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ITAN\Statistika\Publ_parskati\Safety_report\2020\"/>
    </mc:Choice>
  </mc:AlternateContent>
  <bookViews>
    <workbookView xWindow="0" yWindow="0" windowWidth="28800" windowHeight="11235" firstSheet="9" activeTab="10"/>
  </bookViews>
  <sheets>
    <sheet name="Table 0" sheetId="12" state="hidden" r:id="rId1"/>
    <sheet name="Table 1" sheetId="13" state="hidden" r:id="rId2"/>
    <sheet name="Table 2" sheetId="14" state="hidden" r:id="rId3"/>
    <sheet name="Table 3" sheetId="15" state="hidden" r:id="rId4"/>
    <sheet name="Table 4" sheetId="16" state="hidden" r:id="rId5"/>
    <sheet name="Table 5" sheetId="17" state="hidden" r:id="rId6"/>
    <sheet name="Table 6" sheetId="18" state="hidden" r:id="rId7"/>
    <sheet name="Table 7" sheetId="19" state="hidden" r:id="rId8"/>
    <sheet name="Table 8" sheetId="20" state="hidden" r:id="rId9"/>
    <sheet name="Please read" sheetId="10" r:id="rId10"/>
    <sheet name="CSI" sheetId="7" r:id="rId11"/>
    <sheet name="Graphs" sheetId="21" state="hidden" r:id="rId12"/>
    <sheet name="Reference info" sheetId="9" state="hidden" r:id="rId13"/>
    <sheet name="Cost data" sheetId="22" state="hidden" r:id="rId14"/>
  </sheets>
  <definedNames>
    <definedName name="_xlnm.Print_Area" localSheetId="10">CSI!$A$2:$L$271</definedName>
    <definedName name="_xlnm.Print_Titles" localSheetId="10">CSI!$3:$3</definedName>
  </definedNames>
  <calcPr calcId="152511"/>
</workbook>
</file>

<file path=xl/calcChain.xml><?xml version="1.0" encoding="utf-8"?>
<calcChain xmlns="http://schemas.openxmlformats.org/spreadsheetml/2006/main">
  <c r="L203" i="7" l="1"/>
  <c r="L202" i="7"/>
  <c r="L201" i="7"/>
  <c r="L200" i="7"/>
  <c r="L198" i="7"/>
  <c r="L197" i="7"/>
  <c r="L196" i="7"/>
  <c r="L192" i="7"/>
  <c r="L191" i="7"/>
  <c r="L188" i="7"/>
  <c r="L187" i="7"/>
  <c r="L183" i="7"/>
  <c r="L182" i="7"/>
  <c r="L181" i="7"/>
  <c r="L180" i="7"/>
  <c r="L179" i="7"/>
  <c r="L178" i="7"/>
  <c r="L177" i="7"/>
  <c r="L174" i="7"/>
  <c r="L173" i="7"/>
  <c r="L172" i="7"/>
  <c r="L171" i="7"/>
  <c r="L170" i="7"/>
  <c r="L169" i="7"/>
  <c r="L168" i="7"/>
  <c r="L155" i="7"/>
  <c r="L154" i="7"/>
  <c r="L153" i="7"/>
  <c r="L152" i="7"/>
  <c r="L151" i="7"/>
  <c r="L150" i="7"/>
  <c r="L149" i="7"/>
  <c r="L145" i="7"/>
  <c r="L144" i="7"/>
  <c r="L143" i="7"/>
  <c r="L142" i="7"/>
  <c r="L141" i="7"/>
  <c r="L140" i="7"/>
  <c r="L139" i="7"/>
  <c r="L135" i="7"/>
  <c r="L134" i="7"/>
  <c r="L133" i="7"/>
  <c r="L132" i="7"/>
  <c r="L131" i="7"/>
  <c r="L130" i="7"/>
  <c r="L129" i="7"/>
  <c r="L125" i="7"/>
  <c r="L124" i="7"/>
  <c r="L123" i="7"/>
  <c r="L122" i="7"/>
  <c r="L121" i="7"/>
  <c r="L120" i="7"/>
  <c r="L119" i="7"/>
  <c r="L104" i="7"/>
  <c r="L103" i="7"/>
  <c r="L102" i="7"/>
  <c r="L101" i="7"/>
  <c r="L100" i="7"/>
  <c r="L99" i="7"/>
  <c r="L98" i="7"/>
  <c r="L95" i="7"/>
  <c r="L94" i="7"/>
  <c r="L93" i="7"/>
  <c r="L92" i="7"/>
  <c r="L91" i="7"/>
  <c r="L90" i="7"/>
  <c r="L89" i="7"/>
  <c r="L76" i="7"/>
  <c r="L75" i="7"/>
  <c r="L74" i="7"/>
  <c r="L73" i="7"/>
  <c r="L72" i="7"/>
  <c r="L71" i="7"/>
  <c r="L70" i="7"/>
  <c r="L66" i="7"/>
  <c r="L65" i="7"/>
  <c r="L64" i="7"/>
  <c r="L63" i="7"/>
  <c r="L62" i="7"/>
  <c r="L61" i="7"/>
  <c r="L60" i="7"/>
  <c r="L56" i="7"/>
  <c r="L55" i="7"/>
  <c r="L54" i="7"/>
  <c r="L53" i="7"/>
  <c r="L52" i="7"/>
  <c r="L51" i="7"/>
  <c r="L50" i="7"/>
  <c r="L46" i="7"/>
  <c r="L45" i="7"/>
  <c r="L44" i="7"/>
  <c r="L43" i="7"/>
  <c r="L42" i="7"/>
  <c r="L41" i="7"/>
  <c r="L40" i="7"/>
  <c r="L23" i="7"/>
  <c r="L22" i="7"/>
  <c r="L21" i="7"/>
  <c r="L19" i="7"/>
  <c r="L18" i="7"/>
  <c r="L17" i="7"/>
  <c r="L16" i="7"/>
  <c r="L15" i="7"/>
  <c r="L14" i="7"/>
  <c r="L12" i="7"/>
  <c r="L11" i="7" l="1"/>
  <c r="J20" i="7"/>
  <c r="AF134" i="16" l="1"/>
  <c r="AG136" i="16"/>
  <c r="AG135" i="16"/>
  <c r="V136" i="16"/>
  <c r="V135" i="16"/>
  <c r="Q136" i="16"/>
  <c r="Q135" i="16"/>
  <c r="Q134" i="16"/>
  <c r="O136" i="16"/>
  <c r="O135" i="16"/>
  <c r="O134" i="16"/>
  <c r="N136" i="16"/>
  <c r="N135" i="16"/>
  <c r="N134" i="16"/>
  <c r="M134" i="16"/>
  <c r="J29" i="7" l="1"/>
  <c r="J30" i="7"/>
  <c r="J31" i="7"/>
  <c r="J32" i="7"/>
  <c r="J33" i="7"/>
  <c r="J34" i="7"/>
  <c r="J35" i="7"/>
  <c r="H27" i="21"/>
  <c r="S55" i="21"/>
  <c r="E27" i="21"/>
  <c r="Q55" i="21"/>
  <c r="R55" i="21"/>
  <c r="D27" i="21"/>
  <c r="O55" i="21"/>
  <c r="G27" i="21"/>
  <c r="I27" i="21"/>
  <c r="P55" i="21"/>
  <c r="F27" i="21"/>
  <c r="J28" i="7" l="1"/>
  <c r="J27" i="7"/>
  <c r="J261" i="7"/>
  <c r="L266" i="7"/>
  <c r="L265" i="7"/>
  <c r="L264" i="7"/>
  <c r="L263" i="7"/>
  <c r="L262" i="7"/>
  <c r="L260" i="7"/>
  <c r="I83" i="21"/>
  <c r="N55" i="21"/>
  <c r="T55" i="21"/>
  <c r="J111" i="7" l="1"/>
  <c r="O27" i="21"/>
  <c r="J250" i="7" l="1"/>
  <c r="J186" i="7"/>
  <c r="J38" i="7"/>
  <c r="H13" i="7"/>
  <c r="D26" i="21"/>
  <c r="D83" i="21"/>
  <c r="J233" i="7" l="1"/>
  <c r="J232" i="7" s="1"/>
  <c r="H212" i="7"/>
  <c r="H213" i="7"/>
  <c r="H214" i="7"/>
  <c r="H215" i="7"/>
  <c r="H216" i="7"/>
  <c r="H217" i="7"/>
  <c r="H20" i="7"/>
  <c r="H14" i="7"/>
  <c r="H12" i="7"/>
  <c r="H10" i="7"/>
  <c r="G5" i="7"/>
  <c r="AK3" i="22"/>
  <c r="AL3" i="22"/>
  <c r="AM3" i="22"/>
  <c r="BL11" i="22" l="1"/>
  <c r="BM33" i="22"/>
  <c r="BL33" i="22"/>
  <c r="BK33" i="22"/>
  <c r="BJ33" i="22"/>
  <c r="BL32" i="22"/>
  <c r="BN31" i="22"/>
  <c r="BM31" i="22"/>
  <c r="BL31" i="22"/>
  <c r="BK31" i="22"/>
  <c r="BJ31" i="22"/>
  <c r="BN30" i="22"/>
  <c r="BM30" i="22"/>
  <c r="BL30" i="22"/>
  <c r="BK30" i="22"/>
  <c r="BJ30" i="22"/>
  <c r="BN29" i="22"/>
  <c r="BM29" i="22"/>
  <c r="BL29" i="22"/>
  <c r="BK29" i="22"/>
  <c r="BJ29" i="22"/>
  <c r="BN27" i="22"/>
  <c r="BM27" i="22"/>
  <c r="BL27" i="22"/>
  <c r="BK27" i="22"/>
  <c r="BJ27" i="22"/>
  <c r="BN26" i="22"/>
  <c r="BM26" i="22"/>
  <c r="BL26" i="22"/>
  <c r="BK26" i="22"/>
  <c r="BJ26" i="22"/>
  <c r="BN24" i="22"/>
  <c r="BM24" i="22"/>
  <c r="BL24" i="22"/>
  <c r="BK24" i="22"/>
  <c r="BJ24" i="22"/>
  <c r="BN23" i="22"/>
  <c r="BM23" i="22"/>
  <c r="BL23" i="22"/>
  <c r="BK23" i="22"/>
  <c r="BJ23" i="22"/>
  <c r="BN22" i="22"/>
  <c r="BM22" i="22"/>
  <c r="BL22" i="22"/>
  <c r="BK22" i="22"/>
  <c r="BJ22" i="22"/>
  <c r="BN21" i="22"/>
  <c r="BM21" i="22"/>
  <c r="BL21" i="22"/>
  <c r="BK21" i="22"/>
  <c r="BJ21" i="22"/>
  <c r="BN20" i="22"/>
  <c r="BM20" i="22"/>
  <c r="BL20" i="22"/>
  <c r="BK20" i="22"/>
  <c r="BJ20" i="22"/>
  <c r="BN19" i="22"/>
  <c r="BM19" i="22"/>
  <c r="BL19" i="22"/>
  <c r="BK19" i="22"/>
  <c r="BJ19" i="22"/>
  <c r="BN18" i="22"/>
  <c r="BM18" i="22"/>
  <c r="BL18" i="22"/>
  <c r="BK18" i="22"/>
  <c r="BJ18" i="22"/>
  <c r="BN16" i="22"/>
  <c r="BM16" i="22"/>
  <c r="BL16" i="22"/>
  <c r="BK16" i="22"/>
  <c r="BJ16" i="22"/>
  <c r="BN15" i="22"/>
  <c r="BM15" i="22"/>
  <c r="BL15" i="22"/>
  <c r="BK15" i="22"/>
  <c r="BJ15" i="22"/>
  <c r="BN14" i="22"/>
  <c r="BM14" i="22"/>
  <c r="BL14" i="22"/>
  <c r="BK14" i="22"/>
  <c r="BJ14" i="22"/>
  <c r="BN13" i="22"/>
  <c r="BM13" i="22"/>
  <c r="BL13" i="22"/>
  <c r="BK13" i="22"/>
  <c r="BJ13" i="22"/>
  <c r="BN12" i="22"/>
  <c r="BM12" i="22"/>
  <c r="BL12" i="22"/>
  <c r="BK12" i="22"/>
  <c r="BJ12" i="22"/>
  <c r="BN11" i="22"/>
  <c r="BM11" i="22"/>
  <c r="BK11" i="22"/>
  <c r="BJ11" i="22"/>
  <c r="BN10" i="22"/>
  <c r="BM10" i="22"/>
  <c r="BL10" i="22"/>
  <c r="BK10" i="22"/>
  <c r="BJ10" i="22"/>
  <c r="BN9" i="22"/>
  <c r="BM9" i="22"/>
  <c r="BL9" i="22"/>
  <c r="BK9" i="22"/>
  <c r="BJ9" i="22"/>
  <c r="BN6" i="22"/>
  <c r="BM6" i="22"/>
  <c r="BL6" i="22"/>
  <c r="BK6" i="22"/>
  <c r="BJ6" i="22"/>
  <c r="BN5" i="22"/>
  <c r="BM5" i="22"/>
  <c r="BL5" i="22"/>
  <c r="BK5" i="22"/>
  <c r="BJ5" i="22"/>
  <c r="AE32" i="22"/>
  <c r="BK32" i="22" s="1"/>
  <c r="AD32" i="22"/>
  <c r="AE28" i="22"/>
  <c r="BN28" i="22" s="1"/>
  <c r="AD28" i="22"/>
  <c r="AE25" i="22"/>
  <c r="BN25" i="22" s="1"/>
  <c r="AD25" i="22"/>
  <c r="AE17" i="22"/>
  <c r="BN17" i="22" s="1"/>
  <c r="AD17" i="22"/>
  <c r="AE8" i="22"/>
  <c r="AD8" i="22"/>
  <c r="AE7" i="22"/>
  <c r="BN7" i="22" s="1"/>
  <c r="AD7" i="22"/>
  <c r="AA32" i="22"/>
  <c r="AA25" i="22"/>
  <c r="AA8" i="22"/>
  <c r="BM32" i="22" l="1"/>
  <c r="BJ7" i="22"/>
  <c r="BJ28" i="22"/>
  <c r="BN32" i="22"/>
  <c r="BK7" i="22"/>
  <c r="BJ17" i="22"/>
  <c r="BJ25" i="22"/>
  <c r="BK28" i="22"/>
  <c r="BL7" i="22"/>
  <c r="BK17" i="22"/>
  <c r="BK25" i="22"/>
  <c r="BL28" i="22"/>
  <c r="BM7" i="22"/>
  <c r="BL17" i="22"/>
  <c r="BL25" i="22"/>
  <c r="BM28" i="22"/>
  <c r="BM17" i="22"/>
  <c r="BM25" i="22"/>
  <c r="BJ32" i="22"/>
  <c r="BC13" i="22"/>
  <c r="BE6" i="22"/>
  <c r="BF33" i="22"/>
  <c r="BE33" i="22"/>
  <c r="BD33" i="22"/>
  <c r="BC33" i="22"/>
  <c r="BG31" i="22"/>
  <c r="BF31" i="22"/>
  <c r="BE31" i="22"/>
  <c r="BD31" i="22"/>
  <c r="BC31" i="22"/>
  <c r="BG30" i="22"/>
  <c r="BF30" i="22"/>
  <c r="BE30" i="22"/>
  <c r="BD30" i="22"/>
  <c r="BC30" i="22"/>
  <c r="BG29" i="22"/>
  <c r="BF29" i="22"/>
  <c r="BE29" i="22"/>
  <c r="BD29" i="22"/>
  <c r="BC29" i="22"/>
  <c r="BG27" i="22"/>
  <c r="BF27" i="22"/>
  <c r="BE27" i="22"/>
  <c r="BD27" i="22"/>
  <c r="BC27" i="22"/>
  <c r="BG26" i="22"/>
  <c r="BF26" i="22"/>
  <c r="BE26" i="22"/>
  <c r="BD26" i="22"/>
  <c r="BC26" i="22"/>
  <c r="BG24" i="22"/>
  <c r="BF24" i="22"/>
  <c r="BE24" i="22"/>
  <c r="BD24" i="22"/>
  <c r="BC24" i="22"/>
  <c r="BG23" i="22"/>
  <c r="BF23" i="22"/>
  <c r="BE23" i="22"/>
  <c r="BD23" i="22"/>
  <c r="BC23" i="22"/>
  <c r="BG22" i="22"/>
  <c r="BF22" i="22"/>
  <c r="BE22" i="22"/>
  <c r="BD22" i="22"/>
  <c r="BC22" i="22"/>
  <c r="BG21" i="22"/>
  <c r="BF21" i="22"/>
  <c r="BE21" i="22"/>
  <c r="BD21" i="22"/>
  <c r="BC21" i="22"/>
  <c r="BG20" i="22"/>
  <c r="BF20" i="22"/>
  <c r="BE20" i="22"/>
  <c r="BD20" i="22"/>
  <c r="BC20" i="22"/>
  <c r="BG19" i="22"/>
  <c r="BF19" i="22"/>
  <c r="BE19" i="22"/>
  <c r="BD19" i="22"/>
  <c r="BC19" i="22"/>
  <c r="BG18" i="22"/>
  <c r="BF18" i="22"/>
  <c r="BE18" i="22"/>
  <c r="BD18" i="22"/>
  <c r="BC18" i="22"/>
  <c r="BG16" i="22"/>
  <c r="BF16" i="22"/>
  <c r="BE16" i="22"/>
  <c r="BD16" i="22"/>
  <c r="BC16" i="22"/>
  <c r="BG15" i="22"/>
  <c r="BF15" i="22"/>
  <c r="BE15" i="22"/>
  <c r="BD15" i="22"/>
  <c r="BC15" i="22"/>
  <c r="BG14" i="22"/>
  <c r="BF14" i="22"/>
  <c r="BE14" i="22"/>
  <c r="BD14" i="22"/>
  <c r="BC14" i="22"/>
  <c r="BG13" i="22"/>
  <c r="BF13" i="22"/>
  <c r="BE13" i="22"/>
  <c r="BD13" i="22"/>
  <c r="BG12" i="22"/>
  <c r="BF12" i="22"/>
  <c r="BE12" i="22"/>
  <c r="BD12" i="22"/>
  <c r="BC12" i="22"/>
  <c r="BG11" i="22"/>
  <c r="BF11" i="22"/>
  <c r="BE11" i="22"/>
  <c r="BD11" i="22"/>
  <c r="BC11" i="22"/>
  <c r="BG10" i="22"/>
  <c r="BF10" i="22"/>
  <c r="BE10" i="22"/>
  <c r="BD10" i="22"/>
  <c r="BC10" i="22"/>
  <c r="BG9" i="22"/>
  <c r="BF9" i="22"/>
  <c r="BE9" i="22"/>
  <c r="BD9" i="22"/>
  <c r="BC9" i="22"/>
  <c r="BG6" i="22"/>
  <c r="BF6" i="22"/>
  <c r="BD6" i="22"/>
  <c r="BC6" i="22"/>
  <c r="BG5" i="22"/>
  <c r="BF5" i="22"/>
  <c r="BE5" i="22"/>
  <c r="BD5" i="22"/>
  <c r="BC5" i="22"/>
  <c r="V32" i="22"/>
  <c r="BE32" i="22" s="1"/>
  <c r="U32" i="22"/>
  <c r="T32" i="22"/>
  <c r="V28" i="22"/>
  <c r="BE28" i="22" s="1"/>
  <c r="U28" i="22"/>
  <c r="T28" i="22"/>
  <c r="V25" i="22"/>
  <c r="BD25" i="22" s="1"/>
  <c r="U25" i="22"/>
  <c r="T25" i="22"/>
  <c r="V17" i="22"/>
  <c r="BD17" i="22" s="1"/>
  <c r="U17" i="22"/>
  <c r="T17" i="22"/>
  <c r="V8" i="22"/>
  <c r="U8" i="22"/>
  <c r="T8" i="22"/>
  <c r="V7" i="22"/>
  <c r="BE7" i="22" s="1"/>
  <c r="U7" i="22"/>
  <c r="T7" i="22"/>
  <c r="BE25" i="22" l="1"/>
  <c r="BC25" i="22"/>
  <c r="BD32" i="22"/>
  <c r="BF32" i="22"/>
  <c r="BG25" i="22"/>
  <c r="BF7" i="22"/>
  <c r="BE17" i="22"/>
  <c r="BF28" i="22"/>
  <c r="BC7" i="22"/>
  <c r="BG7" i="22"/>
  <c r="BF17" i="22"/>
  <c r="BF25" i="22"/>
  <c r="BC28" i="22"/>
  <c r="BG28" i="22"/>
  <c r="BC32" i="22"/>
  <c r="BG32" i="22"/>
  <c r="BD7" i="22"/>
  <c r="BC17" i="22"/>
  <c r="BG17" i="22"/>
  <c r="BD28" i="22"/>
  <c r="AN8" i="22" l="1"/>
  <c r="AM8" i="22"/>
  <c r="AL8" i="22"/>
  <c r="AK8" i="22"/>
  <c r="AJ8" i="22"/>
  <c r="I8" i="22"/>
  <c r="C8" i="22"/>
  <c r="D8" i="22"/>
  <c r="E8" i="22"/>
  <c r="F8" i="22"/>
  <c r="G8" i="22"/>
  <c r="H8" i="22"/>
  <c r="J8" i="22"/>
  <c r="K8" i="22"/>
  <c r="L8" i="22"/>
  <c r="M8" i="22"/>
  <c r="N8" i="22"/>
  <c r="O5" i="22"/>
  <c r="P5" i="22"/>
  <c r="Q5" i="22"/>
  <c r="O6" i="22"/>
  <c r="AR6" i="22" s="1"/>
  <c r="P6" i="22"/>
  <c r="AZ6" i="22" s="1"/>
  <c r="Q6" i="22"/>
  <c r="O7" i="22"/>
  <c r="AR7" i="22" s="1"/>
  <c r="P7" i="22"/>
  <c r="AZ7" i="22" s="1"/>
  <c r="Q7" i="22"/>
  <c r="O17" i="22"/>
  <c r="AR17" i="22" s="1"/>
  <c r="P17" i="22"/>
  <c r="AZ17" i="22" s="1"/>
  <c r="Q17" i="22"/>
  <c r="O9" i="22"/>
  <c r="AR9" i="22" s="1"/>
  <c r="P9" i="22"/>
  <c r="AZ9" i="22" s="1"/>
  <c r="Q9" i="22"/>
  <c r="O11" i="22"/>
  <c r="AR11" i="22" s="1"/>
  <c r="P11" i="22"/>
  <c r="AZ11" i="22" s="1"/>
  <c r="Q11" i="22"/>
  <c r="O12" i="22"/>
  <c r="AR12" i="22" s="1"/>
  <c r="P12" i="22"/>
  <c r="AZ12" i="22" s="1"/>
  <c r="Q12" i="22"/>
  <c r="O15" i="22"/>
  <c r="AR15" i="22" s="1"/>
  <c r="P15" i="22"/>
  <c r="AZ15" i="22" s="1"/>
  <c r="Q15" i="22"/>
  <c r="O16" i="22"/>
  <c r="AR16" i="22" s="1"/>
  <c r="P16" i="22"/>
  <c r="AZ16" i="22" s="1"/>
  <c r="Q16" i="22"/>
  <c r="O10" i="22"/>
  <c r="AR10" i="22" s="1"/>
  <c r="P10" i="22"/>
  <c r="AZ10" i="22" s="1"/>
  <c r="Q10" i="22"/>
  <c r="O13" i="22"/>
  <c r="AR13" i="22" s="1"/>
  <c r="P13" i="22"/>
  <c r="AZ13" i="22" s="1"/>
  <c r="Q13" i="22"/>
  <c r="O18" i="22"/>
  <c r="AR18" i="22" s="1"/>
  <c r="P18" i="22"/>
  <c r="AZ18" i="22" s="1"/>
  <c r="Q18" i="22"/>
  <c r="O19" i="22"/>
  <c r="AR19" i="22" s="1"/>
  <c r="P19" i="22"/>
  <c r="AZ19" i="22" s="1"/>
  <c r="Q19" i="22"/>
  <c r="O20" i="22"/>
  <c r="AR20" i="22" s="1"/>
  <c r="P20" i="22"/>
  <c r="AZ20" i="22" s="1"/>
  <c r="Q20" i="22"/>
  <c r="O23" i="22"/>
  <c r="AR23" i="22" s="1"/>
  <c r="P23" i="22"/>
  <c r="AZ23" i="22" s="1"/>
  <c r="Q23" i="22"/>
  <c r="O21" i="22"/>
  <c r="AR21" i="22" s="1"/>
  <c r="P21" i="22"/>
  <c r="AZ21" i="22" s="1"/>
  <c r="Q21" i="22"/>
  <c r="O22" i="22"/>
  <c r="AR22" i="22" s="1"/>
  <c r="P22" i="22"/>
  <c r="AZ22" i="22" s="1"/>
  <c r="Q22" i="22"/>
  <c r="O24" i="22"/>
  <c r="AR24" i="22" s="1"/>
  <c r="P24" i="22"/>
  <c r="AZ24" i="22" s="1"/>
  <c r="Q24" i="22"/>
  <c r="O26" i="22"/>
  <c r="AR26" i="22" s="1"/>
  <c r="P26" i="22"/>
  <c r="AZ26" i="22" s="1"/>
  <c r="Q26" i="22"/>
  <c r="O27" i="22"/>
  <c r="AR27" i="22" s="1"/>
  <c r="P27" i="22"/>
  <c r="AZ27" i="22" s="1"/>
  <c r="Q27" i="22"/>
  <c r="O28" i="22"/>
  <c r="AR28" i="22" s="1"/>
  <c r="P28" i="22"/>
  <c r="AZ28" i="22" s="1"/>
  <c r="Q28" i="22"/>
  <c r="O31" i="22"/>
  <c r="AR31" i="22" s="1"/>
  <c r="P31" i="22"/>
  <c r="AZ31" i="22" s="1"/>
  <c r="Q31" i="22"/>
  <c r="O30" i="22"/>
  <c r="AR30" i="22" s="1"/>
  <c r="P30" i="22"/>
  <c r="AZ30" i="22" s="1"/>
  <c r="Q30" i="22"/>
  <c r="O14" i="22"/>
  <c r="AR14" i="22" s="1"/>
  <c r="P14" i="22"/>
  <c r="AZ14" i="22" s="1"/>
  <c r="Q14" i="22"/>
  <c r="O29" i="22"/>
  <c r="AR29" i="22" s="1"/>
  <c r="P29" i="22"/>
  <c r="AZ29" i="22" s="1"/>
  <c r="Q29" i="22"/>
  <c r="O33" i="22"/>
  <c r="AQ33" i="22" s="1"/>
  <c r="P33" i="22"/>
  <c r="AY33" i="22" s="1"/>
  <c r="Q33" i="22"/>
  <c r="O25" i="22"/>
  <c r="AR25" i="22" s="1"/>
  <c r="P25" i="22"/>
  <c r="AZ25" i="22" s="1"/>
  <c r="Q25" i="22"/>
  <c r="O32" i="22"/>
  <c r="AR32" i="22" s="1"/>
  <c r="P32" i="22"/>
  <c r="AZ32" i="22" s="1"/>
  <c r="Q32" i="22"/>
  <c r="P34" i="22"/>
  <c r="AW34" i="22" s="1"/>
  <c r="Q34" i="22"/>
  <c r="O34" i="22"/>
  <c r="AQ34" i="22" s="1"/>
  <c r="BC8" i="22" l="1"/>
  <c r="BJ8" i="22"/>
  <c r="BD8" i="22"/>
  <c r="BK8" i="22"/>
  <c r="BE8" i="22"/>
  <c r="BL8" i="22"/>
  <c r="BF8" i="22"/>
  <c r="BM8" i="22"/>
  <c r="BG8" i="22"/>
  <c r="BN8" i="22"/>
  <c r="AW18" i="22"/>
  <c r="AX6" i="22"/>
  <c r="AX31" i="22"/>
  <c r="AX10" i="22"/>
  <c r="AX20" i="22"/>
  <c r="AW33" i="22"/>
  <c r="AT25" i="22"/>
  <c r="AX11" i="22"/>
  <c r="AW24" i="22"/>
  <c r="AQ7" i="22"/>
  <c r="AW15" i="22"/>
  <c r="AW27" i="22"/>
  <c r="AY34" i="22"/>
  <c r="AS27" i="22"/>
  <c r="AT21" i="22"/>
  <c r="AS15" i="22"/>
  <c r="AX28" i="22"/>
  <c r="AQ27" i="22"/>
  <c r="AT18" i="22"/>
  <c r="AQ15" i="22"/>
  <c r="AW5" i="22"/>
  <c r="AW9" i="22"/>
  <c r="AW11" i="22"/>
  <c r="AW16" i="22"/>
  <c r="AW19" i="22"/>
  <c r="AW21" i="22"/>
  <c r="AX24" i="22"/>
  <c r="AW29" i="22"/>
  <c r="AW32" i="22"/>
  <c r="AT17" i="22"/>
  <c r="AQ14" i="22"/>
  <c r="AX5" i="22"/>
  <c r="AX9" i="22"/>
  <c r="AX16" i="22"/>
  <c r="AX19" i="22"/>
  <c r="AW22" i="22"/>
  <c r="AX29" i="22"/>
  <c r="AT32" i="22"/>
  <c r="AQ23" i="22"/>
  <c r="AS17" i="22"/>
  <c r="AQ12" i="22"/>
  <c r="AW6" i="22"/>
  <c r="AW10" i="22"/>
  <c r="AW14" i="22"/>
  <c r="AW17" i="22"/>
  <c r="AW20" i="22"/>
  <c r="AX22" i="22"/>
  <c r="AW28" i="22"/>
  <c r="AW31" i="22"/>
  <c r="AX33" i="22"/>
  <c r="AW12" i="22"/>
  <c r="AT13" i="22"/>
  <c r="AX7" i="22"/>
  <c r="AX12" i="22"/>
  <c r="AX14" i="22"/>
  <c r="AX17" i="22"/>
  <c r="AX21" i="22"/>
  <c r="AX23" i="22"/>
  <c r="AX25" i="22"/>
  <c r="AX27" i="22"/>
  <c r="AS32" i="22"/>
  <c r="AQ30" i="22"/>
  <c r="AT26" i="22"/>
  <c r="AQ24" i="22"/>
  <c r="AS21" i="22"/>
  <c r="AS18" i="22"/>
  <c r="AQ17" i="22"/>
  <c r="AT14" i="22"/>
  <c r="AQ13" i="22"/>
  <c r="AQ10" i="22"/>
  <c r="AS34" i="22"/>
  <c r="AY5" i="22"/>
  <c r="AY6" i="22"/>
  <c r="AY7" i="22"/>
  <c r="AY9" i="22"/>
  <c r="AY10" i="22"/>
  <c r="AY11" i="22"/>
  <c r="AY12" i="22"/>
  <c r="AY13" i="22"/>
  <c r="AY14" i="22"/>
  <c r="AY15" i="22"/>
  <c r="AY16" i="22"/>
  <c r="AY17" i="22"/>
  <c r="AY18" i="22"/>
  <c r="AY19" i="22"/>
  <c r="AY20" i="22"/>
  <c r="AY21" i="22"/>
  <c r="AY22" i="22"/>
  <c r="AY23" i="22"/>
  <c r="AY24" i="22"/>
  <c r="AY25" i="22"/>
  <c r="AY26" i="22"/>
  <c r="AY27" i="22"/>
  <c r="AY28" i="22"/>
  <c r="AY29" i="22"/>
  <c r="AY30" i="22"/>
  <c r="AY31" i="22"/>
  <c r="AY32" i="22"/>
  <c r="AQ31" i="22"/>
  <c r="AQ20" i="22"/>
  <c r="AW7" i="22"/>
  <c r="AW13" i="22"/>
  <c r="AW23" i="22"/>
  <c r="AW25" i="22"/>
  <c r="AW26" i="22"/>
  <c r="AW30" i="22"/>
  <c r="AT30" i="22"/>
  <c r="AQ25" i="22"/>
  <c r="AQ11" i="22"/>
  <c r="AQ6" i="22"/>
  <c r="AX13" i="22"/>
  <c r="AX15" i="22"/>
  <c r="AX18" i="22"/>
  <c r="AX26" i="22"/>
  <c r="AX30" i="22"/>
  <c r="AX32" i="22"/>
  <c r="AR5" i="22"/>
  <c r="AQ32" i="22"/>
  <c r="AT27" i="22"/>
  <c r="AQ26" i="22"/>
  <c r="AT23" i="22"/>
  <c r="AQ21" i="22"/>
  <c r="AQ18" i="22"/>
  <c r="AT15" i="22"/>
  <c r="AS14" i="22"/>
  <c r="AT12" i="22"/>
  <c r="AT7" i="22"/>
  <c r="AS33" i="22"/>
  <c r="AZ5" i="22"/>
  <c r="AX34" i="22"/>
  <c r="AQ5" i="22"/>
  <c r="AQ29" i="22"/>
  <c r="AQ28" i="22"/>
  <c r="AQ22" i="22"/>
  <c r="AQ19" i="22"/>
  <c r="AQ16" i="22"/>
  <c r="AQ9" i="22"/>
  <c r="AT5" i="22"/>
  <c r="AT31" i="22"/>
  <c r="AT29" i="22"/>
  <c r="AT28" i="22"/>
  <c r="AT24" i="22"/>
  <c r="AT22" i="22"/>
  <c r="AT20" i="22"/>
  <c r="AT19" i="22"/>
  <c r="AT16" i="22"/>
  <c r="AT11" i="22"/>
  <c r="AT10" i="22"/>
  <c r="AT9" i="22"/>
  <c r="AT6" i="22"/>
  <c r="AR33" i="22"/>
  <c r="AS5" i="22"/>
  <c r="AS31" i="22"/>
  <c r="AS30" i="22"/>
  <c r="AS29" i="22"/>
  <c r="AS28" i="22"/>
  <c r="AS26" i="22"/>
  <c r="AS25" i="22"/>
  <c r="AS24" i="22"/>
  <c r="AS23" i="22"/>
  <c r="AS22" i="22"/>
  <c r="AS20" i="22"/>
  <c r="AS19" i="22"/>
  <c r="AS16" i="22"/>
  <c r="AS13" i="22"/>
  <c r="AS12" i="22"/>
  <c r="AS11" i="22"/>
  <c r="AS10" i="22"/>
  <c r="AS9" i="22"/>
  <c r="AS7" i="22"/>
  <c r="AS6" i="22"/>
  <c r="AR34" i="22"/>
  <c r="O8" i="22"/>
  <c r="AQ8" i="22" s="1"/>
  <c r="P8" i="22"/>
  <c r="AX8" i="22" s="1"/>
  <c r="Q8" i="22"/>
  <c r="AW8" i="22" l="1"/>
  <c r="AY8" i="22"/>
  <c r="AR8" i="22"/>
  <c r="AZ8" i="22"/>
  <c r="AT8" i="22"/>
  <c r="AS8" i="22"/>
  <c r="L5" i="9" l="1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H267" i="7" l="1"/>
  <c r="H270" i="7"/>
  <c r="J267" i="7"/>
  <c r="H271" i="7"/>
  <c r="H268" i="7"/>
  <c r="G267" i="7"/>
  <c r="H269" i="7"/>
  <c r="E260" i="7"/>
  <c r="G260" i="7"/>
  <c r="G217" i="7"/>
  <c r="F261" i="7"/>
  <c r="H260" i="7"/>
  <c r="F260" i="7"/>
  <c r="H261" i="7"/>
  <c r="E261" i="7"/>
  <c r="G261" i="7"/>
  <c r="E262" i="7"/>
  <c r="G214" i="7"/>
  <c r="F214" i="7"/>
  <c r="G215" i="7"/>
  <c r="E212" i="7"/>
  <c r="G212" i="7"/>
  <c r="F212" i="7"/>
  <c r="F217" i="7"/>
  <c r="G213" i="7"/>
  <c r="F213" i="7"/>
  <c r="E214" i="7"/>
  <c r="E217" i="7"/>
  <c r="E213" i="7"/>
  <c r="H19" i="7"/>
  <c r="G268" i="7"/>
  <c r="E219" i="7"/>
  <c r="E215" i="7"/>
  <c r="E218" i="7"/>
  <c r="F218" i="7"/>
  <c r="E216" i="7"/>
  <c r="J271" i="7"/>
  <c r="J268" i="7"/>
  <c r="F271" i="7"/>
  <c r="G270" i="7"/>
  <c r="E268" i="7"/>
  <c r="E264" i="7"/>
  <c r="E265" i="7"/>
  <c r="E266" i="7"/>
  <c r="E263" i="7"/>
  <c r="J269" i="7"/>
  <c r="G271" i="7"/>
  <c r="G269" i="7"/>
  <c r="F268" i="7"/>
  <c r="F264" i="7"/>
  <c r="F265" i="7"/>
  <c r="F266" i="7"/>
  <c r="E270" i="7"/>
  <c r="F269" i="7"/>
  <c r="E267" i="7"/>
  <c r="G264" i="7"/>
  <c r="G265" i="7"/>
  <c r="G266" i="7"/>
  <c r="E271" i="7"/>
  <c r="F270" i="7"/>
  <c r="E269" i="7"/>
  <c r="F267" i="7"/>
  <c r="H264" i="7"/>
  <c r="H265" i="7"/>
  <c r="H266" i="7"/>
  <c r="E243" i="7"/>
  <c r="E239" i="7"/>
  <c r="E234" i="7"/>
  <c r="E232" i="7"/>
  <c r="E235" i="7"/>
  <c r="E236" i="7"/>
  <c r="E237" i="7"/>
  <c r="E238" i="7"/>
  <c r="E240" i="7"/>
  <c r="E241" i="7"/>
  <c r="E242" i="7"/>
  <c r="E233" i="7"/>
  <c r="H11" i="7" l="1"/>
  <c r="G10" i="7"/>
  <c r="H15" i="7"/>
  <c r="H16" i="7"/>
  <c r="H17" i="7"/>
  <c r="H18" i="7"/>
  <c r="G11" i="7"/>
  <c r="G13" i="7"/>
  <c r="J58" i="7"/>
  <c r="F83" i="21"/>
  <c r="D25" i="21"/>
  <c r="J10" i="7" l="1"/>
  <c r="J27" i="21"/>
  <c r="E13" i="7" l="1"/>
  <c r="F13" i="7"/>
  <c r="E251" i="7"/>
  <c r="E255" i="7"/>
  <c r="E250" i="7"/>
  <c r="E225" i="7"/>
  <c r="E229" i="7"/>
  <c r="E197" i="7"/>
  <c r="E201" i="7"/>
  <c r="H195" i="7"/>
  <c r="E191" i="7"/>
  <c r="H186" i="7"/>
  <c r="E178" i="7"/>
  <c r="E182" i="7"/>
  <c r="E169" i="7"/>
  <c r="E173" i="7"/>
  <c r="E149" i="7"/>
  <c r="E153" i="7"/>
  <c r="E138" i="7"/>
  <c r="E142" i="7"/>
  <c r="E137" i="7"/>
  <c r="E131" i="7"/>
  <c r="E135" i="7"/>
  <c r="F127" i="7"/>
  <c r="E121" i="7"/>
  <c r="E125" i="7"/>
  <c r="F117" i="7"/>
  <c r="E111" i="7"/>
  <c r="E115" i="7"/>
  <c r="F115" i="7"/>
  <c r="H113" i="7"/>
  <c r="G112" i="7"/>
  <c r="F111" i="7"/>
  <c r="H109" i="7"/>
  <c r="G107" i="7"/>
  <c r="F108" i="7"/>
  <c r="E101" i="7"/>
  <c r="E97" i="7"/>
  <c r="E89" i="7"/>
  <c r="E93" i="7"/>
  <c r="H88" i="7"/>
  <c r="E70" i="7"/>
  <c r="E74" i="7"/>
  <c r="H68" i="7"/>
  <c r="E60" i="7"/>
  <c r="E64" i="7"/>
  <c r="E49" i="7"/>
  <c r="E53" i="7"/>
  <c r="E48" i="7"/>
  <c r="E42" i="7"/>
  <c r="E46" i="7"/>
  <c r="E30" i="7"/>
  <c r="E34" i="7"/>
  <c r="E11" i="7"/>
  <c r="E16" i="7"/>
  <c r="E20" i="7"/>
  <c r="E10" i="7"/>
  <c r="E256" i="7"/>
  <c r="E230" i="7"/>
  <c r="E202" i="7"/>
  <c r="G186" i="7"/>
  <c r="E183" i="7"/>
  <c r="E150" i="7"/>
  <c r="E143" i="7"/>
  <c r="E132" i="7"/>
  <c r="E118" i="7"/>
  <c r="E108" i="7"/>
  <c r="E107" i="7"/>
  <c r="G113" i="7"/>
  <c r="G109" i="7"/>
  <c r="E98" i="7"/>
  <c r="E90" i="7"/>
  <c r="G88" i="7"/>
  <c r="E75" i="7"/>
  <c r="E61" i="7"/>
  <c r="H58" i="7"/>
  <c r="E50" i="7"/>
  <c r="E39" i="7"/>
  <c r="E31" i="7"/>
  <c r="E254" i="7"/>
  <c r="F250" i="7"/>
  <c r="E224" i="7"/>
  <c r="E228" i="7"/>
  <c r="E196" i="7"/>
  <c r="E200" i="7"/>
  <c r="E195" i="7"/>
  <c r="E192" i="7"/>
  <c r="E186" i="7"/>
  <c r="E177" i="7"/>
  <c r="E181" i="7"/>
  <c r="E168" i="7"/>
  <c r="E172" i="7"/>
  <c r="E148" i="7"/>
  <c r="E152" i="7"/>
  <c r="E147" i="7"/>
  <c r="E141" i="7"/>
  <c r="E145" i="7"/>
  <c r="F137" i="7"/>
  <c r="E130" i="7"/>
  <c r="E134" i="7"/>
  <c r="G127" i="7"/>
  <c r="E120" i="7"/>
  <c r="E124" i="7"/>
  <c r="G117" i="7"/>
  <c r="E110" i="7"/>
  <c r="E114" i="7"/>
  <c r="G115" i="7"/>
  <c r="F114" i="7"/>
  <c r="H112" i="7"/>
  <c r="G111" i="7"/>
  <c r="F110" i="7"/>
  <c r="H107" i="7"/>
  <c r="G108" i="7"/>
  <c r="E100" i="7"/>
  <c r="E104" i="7"/>
  <c r="F97" i="7"/>
  <c r="E92" i="7"/>
  <c r="E88" i="7"/>
  <c r="E69" i="7"/>
  <c r="E73" i="7"/>
  <c r="E68" i="7"/>
  <c r="E59" i="7"/>
  <c r="E63" i="7"/>
  <c r="E58" i="7"/>
  <c r="F58" i="7"/>
  <c r="E52" i="7"/>
  <c r="E56" i="7"/>
  <c r="E41" i="7"/>
  <c r="E45" i="7"/>
  <c r="E29" i="7"/>
  <c r="E33" i="7"/>
  <c r="E15" i="7"/>
  <c r="E19" i="7"/>
  <c r="E23" i="7"/>
  <c r="E252" i="7"/>
  <c r="H250" i="7"/>
  <c r="E226" i="7"/>
  <c r="E198" i="7"/>
  <c r="G195" i="7"/>
  <c r="E187" i="7"/>
  <c r="E179" i="7"/>
  <c r="E170" i="7"/>
  <c r="E174" i="7"/>
  <c r="E154" i="7"/>
  <c r="E139" i="7"/>
  <c r="H137" i="7"/>
  <c r="E128" i="7"/>
  <c r="E127" i="7"/>
  <c r="E122" i="7"/>
  <c r="E117" i="7"/>
  <c r="E112" i="7"/>
  <c r="H114" i="7"/>
  <c r="F112" i="7"/>
  <c r="H110" i="7"/>
  <c r="F107" i="7"/>
  <c r="E102" i="7"/>
  <c r="H97" i="7"/>
  <c r="E94" i="7"/>
  <c r="E71" i="7"/>
  <c r="G68" i="7"/>
  <c r="E65" i="7"/>
  <c r="E54" i="7"/>
  <c r="E43" i="7"/>
  <c r="E253" i="7"/>
  <c r="E223" i="7"/>
  <c r="E188" i="7"/>
  <c r="E171" i="7"/>
  <c r="E140" i="7"/>
  <c r="E133" i="7"/>
  <c r="H117" i="7"/>
  <c r="G114" i="7"/>
  <c r="F109" i="7"/>
  <c r="G97" i="7"/>
  <c r="E66" i="7"/>
  <c r="E21" i="7"/>
  <c r="E144" i="7"/>
  <c r="F113" i="7"/>
  <c r="E76" i="7"/>
  <c r="E32" i="7"/>
  <c r="E22" i="7"/>
  <c r="E203" i="7"/>
  <c r="G137" i="7"/>
  <c r="E113" i="7"/>
  <c r="E99" i="7"/>
  <c r="G58" i="7"/>
  <c r="E35" i="7"/>
  <c r="E227" i="7"/>
  <c r="F195" i="7"/>
  <c r="E176" i="7"/>
  <c r="E155" i="7"/>
  <c r="E129" i="7"/>
  <c r="E123" i="7"/>
  <c r="H115" i="7"/>
  <c r="G110" i="7"/>
  <c r="E103" i="7"/>
  <c r="F88" i="7"/>
  <c r="E62" i="7"/>
  <c r="E51" i="7"/>
  <c r="E38" i="7"/>
  <c r="E27" i="7"/>
  <c r="E18" i="7"/>
  <c r="E72" i="7"/>
  <c r="E55" i="7"/>
  <c r="E28" i="7"/>
  <c r="E12" i="7"/>
  <c r="E257" i="7"/>
  <c r="E199" i="7"/>
  <c r="F186" i="7"/>
  <c r="E167" i="7"/>
  <c r="H127" i="7"/>
  <c r="E109" i="7"/>
  <c r="H108" i="7"/>
  <c r="E91" i="7"/>
  <c r="E40" i="7"/>
  <c r="E14" i="7"/>
  <c r="G250" i="7"/>
  <c r="E180" i="7"/>
  <c r="E151" i="7"/>
  <c r="E119" i="7"/>
  <c r="H111" i="7"/>
  <c r="E95" i="7"/>
  <c r="F68" i="7"/>
  <c r="E44" i="7"/>
  <c r="E17" i="7"/>
  <c r="F11" i="7"/>
  <c r="H48" i="7"/>
  <c r="G38" i="7"/>
  <c r="G48" i="7"/>
  <c r="F38" i="7"/>
  <c r="F48" i="7"/>
  <c r="F10" i="7"/>
  <c r="H38" i="7"/>
  <c r="F233" i="7"/>
  <c r="H232" i="7"/>
  <c r="H233" i="7"/>
  <c r="G232" i="7"/>
  <c r="G233" i="7"/>
  <c r="F232" i="7"/>
  <c r="F20" i="7"/>
  <c r="G20" i="7"/>
  <c r="G35" i="7"/>
  <c r="F34" i="7"/>
  <c r="H32" i="7"/>
  <c r="G31" i="7"/>
  <c r="F30" i="7"/>
  <c r="H28" i="7"/>
  <c r="G27" i="7"/>
  <c r="H34" i="7"/>
  <c r="F32" i="7"/>
  <c r="G29" i="7"/>
  <c r="H35" i="7"/>
  <c r="G34" i="7"/>
  <c r="H31" i="7"/>
  <c r="G30" i="7"/>
  <c r="H27" i="7"/>
  <c r="F35" i="7"/>
  <c r="H33" i="7"/>
  <c r="G32" i="7"/>
  <c r="F31" i="7"/>
  <c r="H29" i="7"/>
  <c r="G28" i="7"/>
  <c r="F27" i="7"/>
  <c r="G33" i="7"/>
  <c r="H30" i="7"/>
  <c r="F28" i="7"/>
  <c r="F33" i="7"/>
  <c r="F29" i="7"/>
  <c r="H263" i="7"/>
  <c r="G262" i="7"/>
  <c r="F257" i="7"/>
  <c r="H255" i="7"/>
  <c r="G254" i="7"/>
  <c r="F253" i="7"/>
  <c r="H251" i="7"/>
  <c r="H242" i="7"/>
  <c r="G241" i="7"/>
  <c r="F240" i="7"/>
  <c r="H238" i="7"/>
  <c r="G237" i="7"/>
  <c r="F236" i="7"/>
  <c r="H234" i="7"/>
  <c r="G230" i="7"/>
  <c r="F229" i="7"/>
  <c r="H227" i="7"/>
  <c r="L227" i="7" s="1"/>
  <c r="G226" i="7"/>
  <c r="F225" i="7"/>
  <c r="H223" i="7"/>
  <c r="L223" i="7" s="1"/>
  <c r="G219" i="7"/>
  <c r="G197" i="7"/>
  <c r="H198" i="7"/>
  <c r="F200" i="7"/>
  <c r="G201" i="7"/>
  <c r="H202" i="7"/>
  <c r="H196" i="7"/>
  <c r="G183" i="7"/>
  <c r="F182" i="7"/>
  <c r="H180" i="7"/>
  <c r="G179" i="7"/>
  <c r="F178" i="7"/>
  <c r="H176" i="7"/>
  <c r="G174" i="7"/>
  <c r="F173" i="7"/>
  <c r="H171" i="7"/>
  <c r="G170" i="7"/>
  <c r="F169" i="7"/>
  <c r="H167" i="7"/>
  <c r="G155" i="7"/>
  <c r="F154" i="7"/>
  <c r="H152" i="7"/>
  <c r="G151" i="7"/>
  <c r="F150" i="7"/>
  <c r="H148" i="7"/>
  <c r="G147" i="7"/>
  <c r="F145" i="7"/>
  <c r="H143" i="7"/>
  <c r="G142" i="7"/>
  <c r="F141" i="7"/>
  <c r="H139" i="7"/>
  <c r="G135" i="7"/>
  <c r="F134" i="7"/>
  <c r="H132" i="7"/>
  <c r="G131" i="7"/>
  <c r="F130" i="7"/>
  <c r="H125" i="7"/>
  <c r="G124" i="7"/>
  <c r="F123" i="7"/>
  <c r="H121" i="7"/>
  <c r="G120" i="7"/>
  <c r="F119" i="7"/>
  <c r="F120" i="7"/>
  <c r="F263" i="7"/>
  <c r="H257" i="7"/>
  <c r="H253" i="7"/>
  <c r="G252" i="7"/>
  <c r="G243" i="7"/>
  <c r="H240" i="7"/>
  <c r="F238" i="7"/>
  <c r="G235" i="7"/>
  <c r="H229" i="7"/>
  <c r="L229" i="7" s="1"/>
  <c r="F227" i="7"/>
  <c r="H225" i="7"/>
  <c r="L225" i="7" s="1"/>
  <c r="F223" i="7"/>
  <c r="H218" i="7"/>
  <c r="F215" i="7"/>
  <c r="L215" i="7" s="1"/>
  <c r="G263" i="7"/>
  <c r="F262" i="7"/>
  <c r="H256" i="7"/>
  <c r="G255" i="7"/>
  <c r="F254" i="7"/>
  <c r="H252" i="7"/>
  <c r="G251" i="7"/>
  <c r="H243" i="7"/>
  <c r="G242" i="7"/>
  <c r="F241" i="7"/>
  <c r="H239" i="7"/>
  <c r="G238" i="7"/>
  <c r="F237" i="7"/>
  <c r="H235" i="7"/>
  <c r="G234" i="7"/>
  <c r="F230" i="7"/>
  <c r="H228" i="7"/>
  <c r="L228" i="7" s="1"/>
  <c r="G227" i="7"/>
  <c r="F226" i="7"/>
  <c r="H224" i="7"/>
  <c r="L224" i="7" s="1"/>
  <c r="G223" i="7"/>
  <c r="F219" i="7"/>
  <c r="G216" i="7"/>
  <c r="F216" i="7"/>
  <c r="H197" i="7"/>
  <c r="F199" i="7"/>
  <c r="G200" i="7"/>
  <c r="H201" i="7"/>
  <c r="F203" i="7"/>
  <c r="G196" i="7"/>
  <c r="F183" i="7"/>
  <c r="H181" i="7"/>
  <c r="G180" i="7"/>
  <c r="F179" i="7"/>
  <c r="H177" i="7"/>
  <c r="G176" i="7"/>
  <c r="F174" i="7"/>
  <c r="H172" i="7"/>
  <c r="G171" i="7"/>
  <c r="F170" i="7"/>
  <c r="H168" i="7"/>
  <c r="G167" i="7"/>
  <c r="F155" i="7"/>
  <c r="H153" i="7"/>
  <c r="G152" i="7"/>
  <c r="F151" i="7"/>
  <c r="H149" i="7"/>
  <c r="G148" i="7"/>
  <c r="F147" i="7"/>
  <c r="H144" i="7"/>
  <c r="G143" i="7"/>
  <c r="F142" i="7"/>
  <c r="H140" i="7"/>
  <c r="G139" i="7"/>
  <c r="F135" i="7"/>
  <c r="H133" i="7"/>
  <c r="G132" i="7"/>
  <c r="F131" i="7"/>
  <c r="H129" i="7"/>
  <c r="G125" i="7"/>
  <c r="F124" i="7"/>
  <c r="H122" i="7"/>
  <c r="G121" i="7"/>
  <c r="G256" i="7"/>
  <c r="F255" i="7"/>
  <c r="F251" i="7"/>
  <c r="F242" i="7"/>
  <c r="G239" i="7"/>
  <c r="H236" i="7"/>
  <c r="F234" i="7"/>
  <c r="G228" i="7"/>
  <c r="G224" i="7"/>
  <c r="F198" i="7"/>
  <c r="F256" i="7"/>
  <c r="G240" i="7"/>
  <c r="F235" i="7"/>
  <c r="H226" i="7"/>
  <c r="L226" i="7" s="1"/>
  <c r="G218" i="7"/>
  <c r="G199" i="7"/>
  <c r="F202" i="7"/>
  <c r="F196" i="7"/>
  <c r="G181" i="7"/>
  <c r="H178" i="7"/>
  <c r="F176" i="7"/>
  <c r="G172" i="7"/>
  <c r="H169" i="7"/>
  <c r="F167" i="7"/>
  <c r="G153" i="7"/>
  <c r="H150" i="7"/>
  <c r="F148" i="7"/>
  <c r="G144" i="7"/>
  <c r="H141" i="7"/>
  <c r="F139" i="7"/>
  <c r="G133" i="7"/>
  <c r="H130" i="7"/>
  <c r="F125" i="7"/>
  <c r="G122" i="7"/>
  <c r="H119" i="7"/>
  <c r="H237" i="7"/>
  <c r="F224" i="7"/>
  <c r="H200" i="7"/>
  <c r="G203" i="7"/>
  <c r="F180" i="7"/>
  <c r="H173" i="7"/>
  <c r="G168" i="7"/>
  <c r="H154" i="7"/>
  <c r="G149" i="7"/>
  <c r="H145" i="7"/>
  <c r="H134" i="7"/>
  <c r="G129" i="7"/>
  <c r="F121" i="7"/>
  <c r="H241" i="7"/>
  <c r="G236" i="7"/>
  <c r="H219" i="7"/>
  <c r="G198" i="7"/>
  <c r="F201" i="7"/>
  <c r="G182" i="7"/>
  <c r="F177" i="7"/>
  <c r="G173" i="7"/>
  <c r="F168" i="7"/>
  <c r="H151" i="7"/>
  <c r="G145" i="7"/>
  <c r="F140" i="7"/>
  <c r="H131" i="7"/>
  <c r="G123" i="7"/>
  <c r="H254" i="7"/>
  <c r="F239" i="7"/>
  <c r="L239" i="7" s="1"/>
  <c r="H230" i="7"/>
  <c r="L230" i="7" s="1"/>
  <c r="G225" i="7"/>
  <c r="H199" i="7"/>
  <c r="G202" i="7"/>
  <c r="H183" i="7"/>
  <c r="F181" i="7"/>
  <c r="G178" i="7"/>
  <c r="H174" i="7"/>
  <c r="F172" i="7"/>
  <c r="G169" i="7"/>
  <c r="H155" i="7"/>
  <c r="F153" i="7"/>
  <c r="G150" i="7"/>
  <c r="H147" i="7"/>
  <c r="F144" i="7"/>
  <c r="G141" i="7"/>
  <c r="H135" i="7"/>
  <c r="F133" i="7"/>
  <c r="G130" i="7"/>
  <c r="H124" i="7"/>
  <c r="F122" i="7"/>
  <c r="G119" i="7"/>
  <c r="H262" i="7"/>
  <c r="G253" i="7"/>
  <c r="F243" i="7"/>
  <c r="G229" i="7"/>
  <c r="F197" i="7"/>
  <c r="H182" i="7"/>
  <c r="G177" i="7"/>
  <c r="F171" i="7"/>
  <c r="F152" i="7"/>
  <c r="F143" i="7"/>
  <c r="G140" i="7"/>
  <c r="F132" i="7"/>
  <c r="H123" i="7"/>
  <c r="G257" i="7"/>
  <c r="F252" i="7"/>
  <c r="F228" i="7"/>
  <c r="H203" i="7"/>
  <c r="H179" i="7"/>
  <c r="H170" i="7"/>
  <c r="G154" i="7"/>
  <c r="F149" i="7"/>
  <c r="H142" i="7"/>
  <c r="G134" i="7"/>
  <c r="F129" i="7"/>
  <c r="H120" i="7"/>
  <c r="H103" i="7"/>
  <c r="G102" i="7"/>
  <c r="F101" i="7"/>
  <c r="H99" i="7"/>
  <c r="G98" i="7"/>
  <c r="F95" i="7"/>
  <c r="H93" i="7"/>
  <c r="G92" i="7"/>
  <c r="F91" i="7"/>
  <c r="H89" i="7"/>
  <c r="G76" i="7"/>
  <c r="F75" i="7"/>
  <c r="H73" i="7"/>
  <c r="G72" i="7"/>
  <c r="F71" i="7"/>
  <c r="H66" i="7"/>
  <c r="G65" i="7"/>
  <c r="F64" i="7"/>
  <c r="H62" i="7"/>
  <c r="G61" i="7"/>
  <c r="F60" i="7"/>
  <c r="H55" i="7"/>
  <c r="G54" i="7"/>
  <c r="F53" i="7"/>
  <c r="H51" i="7"/>
  <c r="G50" i="7"/>
  <c r="H46" i="7"/>
  <c r="F44" i="7"/>
  <c r="G43" i="7"/>
  <c r="H41" i="7"/>
  <c r="H40" i="7"/>
  <c r="G188" i="7"/>
  <c r="F187" i="7"/>
  <c r="H191" i="7"/>
  <c r="G23" i="7"/>
  <c r="F22" i="7"/>
  <c r="G18" i="7"/>
  <c r="F17" i="7"/>
  <c r="F14" i="7"/>
  <c r="G104" i="7"/>
  <c r="H101" i="7"/>
  <c r="H95" i="7"/>
  <c r="F93" i="7"/>
  <c r="H91" i="7"/>
  <c r="F89" i="7"/>
  <c r="H75" i="7"/>
  <c r="F73" i="7"/>
  <c r="H71" i="7"/>
  <c r="F66" i="7"/>
  <c r="G63" i="7"/>
  <c r="F62" i="7"/>
  <c r="G56" i="7"/>
  <c r="F55" i="7"/>
  <c r="G52" i="7"/>
  <c r="F46" i="7"/>
  <c r="F40" i="7"/>
  <c r="G192" i="7"/>
  <c r="H22" i="7"/>
  <c r="G21" i="7"/>
  <c r="G16" i="7"/>
  <c r="G12" i="7"/>
  <c r="H102" i="7"/>
  <c r="F100" i="7"/>
  <c r="H98" i="7"/>
  <c r="F94" i="7"/>
  <c r="H92" i="7"/>
  <c r="F90" i="7"/>
  <c r="G75" i="7"/>
  <c r="F74" i="7"/>
  <c r="G71" i="7"/>
  <c r="H65" i="7"/>
  <c r="F63" i="7"/>
  <c r="H61" i="7"/>
  <c r="F56" i="7"/>
  <c r="H54" i="7"/>
  <c r="F52" i="7"/>
  <c r="G46" i="7"/>
  <c r="F43" i="7"/>
  <c r="G41" i="7"/>
  <c r="H42" i="7"/>
  <c r="G187" i="7"/>
  <c r="F192" i="7"/>
  <c r="H23" i="7"/>
  <c r="G22" i="7"/>
  <c r="F16" i="7"/>
  <c r="G14" i="7"/>
  <c r="H104" i="7"/>
  <c r="G103" i="7"/>
  <c r="F102" i="7"/>
  <c r="H100" i="7"/>
  <c r="G99" i="7"/>
  <c r="F98" i="7"/>
  <c r="H94" i="7"/>
  <c r="G93" i="7"/>
  <c r="F92" i="7"/>
  <c r="H90" i="7"/>
  <c r="G89" i="7"/>
  <c r="F76" i="7"/>
  <c r="H74" i="7"/>
  <c r="G73" i="7"/>
  <c r="F72" i="7"/>
  <c r="H70" i="7"/>
  <c r="G66" i="7"/>
  <c r="F65" i="7"/>
  <c r="H63" i="7"/>
  <c r="G62" i="7"/>
  <c r="F61" i="7"/>
  <c r="H56" i="7"/>
  <c r="G55" i="7"/>
  <c r="F54" i="7"/>
  <c r="H52" i="7"/>
  <c r="G51" i="7"/>
  <c r="F50" i="7"/>
  <c r="F45" i="7"/>
  <c r="G44" i="7"/>
  <c r="H43" i="7"/>
  <c r="F42" i="7"/>
  <c r="G40" i="7"/>
  <c r="F188" i="7"/>
  <c r="H192" i="7"/>
  <c r="G191" i="7"/>
  <c r="F23" i="7"/>
  <c r="H21" i="7"/>
  <c r="G19" i="7"/>
  <c r="F18" i="7"/>
  <c r="G15" i="7"/>
  <c r="F103" i="7"/>
  <c r="G100" i="7"/>
  <c r="F99" i="7"/>
  <c r="G94" i="7"/>
  <c r="G90" i="7"/>
  <c r="G74" i="7"/>
  <c r="G70" i="7"/>
  <c r="H64" i="7"/>
  <c r="H60" i="7"/>
  <c r="H53" i="7"/>
  <c r="F51" i="7"/>
  <c r="G45" i="7"/>
  <c r="H44" i="7"/>
  <c r="F41" i="7"/>
  <c r="G42" i="7"/>
  <c r="H187" i="7"/>
  <c r="F191" i="7"/>
  <c r="F19" i="7"/>
  <c r="F15" i="7"/>
  <c r="F104" i="7"/>
  <c r="G101" i="7"/>
  <c r="G95" i="7"/>
  <c r="G91" i="7"/>
  <c r="H76" i="7"/>
  <c r="H72" i="7"/>
  <c r="F70" i="7"/>
  <c r="G64" i="7"/>
  <c r="G60" i="7"/>
  <c r="G53" i="7"/>
  <c r="H50" i="7"/>
  <c r="H45" i="7"/>
  <c r="H188" i="7"/>
  <c r="F21" i="7"/>
  <c r="G17" i="7"/>
  <c r="F12" i="7"/>
  <c r="L256" i="7" l="1"/>
  <c r="L234" i="7"/>
  <c r="L251" i="7"/>
  <c r="L218" i="7"/>
  <c r="L219" i="7"/>
  <c r="L257" i="7"/>
  <c r="L255" i="7"/>
  <c r="L254" i="7"/>
  <c r="L253" i="7"/>
  <c r="L252" i="7"/>
  <c r="L216" i="7"/>
  <c r="L243" i="7"/>
  <c r="L238" i="7"/>
  <c r="L235" i="7"/>
  <c r="J112" i="7"/>
  <c r="J113" i="7"/>
  <c r="J114" i="7"/>
  <c r="J115" i="7"/>
  <c r="J110" i="7"/>
  <c r="J109" i="7"/>
  <c r="J82" i="7"/>
  <c r="J81" i="7"/>
  <c r="J80" i="7"/>
  <c r="J88" i="7"/>
  <c r="J97" i="7"/>
  <c r="J59" i="7"/>
  <c r="J48" i="7"/>
  <c r="J69" i="7"/>
  <c r="J49" i="7"/>
  <c r="J39" i="7"/>
  <c r="J68" i="7"/>
  <c r="J117" i="7"/>
  <c r="J118" i="7"/>
  <c r="J127" i="7"/>
  <c r="J128" i="7"/>
  <c r="J137" i="7"/>
  <c r="J138" i="7"/>
  <c r="J147" i="7"/>
  <c r="J148" i="7"/>
  <c r="J167" i="7"/>
  <c r="J176" i="7"/>
  <c r="J195" i="7"/>
  <c r="J83" i="7"/>
  <c r="J84" i="7"/>
  <c r="J85" i="7"/>
  <c r="J86" i="7"/>
  <c r="J159" i="7"/>
  <c r="J160" i="7"/>
  <c r="J161" i="7"/>
  <c r="J162" i="7"/>
  <c r="J163" i="7"/>
  <c r="J164" i="7"/>
  <c r="J165" i="7"/>
  <c r="G83" i="21"/>
  <c r="D55" i="21"/>
  <c r="E83" i="21"/>
  <c r="F55" i="21"/>
  <c r="Q27" i="21"/>
  <c r="G55" i="21"/>
  <c r="R27" i="21"/>
  <c r="S27" i="21"/>
  <c r="E55" i="21"/>
  <c r="H55" i="21"/>
  <c r="H83" i="21"/>
  <c r="P27" i="21"/>
  <c r="D2" i="7" l="1"/>
  <c r="J108" i="7"/>
  <c r="J270" i="7"/>
  <c r="J217" i="7" s="1"/>
  <c r="J107" i="7"/>
  <c r="J213" i="7" s="1"/>
  <c r="J79" i="7"/>
  <c r="J78" i="7"/>
  <c r="J214" i="7"/>
  <c r="F80" i="7"/>
  <c r="G82" i="7"/>
  <c r="H81" i="7"/>
  <c r="F84" i="7"/>
  <c r="J157" i="7"/>
  <c r="J158" i="7"/>
  <c r="J212" i="7" l="1"/>
  <c r="G85" i="7"/>
  <c r="H82" i="7"/>
  <c r="H59" i="7"/>
  <c r="H39" i="7"/>
  <c r="G59" i="7"/>
  <c r="G83" i="7"/>
  <c r="F81" i="7"/>
  <c r="F79" i="7" s="1"/>
  <c r="H86" i="7"/>
  <c r="F83" i="7"/>
  <c r="H85" i="7"/>
  <c r="H80" i="7"/>
  <c r="H79" i="7" s="1"/>
  <c r="G86" i="7"/>
  <c r="F49" i="7"/>
  <c r="H49" i="7"/>
  <c r="F85" i="7"/>
  <c r="F86" i="7"/>
  <c r="H84" i="7"/>
  <c r="F82" i="7"/>
  <c r="G81" i="7"/>
  <c r="G39" i="7"/>
  <c r="H83" i="7"/>
  <c r="G84" i="7"/>
  <c r="F69" i="7"/>
  <c r="F39" i="7"/>
  <c r="H69" i="7"/>
  <c r="F59" i="7"/>
  <c r="G80" i="7"/>
  <c r="G69" i="7"/>
  <c r="G49" i="7"/>
  <c r="G52" i="21"/>
  <c r="S52" i="21"/>
  <c r="N25" i="21"/>
  <c r="F26" i="21"/>
  <c r="O25" i="21"/>
  <c r="O54" i="21"/>
  <c r="T24" i="21"/>
  <c r="G53" i="21"/>
  <c r="I54" i="21"/>
  <c r="D24" i="21"/>
  <c r="O24" i="21"/>
  <c r="I81" i="21"/>
  <c r="F81" i="21"/>
  <c r="R23" i="21"/>
  <c r="Q24" i="21"/>
  <c r="N54" i="21"/>
  <c r="T53" i="21"/>
  <c r="Q54" i="21"/>
  <c r="T52" i="21"/>
  <c r="I26" i="21"/>
  <c r="H52" i="21"/>
  <c r="I23" i="21"/>
  <c r="Q53" i="21"/>
  <c r="I51" i="21"/>
  <c r="I52" i="21"/>
  <c r="R51" i="21"/>
  <c r="G80" i="21"/>
  <c r="O53" i="21"/>
  <c r="S51" i="21"/>
  <c r="G79" i="21"/>
  <c r="H25" i="21"/>
  <c r="I53" i="21"/>
  <c r="F24" i="21"/>
  <c r="R52" i="21"/>
  <c r="F52" i="21"/>
  <c r="D51" i="21"/>
  <c r="H26" i="21"/>
  <c r="D79" i="21"/>
  <c r="G81" i="21"/>
  <c r="I25" i="21"/>
  <c r="N52" i="21"/>
  <c r="I79" i="21"/>
  <c r="E51" i="21"/>
  <c r="F82" i="21"/>
  <c r="D53" i="21"/>
  <c r="Q23" i="21"/>
  <c r="G54" i="21"/>
  <c r="T54" i="21"/>
  <c r="S25" i="21"/>
  <c r="J23" i="21"/>
  <c r="S54" i="21"/>
  <c r="F23" i="21"/>
  <c r="H79" i="21"/>
  <c r="F51" i="21"/>
  <c r="D23" i="21"/>
  <c r="P53" i="21"/>
  <c r="E25" i="21"/>
  <c r="O52" i="21"/>
  <c r="G23" i="21"/>
  <c r="P25" i="21"/>
  <c r="E81" i="21"/>
  <c r="I82" i="21"/>
  <c r="D82" i="21"/>
  <c r="T25" i="21"/>
  <c r="G51" i="21"/>
  <c r="G25" i="21"/>
  <c r="D81" i="21"/>
  <c r="Q25" i="21"/>
  <c r="F54" i="21"/>
  <c r="N23" i="21"/>
  <c r="P24" i="21"/>
  <c r="D80" i="21"/>
  <c r="I24" i="21"/>
  <c r="Q52" i="21"/>
  <c r="O26" i="21"/>
  <c r="P52" i="21"/>
  <c r="R25" i="21"/>
  <c r="P23" i="21"/>
  <c r="N26" i="21"/>
  <c r="H53" i="21"/>
  <c r="I80" i="21"/>
  <c r="S24" i="21"/>
  <c r="N53" i="21"/>
  <c r="R26" i="21"/>
  <c r="J25" i="21"/>
  <c r="D52" i="21"/>
  <c r="S23" i="21"/>
  <c r="O23" i="21"/>
  <c r="E53" i="21"/>
  <c r="H23" i="21"/>
  <c r="R24" i="21"/>
  <c r="F25" i="21"/>
  <c r="E82" i="21"/>
  <c r="T23" i="21"/>
  <c r="E54" i="21"/>
  <c r="E26" i="21"/>
  <c r="I55" i="21"/>
  <c r="T51" i="21"/>
  <c r="Q51" i="21"/>
  <c r="P51" i="21"/>
  <c r="P54" i="21"/>
  <c r="G24" i="21"/>
  <c r="T26" i="21"/>
  <c r="Q26" i="21"/>
  <c r="N24" i="21"/>
  <c r="P26" i="21"/>
  <c r="E23" i="21"/>
  <c r="F79" i="21"/>
  <c r="E24" i="21"/>
  <c r="O51" i="21"/>
  <c r="G26" i="21"/>
  <c r="G82" i="21"/>
  <c r="N27" i="21"/>
  <c r="F80" i="21"/>
  <c r="D54" i="21"/>
  <c r="H24" i="21"/>
  <c r="F53" i="21"/>
  <c r="H54" i="21"/>
  <c r="J24" i="21"/>
  <c r="E80" i="21"/>
  <c r="S26" i="21"/>
  <c r="J26" i="21"/>
  <c r="E52" i="21"/>
  <c r="T27" i="21"/>
  <c r="R53" i="21"/>
  <c r="N51" i="21"/>
  <c r="R54" i="21"/>
  <c r="H51" i="21"/>
  <c r="S53" i="21"/>
  <c r="E79" i="21"/>
  <c r="H82" i="21"/>
  <c r="H80" i="21"/>
  <c r="H81" i="21"/>
  <c r="G79" i="7" l="1"/>
  <c r="F78" i="7"/>
  <c r="G78" i="7"/>
  <c r="H78" i="7"/>
</calcChain>
</file>

<file path=xl/comments1.xml><?xml version="1.0" encoding="utf-8"?>
<comments xmlns="http://schemas.openxmlformats.org/spreadsheetml/2006/main">
  <authors>
    <author>ROTOLI Francesco</author>
  </authors>
  <commentList>
    <comment ref="F20" authorId="0" shapeId="0">
      <text>
        <r>
          <rPr>
            <b/>
            <sz val="9"/>
            <color indexed="81"/>
            <rFont val="Tahoma"/>
            <family val="2"/>
          </rPr>
          <t>ROTOLI Francesco:</t>
        </r>
        <r>
          <rPr>
            <sz val="9"/>
            <color indexed="81"/>
            <rFont val="Tahoma"/>
            <family val="2"/>
          </rPr>
          <t xml:space="preserve">
In historical values, N03 sometimes different than N031+N032+N033+N034+N035</t>
        </r>
      </text>
    </comment>
  </commentList>
</comments>
</file>

<file path=xl/comments2.xml><?xml version="1.0" encoding="utf-8"?>
<comments xmlns="http://schemas.openxmlformats.org/spreadsheetml/2006/main">
  <authors>
    <author>Johan Bäckman</author>
  </authors>
  <commentList>
    <comment ref="S25" authorId="0" shapeId="0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Based on average for Nordic countries DK, FI, SE</t>
        </r>
      </text>
    </comment>
  </commentList>
</comments>
</file>

<file path=xl/sharedStrings.xml><?xml version="1.0" encoding="utf-8"?>
<sst xmlns="http://schemas.openxmlformats.org/spreadsheetml/2006/main" count="2225" uniqueCount="1022">
  <si>
    <t>Austria</t>
  </si>
  <si>
    <t>Belgium</t>
  </si>
  <si>
    <t>Bulgaria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</si>
  <si>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</si>
  <si>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</si>
  <si>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</si>
  <si>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</si>
  <si>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</si>
  <si>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</si>
  <si>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</si>
  <si>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</si>
  <si>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</si>
  <si>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</si>
  <si>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</si>
  <si>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</si>
  <si>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</si>
  <si>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Norway</t>
  </si>
  <si>
    <t>Poland</t>
  </si>
  <si>
    <t>Portugal</t>
  </si>
  <si>
    <t>Romania</t>
  </si>
  <si>
    <t>Slovenia</t>
  </si>
  <si>
    <t>Spain</t>
  </si>
  <si>
    <t>Sweden</t>
  </si>
  <si>
    <t>Switzerland</t>
  </si>
  <si>
    <t>United Kingdom</t>
  </si>
  <si>
    <t>AT</t>
  </si>
  <si>
    <t>BE</t>
  </si>
  <si>
    <t>BG</t>
  </si>
  <si>
    <t>CZ</t>
  </si>
  <si>
    <t>DK</t>
  </si>
  <si>
    <t>EE</t>
  </si>
  <si>
    <t>FI</t>
  </si>
  <si>
    <t>FR</t>
  </si>
  <si>
    <t>DE</t>
  </si>
  <si>
    <t>EL</t>
  </si>
  <si>
    <t>HU</t>
  </si>
  <si>
    <t>IE</t>
  </si>
  <si>
    <t>IT</t>
  </si>
  <si>
    <t>LV</t>
  </si>
  <si>
    <t>LT</t>
  </si>
  <si>
    <t>LU</t>
  </si>
  <si>
    <t>NO</t>
  </si>
  <si>
    <t>PL</t>
  </si>
  <si>
    <t>PT</t>
  </si>
  <si>
    <t>RO</t>
  </si>
  <si>
    <t>SK</t>
  </si>
  <si>
    <t>SI</t>
  </si>
  <si>
    <t>ES</t>
  </si>
  <si>
    <t>SE</t>
  </si>
  <si>
    <t>CH</t>
  </si>
  <si>
    <t>NL</t>
  </si>
  <si>
    <t>UK</t>
  </si>
  <si>
    <t>Percentage of train kilometres using operational ATP systems</t>
  </si>
  <si>
    <t>Total number of accomplished audits</t>
  </si>
  <si>
    <t>Percentage of tracks with Automatic Train Protection (ATP) in operation</t>
  </si>
  <si>
    <t>N00</t>
  </si>
  <si>
    <t>N01</t>
  </si>
  <si>
    <t>N02</t>
  </si>
  <si>
    <t>N03</t>
  </si>
  <si>
    <t>N04</t>
  </si>
  <si>
    <t>N05</t>
  </si>
  <si>
    <t>N06</t>
  </si>
  <si>
    <t>N07</t>
  </si>
  <si>
    <t>I00</t>
  </si>
  <si>
    <t>I01</t>
  </si>
  <si>
    <t>I02</t>
  </si>
  <si>
    <t>I03</t>
  </si>
  <si>
    <t>I04</t>
  </si>
  <si>
    <t>I05</t>
  </si>
  <si>
    <t>I06</t>
  </si>
  <si>
    <t>C00</t>
  </si>
  <si>
    <t>C01</t>
  </si>
  <si>
    <t>C02</t>
  </si>
  <si>
    <t>C03</t>
  </si>
  <si>
    <t>C04</t>
  </si>
  <si>
    <t>C10</t>
  </si>
  <si>
    <t>C13</t>
  </si>
  <si>
    <t>C14</t>
  </si>
  <si>
    <t>T01</t>
  </si>
  <si>
    <t>T02</t>
  </si>
  <si>
    <t>T03</t>
  </si>
  <si>
    <t>A01</t>
  </si>
  <si>
    <t>A02</t>
  </si>
  <si>
    <t>R01</t>
  </si>
  <si>
    <t>R02</t>
  </si>
  <si>
    <t>R03</t>
  </si>
  <si>
    <t>Data format</t>
  </si>
  <si>
    <t>Reporting country</t>
  </si>
  <si>
    <t>CC</t>
  </si>
  <si>
    <t>YY</t>
  </si>
  <si>
    <t>0. Reporting country details</t>
  </si>
  <si>
    <t>Numeric value</t>
  </si>
  <si>
    <t>Numeric value (in km)</t>
  </si>
  <si>
    <t>Numeric value (%)</t>
  </si>
  <si>
    <t>PK00</t>
  </si>
  <si>
    <t>PK01</t>
  </si>
  <si>
    <t>PK02</t>
  </si>
  <si>
    <t>PK03</t>
  </si>
  <si>
    <t>PK04</t>
  </si>
  <si>
    <t>PK05</t>
  </si>
  <si>
    <t>PK06</t>
  </si>
  <si>
    <t>SK00</t>
  </si>
  <si>
    <t>SK01</t>
  </si>
  <si>
    <t>SK02</t>
  </si>
  <si>
    <t>SK03</t>
  </si>
  <si>
    <t>SK04</t>
  </si>
  <si>
    <t>SK05</t>
  </si>
  <si>
    <t>SK06</t>
  </si>
  <si>
    <t>OK00</t>
  </si>
  <si>
    <t>OK01</t>
  </si>
  <si>
    <t>OK02</t>
  </si>
  <si>
    <t>OK03</t>
  </si>
  <si>
    <t>OK04</t>
  </si>
  <si>
    <t>OK05</t>
  </si>
  <si>
    <t>OK06</t>
  </si>
  <si>
    <t>UK00</t>
  </si>
  <si>
    <t>UK01</t>
  </si>
  <si>
    <t>UK02</t>
  </si>
  <si>
    <t>UK03</t>
  </si>
  <si>
    <t>UK04</t>
  </si>
  <si>
    <t>UK05</t>
  </si>
  <si>
    <t>UK06</t>
  </si>
  <si>
    <t>LK00</t>
  </si>
  <si>
    <t>LK01</t>
  </si>
  <si>
    <t>LK02</t>
  </si>
  <si>
    <t>LK03</t>
  </si>
  <si>
    <t>LK04</t>
  </si>
  <si>
    <t>LK05</t>
  </si>
  <si>
    <t>LK06</t>
  </si>
  <si>
    <t>PS00</t>
  </si>
  <si>
    <t>PS01</t>
  </si>
  <si>
    <t>PS02</t>
  </si>
  <si>
    <t>PS03</t>
  </si>
  <si>
    <t>PS04</t>
  </si>
  <si>
    <t>PS05</t>
  </si>
  <si>
    <t>PS06</t>
  </si>
  <si>
    <t>SS00</t>
  </si>
  <si>
    <t>SS01</t>
  </si>
  <si>
    <t>SS02</t>
  </si>
  <si>
    <t>SS03</t>
  </si>
  <si>
    <t>SS04</t>
  </si>
  <si>
    <t>SS05</t>
  </si>
  <si>
    <t>SS06</t>
  </si>
  <si>
    <t>LS00</t>
  </si>
  <si>
    <t>LS01</t>
  </si>
  <si>
    <t>LS02</t>
  </si>
  <si>
    <t>LS03</t>
  </si>
  <si>
    <t>LS04</t>
  </si>
  <si>
    <t>LS05</t>
  </si>
  <si>
    <t>LS06</t>
  </si>
  <si>
    <t>US00</t>
  </si>
  <si>
    <t>US01</t>
  </si>
  <si>
    <t>US02</t>
  </si>
  <si>
    <t>US03</t>
  </si>
  <si>
    <t>US04</t>
  </si>
  <si>
    <t>US05</t>
  </si>
  <si>
    <t>US06</t>
  </si>
  <si>
    <t>OS00</t>
  </si>
  <si>
    <t>OS01</t>
  </si>
  <si>
    <t>OS02</t>
  </si>
  <si>
    <t>OS03</t>
  </si>
  <si>
    <t>OS04</t>
  </si>
  <si>
    <t>OS05</t>
  </si>
  <si>
    <t>OS06</t>
  </si>
  <si>
    <t>TS00</t>
  </si>
  <si>
    <t>TS01</t>
  </si>
  <si>
    <t>TS02</t>
  </si>
  <si>
    <t>TS03</t>
  </si>
  <si>
    <t>TS04</t>
  </si>
  <si>
    <t>TS05</t>
  </si>
  <si>
    <t>TS06</t>
  </si>
  <si>
    <t>TK00</t>
  </si>
  <si>
    <t>TK01</t>
  </si>
  <si>
    <t>TK02</t>
  </si>
  <si>
    <t>TK03</t>
  </si>
  <si>
    <t>TK04</t>
  </si>
  <si>
    <t>TK05</t>
  </si>
  <si>
    <t>TK06</t>
  </si>
  <si>
    <t>Data Code</t>
  </si>
  <si>
    <t>Description of data</t>
  </si>
  <si>
    <t>Reporting year</t>
  </si>
  <si>
    <t>Percentage of audits accomplished /required (and/or planned).</t>
  </si>
  <si>
    <t>Numeric value in €</t>
  </si>
  <si>
    <t>CT</t>
  </si>
  <si>
    <t>Total number of accidents involving at least one railway vehicle transporting dangerous goods</t>
  </si>
  <si>
    <t>Total number of precursors</t>
  </si>
  <si>
    <t>National value of preventing a serious injury</t>
  </si>
  <si>
    <t>Total number of level crossings (active and passive)</t>
  </si>
  <si>
    <t>Total number of Train km</t>
  </si>
  <si>
    <t>R05</t>
  </si>
  <si>
    <t>R06</t>
  </si>
  <si>
    <t>R07</t>
  </si>
  <si>
    <t>N18</t>
  </si>
  <si>
    <t>N19</t>
  </si>
  <si>
    <t>N20</t>
  </si>
  <si>
    <t>R08</t>
  </si>
  <si>
    <t>R09</t>
  </si>
  <si>
    <t>C05</t>
  </si>
  <si>
    <t>C06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</si>
  <si>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</si>
  <si>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</si>
  <si>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</si>
  <si>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</si>
  <si>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</si>
  <si>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</si>
  <si>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</si>
  <si>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</si>
  <si>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</si>
  <si>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</si>
  <si>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R10</t>
  </si>
  <si>
    <t>R11</t>
  </si>
  <si>
    <t>Fall back value of preventing a fatality</t>
  </si>
  <si>
    <t>Fall back value of preventing a serious injury</t>
  </si>
  <si>
    <t>with automatic user-side warning</t>
  </si>
  <si>
    <t>National value of preventing a fatality</t>
  </si>
  <si>
    <t>Total number in all accidents</t>
  </si>
  <si>
    <t>Average percentage of work passengers per year</t>
  </si>
  <si>
    <t>Average percentage of non-work passengers per year</t>
  </si>
  <si>
    <t>R12</t>
  </si>
  <si>
    <t>R13</t>
  </si>
  <si>
    <t>R14</t>
  </si>
  <si>
    <t>R15</t>
  </si>
  <si>
    <t>R16</t>
  </si>
  <si>
    <t>R17</t>
  </si>
  <si>
    <t>R18</t>
  </si>
  <si>
    <t>National value of time for a non-work passenger of a train (an hour)</t>
  </si>
  <si>
    <t>National value of time for a work passenger of a train (an hour)</t>
  </si>
  <si>
    <t>Fall back value of time for a work passenger of a train (an hour)</t>
  </si>
  <si>
    <t>Fall back value of time for a non-work passenger of a train (an hour)</t>
  </si>
  <si>
    <t>Numeric value (minutes)</t>
  </si>
  <si>
    <t>Cost of material damages to rolling stock or infrastructure (all accidents)</t>
  </si>
  <si>
    <t>Minutes of delays of passenger trains (all accidents)</t>
  </si>
  <si>
    <t>Minutes of delays of freight trains (all accidents)</t>
  </si>
  <si>
    <t>Cost of delays as a consequence of all accidents</t>
  </si>
  <si>
    <t>C07</t>
  </si>
  <si>
    <t>C15</t>
  </si>
  <si>
    <t>National value of time for a tonne freight (an hour)</t>
  </si>
  <si>
    <t>Fall back value of time for a tonne freight (an hour)</t>
  </si>
  <si>
    <t>R19</t>
  </si>
  <si>
    <t>R20</t>
  </si>
  <si>
    <t>Country</t>
  </si>
  <si>
    <t>Netherlands</t>
  </si>
  <si>
    <t>Slovakia</t>
  </si>
  <si>
    <t>Business</t>
  </si>
  <si>
    <t>Air</t>
  </si>
  <si>
    <t>Bus</t>
  </si>
  <si>
    <t>Per tonne of freight carried</t>
  </si>
  <si>
    <t>Road</t>
  </si>
  <si>
    <t>Rail</t>
  </si>
  <si>
    <t>Car Train</t>
  </si>
  <si>
    <t>Cost of damage to the environment (all accidents)</t>
  </si>
  <si>
    <t>C16</t>
  </si>
  <si>
    <t>C17</t>
  </si>
  <si>
    <t>Economic impact of ALL accidents</t>
  </si>
  <si>
    <t>Countries</t>
  </si>
  <si>
    <t>Selected</t>
  </si>
  <si>
    <t>List</t>
  </si>
  <si>
    <t>:</t>
  </si>
  <si>
    <t>Croatia</t>
  </si>
  <si>
    <t>Channel Tunnel</t>
  </si>
  <si>
    <t>Code</t>
  </si>
  <si>
    <t>HR</t>
  </si>
  <si>
    <t>EU27</t>
  </si>
  <si>
    <t>R04</t>
  </si>
  <si>
    <t>MK</t>
  </si>
  <si>
    <t>TR</t>
  </si>
  <si>
    <t>N011</t>
  </si>
  <si>
    <t>N012</t>
  </si>
  <si>
    <t>TK011</t>
  </si>
  <si>
    <t>TS011</t>
  </si>
  <si>
    <t>TK012</t>
  </si>
  <si>
    <t>TS012</t>
  </si>
  <si>
    <t>Background information:</t>
  </si>
  <si>
    <t>N08</t>
  </si>
  <si>
    <t>N031</t>
  </si>
  <si>
    <t>N032</t>
  </si>
  <si>
    <t>N033</t>
  </si>
  <si>
    <t>N034</t>
  </si>
  <si>
    <t>N035</t>
  </si>
  <si>
    <t>PS011</t>
  </si>
  <si>
    <t>PS012</t>
  </si>
  <si>
    <t>LS011</t>
  </si>
  <si>
    <t>LS012</t>
  </si>
  <si>
    <t>US011</t>
  </si>
  <si>
    <t>US012</t>
  </si>
  <si>
    <t>PK011</t>
  </si>
  <si>
    <t>PK012</t>
  </si>
  <si>
    <t>SK011</t>
  </si>
  <si>
    <t>SK012</t>
  </si>
  <si>
    <t>LK011</t>
  </si>
  <si>
    <t>LK012</t>
  </si>
  <si>
    <t>UK011</t>
  </si>
  <si>
    <t>UK012</t>
  </si>
  <si>
    <t>OSP00</t>
  </si>
  <si>
    <t>OSP011</t>
  </si>
  <si>
    <t>OSP012</t>
  </si>
  <si>
    <t>OSP02</t>
  </si>
  <si>
    <t>OSP03</t>
  </si>
  <si>
    <t>OSP04</t>
  </si>
  <si>
    <t>OSP05</t>
  </si>
  <si>
    <t>OSP06</t>
  </si>
  <si>
    <t>OKP00</t>
  </si>
  <si>
    <t>OKP011</t>
  </si>
  <si>
    <t>OKP012</t>
  </si>
  <si>
    <t>OKP02</t>
  </si>
  <si>
    <t>OKP03</t>
  </si>
  <si>
    <t>OKP04</t>
  </si>
  <si>
    <t>OKP05</t>
  </si>
  <si>
    <t>OKP06</t>
  </si>
  <si>
    <t>OKE00</t>
  </si>
  <si>
    <t>OKE02</t>
  </si>
  <si>
    <t>OKE03</t>
  </si>
  <si>
    <t>OKE04</t>
  </si>
  <si>
    <t>OKE05</t>
  </si>
  <si>
    <t>OKE06</t>
  </si>
  <si>
    <t>OSE00</t>
  </si>
  <si>
    <t>OSE02</t>
  </si>
  <si>
    <t>OSE03</t>
  </si>
  <si>
    <t>OSE04</t>
  </si>
  <si>
    <t>OSE05</t>
  </si>
  <si>
    <t>OSE06</t>
  </si>
  <si>
    <t>I041</t>
  </si>
  <si>
    <t>Percentage of tracks with Train Protection Systems (TPSs) in operation providing warning</t>
  </si>
  <si>
    <t>Percentage of tracks with Train Protection Systems (TPSs) in operation providing warning and automatic stop</t>
  </si>
  <si>
    <t>Percentage of tracks with Train Protection Systems (TPSs) in operation providing warning and automatic stop and discrete supervision of speed</t>
  </si>
  <si>
    <t>Percentage of train kilometers run with Train Protection Systems (TPSs) in operation providing warning</t>
  </si>
  <si>
    <t>Percentage of train kilometers run with Train Protection Systems (TPSs) in operation providing warning and automatic stop</t>
  </si>
  <si>
    <t>Percentage of train kilometers run with Train Protection Systems (TPSs) in operation providing warning and automatic stop and discrete supervision of speed</t>
  </si>
  <si>
    <t>TP01</t>
  </si>
  <si>
    <t>TP02</t>
  </si>
  <si>
    <t>TP03</t>
  </si>
  <si>
    <t>TT01</t>
  </si>
  <si>
    <t>TT02</t>
  </si>
  <si>
    <t>TT03</t>
  </si>
  <si>
    <t>OSE011</t>
  </si>
  <si>
    <t>OSE012</t>
  </si>
  <si>
    <t>OKE011</t>
  </si>
  <si>
    <t>OKE012</t>
  </si>
  <si>
    <t>T081</t>
  </si>
  <si>
    <t>I042</t>
  </si>
  <si>
    <t>SS011</t>
  </si>
  <si>
    <t>SS012</t>
  </si>
  <si>
    <t>OS011</t>
  </si>
  <si>
    <t>OS012</t>
  </si>
  <si>
    <t>OK011</t>
  </si>
  <si>
    <t>OK012</t>
  </si>
  <si>
    <t>Suicides</t>
  </si>
  <si>
    <t>Attempted suicides</t>
  </si>
  <si>
    <t>3. Indicators relating to suicides</t>
  </si>
  <si>
    <t>1. Indicators relating to accidents</t>
  </si>
  <si>
    <t>1.2.1b. Passengers seriously injured</t>
  </si>
  <si>
    <t>2. Indicators relating to dangerous goods</t>
  </si>
  <si>
    <t xml:space="preserve">   In collisions of trains, including collisions with obstacles within the clearance gauge</t>
  </si>
  <si>
    <t xml:space="preserve">   In collisions of train with rail vehicle</t>
  </si>
  <si>
    <t xml:space="preserve">   In collisions of train with obstacle within the clearance gauge</t>
  </si>
  <si>
    <t xml:space="preserve">   In derailments of trains</t>
  </si>
  <si>
    <t xml:space="preserve">   In level-crossing accidents, including accidents involving pedestrians at level-crossings</t>
  </si>
  <si>
    <t xml:space="preserve">   In accidents to persons caused by rolling stock in motion, with the exception of suicides</t>
  </si>
  <si>
    <t xml:space="preserve">   In fires in rolling stock</t>
  </si>
  <si>
    <t xml:space="preserve">   In others</t>
  </si>
  <si>
    <t>4. Indicators relating to precursors to accidents</t>
  </si>
  <si>
    <t xml:space="preserve">   Economic impact of fatalities</t>
  </si>
  <si>
    <t xml:space="preserve">   Economic impact of serious injuries</t>
  </si>
  <si>
    <t xml:space="preserve">   Cost of material damages to rolling stock or infrastructure (significant accidents)</t>
  </si>
  <si>
    <t xml:space="preserve">   Cost of damage to the environment (significant accidents)</t>
  </si>
  <si>
    <t xml:space="preserve">   Cost of delays as a consequence of significant accidents</t>
  </si>
  <si>
    <t xml:space="preserve">      Minutes of delays of passenger trains (significant accidents)</t>
  </si>
  <si>
    <t xml:space="preserve">      Minutes of delays of freight trains (significant accidents)</t>
  </si>
  <si>
    <t>6.1 Train Protection Systems (TPSs)</t>
  </si>
  <si>
    <t>6. Indicators relating to technical safety of infrastructure and its implementation</t>
  </si>
  <si>
    <t>6.2 Level crossings</t>
  </si>
  <si>
    <t xml:space="preserve">   Total number of active level crossings</t>
  </si>
  <si>
    <t xml:space="preserve">   Total number of passive level crossings</t>
  </si>
  <si>
    <t>R.T. Reference data traffic and infrastructure</t>
  </si>
  <si>
    <t xml:space="preserve">      with automatic user-side protection and warning</t>
  </si>
  <si>
    <t>C</t>
  </si>
  <si>
    <t>Y</t>
  </si>
  <si>
    <t>1.2.2e. Trespassers killed</t>
  </si>
  <si>
    <t>1.2.2f. Other persons killed</t>
  </si>
  <si>
    <t xml:space="preserve">   with manual user-side warning</t>
  </si>
  <si>
    <t xml:space="preserve">   with manual user-side protection</t>
  </si>
  <si>
    <t xml:space="preserve">   with manual user-side protection and warning</t>
  </si>
  <si>
    <t>1.1 Total number of significant accidents and a break-down for the following types of accidents</t>
  </si>
  <si>
    <t>Total number of significant accidents</t>
  </si>
  <si>
    <t xml:space="preserve">   Collisions of trains, including collisions with obstacles within the clearance gauge</t>
  </si>
  <si>
    <t xml:space="preserve">   Collisions of train with rail vehicle</t>
  </si>
  <si>
    <t xml:space="preserve">   Collisions of train with obstacle within the clearance gauge</t>
  </si>
  <si>
    <t xml:space="preserve">   Derailments of trains</t>
  </si>
  <si>
    <t xml:space="preserve">   Level-crossing accidents, including accidents involving pedestrians at level-crossings</t>
  </si>
  <si>
    <t xml:space="preserve">      Level crossing accidents on passive LCs</t>
  </si>
  <si>
    <t xml:space="preserve">      Level crossing accidents on manual LCs</t>
  </si>
  <si>
    <t xml:space="preserve">      Level crossing accidents on LCs automatic with user-side warning</t>
  </si>
  <si>
    <t xml:space="preserve">      Level crossing accidents on LCs automatic with user-side protection</t>
  </si>
  <si>
    <t xml:space="preserve">      Level crossing accidents on rail-side protected LCs</t>
  </si>
  <si>
    <t xml:space="preserve">   Accidents to persons caused by rolling stock in motion, with the exception of suicides and attempted suicides</t>
  </si>
  <si>
    <t xml:space="preserve">   Fires in rolling stock</t>
  </si>
  <si>
    <t xml:space="preserve">   Other accidents</t>
  </si>
  <si>
    <t>1.2.1a. Persons seriously injured - all persons</t>
  </si>
  <si>
    <t>1.2.1c. Employees or contractors seriously injured</t>
  </si>
  <si>
    <t>1.2.1f. Other persons seriously injured</t>
  </si>
  <si>
    <t>1.2.1g. Other persons on platform seriously injured</t>
  </si>
  <si>
    <t>1.2.1h. Other persons not on platform seriously injured</t>
  </si>
  <si>
    <t>1.2.2a. Persons killed by type of accident - all persons</t>
  </si>
  <si>
    <t xml:space="preserve">1.2.2b. Passengers killed </t>
  </si>
  <si>
    <t>1.2.2d. Level-crossing users killed</t>
  </si>
  <si>
    <t xml:space="preserve">   Accidents involving at least one railway vehicle transporting dangerous goods in which dangerous goods are NOT released</t>
  </si>
  <si>
    <t xml:space="preserve">   Accidents involving at least one railway vehicle transporting dangerous goods in which dangerous goods ARE released</t>
  </si>
  <si>
    <t xml:space="preserve">   Broken rails</t>
  </si>
  <si>
    <t xml:space="preserve">   Track buckles and other track misalignments</t>
  </si>
  <si>
    <t xml:space="preserve">   Wrong-side signalling failures</t>
  </si>
  <si>
    <t xml:space="preserve">   Signals passed at danger</t>
  </si>
  <si>
    <t xml:space="preserve">   Signals passed at danger when passing a danger point</t>
  </si>
  <si>
    <t xml:space="preserve">   Signals passed at danger without passing a danger point</t>
  </si>
  <si>
    <t xml:space="preserve">   Broken wheels on rolling stock in service</t>
  </si>
  <si>
    <t xml:space="preserve">   Broken axles on rolling stock in service</t>
  </si>
  <si>
    <t>5. Indicators to calculate the economic impact of accidents</t>
  </si>
  <si>
    <t>M. Indicators relating to the management of safety</t>
  </si>
  <si>
    <t>Numeric value (in million train-km)</t>
  </si>
  <si>
    <t>Numeric value (in million passenger-km)</t>
  </si>
  <si>
    <t>Numeric value (in million tonne-km)</t>
  </si>
  <si>
    <t>ISO 3166 alpha-2 country code (except for Channel Tunnel (CT), Greece (EL) and the United Kingdom (UK)</t>
  </si>
  <si>
    <t xml:space="preserve">      with automatic user-side protection</t>
  </si>
  <si>
    <r>
      <t xml:space="preserve">Economic impact of </t>
    </r>
    <r>
      <rPr>
        <b/>
        <sz val="12"/>
        <rFont val="Arial"/>
        <family val="2"/>
      </rPr>
      <t>significant accidents ONLY</t>
    </r>
  </si>
  <si>
    <t>Value</t>
  </si>
  <si>
    <t>Field Nr.</t>
  </si>
  <si>
    <t>-</t>
  </si>
  <si>
    <t>Please observe the following rules when filling in the form:</t>
  </si>
  <si>
    <r>
      <t>2.</t>
    </r>
    <r>
      <rPr>
        <sz val="18"/>
        <rFont val="Times New Roman"/>
        <family val="1"/>
      </rPr>
      <t xml:space="preserve"> </t>
    </r>
    <r>
      <rPr>
        <sz val="18"/>
        <rFont val="Calibri"/>
        <family val="2"/>
      </rPr>
      <t xml:space="preserve">If any value expected to be filled in </t>
    </r>
    <r>
      <rPr>
        <u/>
        <sz val="18"/>
        <rFont val="Calibri"/>
        <family val="2"/>
      </rPr>
      <t>is not available</t>
    </r>
    <r>
      <rPr>
        <sz val="18"/>
        <rFont val="Calibri"/>
        <family val="2"/>
      </rPr>
      <t xml:space="preserve">, the </t>
    </r>
    <r>
      <rPr>
        <u/>
        <sz val="18"/>
        <rFont val="Calibri"/>
        <family val="2"/>
      </rPr>
      <t>“-”</t>
    </r>
    <r>
      <rPr>
        <sz val="18"/>
        <rFont val="Calibri"/>
        <family val="2"/>
      </rPr>
      <t xml:space="preserve"> symbol shall be filled in instead.</t>
    </r>
  </si>
  <si>
    <r>
      <t>3. If the value reported is zero, then "0" shall be filled in (</t>
    </r>
    <r>
      <rPr>
        <sz val="18"/>
        <color indexed="10"/>
        <rFont val="Calibri"/>
        <family val="2"/>
      </rPr>
      <t>do not leave the cell empty; do not fill in with "-"</t>
    </r>
    <r>
      <rPr>
        <sz val="18"/>
        <rFont val="Calibri"/>
        <family val="2"/>
      </rPr>
      <t>).</t>
    </r>
  </si>
  <si>
    <r>
      <t xml:space="preserve">1. </t>
    </r>
    <r>
      <rPr>
        <sz val="18"/>
        <rFont val="Calibri"/>
        <family val="2"/>
      </rPr>
      <t xml:space="preserve">Only </t>
    </r>
    <r>
      <rPr>
        <u/>
        <sz val="18"/>
        <color indexed="17"/>
        <rFont val="Calibri"/>
        <family val="2"/>
      </rPr>
      <t/>
    </r>
  </si>
  <si>
    <t>green cells</t>
  </si>
  <si>
    <t>If you experience any problems in uploading your data please send an e-mail to:</t>
  </si>
  <si>
    <t>csi@era.europa.eu</t>
  </si>
  <si>
    <r>
      <t xml:space="preserve">Number of passenger km - </t>
    </r>
    <r>
      <rPr>
        <sz val="12"/>
        <color indexed="10"/>
        <rFont val="Arial"/>
        <family val="2"/>
      </rPr>
      <t>NOTE DEFINITION: Unit of measurement representing the transport of one rail passenger by rail over a distance of one kilometre.</t>
    </r>
  </si>
  <si>
    <r>
      <t xml:space="preserve">Number of rail freight tonne km - </t>
    </r>
    <r>
      <rPr>
        <sz val="12"/>
        <color indexed="10"/>
        <rFont val="Arial"/>
        <family val="2"/>
      </rPr>
      <t>NOTE DEFINITION: Unit of measurement of railway goods transport which represents the transport by rail of one tonne of goods over a distance of one kilometre.</t>
    </r>
  </si>
  <si>
    <r>
      <t xml:space="preserve">Number of line kilometres - </t>
    </r>
    <r>
      <rPr>
        <sz val="12"/>
        <color indexed="10"/>
        <rFont val="Arial"/>
        <family val="2"/>
      </rPr>
      <t>NOTE DEFINITION: Unit of measurement of the length of the railway network</t>
    </r>
  </si>
  <si>
    <r>
      <t xml:space="preserve">Number of track kilometres - </t>
    </r>
    <r>
      <rPr>
        <sz val="12"/>
        <color indexed="10"/>
        <rFont val="Arial"/>
        <family val="2"/>
      </rPr>
      <t>NOTE DEFINITION: Unit of measurement of the length of the railway network multiplied by the number of tracks</t>
    </r>
  </si>
  <si>
    <t>5. Reference data traffic and infrastructure: Please beware of using correct units when reporting different values.</t>
  </si>
  <si>
    <t>This CSI data form is updated annually with the latest available GDP data. Any changes in relevant legislation (Annex I to the RSD) are also reflected.</t>
  </si>
  <si>
    <t>Value of passenger travel times (€ 2002)</t>
  </si>
  <si>
    <t>Value of freight transport time (€ 2002)</t>
  </si>
  <si>
    <r>
      <t xml:space="preserve">Passenger train km - </t>
    </r>
    <r>
      <rPr>
        <sz val="12"/>
        <color indexed="10"/>
        <rFont val="Arial"/>
        <family val="2"/>
      </rPr>
      <t>NOTE DEFINITION: Unit of measurement representing the movement of a passenger train over one kilometre.</t>
    </r>
  </si>
  <si>
    <r>
      <t xml:space="preserve">Freight train km - </t>
    </r>
    <r>
      <rPr>
        <sz val="12"/>
        <color indexed="10"/>
        <rFont val="Arial"/>
        <family val="2"/>
      </rPr>
      <t>NOTE DEFINITION: Unit of measurement representing the movement of a freight train over one kilometre.</t>
    </r>
  </si>
  <si>
    <r>
      <t xml:space="preserve">Other train km - </t>
    </r>
    <r>
      <rPr>
        <sz val="12"/>
        <color indexed="10"/>
        <rFont val="Arial"/>
        <family val="2"/>
      </rPr>
      <t>NOTE DEFINITION: Unit of measurement representing the movement of a train - not categorised as a passenger or freight train, e.g. a works train over one kilometre.</t>
    </r>
  </si>
  <si>
    <t>with user-side protection and warning, and rail-side protection</t>
  </si>
  <si>
    <t>manual</t>
  </si>
  <si>
    <t>1.2.2c. Employees or contractors killed</t>
  </si>
  <si>
    <t>1.2.2g. Other persons  on platform killed</t>
  </si>
  <si>
    <t>1.2.2h. Other persons not on platform killed</t>
  </si>
  <si>
    <t>1.2.1e. Trespassers seriously injured</t>
  </si>
  <si>
    <t>1.2.1d. Level-crossing users seriously injured</t>
  </si>
  <si>
    <t>1.2 Persons seriously injured and killed by type of accident and by category of person</t>
  </si>
  <si>
    <t xml:space="preserve">        with automatic user side protection</t>
  </si>
  <si>
    <t>CSI</t>
  </si>
  <si>
    <t>Year</t>
  </si>
  <si>
    <t>Collisions of train with rail vehicle</t>
  </si>
  <si>
    <t>Collisions of train with obstacle within the clearance gauge</t>
  </si>
  <si>
    <t>Derailments of trains</t>
  </si>
  <si>
    <t>Level-crossing accidents</t>
  </si>
  <si>
    <t>Level crossing accidents on passive LCs</t>
  </si>
  <si>
    <t>Level crossing accidents on manual LCs</t>
  </si>
  <si>
    <t>Level crossing accidents on LCs automatic with user-side warning</t>
  </si>
  <si>
    <t>Level crossing accidents on LCs automatic with user-side protection</t>
  </si>
  <si>
    <t>Level crossing accidents on rail-side protected LCs</t>
  </si>
  <si>
    <t>Accidents to persons</t>
  </si>
  <si>
    <t>Fires in rolling stock</t>
  </si>
  <si>
    <t>Other accidents</t>
  </si>
  <si>
    <t>Accidents involving dangerous goods NOT released</t>
  </si>
  <si>
    <t>Accidents involving dangerous goods which ARE released</t>
  </si>
  <si>
    <t>Total number of level-crossing users seriously injured in all accidents</t>
  </si>
  <si>
    <t>Level-crossing users seriously injured in collisions of train with rail vehicle</t>
  </si>
  <si>
    <t>Level-crossing users seriously injured in collisions of train with obstacle within the clearance gauge</t>
  </si>
  <si>
    <t>Total number of level-crossing users seriously injured in derailments of trains</t>
  </si>
  <si>
    <t>Total number of level-crossing users seriously injured in level-crossing accidents</t>
  </si>
  <si>
    <t>Total number of level-crossing users seriously injured in accidents to persons caused by rolling stock in motion</t>
  </si>
  <si>
    <t>Total number of level-crossing users seriously injured in fires in rolling stock</t>
  </si>
  <si>
    <t>Total number of level-crossing users seriously injured in other categories</t>
  </si>
  <si>
    <t>Other persons not on platform seriously injured</t>
  </si>
  <si>
    <t>Other persons not on platform seriously injured in collisions of train with rail vehicle</t>
  </si>
  <si>
    <t>Other persons not on platform seriously injured in collisions of train with obstacle within the clearance gauge</t>
  </si>
  <si>
    <t>Other persons not on platform seriously injured in derailments of trains</t>
  </si>
  <si>
    <t>Other persons not on platform seriously injured in level-crossing accidents, including accidents involving pedestrians at level-crossings</t>
  </si>
  <si>
    <t>Other persons not on platform seriously injured in accidents to persons caused by rolling stock in motion, with the exception of suicides</t>
  </si>
  <si>
    <t>Other persons not on platform seriously injured in fires in rolling stock</t>
  </si>
  <si>
    <t>Other persons not on platform seriously injured in other categories</t>
  </si>
  <si>
    <t>Other persons on platform seriously injured</t>
  </si>
  <si>
    <t>Other persons on platform seriously injured in collisions of train with rail vehicle</t>
  </si>
  <si>
    <t>Other persons on platform seriously injured in collisions of train with obstacle within the clearance gauge</t>
  </si>
  <si>
    <t>Other persons on platform seriously injured in derailments of trains</t>
  </si>
  <si>
    <t>Other persons on platform seriously injured in level-crossing accidents, including accidents involving pedestrians at level-crossings</t>
  </si>
  <si>
    <t>Other persons on platform seriously injured in accidents to persons caused by rolling stock in motion, with the exception of suicides</t>
  </si>
  <si>
    <t>Other persons on platform seriously injured in fires in rolling stock</t>
  </si>
  <si>
    <t>Other persons on platform seriously injured in other categories</t>
  </si>
  <si>
    <t>Total number of passengers seriously injured in all accidents</t>
  </si>
  <si>
    <t>Passengers seriously injured in collisions of train with rail vehicle</t>
  </si>
  <si>
    <t>Passengers seriously injured in collisions of train with obstacle within the clearance gauge</t>
  </si>
  <si>
    <t>Total number of passengers seriously injured in derailments of trains</t>
  </si>
  <si>
    <t>Total number of passengers seriously injured in level-crossing accidents</t>
  </si>
  <si>
    <t>Total number of passengers seriously injured in accidents to persons caused by rolling stock in motion</t>
  </si>
  <si>
    <t>Total number of passengers seriously injured in fires in rolling stock</t>
  </si>
  <si>
    <t>Total number of passengers seriously injured in other categories</t>
  </si>
  <si>
    <t>Total number of employees or contractors seriously injured in all accidents</t>
  </si>
  <si>
    <t>Employees seriously injured in collisions of train with rail vehicle</t>
  </si>
  <si>
    <t>Employees seriously injured in collisions of train with obstacle within the clearance gauge</t>
  </si>
  <si>
    <t>Total number of employees or contractors seriously injured in derailments of trains</t>
  </si>
  <si>
    <t>Total number of employees or contractors seriously injured in level-crossing accidents</t>
  </si>
  <si>
    <t>Total number of employees or contractors seriously injured in accidents to persons caused by rolling stock in motion</t>
  </si>
  <si>
    <t>Total number of employees or contractors seriously injured in fires in rolling stock</t>
  </si>
  <si>
    <t>Total number of employees or contractors seriously injured in other categories</t>
  </si>
  <si>
    <t>Total number of persons seriously injured in all accidents</t>
  </si>
  <si>
    <t>Total number of persons seriously injured in collisions</t>
  </si>
  <si>
    <t>Persons seriously injured in collisions of train with rail vehicle</t>
  </si>
  <si>
    <t>Persons seriously injured in collisions of train with obstacle within the clearance gauge</t>
  </si>
  <si>
    <t>Total number of persons seriously injured in derailments of trains</t>
  </si>
  <si>
    <t>Total number of persons seriously injured in level-crossing accidents</t>
  </si>
  <si>
    <t>Total number of persons seriously injured in accidents to persons caused by rolling stock in motion</t>
  </si>
  <si>
    <t>Total number of persons seriously injured in fires in rolling stock</t>
  </si>
  <si>
    <t>Total number of persons seriously injured in other categories</t>
  </si>
  <si>
    <t>Total number of unauthorised persons seriously injured in all accidents</t>
  </si>
  <si>
    <t>Unauthorised persons seriously injured in collisions of train with rail vehicle</t>
  </si>
  <si>
    <t>Unauthorised persons seriously injured in collisions of train with obstacle within the clearance gauge</t>
  </si>
  <si>
    <t>Total number of unauthorised persons seriously injured in derailments of trains</t>
  </si>
  <si>
    <t>Total number of unauthorised persons seriously injured in level-crossing accidents</t>
  </si>
  <si>
    <t>Total number of unauthorised persons seriously injured in accidents to persons caused by rolling stock in motion</t>
  </si>
  <si>
    <t>Total number of unauthorised persons seriously injured in fires in rolling stock</t>
  </si>
  <si>
    <t>Total number of unauthorised persons seriously injured in other categories</t>
  </si>
  <si>
    <t>Total number of level-crossing users killed in all accidents</t>
  </si>
  <si>
    <t>Total number of level-crossing users killed in collisions of train with rail vehicle</t>
  </si>
  <si>
    <t>Total number of level-crossing users killed in collisions of train with obstacle within the clearance gauge</t>
  </si>
  <si>
    <t>Total number of level-crossing users killed in derailments of trains</t>
  </si>
  <si>
    <t>Total number of level-crossing users killed in level-crossing accidents</t>
  </si>
  <si>
    <t>Total number of level-crossing users killed in accidents to persons caused by rolling stock in motion</t>
  </si>
  <si>
    <t>Total number of level-crossing users killed in fires in rolling stock</t>
  </si>
  <si>
    <t>Total number of level-crossing users killed in other categories</t>
  </si>
  <si>
    <t>Total number of other persons not on platform killed</t>
  </si>
  <si>
    <t>Total number of other persons not on platform killed in collisions of train with rail vehicle</t>
  </si>
  <si>
    <t>Total number of other persons not on platform killed in collisions of train with obstacle within the clearance gauge</t>
  </si>
  <si>
    <t>Total number of other persons not on killed injured in derailments of trains</t>
  </si>
  <si>
    <t>Total number of other persons not on platform killed in level-crossing accidents, including accidents involving pedestrians at level-crossings</t>
  </si>
  <si>
    <t>Total number of other persons not on platform killed in accidents to persons caused by rolling stock in motion, with the exception of suicides</t>
  </si>
  <si>
    <t>Total number of other persons not on platform killed in fires in rolling stock</t>
  </si>
  <si>
    <t>Total number of other persons not on platform killed in other categories</t>
  </si>
  <si>
    <t>Total number of other persons on platform killed</t>
  </si>
  <si>
    <t>Total number of other persons on platform killed in collisions of train with rail vehicle</t>
  </si>
  <si>
    <t>Total number of other persons on platform killed in collisions of train with obstacle within the clearance gauge</t>
  </si>
  <si>
    <t>Total number of other persons on platform killed in derailments of trains</t>
  </si>
  <si>
    <t>Total number of other persons on platform killed in level-crossing accidents, including accidents involving pedestrians at level-crossings</t>
  </si>
  <si>
    <t>Total number of other persons on platform killed in accidents to persons caused by rolling stock in motion, with the exception of suicides</t>
  </si>
  <si>
    <t>Total number of other persons on platform killed in fires in rolling stock</t>
  </si>
  <si>
    <t>Total number of other persons on platform killed in other categories</t>
  </si>
  <si>
    <t>Total number of passengers killed in all accidents</t>
  </si>
  <si>
    <t>Number of passengers killed in collisions of train with rail vehicle</t>
  </si>
  <si>
    <t>Number of passengers killed in collisions of train with obstacle within the clearance gauge</t>
  </si>
  <si>
    <t>Total number of passengers killed in derailments of trains</t>
  </si>
  <si>
    <t>Total number of passengers killed in level-crossing accidents</t>
  </si>
  <si>
    <t>Total number of passengers killed in accidents to persons caused by rolling stock in motion</t>
  </si>
  <si>
    <t>Total number of passengers killed in fires in rolling stock</t>
  </si>
  <si>
    <t>Total number of passengers killed in other categories</t>
  </si>
  <si>
    <t>Total number of employees killed in all accidents</t>
  </si>
  <si>
    <t>Total number of employees killed in collisions of train with rail vehicle</t>
  </si>
  <si>
    <t>Total number of employees killed in collisions of train with obstacle within the clearance gauge</t>
  </si>
  <si>
    <t>Total number of employees killed in derailments of trains</t>
  </si>
  <si>
    <t>Total number of employees killed in level-crossing accidents</t>
  </si>
  <si>
    <t>Total number of employees killed in accidents to persons caused by rolling stock in motion</t>
  </si>
  <si>
    <t>Total number of employees killed in fires in rolling stock</t>
  </si>
  <si>
    <t>Total number of employees killed in other categories</t>
  </si>
  <si>
    <t>Total number of persons killed in all accidents</t>
  </si>
  <si>
    <t>Total number of persons killed in collisions</t>
  </si>
  <si>
    <t>Number of persons killed in collisions of train with rail vehicle</t>
  </si>
  <si>
    <t>Number of persons killed in collisions of train with obstacle within the clearance gauge</t>
  </si>
  <si>
    <t>Total number of persons killed in derailments of trains</t>
  </si>
  <si>
    <t>Total number of persons killed in level-crossing accidents</t>
  </si>
  <si>
    <t>Total number of persons killed in accidents to persons caused by rolling stock in motion</t>
  </si>
  <si>
    <t>Total number of persons killed in fires in rolling stock</t>
  </si>
  <si>
    <t>Total number of persons killed in other categories</t>
  </si>
  <si>
    <t>Total number of unauthorised persons killed in all accidents</t>
  </si>
  <si>
    <t>Total number of unauthorised persons killed in collisions of train with rail vehicle</t>
  </si>
  <si>
    <t>Total number of unauthorised persons killed in collisions of train with obstacle within the clearance gauge</t>
  </si>
  <si>
    <t>Total number of unauthorised persons killed in derailments of trains</t>
  </si>
  <si>
    <t>Total number of unauthorised persons killed in level-crossing accidents</t>
  </si>
  <si>
    <t>Total number of unauthorised persons killed in accidents to persons caused by rolling stock in motion</t>
  </si>
  <si>
    <t>Total number of unauthorised persons killed in fires in rolling stock</t>
  </si>
  <si>
    <t>Total number ofunauthorised persons killed in other categories</t>
  </si>
  <si>
    <t>Total precursors of accidents with broken rails</t>
  </si>
  <si>
    <t>Total precursors of accidents with track buckles and other track misalignments</t>
  </si>
  <si>
    <t>Total precursors of accidents with wrong-side signalling failures</t>
  </si>
  <si>
    <t>Total precursors of accidents with signals passed at danger when passing a danger point</t>
  </si>
  <si>
    <t>Total precursors of accidents with signals passed at danger without passing a danger point</t>
  </si>
  <si>
    <t>Total precursors of accidents with broken wheels on rolling stock in service</t>
  </si>
  <si>
    <t>Total precursors of accidents with broken axles on rolling stock in service</t>
  </si>
  <si>
    <t>Economic impact of fatalities</t>
  </si>
  <si>
    <t>Economic impact of serious injuries</t>
  </si>
  <si>
    <t>Economic impact of significant accidents ONLY</t>
  </si>
  <si>
    <t>Cost of material damages to rolling stock or infrastructure for significant accidents</t>
  </si>
  <si>
    <t>Cost of delays as a consequence of significant accidents</t>
  </si>
  <si>
    <t>Minutes of delays of passenger trains of significant accidents</t>
  </si>
  <si>
    <t>Minutes of delays of freight trains of significant accidents</t>
  </si>
  <si>
    <t>Cost of damage to the environment for significant accidents</t>
  </si>
  <si>
    <t>Total number of active and passive level crossings</t>
  </si>
  <si>
    <t>Total number of active level crossings</t>
  </si>
  <si>
    <t>Total number of active level crossings with automatic user-side warning</t>
  </si>
  <si>
    <t>Total number of active level crossings with automatic with user side protection</t>
  </si>
  <si>
    <t>Total number of active level crossings with automatic user-side protection and warning, and rail-side protection</t>
  </si>
  <si>
    <t>Total number of passive level crossings</t>
  </si>
  <si>
    <t>Total number of active level crossings - Manual</t>
  </si>
  <si>
    <t>Total number of train km</t>
  </si>
  <si>
    <t>Number of passenger km</t>
  </si>
  <si>
    <t>Number of track kilometres</t>
  </si>
  <si>
    <t>Number of other train km</t>
  </si>
  <si>
    <t>Number of passenger train km</t>
  </si>
  <si>
    <t>Number of freight train km</t>
  </si>
  <si>
    <t>Number of freight tonne km</t>
  </si>
  <si>
    <t>Number of line kilometres</t>
  </si>
  <si>
    <t>National value of time for a work passenger of a train an hour</t>
  </si>
  <si>
    <t>National value of time for a non-work passenger of a train an hour</t>
  </si>
  <si>
    <t>National value of time for a tonne freight an hour</t>
  </si>
  <si>
    <t>Fall back value of time for a work passenger of a train an hour</t>
  </si>
  <si>
    <t>Fall back value of time for a non-work passenger of a train an hour</t>
  </si>
  <si>
    <t>Fall back value of time for a tonne freight an hour</t>
  </si>
  <si>
    <t>NA</t>
  </si>
  <si>
    <t>Percentage of work passengers</t>
  </si>
  <si>
    <t>Natural variation</t>
  </si>
  <si>
    <t>Due to one extreme accident</t>
  </si>
  <si>
    <t>Unknown reason for variation</t>
  </si>
  <si>
    <t>Change of definition or reporting procedure</t>
  </si>
  <si>
    <t>Value not available</t>
  </si>
  <si>
    <t>More detailed explanation available</t>
  </si>
  <si>
    <t>Possible Deviation and its classification</t>
  </si>
  <si>
    <t>Classification of the Deviation</t>
  </si>
  <si>
    <t>Data Form for reporting CSI 2020 data</t>
  </si>
  <si>
    <t>Collisions of trains</t>
  </si>
  <si>
    <t>N10</t>
  </si>
  <si>
    <t>All accidents relative to train km</t>
  </si>
  <si>
    <t>N11</t>
  </si>
  <si>
    <t>Collisions of train relative to train km</t>
  </si>
  <si>
    <t>N12</t>
  </si>
  <si>
    <t>Derailments of trains relative to train km</t>
  </si>
  <si>
    <t>N13</t>
  </si>
  <si>
    <t>Level-crossing accidents relative to train km</t>
  </si>
  <si>
    <t>N14</t>
  </si>
  <si>
    <t>Accidents to persons relative to train km</t>
  </si>
  <si>
    <t>N15</t>
  </si>
  <si>
    <t>Fires in rolling stock relative to train km</t>
  </si>
  <si>
    <t>N16</t>
  </si>
  <si>
    <t>Other accidents relative to train km</t>
  </si>
  <si>
    <t>N17</t>
  </si>
  <si>
    <t>Suicide events relative to train km</t>
  </si>
  <si>
    <t>N21</t>
  </si>
  <si>
    <t>Total number of accidents involving at least one railway vehicle transporting dangerous goods relative to train km</t>
  </si>
  <si>
    <t>N22</t>
  </si>
  <si>
    <t>Accidents involving dangerous goods NOT released relative to train km</t>
  </si>
  <si>
    <t>N23</t>
  </si>
  <si>
    <t>Accidents involving dangerous goods which ARE released relative to train km</t>
  </si>
  <si>
    <t>Total number of level-crossing users seriously injured in collisions</t>
  </si>
  <si>
    <t>LS10</t>
  </si>
  <si>
    <t>Total number of level-crossing users seriously injured in all accidents relative to train km</t>
  </si>
  <si>
    <t>LS11</t>
  </si>
  <si>
    <t>Total number of level-crossing users seriously injured in collisions relative to train km</t>
  </si>
  <si>
    <t>LS12</t>
  </si>
  <si>
    <t>Total number of level-crossing users seriously injured in derailments of trains relative to train km</t>
  </si>
  <si>
    <t>LS13</t>
  </si>
  <si>
    <t>Total number of level-crossing users seriously injured in level-crossing accidents relative to train km</t>
  </si>
  <si>
    <t>LS14</t>
  </si>
  <si>
    <t>Total number of level-crossing users seriously injured in accidents to persons caused by rolling stock in motion  relative to train km</t>
  </si>
  <si>
    <t>LS15</t>
  </si>
  <si>
    <t>Total number of level-crossing users seriously injured in fires in rolling stock relative to train km</t>
  </si>
  <si>
    <t>LS16</t>
  </si>
  <si>
    <t>Total number of level-crossing users seriously injured in other categories relative to train km</t>
  </si>
  <si>
    <t>Total number of other persons seriously injured in all accidents</t>
  </si>
  <si>
    <t>Total number of other persons seriously injured in collisions</t>
  </si>
  <si>
    <t>Other persons seriously injured in collisions of train with rail vehicle</t>
  </si>
  <si>
    <t>Other persons seriously injured in collisions of train with obstacle within the clearance gauge</t>
  </si>
  <si>
    <t>Total number of other persons seriously injured in derailments of trains</t>
  </si>
  <si>
    <t>Total number of other persons seriously injured in level-crossing accidents</t>
  </si>
  <si>
    <t>Total number of other persons seriously injured in accidents to persons caused by rolling stock in motion</t>
  </si>
  <si>
    <t>Total number of other persons seriously injured in fires in rolling stock</t>
  </si>
  <si>
    <t>Total number of other persons seriously injured in other categories</t>
  </si>
  <si>
    <t>OS10</t>
  </si>
  <si>
    <t>Total number of other persons seriously injured in all accidents relative to train km</t>
  </si>
  <si>
    <t>OS11</t>
  </si>
  <si>
    <t>Total number of other persons seriously injured in collisions relative to train km</t>
  </si>
  <si>
    <t>OS12</t>
  </si>
  <si>
    <t>Total number of other persons seriously injured in derailments of trains relative to train km</t>
  </si>
  <si>
    <t>OS13</t>
  </si>
  <si>
    <t>Total number of other persons seriously injured in level-crossing accidents relative to train km</t>
  </si>
  <si>
    <t>OS14</t>
  </si>
  <si>
    <t>Total number of other persons seriously injured in accidents to persons caused by rolling stock in motion  relative to train km</t>
  </si>
  <si>
    <t>OS15</t>
  </si>
  <si>
    <t>Total number of other persons seriously injured in fires in rolling stock relative to train km</t>
  </si>
  <si>
    <t>OS16</t>
  </si>
  <si>
    <t>Total number of other persons seriously injured in other categories relative to train km</t>
  </si>
  <si>
    <t>Total number of passengers seriously injured in collisions</t>
  </si>
  <si>
    <t>PS10</t>
  </si>
  <si>
    <t>Total number of passengers seriously injured in all accidents relative to train km</t>
  </si>
  <si>
    <t>PS11</t>
  </si>
  <si>
    <t>Total number of passengers seriously injured in collisions relative to train km</t>
  </si>
  <si>
    <t>PS12</t>
  </si>
  <si>
    <t>Total number of passengers seriously injured in derailments of trains relative to train km</t>
  </si>
  <si>
    <t>PS13</t>
  </si>
  <si>
    <t>Total number of passengers seriously injured in level-crossing accidents relative to train km</t>
  </si>
  <si>
    <t>PS14</t>
  </si>
  <si>
    <t>Total number of passengers seriously injured in accidents to persons caused by rolling stock in motion  relative to train km</t>
  </si>
  <si>
    <t>PS15</t>
  </si>
  <si>
    <t>Total number of passengers seriously injured in fires in rolling stock relative to train km</t>
  </si>
  <si>
    <t>PS16</t>
  </si>
  <si>
    <t>Total number of passengers seriously injured in other categories relative to train km</t>
  </si>
  <si>
    <t>PS20</t>
  </si>
  <si>
    <t>Total number of passengers seriously injured in all accidents relative to passenger train km</t>
  </si>
  <si>
    <t>PS21</t>
  </si>
  <si>
    <t>Total number of passengers seriously injured in collisions relative to passenger train km</t>
  </si>
  <si>
    <t>PS22</t>
  </si>
  <si>
    <t>Total number of passengers seriously injured in derailments of trains relative to passenger train km</t>
  </si>
  <si>
    <t>PS23</t>
  </si>
  <si>
    <t>Total number of passengers seriously injured in level-crossing accidents relative to passenger train km</t>
  </si>
  <si>
    <t>PS24</t>
  </si>
  <si>
    <t>Total number of passengers seriously injured in accidents to persons caused by rolling stock in motion  relative to passenger train km</t>
  </si>
  <si>
    <t>PS25</t>
  </si>
  <si>
    <t>Total number of passengers seriously injured in fires in rolling stock relative to passenger train km</t>
  </si>
  <si>
    <t>PS26</t>
  </si>
  <si>
    <t>Total number of passengers seriously injured in other categories relative to passenger train km</t>
  </si>
  <si>
    <t>PS30</t>
  </si>
  <si>
    <t>Passengers seriously injured in all accidents relative to passenger km</t>
  </si>
  <si>
    <t>PS31</t>
  </si>
  <si>
    <t>Passengers seriously injured in collisions relative to passenger km</t>
  </si>
  <si>
    <t>PS32</t>
  </si>
  <si>
    <t>Passengers seriously injured in derailments of trains relative to passenger km</t>
  </si>
  <si>
    <t>PS33</t>
  </si>
  <si>
    <t>Passengers seriously injured in level-crossing accidents relative to passenger km</t>
  </si>
  <si>
    <t>PS34</t>
  </si>
  <si>
    <t>Passengers seriously injured in accidents to persons caused by rolling stock in motion  relative to passenger km</t>
  </si>
  <si>
    <t>PS35</t>
  </si>
  <si>
    <t>Passengers seriously injured in fires in rolling stock relative to passenger km</t>
  </si>
  <si>
    <t>PS36</t>
  </si>
  <si>
    <t>Passengers seriously injured in other categories relative to passenger km</t>
  </si>
  <si>
    <t>Total number of employees or contractors seriously injured in collisions</t>
  </si>
  <si>
    <t>SS10</t>
  </si>
  <si>
    <t>Total number of employees or contractors seriously injured in all accidents relative to train km</t>
  </si>
  <si>
    <t>SS11</t>
  </si>
  <si>
    <t>Total number of employees or contractors seriously injured in collisions relative to train km</t>
  </si>
  <si>
    <t>SS12</t>
  </si>
  <si>
    <t>Total number of employees or contractors seriously injured in derailments of trains relative to train km</t>
  </si>
  <si>
    <t>SS13</t>
  </si>
  <si>
    <t>Total number of employees or contractors seriously injured in level-crossing accidents relative to train km</t>
  </si>
  <si>
    <t>SS14</t>
  </si>
  <si>
    <t>Total number of employees or contractors seriously injured in accidents to persons caused by rolling stock in motion  relative to train km</t>
  </si>
  <si>
    <t>SS15</t>
  </si>
  <si>
    <t>Total number of employees or contractors seriously injured in fires in rolling stock relative to train km</t>
  </si>
  <si>
    <t>SS16</t>
  </si>
  <si>
    <t>Total number of employees or contractors seriously injured in other categories relative to train km</t>
  </si>
  <si>
    <t>TS10</t>
  </si>
  <si>
    <t>Total number of persons seriously injured in all accidents relative to train km</t>
  </si>
  <si>
    <t>TS11</t>
  </si>
  <si>
    <t>Total number of persons seriously injured in collisions relative to train km</t>
  </si>
  <si>
    <t>TS12</t>
  </si>
  <si>
    <t>Total number of persons seriously injured in derailments of trains relative to train km</t>
  </si>
  <si>
    <t>TS13</t>
  </si>
  <si>
    <t>Total number of persons seriously injured in level-crossing accidents relative to train km</t>
  </si>
  <si>
    <t>TS14</t>
  </si>
  <si>
    <t>Total number of persons seriously injured in accidents to persons caused by rolling stock in motion relative to train km</t>
  </si>
  <si>
    <t>TS15</t>
  </si>
  <si>
    <t>Total number of persons seriously injured in fires in rolling stock relative to train km</t>
  </si>
  <si>
    <t>TS16</t>
  </si>
  <si>
    <t>Total number of persons seriously injured in other categories relative to train km</t>
  </si>
  <si>
    <t>Total number of unauthorised persons seriously injured in collisions</t>
  </si>
  <si>
    <t>US10</t>
  </si>
  <si>
    <t>Total number of unauthorised persons seriously injured in all accidents relative to train km</t>
  </si>
  <si>
    <t>US11</t>
  </si>
  <si>
    <t>Total number of unauthorised persons seriously injured in collisions relative to train km</t>
  </si>
  <si>
    <t>US12</t>
  </si>
  <si>
    <t>Total number of unauthorised persons seriously injured in derailments of trains relative to train km</t>
  </si>
  <si>
    <t>US13</t>
  </si>
  <si>
    <t>Total number of unauthorised persons seriously injured in level-crossing accidents relative to train km</t>
  </si>
  <si>
    <t>US14</t>
  </si>
  <si>
    <t>Total number of unauthorised persons seriously injured in accidents to persons caused by rolling stock in motion  relative to train km</t>
  </si>
  <si>
    <t>US15</t>
  </si>
  <si>
    <t>Total number of unauthorised persons seriously injured in fires in rolling stock relative to train km</t>
  </si>
  <si>
    <t>US16</t>
  </si>
  <si>
    <t>Total number of unauthorised persons seriously injured in other categories relative to train km</t>
  </si>
  <si>
    <t>Total number of level-crossing users killed in collisions</t>
  </si>
  <si>
    <t>LK10</t>
  </si>
  <si>
    <t>Total number of level-crossing users killed in all accidents relative to train km</t>
  </si>
  <si>
    <t>LK11</t>
  </si>
  <si>
    <t>Total number of level-crossing users killed in collisions relative to train km</t>
  </si>
  <si>
    <t>LK12</t>
  </si>
  <si>
    <t>Total number of level-crossing users killed in derailments of trains relative to train km</t>
  </si>
  <si>
    <t>LK13</t>
  </si>
  <si>
    <t>Total number oflevel-crossing users killed in level-crossing accidents relative to train km</t>
  </si>
  <si>
    <t>LK14</t>
  </si>
  <si>
    <t>Total number of level-crossing users killed in accidents to persons caused by rolling stock in motion  relative to train km</t>
  </si>
  <si>
    <t>LK15</t>
  </si>
  <si>
    <t>Total number of level-crossing users killed in fires in rolling stock relative to train km</t>
  </si>
  <si>
    <t>LK16</t>
  </si>
  <si>
    <t>Total number of level-crossing users killed in other categories relative to train km</t>
  </si>
  <si>
    <t>Total number of other persons killed in all accidents</t>
  </si>
  <si>
    <t>Total number of other persons killed in collisions</t>
  </si>
  <si>
    <t>Total number of other persons killed in collisions of train with rail vehicle</t>
  </si>
  <si>
    <t>Total number of other persons killed in collisions of train with obstacle within the clearance gauge</t>
  </si>
  <si>
    <t>Total number of other persons killed in derailments of trains</t>
  </si>
  <si>
    <t>Total number of other persons killed in level-crossing accidents</t>
  </si>
  <si>
    <t>Total number of other persons killed in accidents to persons caused by rolling stock in motion</t>
  </si>
  <si>
    <t>Total number of other persons killed in fires in rolling stock</t>
  </si>
  <si>
    <t>Total number of other persons killed in other categories</t>
  </si>
  <si>
    <t>OK10</t>
  </si>
  <si>
    <t>Total number of other persons killed in all accidents relative to train km</t>
  </si>
  <si>
    <t>OK11</t>
  </si>
  <si>
    <t>Total number of other persons killed in collisions relative to train km</t>
  </si>
  <si>
    <t>OK12</t>
  </si>
  <si>
    <t>Total number of other persons killed in derailments of trains relative to train km</t>
  </si>
  <si>
    <t>OK13</t>
  </si>
  <si>
    <t>Total number of other persons killed in level-crossing accidents relative to train km</t>
  </si>
  <si>
    <t>OK14</t>
  </si>
  <si>
    <t>Total number of other persons killed in accidents to persons caused by rolling stock in motion  relative to train km</t>
  </si>
  <si>
    <t>OK15</t>
  </si>
  <si>
    <t>Total number of other persons killed in fires in rolling stock relative to train km</t>
  </si>
  <si>
    <t>OK16</t>
  </si>
  <si>
    <t>Total number of other persons killed in other categories relative to train km</t>
  </si>
  <si>
    <t>Total number of passengers killed in collisions</t>
  </si>
  <si>
    <t>PK10</t>
  </si>
  <si>
    <t>Total number of passengers killed in all accidents relative to train km</t>
  </si>
  <si>
    <t>PK11</t>
  </si>
  <si>
    <t>Total number of passengers killed in collisions relative to train km</t>
  </si>
  <si>
    <t>PK12</t>
  </si>
  <si>
    <t>Total number of passengers killed in derailments of trains relative to train km</t>
  </si>
  <si>
    <t>PK13</t>
  </si>
  <si>
    <t>Total number of passengers killed in level-crossing accidents relative to train km</t>
  </si>
  <si>
    <t>PK14</t>
  </si>
  <si>
    <t>Total number of passengers killed in accidents to persons caused by rolling stock in motion  relative to train km</t>
  </si>
  <si>
    <t>PK15</t>
  </si>
  <si>
    <t>Total number of passengers killed in fires in rolling stock relative to train km</t>
  </si>
  <si>
    <t>PK16</t>
  </si>
  <si>
    <t>Total number of passengers killed in other categories relative to train km</t>
  </si>
  <si>
    <t>PK20</t>
  </si>
  <si>
    <t>Total number of passengers killed in all accidents relative to passenger train km</t>
  </si>
  <si>
    <t>PK21</t>
  </si>
  <si>
    <t>Total number of passengers killed in collisions relative to passenger train km</t>
  </si>
  <si>
    <t>PK22</t>
  </si>
  <si>
    <t>Total number of passengers killed in derailments of trains relative to passenger train km</t>
  </si>
  <si>
    <t>PK23</t>
  </si>
  <si>
    <t>Total number of passengers killed in level-crossing accidents relative to passenger train km</t>
  </si>
  <si>
    <t>PK24</t>
  </si>
  <si>
    <t>Total number of passengers killed in accidents to persons caused by rolling stock in motion  relative to passenger train km</t>
  </si>
  <si>
    <t>PK25</t>
  </si>
  <si>
    <t>Total number of passengers killed in fires in rolling stock relative to passenger train km</t>
  </si>
  <si>
    <t>PK26</t>
  </si>
  <si>
    <t>Total number of passengers killed in other categories relative to passenger train km</t>
  </si>
  <si>
    <t>PK30</t>
  </si>
  <si>
    <t>Total number of passengers killed in all accidents relative to passenger km</t>
  </si>
  <si>
    <t>PK31</t>
  </si>
  <si>
    <t>Total number of passengers killed in collisions relative to passenger km</t>
  </si>
  <si>
    <t>PK32</t>
  </si>
  <si>
    <t>Total number of passengers killed in derailments of trains relative to passenger km</t>
  </si>
  <si>
    <t>PK33</t>
  </si>
  <si>
    <t>Total number of passengers killed in level-crossing accidents relative to passenger km</t>
  </si>
  <si>
    <t>PK34</t>
  </si>
  <si>
    <t>Total number of passengers killed in accidents to persons caused by rolling stock in motion  relative to passenger km</t>
  </si>
  <si>
    <t>PK35</t>
  </si>
  <si>
    <t>Total number of passengers killed in fires in rolling stock relative to passenger km</t>
  </si>
  <si>
    <t>PK36</t>
  </si>
  <si>
    <t>Total number of passengers killed in other categories relative to passenger km</t>
  </si>
  <si>
    <t>Total number of employees killed in collisions</t>
  </si>
  <si>
    <t>SK10</t>
  </si>
  <si>
    <t>Total number of employees killed in all accidents relative to train km</t>
  </si>
  <si>
    <t>SK11</t>
  </si>
  <si>
    <t>Total number of employees killed in collisions relative to train km</t>
  </si>
  <si>
    <t>SK12</t>
  </si>
  <si>
    <t>Total number of employees killed in derailments of trains relative to train km</t>
  </si>
  <si>
    <t>SK13</t>
  </si>
  <si>
    <t>Total number of employees killed in level-crossing accidents relative to train km</t>
  </si>
  <si>
    <t>SK14</t>
  </si>
  <si>
    <t>Total number of employees killed in accidents to persons caused by rolling stock in motion  relative to train km</t>
  </si>
  <si>
    <t>SK15</t>
  </si>
  <si>
    <t>SK16</t>
  </si>
  <si>
    <t>Total number of employees killed in other categories relative to train km</t>
  </si>
  <si>
    <t>TK10</t>
  </si>
  <si>
    <t>Total number of persons killed in all accidents relative to train km</t>
  </si>
  <si>
    <t>TK11</t>
  </si>
  <si>
    <t>Total number of persons killed in collisions relative to train km</t>
  </si>
  <si>
    <t>TK12</t>
  </si>
  <si>
    <t>Total number of persons killed in derailments of trains relative to train km</t>
  </si>
  <si>
    <t>TK13</t>
  </si>
  <si>
    <t>Total number of persons killed in level-crossing accidents relative to train km</t>
  </si>
  <si>
    <t>TK14</t>
  </si>
  <si>
    <t>Total number of persons killed in accidents to persons caused by rolling stock in motion  relative to train km</t>
  </si>
  <si>
    <t>TK15</t>
  </si>
  <si>
    <t>Total number of persons killed in fires in rolling stock relative to train km</t>
  </si>
  <si>
    <t>TK16</t>
  </si>
  <si>
    <t>Total number of persons killed in other categories relative to train km</t>
  </si>
  <si>
    <t>Total number of unauthorised persons killed in collisions</t>
  </si>
  <si>
    <t>UK10</t>
  </si>
  <si>
    <t>Total number of unauthorised persons killed in all accidents relative to train km</t>
  </si>
  <si>
    <t>UK11</t>
  </si>
  <si>
    <t>Total number of unauthorised persons killed in collisions relative to train km</t>
  </si>
  <si>
    <t>UK12</t>
  </si>
  <si>
    <t>Total number of unauthorised persons killed in derailments of trains relative to train km</t>
  </si>
  <si>
    <t>UK13</t>
  </si>
  <si>
    <t>Total number of unauthorised persons killed in level-crossing accidents relative to train km</t>
  </si>
  <si>
    <t>UK14</t>
  </si>
  <si>
    <t>Total number of unauthorised persons killed in accidents to persons caused by rolling stock in motion  relative to train km</t>
  </si>
  <si>
    <t>UK15</t>
  </si>
  <si>
    <t>Total number of unauthorised persons killed in fires in rolling stock relative to train km</t>
  </si>
  <si>
    <t>UK16</t>
  </si>
  <si>
    <t>Total number of unauthorised persons killed in other categories relative to train km</t>
  </si>
  <si>
    <t>Total precursors of accidents with signals passed at danger</t>
  </si>
  <si>
    <t>I10</t>
  </si>
  <si>
    <t>Total number of precursors in all accidents relative to train km</t>
  </si>
  <si>
    <t>I11</t>
  </si>
  <si>
    <t>Total precursors of accidents  with broken rails relative to train km</t>
  </si>
  <si>
    <t>I12</t>
  </si>
  <si>
    <t>Total precursors of accidents with track buckles relative to train km</t>
  </si>
  <si>
    <t>I13</t>
  </si>
  <si>
    <t>Total precursors of accidents with wrong-side signalling failures relative to train km</t>
  </si>
  <si>
    <t>I14</t>
  </si>
  <si>
    <t>Total precursors of accidents with signals passed at danger relative to train km</t>
  </si>
  <si>
    <t>I15</t>
  </si>
  <si>
    <t>Total precursors of accidents with broken wheels on rolling stock in service relative to train km</t>
  </si>
  <si>
    <t>I16</t>
  </si>
  <si>
    <t>Total precursors of accidents with broken axles on rolling stock in service relative to train km</t>
  </si>
  <si>
    <t>Cost of material damages to rolling stock or infrastructure for all accidents</t>
  </si>
  <si>
    <t>Minutes of delays of passenger trains of all accidents</t>
  </si>
  <si>
    <t>Minutes of delays of freight trains of all accidents</t>
  </si>
  <si>
    <t>Cost of damage to the environment for all accidents</t>
  </si>
  <si>
    <t>C20</t>
  </si>
  <si>
    <t>Economic impact of ALL accidents relative to train km</t>
  </si>
  <si>
    <t>C21</t>
  </si>
  <si>
    <t>Economic impact of significant accidents relative to train km</t>
  </si>
  <si>
    <t>C22</t>
  </si>
  <si>
    <t>Economic impact of fatalities relative to train km</t>
  </si>
  <si>
    <t>C23</t>
  </si>
  <si>
    <t>Economic impact of serious injuries relative to train km</t>
  </si>
  <si>
    <t>C24</t>
  </si>
  <si>
    <t>Cost of material damages to rolling stock or infrastructure of all accidents relative to train km</t>
  </si>
  <si>
    <t>C25</t>
  </si>
  <si>
    <t>Cost of delays as a consequence of all accidents relative to train km</t>
  </si>
  <si>
    <t>C26</t>
  </si>
  <si>
    <t>Cost of material damages to rolling stock or infrastructure of significant accidents relative to train km</t>
  </si>
  <si>
    <t>C27</t>
  </si>
  <si>
    <t>Cost of delays as a consequence of significant accidents relative to train km</t>
  </si>
  <si>
    <t>T04</t>
  </si>
  <si>
    <t>Total number of active and passive level crossings relative to track km</t>
  </si>
  <si>
    <t>Total number of active level crossings with automatic user-side protection</t>
  </si>
  <si>
    <t>Total number of active level crossings with automatic user-side protection and warning</t>
  </si>
  <si>
    <t>Total number of active level crossings with manual user-side warning</t>
  </si>
  <si>
    <t>Total number of active level crossings with manual user-side protection</t>
  </si>
  <si>
    <t>Total number of active level crossings with manual user-side protection and warning</t>
  </si>
  <si>
    <t>T16</t>
  </si>
  <si>
    <t>Total number of active level crossings relative to line km</t>
  </si>
  <si>
    <t>T17</t>
  </si>
  <si>
    <t>Total number of active level crossings with automatic user-side warning relative to line km</t>
  </si>
  <si>
    <t>T18</t>
  </si>
  <si>
    <t>Total number of active level crossings with automatic user-side protection relative to line km</t>
  </si>
  <si>
    <t>T19</t>
  </si>
  <si>
    <t>Total number of active level crossings with automatic user-side protection and warning relative to line km</t>
  </si>
  <si>
    <t>T20</t>
  </si>
  <si>
    <t>Total number of active level crossings with automatic user-side protection and warning, and rail-side protection relative to line km</t>
  </si>
  <si>
    <t>T21</t>
  </si>
  <si>
    <t>Total number of active level crossings with manual user-side warning relative to line km</t>
  </si>
  <si>
    <t>T22</t>
  </si>
  <si>
    <t>Total number of active level crossings with manual user-side protection relative to line km</t>
  </si>
  <si>
    <t>T23</t>
  </si>
  <si>
    <t>Total number of active level crossings with manual user-side protection and warning relative to line km</t>
  </si>
  <si>
    <t>T24</t>
  </si>
  <si>
    <t>Total number of passive level crossings  relative to line km</t>
  </si>
  <si>
    <t>T25</t>
  </si>
  <si>
    <t>Total number of active level crossings relative to track km</t>
  </si>
  <si>
    <t>T26</t>
  </si>
  <si>
    <t>Total number of active level crossings with automatic user-side warning relative to track km</t>
  </si>
  <si>
    <t>T27</t>
  </si>
  <si>
    <t>Total number of active level crossings with automatic user-side protection relative to track km</t>
  </si>
  <si>
    <t>T28</t>
  </si>
  <si>
    <t>Total number of active level crossings with automatic user-side protection and warning relative to track km</t>
  </si>
  <si>
    <t>T29</t>
  </si>
  <si>
    <t>Total number of active level crossings with automatic user-side protection and warning, and rail-side protection relative to track km</t>
  </si>
  <si>
    <t>T30</t>
  </si>
  <si>
    <t>Total number of active level crossings with manual user-side warning relative to track km</t>
  </si>
  <si>
    <t>T31</t>
  </si>
  <si>
    <t>Total number of active level crossings with manual user-side protection relative to track km</t>
  </si>
  <si>
    <t>T32</t>
  </si>
  <si>
    <t>Total number of active level crossings with manual user-side protection and warning relative to track km</t>
  </si>
  <si>
    <t>T33</t>
  </si>
  <si>
    <t>Total number of passive level crossings  relative to track km</t>
  </si>
  <si>
    <t>Percentage of audits accomplished/required and/or planned</t>
  </si>
  <si>
    <r>
      <t xml:space="preserve">Percentage of train kilometers run with </t>
    </r>
    <r>
      <rPr>
        <sz val="12"/>
        <rFont val="Arial"/>
        <family val="2"/>
      </rPr>
      <t>Train Protection Systems (TPSs) in operation providing warning</t>
    </r>
  </si>
  <si>
    <t>Passengers</t>
  </si>
  <si>
    <t>Employees</t>
  </si>
  <si>
    <t>Level-crossing users</t>
  </si>
  <si>
    <t>Unauthorised persons</t>
  </si>
  <si>
    <t>Total number of fatalities</t>
  </si>
  <si>
    <t>Other persons</t>
  </si>
  <si>
    <t>Total number of serious injuries</t>
  </si>
  <si>
    <t>Total number of seious injuries</t>
  </si>
  <si>
    <t xml:space="preserve">EU28 </t>
  </si>
  <si>
    <t xml:space="preserve">Fatality </t>
  </si>
  <si>
    <t>Serious
injury</t>
  </si>
  <si>
    <t>Slight
injury</t>
  </si>
  <si>
    <t xml:space="preserve">Human costs </t>
  </si>
  <si>
    <t xml:space="preserve">Production loss </t>
  </si>
  <si>
    <t xml:space="preserve">Medical costs </t>
  </si>
  <si>
    <t>Administrative costs</t>
  </si>
  <si>
    <t>External accident costs components per casualty for the EU28 (€2016) - Handbook of external cost, CE Delft 2018</t>
  </si>
  <si>
    <t>GDP/Capita (Data extracted on 10/03/2021 09:12:14 from [ESTAT])</t>
  </si>
  <si>
    <t>European Union - 27 countries (from 2020)</t>
  </si>
  <si>
    <t>European Union - 28 countries (2013-2020)</t>
  </si>
  <si>
    <t>Total</t>
  </si>
  <si>
    <t xml:space="preserve">Updated costs of fatalities </t>
  </si>
  <si>
    <t>Updated costs of serious injuries</t>
  </si>
  <si>
    <t>Updated value of time for a work passenger of a train an hour</t>
  </si>
  <si>
    <t>Eurobarometers 2018, pag. 26</t>
  </si>
  <si>
    <t>Updated value of of freight transport time</t>
  </si>
  <si>
    <t>Serious injuries</t>
  </si>
  <si>
    <t>value of time for a work passenger</t>
  </si>
  <si>
    <t>value of of freight transport time</t>
  </si>
  <si>
    <t xml:space="preserve">6. To provide updated values for 2019, use the relevant/specific button </t>
  </si>
  <si>
    <t>okok</t>
  </si>
  <si>
    <t>R.E Reference data for economic indicators (not mandatory)</t>
  </si>
  <si>
    <t xml:space="preserve">Justification for changes in 2019 values </t>
  </si>
  <si>
    <r>
      <t xml:space="preserve">This form is for reporting CSI data for </t>
    </r>
    <r>
      <rPr>
        <b/>
        <sz val="18"/>
        <rFont val="Arial"/>
        <family val="2"/>
      </rPr>
      <t>year 2020 only</t>
    </r>
    <r>
      <rPr>
        <b/>
        <i/>
        <sz val="18"/>
        <rFont val="Arial"/>
        <family val="2"/>
      </rPr>
      <t xml:space="preserve">. </t>
    </r>
    <r>
      <rPr>
        <i/>
        <sz val="18"/>
        <rFont val="Arial"/>
        <family val="2"/>
      </rPr>
      <t xml:space="preserve">Anyway it is possble to provide updated values for 2019 </t>
    </r>
  </si>
  <si>
    <t>7. After providing all the data and the relevant information for variations, you could access the graphs through the specific button</t>
  </si>
  <si>
    <t>8. Be aware that the button to access the graphs will be active only after the full provision and validation of data</t>
  </si>
  <si>
    <t>CSI C14 is caculated based on several parameters, including CSIs R05 and R06</t>
  </si>
  <si>
    <t xml:space="preserve"> in spreadsheet “CSI” shall be filled in with data.</t>
  </si>
  <si>
    <t>Version 2021-28-05</t>
  </si>
  <si>
    <t>Numeric value (integer)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</si>
</sst>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#,##0.0"/>
    <numFmt numFmtId="167" formatCode="0.0%"/>
  </numFmts>
  <fonts count="50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b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name val="Arial"/>
      <family val="2"/>
    </font>
    <font>
      <i/>
      <sz val="12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sz val="12"/>
      <color indexed="10"/>
      <name val="Arial"/>
      <family val="2"/>
    </font>
    <font>
      <i/>
      <sz val="18"/>
      <name val="Arial"/>
      <family val="2"/>
    </font>
    <font>
      <sz val="18"/>
      <name val="Arial"/>
      <family val="2"/>
    </font>
    <font>
      <sz val="18"/>
      <name val="Calibri"/>
      <family val="2"/>
    </font>
    <font>
      <sz val="18"/>
      <name val="Times New Roman"/>
      <family val="1"/>
    </font>
    <font>
      <u/>
      <sz val="18"/>
      <name val="Calibri"/>
      <family val="2"/>
    </font>
    <font>
      <b/>
      <sz val="26"/>
      <name val="Arial"/>
      <family val="2"/>
    </font>
    <font>
      <u/>
      <sz val="18"/>
      <color indexed="17"/>
      <name val="Calibri"/>
      <family val="2"/>
    </font>
    <font>
      <sz val="18"/>
      <color indexed="10"/>
      <name val="Calibri"/>
      <family val="2"/>
    </font>
    <font>
      <u/>
      <sz val="20"/>
      <color indexed="12"/>
      <name val="Arial"/>
      <family val="2"/>
    </font>
    <font>
      <b/>
      <i/>
      <sz val="18"/>
      <name val="Arial"/>
      <family val="2"/>
    </font>
    <font>
      <b/>
      <sz val="18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6100"/>
      <name val="Calibri"/>
      <family val="2"/>
      <scheme val="minor"/>
    </font>
    <font>
      <sz val="10"/>
      <color rgb="FF000000"/>
      <name val="Calibri"/>
      <family val="2"/>
    </font>
    <font>
      <sz val="12"/>
      <color rgb="FFFF0000"/>
      <name val="Arial"/>
      <family val="2"/>
    </font>
    <font>
      <b/>
      <sz val="18"/>
      <color rgb="FFFF0000"/>
      <name val="Arial"/>
      <family val="2"/>
    </font>
    <font>
      <sz val="18"/>
      <color rgb="FF006100"/>
      <name val="Calibri"/>
      <family val="2"/>
      <scheme val="minor"/>
    </font>
    <font>
      <sz val="12"/>
      <color theme="0" tint="-0.499984740745262"/>
      <name val="Arial"/>
      <family val="2"/>
    </font>
    <font>
      <b/>
      <sz val="20"/>
      <color rgb="FFFF0000"/>
      <name val="Calibri"/>
      <family val="2"/>
    </font>
    <font>
      <b/>
      <sz val="20"/>
      <color rgb="FFFF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8"/>
      <color rgb="FF000000"/>
      <name val="TrebuchetMS"/>
    </font>
    <font>
      <b/>
      <sz val="8"/>
      <color rgb="FF000000"/>
      <name val="TrebuchetMS-Bold"/>
    </font>
    <font>
      <b/>
      <sz val="10"/>
      <color rgb="FF000000"/>
      <name val="TrebuchetMS-Bold"/>
    </font>
    <font>
      <b/>
      <sz val="8"/>
      <color rgb="FF000000"/>
      <name val="TrebuchetMS"/>
    </font>
    <font>
      <sz val="10"/>
      <color theme="0" tint="-0.49998474074526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75923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E1A8A7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3" fillId="8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  <xf numFmtId="0" fontId="43" fillId="0" borderId="0"/>
  </cellStyleXfs>
  <cellXfs count="356">
    <xf numFmtId="0" fontId="0" fillId="0" borderId="0" xfId="0"/>
    <xf numFmtId="0" fontId="7" fillId="0" borderId="0" xfId="0" applyFont="1"/>
    <xf numFmtId="0" fontId="4" fillId="0" borderId="0" xfId="0" applyFont="1"/>
    <xf numFmtId="0" fontId="0" fillId="0" borderId="0" xfId="0" applyFill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0" fillId="10" borderId="3" xfId="0" applyFont="1" applyFill="1" applyBorder="1"/>
    <xf numFmtId="0" fontId="5" fillId="0" borderId="0" xfId="0" applyFont="1"/>
    <xf numFmtId="0" fontId="34" fillId="0" borderId="10" xfId="0" applyFont="1" applyBorder="1" applyAlignment="1">
      <alignment horizontal="right" vertical="top" wrapText="1"/>
    </xf>
    <xf numFmtId="0" fontId="34" fillId="9" borderId="7" xfId="0" applyFont="1" applyFill="1" applyBorder="1" applyAlignment="1">
      <alignment horizontal="left" vertical="top" wrapText="1"/>
    </xf>
    <xf numFmtId="0" fontId="34" fillId="9" borderId="5" xfId="0" applyFont="1" applyFill="1" applyBorder="1" applyAlignment="1">
      <alignment horizontal="center" vertical="top" wrapText="1"/>
    </xf>
    <xf numFmtId="0" fontId="34" fillId="9" borderId="6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vertical="top" wrapText="1"/>
    </xf>
    <xf numFmtId="0" fontId="34" fillId="9" borderId="7" xfId="0" applyFont="1" applyFill="1" applyBorder="1" applyAlignment="1">
      <alignment horizontal="center" vertical="top" wrapText="1"/>
    </xf>
    <xf numFmtId="0" fontId="1" fillId="0" borderId="0" xfId="0" applyFont="1"/>
    <xf numFmtId="0" fontId="35" fillId="0" borderId="0" xfId="0" applyFont="1"/>
    <xf numFmtId="0" fontId="13" fillId="0" borderId="0" xfId="0" applyFont="1"/>
    <xf numFmtId="0" fontId="19" fillId="0" borderId="0" xfId="0" applyFont="1"/>
    <xf numFmtId="0" fontId="20" fillId="0" borderId="0" xfId="0" applyFont="1" applyAlignment="1">
      <alignment horizontal="left" vertical="center"/>
    </xf>
    <xf numFmtId="0" fontId="23" fillId="0" borderId="0" xfId="0" applyFont="1"/>
    <xf numFmtId="0" fontId="36" fillId="0" borderId="0" xfId="0" applyFont="1"/>
    <xf numFmtId="0" fontId="37" fillId="8" borderId="0" xfId="1" applyFont="1" applyAlignment="1">
      <alignment horizontal="left" vertical="center"/>
    </xf>
    <xf numFmtId="0" fontId="26" fillId="0" borderId="0" xfId="2" applyFont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0" fontId="6" fillId="0" borderId="0" xfId="0" applyFont="1" applyFill="1" applyBorder="1" applyProtection="1">
      <protection locked="0"/>
    </xf>
    <xf numFmtId="0" fontId="38" fillId="0" borderId="0" xfId="0" applyFont="1" applyFill="1" applyBorder="1" applyProtection="1">
      <protection locked="0"/>
    </xf>
    <xf numFmtId="14" fontId="6" fillId="0" borderId="0" xfId="0" applyNumberFormat="1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0" fontId="6" fillId="3" borderId="0" xfId="0" applyFont="1" applyFill="1" applyProtection="1"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left"/>
      <protection locked="0"/>
    </xf>
    <xf numFmtId="0" fontId="38" fillId="3" borderId="0" xfId="0" applyFont="1" applyFill="1" applyProtection="1">
      <protection locked="0"/>
    </xf>
    <xf numFmtId="0" fontId="6" fillId="3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NumberFormat="1" applyFont="1" applyFill="1" applyAlignment="1" applyProtection="1">
      <alignment horizontal="center" vertical="center"/>
      <protection locked="0"/>
    </xf>
    <xf numFmtId="0" fontId="39" fillId="0" borderId="0" xfId="0" applyFont="1" applyAlignment="1">
      <alignment horizontal="left" vertical="center"/>
    </xf>
    <xf numFmtId="0" fontId="40" fillId="0" borderId="0" xfId="0" applyFont="1"/>
    <xf numFmtId="2" fontId="34" fillId="0" borderId="18" xfId="0" applyNumberFormat="1" applyFont="1" applyBorder="1" applyAlignment="1">
      <alignment horizontal="center" vertical="center" wrapText="1"/>
    </xf>
    <xf numFmtId="0" fontId="34" fillId="0" borderId="17" xfId="0" applyFont="1" applyBorder="1" applyAlignment="1">
      <alignment horizontal="left" vertical="center" wrapText="1"/>
    </xf>
    <xf numFmtId="2" fontId="34" fillId="0" borderId="22" xfId="0" applyNumberFormat="1" applyFont="1" applyBorder="1" applyAlignment="1">
      <alignment horizontal="center" vertical="center" wrapText="1"/>
    </xf>
    <xf numFmtId="0" fontId="34" fillId="0" borderId="19" xfId="0" applyFont="1" applyBorder="1" applyAlignment="1">
      <alignment horizontal="left" vertical="center" wrapText="1"/>
    </xf>
    <xf numFmtId="2" fontId="34" fillId="0" borderId="16" xfId="0" applyNumberFormat="1" applyFont="1" applyBorder="1" applyAlignment="1">
      <alignment horizontal="center" vertical="center" wrapText="1"/>
    </xf>
    <xf numFmtId="2" fontId="34" fillId="0" borderId="23" xfId="0" applyNumberFormat="1" applyFont="1" applyBorder="1" applyAlignment="1">
      <alignment horizontal="center" vertical="center" wrapText="1"/>
    </xf>
    <xf numFmtId="2" fontId="34" fillId="11" borderId="16" xfId="0" applyNumberFormat="1" applyFont="1" applyFill="1" applyBorder="1" applyAlignment="1">
      <alignment horizontal="center" vertical="center" wrapText="1"/>
    </xf>
    <xf numFmtId="2" fontId="34" fillId="11" borderId="23" xfId="0" applyNumberFormat="1" applyFont="1" applyFill="1" applyBorder="1" applyAlignment="1">
      <alignment horizontal="center" vertical="center" wrapText="1"/>
    </xf>
    <xf numFmtId="0" fontId="34" fillId="0" borderId="20" xfId="0" applyFont="1" applyBorder="1" applyAlignment="1">
      <alignment horizontal="left" vertical="center" wrapText="1"/>
    </xf>
    <xf numFmtId="2" fontId="34" fillId="0" borderId="21" xfId="0" applyNumberFormat="1" applyFont="1" applyBorder="1" applyAlignment="1">
      <alignment horizontal="center" vertical="center" wrapText="1"/>
    </xf>
    <xf numFmtId="2" fontId="34" fillId="0" borderId="24" xfId="0" applyNumberFormat="1" applyFont="1" applyBorder="1" applyAlignment="1">
      <alignment horizontal="center" vertical="center" wrapText="1"/>
    </xf>
    <xf numFmtId="0" fontId="10" fillId="10" borderId="2" xfId="0" applyFont="1" applyFill="1" applyBorder="1"/>
    <xf numFmtId="0" fontId="26" fillId="0" borderId="0" xfId="2" applyFont="1" applyAlignment="1" applyProtection="1"/>
    <xf numFmtId="0" fontId="6" fillId="0" borderId="23" xfId="0" applyNumberFormat="1" applyFont="1" applyFill="1" applyBorder="1" applyAlignment="1" applyProtection="1">
      <alignment horizontal="center" vertical="center" wrapText="1"/>
    </xf>
    <xf numFmtId="0" fontId="6" fillId="0" borderId="16" xfId="0" applyNumberFormat="1" applyFont="1" applyFill="1" applyBorder="1" applyAlignment="1" applyProtection="1">
      <alignment horizontal="center" vertical="center" wrapText="1"/>
    </xf>
    <xf numFmtId="1" fontId="6" fillId="3" borderId="16" xfId="0" applyNumberFormat="1" applyFont="1" applyFill="1" applyBorder="1" applyAlignment="1" applyProtection="1">
      <alignment horizontal="center" vertical="center"/>
    </xf>
    <xf numFmtId="1" fontId="6" fillId="0" borderId="16" xfId="0" applyNumberFormat="1" applyFont="1" applyFill="1" applyBorder="1" applyAlignment="1" applyProtection="1">
      <alignment horizontal="center" vertical="center"/>
    </xf>
    <xf numFmtId="1" fontId="6" fillId="13" borderId="16" xfId="0" applyNumberFormat="1" applyFont="1" applyFill="1" applyBorder="1" applyAlignment="1" applyProtection="1">
      <alignment horizontal="center" vertical="center"/>
    </xf>
    <xf numFmtId="1" fontId="6" fillId="0" borderId="16" xfId="0" applyNumberFormat="1" applyFont="1" applyFill="1" applyBorder="1" applyAlignment="1" applyProtection="1">
      <alignment horizontal="center" vertical="center" wrapText="1"/>
    </xf>
    <xf numFmtId="9" fontId="34" fillId="0" borderId="18" xfId="0" applyNumberFormat="1" applyFont="1" applyFill="1" applyBorder="1" applyAlignment="1">
      <alignment horizontal="center" vertical="center" wrapText="1"/>
    </xf>
    <xf numFmtId="9" fontId="34" fillId="0" borderId="16" xfId="0" applyNumberFormat="1" applyFont="1" applyFill="1" applyBorder="1" applyAlignment="1">
      <alignment horizontal="center" vertical="center" wrapText="1"/>
    </xf>
    <xf numFmtId="9" fontId="34" fillId="0" borderId="21" xfId="0" applyNumberFormat="1" applyFont="1" applyFill="1" applyBorder="1" applyAlignment="1">
      <alignment horizontal="center" vertical="center" wrapText="1"/>
    </xf>
    <xf numFmtId="0" fontId="34" fillId="24" borderId="19" xfId="0" applyFont="1" applyFill="1" applyBorder="1" applyAlignment="1">
      <alignment horizontal="left" vertical="center" wrapText="1"/>
    </xf>
    <xf numFmtId="9" fontId="34" fillId="24" borderId="16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" fontId="0" fillId="0" borderId="0" xfId="0" applyNumberFormat="1"/>
    <xf numFmtId="0" fontId="6" fillId="3" borderId="0" xfId="0" applyFont="1" applyFill="1" applyAlignment="1" applyProtection="1">
      <alignment horizontal="left" vertical="center"/>
      <protection locked="0"/>
    </xf>
    <xf numFmtId="0" fontId="41" fillId="0" borderId="0" xfId="0" applyFont="1" applyFill="1" applyBorder="1"/>
    <xf numFmtId="0" fontId="41" fillId="0" borderId="0" xfId="0" applyFont="1" applyFill="1"/>
    <xf numFmtId="0" fontId="6" fillId="25" borderId="16" xfId="0" applyNumberFormat="1" applyFont="1" applyFill="1" applyBorder="1" applyAlignment="1" applyProtection="1">
      <alignment horizontal="center" vertical="center"/>
      <protection locked="0"/>
    </xf>
    <xf numFmtId="0" fontId="42" fillId="0" borderId="12" xfId="0" applyFont="1" applyFill="1" applyBorder="1" applyAlignment="1" applyProtection="1">
      <alignment horizontal="left" vertical="center" wrapText="1"/>
      <protection locked="0"/>
    </xf>
    <xf numFmtId="1" fontId="6" fillId="13" borderId="8" xfId="0" applyNumberFormat="1" applyFont="1" applyFill="1" applyBorder="1" applyAlignment="1" applyProtection="1">
      <alignment horizontal="center" vertical="center"/>
    </xf>
    <xf numFmtId="9" fontId="6" fillId="0" borderId="16" xfId="0" applyNumberFormat="1" applyFont="1" applyFill="1" applyBorder="1" applyAlignment="1" applyProtection="1">
      <alignment horizontal="center" vertical="center" wrapText="1"/>
    </xf>
    <xf numFmtId="1" fontId="6" fillId="0" borderId="15" xfId="0" applyNumberFormat="1" applyFont="1" applyFill="1" applyBorder="1" applyAlignment="1" applyProtection="1">
      <alignment horizontal="center" vertical="center"/>
    </xf>
    <xf numFmtId="1" fontId="14" fillId="26" borderId="0" xfId="0" applyNumberFormat="1" applyFont="1" applyFill="1" applyBorder="1" applyAlignment="1" applyProtection="1">
      <alignment horizontal="center" vertical="center"/>
    </xf>
    <xf numFmtId="0" fontId="16" fillId="26" borderId="0" xfId="0" applyFont="1" applyFill="1" applyBorder="1" applyAlignment="1" applyProtection="1">
      <alignment horizontal="left" vertical="center" wrapText="1"/>
    </xf>
    <xf numFmtId="0" fontId="14" fillId="26" borderId="0" xfId="0" applyNumberFormat="1" applyFont="1" applyFill="1" applyBorder="1" applyAlignment="1" applyProtection="1">
      <alignment horizontal="center" vertical="center"/>
    </xf>
    <xf numFmtId="0" fontId="0" fillId="26" borderId="0" xfId="0" applyFill="1" applyAlignment="1" applyProtection="1">
      <alignment horizontal="left" vertical="center"/>
    </xf>
    <xf numFmtId="164" fontId="14" fillId="26" borderId="0" xfId="0" applyNumberFormat="1" applyFont="1" applyFill="1" applyBorder="1" applyAlignment="1" applyProtection="1">
      <alignment horizontal="center" vertical="center"/>
    </xf>
    <xf numFmtId="49" fontId="14" fillId="26" borderId="0" xfId="0" applyNumberFormat="1" applyFont="1" applyFill="1" applyBorder="1" applyAlignment="1" applyProtection="1">
      <alignment horizontal="center" vertical="center"/>
    </xf>
    <xf numFmtId="49" fontId="14" fillId="26" borderId="0" xfId="0" applyNumberFormat="1" applyFont="1" applyFill="1" applyBorder="1" applyAlignment="1" applyProtection="1">
      <alignment horizontal="center" vertical="center" wrapText="1"/>
    </xf>
    <xf numFmtId="9" fontId="14" fillId="26" borderId="0" xfId="6" applyFont="1" applyFill="1" applyBorder="1" applyAlignment="1" applyProtection="1">
      <alignment horizontal="center" vertical="center"/>
    </xf>
    <xf numFmtId="2" fontId="14" fillId="26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/>
    </xf>
    <xf numFmtId="1" fontId="6" fillId="0" borderId="12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164" fontId="6" fillId="0" borderId="15" xfId="0" applyNumberFormat="1" applyFont="1" applyFill="1" applyBorder="1" applyAlignment="1" applyProtection="1">
      <alignment horizontal="center" vertical="center"/>
    </xf>
    <xf numFmtId="49" fontId="6" fillId="3" borderId="19" xfId="0" applyNumberFormat="1" applyFont="1" applyFill="1" applyBorder="1" applyAlignment="1" applyProtection="1">
      <alignment horizontal="center" vertical="center" wrapText="1"/>
    </xf>
    <xf numFmtId="49" fontId="6" fillId="3" borderId="16" xfId="0" applyNumberFormat="1" applyFont="1" applyFill="1" applyBorder="1" applyAlignment="1" applyProtection="1">
      <alignment horizontal="left" vertical="center" wrapText="1"/>
    </xf>
    <xf numFmtId="49" fontId="38" fillId="3" borderId="16" xfId="0" applyNumberFormat="1" applyFont="1" applyFill="1" applyBorder="1" applyAlignment="1" applyProtection="1">
      <alignment horizontal="left" vertical="center" wrapText="1"/>
    </xf>
    <xf numFmtId="0" fontId="38" fillId="0" borderId="16" xfId="0" applyFont="1" applyBorder="1" applyAlignment="1" applyProtection="1">
      <alignment wrapText="1"/>
    </xf>
    <xf numFmtId="49" fontId="6" fillId="3" borderId="8" xfId="0" applyNumberFormat="1" applyFont="1" applyFill="1" applyBorder="1" applyAlignment="1" applyProtection="1">
      <alignment horizontal="left" vertical="center" wrapText="1"/>
    </xf>
    <xf numFmtId="49" fontId="6" fillId="0" borderId="16" xfId="0" applyNumberFormat="1" applyFont="1" applyFill="1" applyBorder="1" applyAlignment="1" applyProtection="1">
      <alignment horizontal="left" vertical="center" wrapText="1"/>
    </xf>
    <xf numFmtId="49" fontId="38" fillId="0" borderId="16" xfId="0" applyNumberFormat="1" applyFont="1" applyFill="1" applyBorder="1" applyAlignment="1" applyProtection="1">
      <alignment horizontal="left" vertical="center" wrapText="1"/>
    </xf>
    <xf numFmtId="0" fontId="6" fillId="0" borderId="16" xfId="0" applyFont="1" applyFill="1" applyBorder="1" applyAlignment="1" applyProtection="1">
      <alignment vertical="center"/>
    </xf>
    <xf numFmtId="49" fontId="6" fillId="0" borderId="14" xfId="0" applyNumberFormat="1" applyFont="1" applyFill="1" applyBorder="1" applyAlignment="1" applyProtection="1">
      <alignment horizontal="left" vertical="center" wrapText="1"/>
    </xf>
    <xf numFmtId="49" fontId="6" fillId="7" borderId="13" xfId="0" applyNumberFormat="1" applyFont="1" applyFill="1" applyBorder="1" applyAlignment="1" applyProtection="1">
      <alignment horizontal="center" vertical="center" wrapText="1"/>
    </xf>
    <xf numFmtId="49" fontId="6" fillId="7" borderId="25" xfId="0" applyNumberFormat="1" applyFont="1" applyFill="1" applyBorder="1" applyAlignment="1" applyProtection="1">
      <alignment horizontal="left" vertical="center" wrapText="1"/>
    </xf>
    <xf numFmtId="49" fontId="38" fillId="7" borderId="25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Protection="1"/>
    <xf numFmtId="0" fontId="15" fillId="26" borderId="0" xfId="0" applyFont="1" applyFill="1" applyAlignment="1" applyProtection="1">
      <alignment horizontal="center" vertical="center"/>
    </xf>
    <xf numFmtId="0" fontId="14" fillId="26" borderId="0" xfId="0" applyNumberFormat="1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vertical="center" wrapText="1"/>
    </xf>
    <xf numFmtId="49" fontId="6" fillId="3" borderId="16" xfId="0" applyNumberFormat="1" applyFont="1" applyFill="1" applyBorder="1" applyAlignment="1" applyProtection="1">
      <alignment horizontal="left" vertical="center" wrapText="1" indent="3"/>
    </xf>
    <xf numFmtId="49" fontId="6" fillId="12" borderId="16" xfId="0" applyNumberFormat="1" applyFont="1" applyFill="1" applyBorder="1" applyAlignment="1" applyProtection="1">
      <alignment horizontal="left" vertical="center" wrapText="1"/>
    </xf>
    <xf numFmtId="0" fontId="6" fillId="3" borderId="19" xfId="0" applyNumberFormat="1" applyFont="1" applyFill="1" applyBorder="1" applyAlignment="1" applyProtection="1">
      <alignment horizontal="center" vertical="center" wrapText="1"/>
    </xf>
    <xf numFmtId="2" fontId="6" fillId="3" borderId="0" xfId="0" applyNumberFormat="1" applyFont="1" applyFill="1" applyProtection="1">
      <protection locked="0"/>
    </xf>
    <xf numFmtId="0" fontId="0" fillId="21" borderId="0" xfId="0" applyFill="1"/>
    <xf numFmtId="0" fontId="29" fillId="15" borderId="1" xfId="7" applyFont="1" applyFill="1" applyBorder="1"/>
    <xf numFmtId="0" fontId="29" fillId="15" borderId="1" xfId="7" applyFont="1" applyFill="1" applyBorder="1" applyAlignment="1">
      <alignment horizontal="right"/>
    </xf>
    <xf numFmtId="0" fontId="43" fillId="0" borderId="0" xfId="7"/>
    <xf numFmtId="0" fontId="30" fillId="16" borderId="0" xfId="7" applyFont="1" applyFill="1"/>
    <xf numFmtId="0" fontId="30" fillId="6" borderId="0" xfId="7" applyFont="1" applyFill="1"/>
    <xf numFmtId="0" fontId="30" fillId="17" borderId="0" xfId="7" applyFont="1" applyFill="1"/>
    <xf numFmtId="0" fontId="30" fillId="18" borderId="0" xfId="7" applyFont="1" applyFill="1"/>
    <xf numFmtId="0" fontId="30" fillId="19" borderId="0" xfId="7" applyFont="1" applyFill="1"/>
    <xf numFmtId="0" fontId="30" fillId="20" borderId="0" xfId="7" applyFont="1" applyFill="1"/>
    <xf numFmtId="0" fontId="30" fillId="19" borderId="4" xfId="7" applyFont="1" applyFill="1" applyBorder="1"/>
    <xf numFmtId="0" fontId="30" fillId="18" borderId="4" xfId="7" applyFont="1" applyFill="1" applyBorder="1"/>
    <xf numFmtId="0" fontId="30" fillId="17" borderId="4" xfId="7" applyFont="1" applyFill="1" applyBorder="1"/>
    <xf numFmtId="0" fontId="30" fillId="20" borderId="4" xfId="7" applyFont="1" applyFill="1" applyBorder="1"/>
    <xf numFmtId="0" fontId="30" fillId="6" borderId="0" xfId="7" applyFont="1" applyFill="1" applyAlignment="1"/>
    <xf numFmtId="0" fontId="30" fillId="16" borderId="0" xfId="7" applyFont="1" applyFill="1" applyAlignment="1"/>
    <xf numFmtId="0" fontId="30" fillId="22" borderId="0" xfId="7" applyFont="1" applyFill="1"/>
    <xf numFmtId="0" fontId="44" fillId="13" borderId="0" xfId="7" applyFont="1" applyFill="1"/>
    <xf numFmtId="0" fontId="30" fillId="13" borderId="0" xfId="7" applyFont="1" applyFill="1"/>
    <xf numFmtId="0" fontId="43" fillId="13" borderId="0" xfId="7" applyFill="1"/>
    <xf numFmtId="0" fontId="6" fillId="0" borderId="16" xfId="0" applyFont="1" applyFill="1" applyBorder="1" applyAlignment="1" applyProtection="1">
      <alignment horizontal="left" vertical="center"/>
    </xf>
    <xf numFmtId="49" fontId="6" fillId="0" borderId="8" xfId="0" applyNumberFormat="1" applyFont="1" applyFill="1" applyBorder="1" applyAlignment="1" applyProtection="1">
      <alignment horizontal="left" vertical="center" wrapText="1"/>
    </xf>
    <xf numFmtId="1" fontId="6" fillId="0" borderId="8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vertical="center" wrapText="1"/>
    </xf>
    <xf numFmtId="0" fontId="6" fillId="0" borderId="27" xfId="0" applyNumberFormat="1" applyFont="1" applyFill="1" applyBorder="1" applyAlignment="1" applyProtection="1">
      <alignment horizontal="center" vertical="center" wrapText="1"/>
    </xf>
    <xf numFmtId="0" fontId="6" fillId="0" borderId="30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1" fontId="6" fillId="25" borderId="16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</xf>
    <xf numFmtId="0" fontId="30" fillId="21" borderId="0" xfId="7" applyFont="1" applyFill="1"/>
    <xf numFmtId="0" fontId="3" fillId="2" borderId="25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/>
    </xf>
    <xf numFmtId="0" fontId="0" fillId="14" borderId="26" xfId="0" applyFill="1" applyBorder="1" applyAlignment="1" applyProtection="1">
      <alignment vertical="center" wrapText="1"/>
    </xf>
    <xf numFmtId="0" fontId="0" fillId="14" borderId="26" xfId="0" applyFill="1" applyBorder="1" applyAlignment="1" applyProtection="1">
      <alignment horizontal="left" vertical="center" wrapText="1"/>
    </xf>
    <xf numFmtId="0" fontId="0" fillId="28" borderId="26" xfId="0" applyFill="1" applyBorder="1" applyAlignment="1" applyProtection="1">
      <alignment horizontal="center" vertical="center"/>
    </xf>
    <xf numFmtId="49" fontId="6" fillId="4" borderId="13" xfId="0" applyNumberFormat="1" applyFont="1" applyFill="1" applyBorder="1" applyAlignment="1" applyProtection="1">
      <alignment horizontal="center" vertical="center" wrapText="1"/>
    </xf>
    <xf numFmtId="49" fontId="6" fillId="4" borderId="25" xfId="0" applyNumberFormat="1" applyFont="1" applyFill="1" applyBorder="1" applyAlignment="1" applyProtection="1">
      <alignment horizontal="left" vertical="center" wrapText="1"/>
    </xf>
    <xf numFmtId="49" fontId="38" fillId="4" borderId="25" xfId="0" applyNumberFormat="1" applyFont="1" applyFill="1" applyBorder="1" applyAlignment="1" applyProtection="1">
      <alignment horizontal="left" vertical="center" wrapText="1"/>
    </xf>
    <xf numFmtId="49" fontId="38" fillId="4" borderId="26" xfId="0" applyNumberFormat="1" applyFont="1" applyFill="1" applyBorder="1" applyAlignment="1" applyProtection="1">
      <alignment horizontal="left" vertical="center" wrapText="1"/>
    </xf>
    <xf numFmtId="0" fontId="6" fillId="0" borderId="19" xfId="0" applyNumberFormat="1" applyFont="1" applyFill="1" applyBorder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left" vertical="center"/>
    </xf>
    <xf numFmtId="49" fontId="6" fillId="3" borderId="16" xfId="0" applyNumberFormat="1" applyFont="1" applyFill="1" applyBorder="1" applyAlignment="1" applyProtection="1">
      <alignment horizontal="left" vertical="center"/>
    </xf>
    <xf numFmtId="49" fontId="38" fillId="0" borderId="16" xfId="0" applyNumberFormat="1" applyFont="1" applyFill="1" applyBorder="1" applyAlignment="1" applyProtection="1">
      <alignment horizontal="left" vertical="center"/>
    </xf>
    <xf numFmtId="0" fontId="6" fillId="0" borderId="16" xfId="0" applyNumberFormat="1" applyFont="1" applyFill="1" applyBorder="1" applyAlignment="1" applyProtection="1">
      <alignment horizontal="center" vertical="center"/>
    </xf>
    <xf numFmtId="0" fontId="3" fillId="2" borderId="25" xfId="0" applyFont="1" applyFill="1" applyBorder="1" applyAlignment="1" applyProtection="1">
      <alignment horizontal="left" vertical="center"/>
    </xf>
    <xf numFmtId="0" fontId="42" fillId="0" borderId="12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protection locked="0"/>
    </xf>
    <xf numFmtId="0" fontId="16" fillId="26" borderId="0" xfId="0" applyFont="1" applyFill="1" applyBorder="1" applyAlignment="1" applyProtection="1">
      <alignment horizontal="left" vertical="center"/>
    </xf>
    <xf numFmtId="49" fontId="6" fillId="4" borderId="13" xfId="0" applyNumberFormat="1" applyFont="1" applyFill="1" applyBorder="1" applyAlignment="1" applyProtection="1">
      <alignment horizontal="center" vertical="center"/>
    </xf>
    <xf numFmtId="49" fontId="6" fillId="4" borderId="25" xfId="0" applyNumberFormat="1" applyFont="1" applyFill="1" applyBorder="1" applyAlignment="1" applyProtection="1">
      <alignment horizontal="left" vertical="center"/>
    </xf>
    <xf numFmtId="49" fontId="38" fillId="4" borderId="25" xfId="0" applyNumberFormat="1" applyFont="1" applyFill="1" applyBorder="1" applyAlignment="1" applyProtection="1">
      <alignment horizontal="left" vertical="center"/>
    </xf>
    <xf numFmtId="49" fontId="38" fillId="4" borderId="26" xfId="0" applyNumberFormat="1" applyFont="1" applyFill="1" applyBorder="1" applyAlignment="1" applyProtection="1">
      <alignment horizontal="left" vertical="center"/>
    </xf>
    <xf numFmtId="0" fontId="0" fillId="14" borderId="26" xfId="0" applyFill="1" applyBorder="1" applyAlignment="1" applyProtection="1">
      <alignment vertical="center"/>
    </xf>
    <xf numFmtId="0" fontId="6" fillId="3" borderId="19" xfId="0" applyNumberFormat="1" applyFont="1" applyFill="1" applyBorder="1" applyAlignment="1" applyProtection="1">
      <alignment horizontal="center" vertical="center"/>
    </xf>
    <xf numFmtId="49" fontId="6" fillId="3" borderId="8" xfId="0" applyNumberFormat="1" applyFont="1" applyFill="1" applyBorder="1" applyAlignment="1" applyProtection="1">
      <alignment horizontal="left" vertical="center"/>
    </xf>
    <xf numFmtId="0" fontId="6" fillId="0" borderId="13" xfId="0" applyNumberFormat="1" applyFont="1" applyFill="1" applyBorder="1" applyAlignment="1" applyProtection="1">
      <alignment horizontal="center" vertical="center"/>
    </xf>
    <xf numFmtId="0" fontId="42" fillId="0" borderId="12" xfId="0" applyFont="1" applyFill="1" applyBorder="1" applyAlignment="1" applyProtection="1">
      <alignment horizontal="left" vertical="center" wrapText="1"/>
    </xf>
    <xf numFmtId="49" fontId="6" fillId="0" borderId="12" xfId="0" applyNumberFormat="1" applyFont="1" applyFill="1" applyBorder="1" applyAlignment="1" applyProtection="1">
      <alignment horizontal="center" vertical="center"/>
    </xf>
    <xf numFmtId="0" fontId="3" fillId="2" borderId="26" xfId="0" applyFont="1" applyFill="1" applyBorder="1" applyAlignment="1" applyProtection="1">
      <alignment horizontal="left" vertical="center"/>
    </xf>
    <xf numFmtId="49" fontId="38" fillId="3" borderId="16" xfId="0" applyNumberFormat="1" applyFont="1" applyFill="1" applyBorder="1" applyAlignment="1" applyProtection="1">
      <alignment horizontal="left" vertical="center"/>
    </xf>
    <xf numFmtId="49" fontId="38" fillId="3" borderId="28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49" fontId="38" fillId="3" borderId="28" xfId="0" applyNumberFormat="1" applyFont="1" applyFill="1" applyBorder="1" applyAlignment="1" applyProtection="1">
      <alignment horizontal="left"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49" fontId="38" fillId="0" borderId="28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12" borderId="19" xfId="0" applyNumberFormat="1" applyFont="1" applyFill="1" applyBorder="1" applyAlignment="1" applyProtection="1">
      <alignment horizontal="center" vertical="center" wrapText="1"/>
    </xf>
    <xf numFmtId="49" fontId="38" fillId="12" borderId="16" xfId="0" applyNumberFormat="1" applyFont="1" applyFill="1" applyBorder="1" applyAlignment="1" applyProtection="1">
      <alignment horizontal="left" vertical="center" wrapText="1"/>
    </xf>
    <xf numFmtId="49" fontId="38" fillId="12" borderId="28" xfId="0" applyNumberFormat="1" applyFont="1" applyFill="1" applyBorder="1" applyAlignment="1" applyProtection="1">
      <alignment horizontal="left" vertical="center" wrapText="1"/>
    </xf>
    <xf numFmtId="1" fontId="6" fillId="12" borderId="23" xfId="0" applyNumberFormat="1" applyFont="1" applyFill="1" applyBorder="1" applyAlignment="1" applyProtection="1">
      <alignment horizontal="center" vertical="center"/>
    </xf>
    <xf numFmtId="0" fontId="6" fillId="12" borderId="23" xfId="0" applyNumberFormat="1" applyFont="1" applyFill="1" applyBorder="1" applyAlignment="1" applyProtection="1">
      <alignment horizontal="center" vertical="center"/>
    </xf>
    <xf numFmtId="1" fontId="6" fillId="12" borderId="23" xfId="0" applyNumberFormat="1" applyFont="1" applyFill="1" applyBorder="1" applyAlignment="1" applyProtection="1">
      <alignment horizontal="center" vertical="center" wrapText="1"/>
    </xf>
    <xf numFmtId="49" fontId="6" fillId="4" borderId="25" xfId="0" applyNumberFormat="1" applyFont="1" applyFill="1" applyBorder="1" applyAlignment="1" applyProtection="1">
      <alignment horizontal="center" vertical="center"/>
    </xf>
    <xf numFmtId="164" fontId="6" fillId="4" borderId="26" xfId="0" applyNumberFormat="1" applyFont="1" applyFill="1" applyBorder="1" applyAlignment="1" applyProtection="1">
      <alignment horizontal="center" vertical="center"/>
    </xf>
    <xf numFmtId="164" fontId="6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6" fillId="12" borderId="19" xfId="0" applyNumberFormat="1" applyFont="1" applyFill="1" applyBorder="1" applyAlignment="1" applyProtection="1">
      <alignment horizontal="center" vertical="center"/>
    </xf>
    <xf numFmtId="49" fontId="6" fillId="12" borderId="16" xfId="0" applyNumberFormat="1" applyFont="1" applyFill="1" applyBorder="1" applyAlignment="1" applyProtection="1">
      <alignment horizontal="left" vertical="center"/>
    </xf>
    <xf numFmtId="49" fontId="38" fillId="12" borderId="16" xfId="0" applyNumberFormat="1" applyFont="1" applyFill="1" applyBorder="1" applyAlignment="1" applyProtection="1">
      <alignment horizontal="left" vertical="center"/>
    </xf>
    <xf numFmtId="49" fontId="38" fillId="12" borderId="28" xfId="0" applyNumberFormat="1" applyFont="1" applyFill="1" applyBorder="1" applyAlignment="1" applyProtection="1">
      <alignment horizontal="left" vertical="center"/>
    </xf>
    <xf numFmtId="1" fontId="6" fillId="5" borderId="23" xfId="0" applyNumberFormat="1" applyFont="1" applyFill="1" applyBorder="1" applyAlignment="1" applyProtection="1">
      <alignment horizontal="center" vertical="center"/>
    </xf>
    <xf numFmtId="9" fontId="6" fillId="0" borderId="12" xfId="6" applyFont="1" applyFill="1" applyBorder="1" applyAlignment="1" applyProtection="1">
      <alignment horizontal="center" vertical="center"/>
    </xf>
    <xf numFmtId="2" fontId="6" fillId="0" borderId="12" xfId="0" applyNumberFormat="1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left" vertical="center"/>
    </xf>
    <xf numFmtId="0" fontId="0" fillId="0" borderId="1" xfId="0" applyBorder="1" applyAlignment="1" applyProtection="1">
      <alignment vertical="center"/>
    </xf>
    <xf numFmtId="0" fontId="6" fillId="3" borderId="17" xfId="0" applyFont="1" applyFill="1" applyBorder="1" applyAlignment="1" applyProtection="1">
      <alignment horizontal="center" wrapText="1"/>
    </xf>
    <xf numFmtId="0" fontId="6" fillId="3" borderId="18" xfId="0" applyFont="1" applyFill="1" applyBorder="1" applyAlignment="1" applyProtection="1">
      <alignment wrapText="1"/>
    </xf>
    <xf numFmtId="49" fontId="6" fillId="3" borderId="18" xfId="0" applyNumberFormat="1" applyFont="1" applyFill="1" applyBorder="1" applyAlignment="1" applyProtection="1">
      <alignment horizontal="center" vertical="center" wrapText="1"/>
    </xf>
    <xf numFmtId="49" fontId="38" fillId="3" borderId="18" xfId="0" applyNumberFormat="1" applyFont="1" applyFill="1" applyBorder="1" applyAlignment="1" applyProtection="1">
      <alignment horizontal="center" vertical="center" wrapText="1"/>
    </xf>
    <xf numFmtId="0" fontId="6" fillId="0" borderId="22" xfId="0" applyNumberFormat="1" applyFont="1" applyFill="1" applyBorder="1" applyAlignment="1" applyProtection="1">
      <alignment horizontal="center" vertical="center" wrapText="1"/>
    </xf>
    <xf numFmtId="0" fontId="38" fillId="25" borderId="16" xfId="0" applyFont="1" applyFill="1" applyBorder="1" applyProtection="1"/>
    <xf numFmtId="0" fontId="6" fillId="25" borderId="28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0" fillId="27" borderId="0" xfId="0" applyFill="1" applyProtection="1"/>
    <xf numFmtId="0" fontId="1" fillId="10" borderId="34" xfId="0" applyFont="1" applyFill="1" applyBorder="1" applyAlignment="1" applyProtection="1">
      <alignment horizontal="center" vertical="center"/>
    </xf>
    <xf numFmtId="0" fontId="1" fillId="10" borderId="34" xfId="0" applyFont="1" applyFill="1" applyBorder="1" applyAlignment="1" applyProtection="1">
      <alignment horizontal="center" vertical="center" wrapText="1"/>
    </xf>
    <xf numFmtId="0" fontId="0" fillId="10" borderId="34" xfId="0" applyFill="1" applyBorder="1" applyAlignment="1" applyProtection="1">
      <alignment horizontal="center" vertical="center" wrapText="1"/>
    </xf>
    <xf numFmtId="0" fontId="0" fillId="10" borderId="34" xfId="0" applyFill="1" applyBorder="1" applyAlignment="1" applyProtection="1">
      <alignment horizontal="center" vertical="center"/>
    </xf>
    <xf numFmtId="0" fontId="0" fillId="27" borderId="34" xfId="0" applyFill="1" applyBorder="1" applyProtection="1"/>
    <xf numFmtId="0" fontId="0" fillId="0" borderId="0" xfId="0" applyFill="1" applyProtection="1"/>
    <xf numFmtId="0" fontId="1" fillId="27" borderId="34" xfId="0" applyFont="1" applyFill="1" applyBorder="1" applyProtection="1"/>
    <xf numFmtId="0" fontId="45" fillId="0" borderId="34" xfId="0" applyFont="1" applyBorder="1" applyAlignment="1">
      <alignment vertical="center" wrapText="1"/>
    </xf>
    <xf numFmtId="3" fontId="45" fillId="0" borderId="34" xfId="0" applyNumberFormat="1" applyFont="1" applyBorder="1" applyAlignment="1">
      <alignment vertical="center" wrapText="1"/>
    </xf>
    <xf numFmtId="0" fontId="46" fillId="0" borderId="34" xfId="0" applyFont="1" applyBorder="1" applyAlignment="1">
      <alignment vertical="center" wrapText="1"/>
    </xf>
    <xf numFmtId="0" fontId="46" fillId="0" borderId="35" xfId="0" applyFont="1" applyBorder="1" applyAlignment="1">
      <alignment vertical="center" wrapText="1"/>
    </xf>
    <xf numFmtId="0" fontId="45" fillId="0" borderId="35" xfId="0" applyFont="1" applyBorder="1" applyAlignment="1">
      <alignment vertical="center" wrapText="1"/>
    </xf>
    <xf numFmtId="3" fontId="45" fillId="0" borderId="36" xfId="0" applyNumberFormat="1" applyFont="1" applyBorder="1" applyAlignment="1">
      <alignment vertical="center" wrapText="1"/>
    </xf>
    <xf numFmtId="3" fontId="45" fillId="0" borderId="37" xfId="0" applyNumberFormat="1" applyFont="1" applyBorder="1" applyAlignment="1">
      <alignment vertical="center" wrapText="1"/>
    </xf>
    <xf numFmtId="3" fontId="45" fillId="0" borderId="38" xfId="0" applyNumberFormat="1" applyFont="1" applyBorder="1" applyAlignment="1">
      <alignment vertical="center" wrapText="1"/>
    </xf>
    <xf numFmtId="3" fontId="45" fillId="0" borderId="39" xfId="0" applyNumberFormat="1" applyFont="1" applyBorder="1" applyAlignment="1">
      <alignment vertical="center" wrapText="1"/>
    </xf>
    <xf numFmtId="3" fontId="45" fillId="0" borderId="40" xfId="0" applyNumberFormat="1" applyFont="1" applyBorder="1" applyAlignment="1">
      <alignment vertical="center" wrapText="1"/>
    </xf>
    <xf numFmtId="0" fontId="46" fillId="0" borderId="20" xfId="0" applyFont="1" applyBorder="1" applyAlignment="1">
      <alignment vertical="center" wrapText="1"/>
    </xf>
    <xf numFmtId="0" fontId="46" fillId="0" borderId="21" xfId="0" applyFont="1" applyBorder="1" applyAlignment="1">
      <alignment vertical="center" wrapText="1"/>
    </xf>
    <xf numFmtId="0" fontId="46" fillId="0" borderId="24" xfId="0" applyFont="1" applyBorder="1" applyAlignment="1">
      <alignment vertical="center" wrapText="1"/>
    </xf>
    <xf numFmtId="0" fontId="47" fillId="0" borderId="0" xfId="0" applyFont="1"/>
    <xf numFmtId="3" fontId="45" fillId="0" borderId="17" xfId="0" applyNumberFormat="1" applyFont="1" applyBorder="1" applyAlignment="1">
      <alignment vertical="center" wrapText="1"/>
    </xf>
    <xf numFmtId="3" fontId="45" fillId="0" borderId="18" xfId="0" applyNumberFormat="1" applyFont="1" applyBorder="1" applyAlignment="1">
      <alignment vertical="center" wrapText="1"/>
    </xf>
    <xf numFmtId="3" fontId="45" fillId="0" borderId="22" xfId="0" applyNumberFormat="1" applyFont="1" applyBorder="1" applyAlignment="1">
      <alignment vertical="center" wrapText="1"/>
    </xf>
    <xf numFmtId="3" fontId="45" fillId="0" borderId="20" xfId="0" applyNumberFormat="1" applyFont="1" applyBorder="1" applyAlignment="1">
      <alignment vertical="center" wrapText="1"/>
    </xf>
    <xf numFmtId="3" fontId="45" fillId="21" borderId="34" xfId="0" applyNumberFormat="1" applyFont="1" applyFill="1" applyBorder="1" applyAlignment="1">
      <alignment vertical="center" wrapText="1"/>
    </xf>
    <xf numFmtId="3" fontId="45" fillId="23" borderId="34" xfId="0" applyNumberFormat="1" applyFont="1" applyFill="1" applyBorder="1" applyAlignment="1">
      <alignment vertical="center" wrapText="1"/>
    </xf>
    <xf numFmtId="0" fontId="48" fillId="0" borderId="34" xfId="0" applyFont="1" applyBorder="1" applyAlignment="1">
      <alignment vertical="center" wrapText="1"/>
    </xf>
    <xf numFmtId="0" fontId="45" fillId="21" borderId="34" xfId="0" applyFont="1" applyFill="1" applyBorder="1" applyAlignment="1">
      <alignment vertical="center" wrapText="1"/>
    </xf>
    <xf numFmtId="3" fontId="45" fillId="21" borderId="38" xfId="0" applyNumberFormat="1" applyFont="1" applyFill="1" applyBorder="1" applyAlignment="1">
      <alignment vertical="center" wrapText="1"/>
    </xf>
    <xf numFmtId="3" fontId="45" fillId="21" borderId="40" xfId="0" applyNumberFormat="1" applyFont="1" applyFill="1" applyBorder="1" applyAlignment="1">
      <alignment vertical="center" wrapText="1"/>
    </xf>
    <xf numFmtId="0" fontId="48" fillId="0" borderId="20" xfId="0" applyFont="1" applyBorder="1" applyAlignment="1">
      <alignment vertical="center" wrapText="1"/>
    </xf>
    <xf numFmtId="0" fontId="48" fillId="0" borderId="39" xfId="0" applyFont="1" applyBorder="1" applyAlignment="1">
      <alignment vertical="center" wrapText="1"/>
    </xf>
    <xf numFmtId="0" fontId="48" fillId="0" borderId="40" xfId="0" applyFont="1" applyBorder="1" applyAlignment="1">
      <alignment vertical="center" wrapText="1"/>
    </xf>
    <xf numFmtId="49" fontId="45" fillId="0" borderId="34" xfId="0" applyNumberFormat="1" applyFont="1" applyBorder="1" applyAlignment="1">
      <alignment vertical="center" wrapText="1"/>
    </xf>
    <xf numFmtId="0" fontId="34" fillId="0" borderId="36" xfId="0" applyFont="1" applyBorder="1" applyAlignment="1">
      <alignment horizontal="left" vertical="center" wrapText="1"/>
    </xf>
    <xf numFmtId="2" fontId="34" fillId="0" borderId="37" xfId="0" applyNumberFormat="1" applyFont="1" applyBorder="1" applyAlignment="1">
      <alignment horizontal="center" vertical="center" wrapText="1"/>
    </xf>
    <xf numFmtId="2" fontId="34" fillId="0" borderId="38" xfId="0" applyNumberFormat="1" applyFont="1" applyBorder="1" applyAlignment="1">
      <alignment horizontal="center" vertical="center" wrapText="1"/>
    </xf>
    <xf numFmtId="2" fontId="34" fillId="11" borderId="37" xfId="0" applyNumberFormat="1" applyFont="1" applyFill="1" applyBorder="1" applyAlignment="1">
      <alignment horizontal="center" vertical="center" wrapText="1"/>
    </xf>
    <xf numFmtId="2" fontId="34" fillId="11" borderId="38" xfId="0" applyNumberFormat="1" applyFont="1" applyFill="1" applyBorder="1" applyAlignment="1">
      <alignment horizontal="center" vertical="center" wrapText="1"/>
    </xf>
    <xf numFmtId="2" fontId="34" fillId="0" borderId="39" xfId="0" applyNumberFormat="1" applyFont="1" applyBorder="1" applyAlignment="1">
      <alignment horizontal="center" vertical="center" wrapText="1"/>
    </xf>
    <xf numFmtId="2" fontId="34" fillId="0" borderId="40" xfId="0" applyNumberFormat="1" applyFont="1" applyBorder="1" applyAlignment="1">
      <alignment horizontal="center" vertical="center" wrapText="1"/>
    </xf>
    <xf numFmtId="0" fontId="48" fillId="21" borderId="37" xfId="0" applyFont="1" applyFill="1" applyBorder="1" applyAlignment="1">
      <alignment vertical="center" wrapText="1"/>
    </xf>
    <xf numFmtId="0" fontId="45" fillId="21" borderId="37" xfId="0" applyFont="1" applyFill="1" applyBorder="1" applyAlignment="1">
      <alignment vertical="center" wrapText="1"/>
    </xf>
    <xf numFmtId="0" fontId="4" fillId="21" borderId="0" xfId="0" applyFont="1" applyFill="1"/>
    <xf numFmtId="166" fontId="45" fillId="0" borderId="17" xfId="0" applyNumberFormat="1" applyFont="1" applyBorder="1" applyAlignment="1">
      <alignment vertical="center" wrapText="1"/>
    </xf>
    <xf numFmtId="166" fontId="45" fillId="0" borderId="41" xfId="0" applyNumberFormat="1" applyFont="1" applyBorder="1" applyAlignment="1">
      <alignment vertical="center" wrapText="1"/>
    </xf>
    <xf numFmtId="166" fontId="45" fillId="0" borderId="18" xfId="0" applyNumberFormat="1" applyFont="1" applyBorder="1" applyAlignment="1">
      <alignment vertical="center" wrapText="1"/>
    </xf>
    <xf numFmtId="166" fontId="45" fillId="0" borderId="22" xfId="0" applyNumberFormat="1" applyFont="1" applyBorder="1" applyAlignment="1">
      <alignment vertical="center" wrapText="1"/>
    </xf>
    <xf numFmtId="166" fontId="45" fillId="0" borderId="36" xfId="0" applyNumberFormat="1" applyFont="1" applyBorder="1" applyAlignment="1">
      <alignment vertical="center" wrapText="1"/>
    </xf>
    <xf numFmtId="166" fontId="45" fillId="0" borderId="42" xfId="0" applyNumberFormat="1" applyFont="1" applyBorder="1" applyAlignment="1">
      <alignment vertical="center" wrapText="1"/>
    </xf>
    <xf numFmtId="166" fontId="45" fillId="0" borderId="37" xfId="0" applyNumberFormat="1" applyFont="1" applyBorder="1" applyAlignment="1">
      <alignment vertical="center" wrapText="1"/>
    </xf>
    <xf numFmtId="166" fontId="45" fillId="0" borderId="38" xfId="0" applyNumberFormat="1" applyFont="1" applyBorder="1" applyAlignment="1">
      <alignment vertical="center" wrapText="1"/>
    </xf>
    <xf numFmtId="166" fontId="45" fillId="21" borderId="38" xfId="0" applyNumberFormat="1" applyFont="1" applyFill="1" applyBorder="1" applyAlignment="1">
      <alignment vertical="center" wrapText="1"/>
    </xf>
    <xf numFmtId="9" fontId="34" fillId="11" borderId="37" xfId="0" applyNumberFormat="1" applyFont="1" applyFill="1" applyBorder="1" applyAlignment="1">
      <alignment horizontal="center" vertical="center" wrapText="1"/>
    </xf>
    <xf numFmtId="49" fontId="6" fillId="3" borderId="37" xfId="0" applyNumberFormat="1" applyFont="1" applyFill="1" applyBorder="1" applyAlignment="1" applyProtection="1">
      <alignment horizontal="left" vertical="center" wrapText="1"/>
    </xf>
    <xf numFmtId="49" fontId="38" fillId="0" borderId="37" xfId="0" applyNumberFormat="1" applyFont="1" applyFill="1" applyBorder="1" applyAlignment="1" applyProtection="1">
      <alignment horizontal="left" vertical="center" wrapText="1"/>
    </xf>
    <xf numFmtId="49" fontId="6" fillId="3" borderId="39" xfId="0" applyNumberFormat="1" applyFont="1" applyFill="1" applyBorder="1" applyAlignment="1" applyProtection="1">
      <alignment horizontal="left" vertical="center" wrapText="1"/>
    </xf>
    <xf numFmtId="49" fontId="38" fillId="0" borderId="39" xfId="0" applyNumberFormat="1" applyFont="1" applyFill="1" applyBorder="1" applyAlignment="1" applyProtection="1">
      <alignment horizontal="left" vertical="center" wrapText="1"/>
    </xf>
    <xf numFmtId="2" fontId="6" fillId="0" borderId="44" xfId="0" applyNumberFormat="1" applyFont="1" applyFill="1" applyBorder="1" applyAlignment="1" applyProtection="1">
      <alignment horizontal="center" vertical="center"/>
    </xf>
    <xf numFmtId="0" fontId="48" fillId="0" borderId="11" xfId="0" applyFont="1" applyFill="1" applyBorder="1" applyAlignment="1">
      <alignment vertical="center" wrapText="1"/>
    </xf>
    <xf numFmtId="9" fontId="6" fillId="0" borderId="29" xfId="6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left" vertical="center"/>
    </xf>
    <xf numFmtId="0" fontId="6" fillId="0" borderId="36" xfId="0" applyNumberFormat="1" applyFont="1" applyFill="1" applyBorder="1" applyAlignment="1" applyProtection="1">
      <alignment horizontal="center" vertical="center" wrapText="1"/>
    </xf>
    <xf numFmtId="0" fontId="6" fillId="0" borderId="20" xfId="0" applyNumberFormat="1" applyFont="1" applyFill="1" applyBorder="1" applyAlignment="1" applyProtection="1">
      <alignment horizontal="center" vertical="center" wrapText="1"/>
    </xf>
    <xf numFmtId="49" fontId="6" fillId="0" borderId="43" xfId="0" applyNumberFormat="1" applyFont="1" applyFill="1" applyBorder="1" applyAlignment="1" applyProtection="1">
      <alignment horizontal="left" vertical="center" wrapText="1"/>
    </xf>
    <xf numFmtId="165" fontId="6" fillId="0" borderId="37" xfId="0" applyNumberFormat="1" applyFont="1" applyFill="1" applyBorder="1" applyAlignment="1" applyProtection="1">
      <alignment horizontal="center" vertical="center"/>
    </xf>
    <xf numFmtId="165" fontId="6" fillId="0" borderId="16" xfId="0" applyNumberFormat="1" applyFont="1" applyFill="1" applyBorder="1" applyAlignment="1" applyProtection="1">
      <alignment horizontal="center" vertical="center" wrapText="1"/>
    </xf>
    <xf numFmtId="165" fontId="6" fillId="0" borderId="39" xfId="0" applyNumberFormat="1" applyFont="1" applyFill="1" applyBorder="1" applyAlignment="1" applyProtection="1">
      <alignment horizontal="center" vertical="center"/>
    </xf>
    <xf numFmtId="0" fontId="6" fillId="0" borderId="37" xfId="0" applyNumberFormat="1" applyFont="1" applyFill="1" applyBorder="1" applyAlignment="1" applyProtection="1">
      <alignment horizontal="center" vertical="center" wrapText="1"/>
    </xf>
    <xf numFmtId="1" fontId="6" fillId="0" borderId="37" xfId="0" applyNumberFormat="1" applyFont="1" applyFill="1" applyBorder="1" applyAlignment="1" applyProtection="1">
      <alignment horizontal="center" vertical="center" wrapText="1"/>
    </xf>
    <xf numFmtId="165" fontId="6" fillId="0" borderId="37" xfId="0" applyNumberFormat="1" applyFont="1" applyFill="1" applyBorder="1" applyAlignment="1" applyProtection="1">
      <alignment horizontal="center" vertical="center" wrapText="1"/>
    </xf>
    <xf numFmtId="1" fontId="14" fillId="26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49" fillId="7" borderId="25" xfId="0" applyNumberFormat="1" applyFont="1" applyFill="1" applyBorder="1" applyAlignment="1" applyProtection="1">
      <alignment horizontal="left" vertical="center" wrapText="1"/>
    </xf>
    <xf numFmtId="0" fontId="4" fillId="2" borderId="25" xfId="0" applyFont="1" applyFill="1" applyBorder="1" applyAlignment="1" applyProtection="1">
      <alignment horizontal="left" vertical="center" wrapText="1"/>
    </xf>
    <xf numFmtId="1" fontId="1" fillId="0" borderId="14" xfId="0" applyNumberFormat="1" applyFont="1" applyFill="1" applyBorder="1" applyAlignment="1" applyProtection="1">
      <alignment horizontal="center" vertical="center"/>
    </xf>
    <xf numFmtId="1" fontId="1" fillId="0" borderId="11" xfId="0" applyNumberFormat="1" applyFont="1" applyFill="1" applyBorder="1" applyAlignment="1" applyProtection="1">
      <alignment horizontal="center" vertical="center"/>
    </xf>
    <xf numFmtId="1" fontId="1" fillId="0" borderId="8" xfId="0" applyNumberFormat="1" applyFont="1" applyFill="1" applyBorder="1" applyAlignment="1" applyProtection="1">
      <alignment horizontal="center" vertical="center"/>
    </xf>
    <xf numFmtId="1" fontId="1" fillId="3" borderId="14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4" fillId="2" borderId="25" xfId="0" applyFont="1" applyFill="1" applyBorder="1" applyAlignment="1" applyProtection="1">
      <alignment horizontal="left" vertical="center"/>
    </xf>
    <xf numFmtId="1" fontId="1" fillId="3" borderId="35" xfId="0" applyNumberFormat="1" applyFont="1" applyFill="1" applyBorder="1" applyAlignment="1" applyProtection="1">
      <alignment horizontal="center" vertical="center"/>
    </xf>
    <xf numFmtId="1" fontId="1" fillId="0" borderId="35" xfId="0" applyNumberFormat="1" applyFont="1" applyFill="1" applyBorder="1" applyAlignment="1" applyProtection="1">
      <alignment horizontal="center" vertical="center"/>
    </xf>
    <xf numFmtId="49" fontId="49" fillId="3" borderId="11" xfId="0" applyNumberFormat="1" applyFont="1" applyFill="1" applyBorder="1" applyAlignment="1" applyProtection="1">
      <alignment horizontal="left" vertical="center" wrapText="1"/>
    </xf>
    <xf numFmtId="49" fontId="49" fillId="3" borderId="35" xfId="0" applyNumberFormat="1" applyFont="1" applyFill="1" applyBorder="1" applyAlignment="1" applyProtection="1">
      <alignment horizontal="left" vertical="center"/>
    </xf>
    <xf numFmtId="49" fontId="49" fillId="0" borderId="35" xfId="0" applyNumberFormat="1" applyFont="1" applyFill="1" applyBorder="1" applyAlignment="1" applyProtection="1">
      <alignment horizontal="left" vertical="center"/>
    </xf>
    <xf numFmtId="49" fontId="49" fillId="4" borderId="25" xfId="0" applyNumberFormat="1" applyFont="1" applyFill="1" applyBorder="1" applyAlignment="1" applyProtection="1">
      <alignment horizontal="left" vertical="center" wrapText="1"/>
    </xf>
    <xf numFmtId="0" fontId="1" fillId="0" borderId="14" xfId="0" applyNumberFormat="1" applyFont="1" applyFill="1" applyBorder="1" applyAlignment="1" applyProtection="1">
      <alignment horizontal="center" vertical="center"/>
    </xf>
    <xf numFmtId="49" fontId="49" fillId="12" borderId="35" xfId="0" applyNumberFormat="1" applyFont="1" applyFill="1" applyBorder="1" applyAlignment="1" applyProtection="1">
      <alignment horizontal="left" vertical="center" wrapText="1"/>
    </xf>
    <xf numFmtId="1" fontId="1" fillId="0" borderId="11" xfId="0" applyNumberFormat="1" applyFont="1" applyFill="1" applyBorder="1" applyAlignment="1" applyProtection="1">
      <alignment horizontal="center" vertical="center" wrapText="1"/>
    </xf>
    <xf numFmtId="1" fontId="1" fillId="0" borderId="8" xfId="0" applyNumberFormat="1" applyFont="1" applyFill="1" applyBorder="1" applyAlignment="1" applyProtection="1">
      <alignment horizontal="center" vertical="center" wrapText="1"/>
    </xf>
    <xf numFmtId="9" fontId="1" fillId="0" borderId="14" xfId="0" applyNumberFormat="1" applyFont="1" applyFill="1" applyBorder="1" applyAlignment="1" applyProtection="1">
      <alignment horizontal="center" vertical="center" wrapText="1"/>
    </xf>
    <xf numFmtId="9" fontId="1" fillId="0" borderId="11" xfId="0" applyNumberFormat="1" applyFont="1" applyFill="1" applyBorder="1" applyAlignment="1" applyProtection="1">
      <alignment horizontal="center" vertical="center" wrapText="1"/>
    </xf>
    <xf numFmtId="9" fontId="1" fillId="0" borderId="8" xfId="0" applyNumberFormat="1" applyFont="1" applyFill="1" applyBorder="1" applyAlignment="1" applyProtection="1">
      <alignment horizontal="center" vertical="center" wrapText="1"/>
    </xf>
    <xf numFmtId="49" fontId="49" fillId="4" borderId="25" xfId="0" applyNumberFormat="1" applyFont="1" applyFill="1" applyBorder="1" applyAlignment="1" applyProtection="1">
      <alignment horizontal="left" vertical="center"/>
    </xf>
    <xf numFmtId="49" fontId="49" fillId="12" borderId="35" xfId="0" applyNumberFormat="1" applyFont="1" applyFill="1" applyBorder="1" applyAlignment="1" applyProtection="1">
      <alignment horizontal="left" vertical="center"/>
    </xf>
    <xf numFmtId="2" fontId="1" fillId="0" borderId="14" xfId="0" applyNumberFormat="1" applyFont="1" applyFill="1" applyBorder="1" applyAlignment="1" applyProtection="1">
      <alignment horizontal="center" vertical="center"/>
    </xf>
    <xf numFmtId="0" fontId="18" fillId="0" borderId="0" xfId="0" applyFont="1" applyFill="1"/>
    <xf numFmtId="0" fontId="19" fillId="0" borderId="0" xfId="0" applyFont="1" applyFill="1"/>
    <xf numFmtId="0" fontId="20" fillId="0" borderId="0" xfId="0" applyFont="1" applyFill="1" applyAlignment="1">
      <alignment horizontal="left" vertical="center"/>
    </xf>
    <xf numFmtId="9" fontId="6" fillId="5" borderId="16" xfId="6" applyFont="1" applyFill="1" applyBorder="1" applyAlignment="1" applyProtection="1">
      <alignment horizontal="center" vertical="center"/>
      <protection locked="0"/>
    </xf>
    <xf numFmtId="49" fontId="49" fillId="4" borderId="42" xfId="0" applyNumberFormat="1" applyFont="1" applyFill="1" applyBorder="1" applyAlignment="1" applyProtection="1">
      <alignment horizontal="left" vertical="center"/>
    </xf>
    <xf numFmtId="165" fontId="6" fillId="0" borderId="16" xfId="0" applyNumberFormat="1" applyFont="1" applyFill="1" applyBorder="1" applyAlignment="1" applyProtection="1">
      <alignment horizontal="center" vertical="center"/>
    </xf>
    <xf numFmtId="165" fontId="6" fillId="13" borderId="29" xfId="0" applyNumberFormat="1" applyFont="1" applyFill="1" applyBorder="1" applyAlignment="1" applyProtection="1">
      <alignment horizontal="center" vertical="center"/>
    </xf>
    <xf numFmtId="165" fontId="6" fillId="25" borderId="16" xfId="0" applyNumberFormat="1" applyFont="1" applyFill="1" applyBorder="1" applyAlignment="1" applyProtection="1">
      <alignment horizontal="center" vertical="center"/>
      <protection locked="0"/>
    </xf>
    <xf numFmtId="0" fontId="30" fillId="16" borderId="0" xfId="0" applyFont="1" applyFill="1"/>
    <xf numFmtId="0" fontId="30" fillId="21" borderId="0" xfId="0" applyFont="1" applyFill="1"/>
    <xf numFmtId="165" fontId="30" fillId="21" borderId="0" xfId="0" applyNumberFormat="1" applyFont="1" applyFill="1"/>
    <xf numFmtId="167" fontId="6" fillId="0" borderId="16" xfId="0" applyNumberFormat="1" applyFont="1" applyFill="1" applyBorder="1" applyAlignment="1" applyProtection="1">
      <alignment horizontal="center" vertical="center" wrapText="1"/>
    </xf>
    <xf numFmtId="167" fontId="6" fillId="25" borderId="16" xfId="0" applyNumberFormat="1" applyFont="1" applyFill="1" applyBorder="1" applyAlignment="1" applyProtection="1">
      <alignment horizontal="center" vertical="center"/>
      <protection locked="0"/>
    </xf>
    <xf numFmtId="0" fontId="6" fillId="0" borderId="16" xfId="0" applyNumberFormat="1" applyFont="1" applyFill="1" applyBorder="1" applyAlignment="1" applyProtection="1">
      <alignment horizontal="center" vertical="center"/>
      <protection locked="0"/>
    </xf>
    <xf numFmtId="0" fontId="6" fillId="25" borderId="16" xfId="0" quotePrefix="1" applyNumberFormat="1" applyFont="1" applyFill="1" applyBorder="1" applyAlignment="1" applyProtection="1">
      <alignment horizontal="center" vertical="center"/>
      <protection locked="0"/>
    </xf>
    <xf numFmtId="0" fontId="6" fillId="7" borderId="25" xfId="0" applyNumberFormat="1" applyFont="1" applyFill="1" applyBorder="1" applyAlignment="1" applyProtection="1">
      <alignment horizontal="center" vertical="center"/>
    </xf>
    <xf numFmtId="0" fontId="3" fillId="2" borderId="25" xfId="0" applyNumberFormat="1" applyFont="1" applyFill="1" applyBorder="1" applyAlignment="1" applyProtection="1">
      <alignment horizontal="left" vertical="center" wrapText="1"/>
    </xf>
    <xf numFmtId="0" fontId="6" fillId="28" borderId="25" xfId="0" applyNumberFormat="1" applyFont="1" applyFill="1" applyBorder="1" applyAlignment="1" applyProtection="1">
      <alignment horizontal="center" vertical="center"/>
    </xf>
    <xf numFmtId="0" fontId="6" fillId="3" borderId="16" xfId="0" applyNumberFormat="1" applyFont="1" applyFill="1" applyBorder="1" applyAlignment="1" applyProtection="1">
      <alignment horizontal="center" vertical="center"/>
    </xf>
    <xf numFmtId="0" fontId="3" fillId="2" borderId="26" xfId="0" applyNumberFormat="1" applyFont="1" applyFill="1" applyBorder="1" applyAlignment="1" applyProtection="1">
      <alignment horizontal="left" vertical="center"/>
    </xf>
    <xf numFmtId="0" fontId="6" fillId="3" borderId="23" xfId="0" applyNumberFormat="1" applyFont="1" applyFill="1" applyBorder="1" applyAlignment="1" applyProtection="1">
      <alignment horizontal="center" vertical="center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3" fillId="2" borderId="25" xfId="0" applyNumberFormat="1" applyFont="1" applyFill="1" applyBorder="1" applyAlignment="1" applyProtection="1">
      <alignment horizontal="left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38" fillId="4" borderId="25" xfId="0" applyNumberFormat="1" applyFont="1" applyFill="1" applyBorder="1" applyAlignment="1" applyProtection="1">
      <alignment horizontal="left" vertical="center" wrapText="1"/>
    </xf>
    <xf numFmtId="0" fontId="49" fillId="4" borderId="25" xfId="0" applyNumberFormat="1" applyFont="1" applyFill="1" applyBorder="1" applyAlignment="1" applyProtection="1">
      <alignment horizontal="left" vertical="center"/>
    </xf>
    <xf numFmtId="1" fontId="6" fillId="0" borderId="11" xfId="0" applyNumberFormat="1" applyFont="1" applyFill="1" applyBorder="1" applyAlignment="1" applyProtection="1">
      <alignment horizontal="center" vertical="center" wrapText="1"/>
    </xf>
    <xf numFmtId="165" fontId="6" fillId="0" borderId="11" xfId="0" applyNumberFormat="1" applyFont="1" applyFill="1" applyBorder="1" applyAlignment="1" applyProtection="1">
      <alignment horizontal="center" vertical="center" wrapText="1"/>
    </xf>
    <xf numFmtId="49" fontId="6" fillId="0" borderId="37" xfId="0" applyNumberFormat="1" applyFont="1" applyFill="1" applyBorder="1" applyAlignment="1" applyProtection="1">
      <alignment horizontal="left" vertical="center" wrapText="1"/>
    </xf>
    <xf numFmtId="0" fontId="6" fillId="25" borderId="37" xfId="0" applyNumberFormat="1" applyFont="1" applyFill="1" applyBorder="1" applyAlignment="1" applyProtection="1">
      <alignment horizontal="center" vertical="center"/>
      <protection locked="0"/>
    </xf>
    <xf numFmtId="1" fontId="6" fillId="0" borderId="37" xfId="0" applyNumberFormat="1" applyFont="1" applyFill="1" applyBorder="1" applyAlignment="1" applyProtection="1">
      <alignment horizontal="center" vertical="center"/>
    </xf>
    <xf numFmtId="165" fontId="6" fillId="0" borderId="39" xfId="0" applyNumberFormat="1" applyFont="1" applyFill="1" applyBorder="1" applyAlignment="1" applyProtection="1">
      <alignment horizontal="center" vertical="center" wrapText="1"/>
    </xf>
    <xf numFmtId="165" fontId="6" fillId="0" borderId="43" xfId="0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right" vertical="center"/>
    </xf>
    <xf numFmtId="0" fontId="0" fillId="0" borderId="1" xfId="0" applyBorder="1" applyAlignment="1" applyProtection="1">
      <alignment horizontal="right" vertical="center"/>
    </xf>
    <xf numFmtId="0" fontId="6" fillId="3" borderId="18" xfId="0" applyNumberFormat="1" applyFont="1" applyFill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left" vertical="center" wrapText="1"/>
    </xf>
    <xf numFmtId="0" fontId="3" fillId="2" borderId="16" xfId="0" applyFont="1" applyFill="1" applyBorder="1" applyAlignment="1" applyProtection="1">
      <alignment horizontal="left" vertical="center" wrapText="1"/>
    </xf>
    <xf numFmtId="0" fontId="3" fillId="2" borderId="37" xfId="0" applyFont="1" applyFill="1" applyBorder="1" applyAlignment="1" applyProtection="1">
      <alignment horizontal="left" vertical="center" wrapText="1"/>
    </xf>
    <xf numFmtId="0" fontId="0" fillId="0" borderId="23" xfId="0" applyBorder="1" applyAlignment="1" applyProtection="1">
      <alignment horizontal="left" vertical="center" wrapText="1"/>
    </xf>
    <xf numFmtId="0" fontId="6" fillId="0" borderId="25" xfId="0" applyNumberFormat="1" applyFont="1" applyFill="1" applyBorder="1" applyAlignment="1" applyProtection="1">
      <alignment horizontal="center" vertical="center"/>
    </xf>
    <xf numFmtId="0" fontId="0" fillId="0" borderId="25" xfId="0" applyFill="1" applyBorder="1" applyAlignment="1"/>
    <xf numFmtId="0" fontId="0" fillId="0" borderId="42" xfId="0" applyFill="1" applyBorder="1" applyAlignment="1"/>
    <xf numFmtId="0" fontId="4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34" fillId="9" borderId="31" xfId="0" applyFont="1" applyFill="1" applyBorder="1" applyAlignment="1">
      <alignment horizontal="left" vertical="top" wrapText="1"/>
    </xf>
    <xf numFmtId="0" fontId="34" fillId="9" borderId="33" xfId="0" applyFont="1" applyFill="1" applyBorder="1" applyAlignment="1">
      <alignment horizontal="left" vertical="top" wrapText="1"/>
    </xf>
    <xf numFmtId="0" fontId="46" fillId="0" borderId="17" xfId="0" applyFont="1" applyBorder="1" applyAlignment="1">
      <alignment horizontal="center" vertical="center" wrapText="1"/>
    </xf>
    <xf numFmtId="0" fontId="46" fillId="0" borderId="4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46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34" fillId="9" borderId="32" xfId="0" applyFont="1" applyFill="1" applyBorder="1" applyAlignment="1">
      <alignment horizontal="left" vertical="top" wrapText="1"/>
    </xf>
    <xf numFmtId="0" fontId="0" fillId="0" borderId="35" xfId="0" applyBorder="1" applyAlignment="1">
      <alignment horizontal="center"/>
    </xf>
  </cellXfs>
  <cellStyles count="8">
    <cellStyle name="Good" xfId="1" builtinId="26"/>
    <cellStyle name="Hyperlink" xfId="2" builtinId="8"/>
    <cellStyle name="Normal" xfId="0" builtinId="0"/>
    <cellStyle name="Normal 2" xfId="3"/>
    <cellStyle name="Normal 3" xfId="4"/>
    <cellStyle name="Normal 4" xfId="7"/>
    <cellStyle name="Normale 3" xfId="5"/>
    <cellStyle name="Percent" xfId="6" builtinId="5"/>
  </cellStyles>
  <dxfs count="107"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ont>
        <color theme="2" tint="-0.749961851863155"/>
      </font>
      <fill>
        <patternFill patternType="solid">
          <bgColor theme="0" tint="-0.34998626667073579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ill>
        <patternFill>
          <bgColor rgb="FFCCFFCC"/>
        </patternFill>
      </fill>
    </dxf>
    <dxf>
      <font>
        <condense val="0"/>
        <extend val="0"/>
        <color indexed="8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8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Significant accidents by type of accident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0925170068027212"/>
          <c:w val="0.89019685039370078"/>
          <c:h val="0.6494863142107235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Graphs!$D$22</c:f>
              <c:strCache>
                <c:ptCount val="1"/>
                <c:pt idx="0">
                  <c:v>Collisions of trains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Graphs!$C$23:$C$27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Graphs!$D$23:$D$27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3E5-42E4-BAC9-DA1552DD1F3A}"/>
            </c:ext>
          </c:extLst>
        </c:ser>
        <c:ser>
          <c:idx val="0"/>
          <c:order val="1"/>
          <c:tx>
            <c:strRef>
              <c:f>Graphs!$E$22</c:f>
              <c:strCache>
                <c:ptCount val="1"/>
                <c:pt idx="0">
                  <c:v>Derailments of trains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Graphs!$C$23:$C$27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Graphs!$E$23:$E$27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3E5-42E4-BAC9-DA1552DD1F3A}"/>
            </c:ext>
          </c:extLst>
        </c:ser>
        <c:ser>
          <c:idx val="2"/>
          <c:order val="2"/>
          <c:tx>
            <c:strRef>
              <c:f>Graphs!$F$22</c:f>
              <c:strCache>
                <c:ptCount val="1"/>
                <c:pt idx="0">
                  <c:v>Level-crossing accidents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Graphs!$C$23:$C$27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Graphs!$F$23:$F$27</c:f>
              <c:numCache>
                <c:formatCode>General</c:formatCode>
                <c:ptCount val="5"/>
                <c:pt idx="0">
                  <c:v>3</c:v>
                </c:pt>
                <c:pt idx="1">
                  <c:v>7</c:v>
                </c:pt>
                <c:pt idx="2">
                  <c:v>9</c:v>
                </c:pt>
                <c:pt idx="3">
                  <c:v>7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3E5-42E4-BAC9-DA1552DD1F3A}"/>
            </c:ext>
          </c:extLst>
        </c:ser>
        <c:ser>
          <c:idx val="3"/>
          <c:order val="3"/>
          <c:tx>
            <c:strRef>
              <c:f>Graphs!$G$22</c:f>
              <c:strCache>
                <c:ptCount val="1"/>
                <c:pt idx="0">
                  <c:v>Accidents to persons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Graphs!$C$23:$C$27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Graphs!$G$23:$G$27</c:f>
              <c:numCache>
                <c:formatCode>General</c:formatCode>
                <c:ptCount val="5"/>
                <c:pt idx="0">
                  <c:v>15</c:v>
                </c:pt>
                <c:pt idx="1">
                  <c:v>15</c:v>
                </c:pt>
                <c:pt idx="2">
                  <c:v>11</c:v>
                </c:pt>
                <c:pt idx="3">
                  <c:v>12</c:v>
                </c:pt>
                <c:pt idx="4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3E5-42E4-BAC9-DA1552DD1F3A}"/>
            </c:ext>
          </c:extLst>
        </c:ser>
        <c:ser>
          <c:idx val="4"/>
          <c:order val="4"/>
          <c:tx>
            <c:strRef>
              <c:f>Graphs!$H$22</c:f>
              <c:strCache>
                <c:ptCount val="1"/>
                <c:pt idx="0">
                  <c:v>Fires in rolling stock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Graphs!$C$23:$C$27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Graphs!$H$23:$H$27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3E5-42E4-BAC9-DA1552DD1F3A}"/>
            </c:ext>
          </c:extLst>
        </c:ser>
        <c:ser>
          <c:idx val="5"/>
          <c:order val="5"/>
          <c:tx>
            <c:strRef>
              <c:f>Graphs!$I$22</c:f>
              <c:strCache>
                <c:ptCount val="1"/>
                <c:pt idx="0">
                  <c:v>Other accidents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54DCD83-2906-466E-AD39-D49549B829BA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F7DA5F9-7EA3-4425-9B25-0A3F0AAF99DD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5838B88-7837-43A8-8C90-359638FFB85F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9A4C980-E1D9-4F48-B2F6-B93777119C34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2E31C39-6586-4FF2-A73B-AD0C824563B8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Graphs!$C$23:$C$27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Graphs!$I$23:$I$27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3E5-42E4-BAC9-DA1552DD1F3A}"/>
            </c:ext>
            <c:ext xmlns:c15="http://schemas.microsoft.com/office/drawing/2012/chart" uri="{02D57815-91ED-43cb-92C2-25804820EDAC}">
              <c15:datalabelsRange>
                <c15:f>Graphs!$J$23:$J$27</c15:f>
                <c15:dlblRangeCache>
                  <c:ptCount val="5"/>
                  <c:pt idx="0">
                    <c:v>18</c:v>
                  </c:pt>
                  <c:pt idx="1">
                    <c:v>24</c:v>
                  </c:pt>
                  <c:pt idx="2">
                    <c:v>20</c:v>
                  </c:pt>
                  <c:pt idx="3">
                    <c:v>19</c:v>
                  </c:pt>
                  <c:pt idx="4">
                    <c:v>9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0967424"/>
        <c:axId val="330963072"/>
      </c:barChart>
      <c:catAx>
        <c:axId val="330967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30963072"/>
        <c:crosses val="autoZero"/>
        <c:auto val="1"/>
        <c:lblAlgn val="ctr"/>
        <c:lblOffset val="100"/>
        <c:noMultiLvlLbl val="0"/>
      </c:catAx>
      <c:valAx>
        <c:axId val="33096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30967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Fatalities by type of accident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0925170068027212"/>
          <c:w val="0.89019685039370078"/>
          <c:h val="0.6494863142107235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Graphs!$N$22</c:f>
              <c:strCache>
                <c:ptCount val="1"/>
                <c:pt idx="0">
                  <c:v>Collisions of trains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Graphs!$M$23:$M$27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Graphs!$N$23:$N$27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E7E-429A-83E1-DDD2BEC17D52}"/>
            </c:ext>
          </c:extLst>
        </c:ser>
        <c:ser>
          <c:idx val="0"/>
          <c:order val="1"/>
          <c:tx>
            <c:strRef>
              <c:f>Graphs!$O$22</c:f>
              <c:strCache>
                <c:ptCount val="1"/>
                <c:pt idx="0">
                  <c:v>Derailments of trains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Graphs!$M$23:$M$27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Graphs!$O$23:$O$27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E7E-429A-83E1-DDD2BEC17D52}"/>
            </c:ext>
          </c:extLst>
        </c:ser>
        <c:ser>
          <c:idx val="2"/>
          <c:order val="2"/>
          <c:tx>
            <c:strRef>
              <c:f>Graphs!$P$22</c:f>
              <c:strCache>
                <c:ptCount val="1"/>
                <c:pt idx="0">
                  <c:v>Level-crossing accidents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Graphs!$M$23:$M$27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Graphs!$P$23:$P$27</c:f>
              <c:numCache>
                <c:formatCode>General</c:formatCode>
                <c:ptCount val="5"/>
                <c:pt idx="0">
                  <c:v>3</c:v>
                </c:pt>
                <c:pt idx="1">
                  <c:v>7</c:v>
                </c:pt>
                <c:pt idx="2">
                  <c:v>5</c:v>
                </c:pt>
                <c:pt idx="3">
                  <c:v>5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E7E-429A-83E1-DDD2BEC17D52}"/>
            </c:ext>
          </c:extLst>
        </c:ser>
        <c:ser>
          <c:idx val="3"/>
          <c:order val="3"/>
          <c:tx>
            <c:strRef>
              <c:f>Graphs!$Q$22</c:f>
              <c:strCache>
                <c:ptCount val="1"/>
                <c:pt idx="0">
                  <c:v>Accidents to persons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Graphs!$M$23:$M$27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Graphs!$Q$23:$Q$27</c:f>
              <c:numCache>
                <c:formatCode>General</c:formatCode>
                <c:ptCount val="5"/>
                <c:pt idx="0">
                  <c:v>12</c:v>
                </c:pt>
                <c:pt idx="1">
                  <c:v>9</c:v>
                </c:pt>
                <c:pt idx="2">
                  <c:v>7</c:v>
                </c:pt>
                <c:pt idx="3">
                  <c:v>8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E7E-429A-83E1-DDD2BEC17D52}"/>
            </c:ext>
          </c:extLst>
        </c:ser>
        <c:ser>
          <c:idx val="4"/>
          <c:order val="4"/>
          <c:tx>
            <c:strRef>
              <c:f>Graphs!$R$22</c:f>
              <c:strCache>
                <c:ptCount val="1"/>
                <c:pt idx="0">
                  <c:v>Fires in rolling stock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Graphs!$M$23:$M$27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Graphs!$R$23:$R$27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E7E-429A-83E1-DDD2BEC17D52}"/>
            </c:ext>
          </c:extLst>
        </c:ser>
        <c:ser>
          <c:idx val="5"/>
          <c:order val="5"/>
          <c:tx>
            <c:strRef>
              <c:f>Graphs!$S$22</c:f>
              <c:strCache>
                <c:ptCount val="1"/>
                <c:pt idx="0">
                  <c:v>Other accidents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0865FAD-4BE8-4551-9665-84A3BBDB4C70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009B7EF-8717-4735-988E-C02FE3122501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466E81A-684E-48B7-83E2-FE293509D8B9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D3AEF90-1676-4050-8C83-B6AE2C3DF336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8A7FDC5-EB54-4D1F-A6EC-83AE4BFBA412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Graphs!$M$23:$M$27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Graphs!$S$23:$S$27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8E7E-429A-83E1-DDD2BEC17D52}"/>
            </c:ext>
            <c:ext xmlns:c15="http://schemas.microsoft.com/office/drawing/2012/chart" uri="{02D57815-91ED-43cb-92C2-25804820EDAC}">
              <c15:datalabelsRange>
                <c15:f>Graphs!$T$23:$T$27</c15:f>
                <c15:dlblRangeCache>
                  <c:ptCount val="5"/>
                  <c:pt idx="0">
                    <c:v>15</c:v>
                  </c:pt>
                  <c:pt idx="1">
                    <c:v>16</c:v>
                  </c:pt>
                  <c:pt idx="2">
                    <c:v>12</c:v>
                  </c:pt>
                  <c:pt idx="3">
                    <c:v>13</c:v>
                  </c:pt>
                  <c:pt idx="4">
                    <c:v>6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0967968"/>
        <c:axId val="330969600"/>
      </c:barChart>
      <c:catAx>
        <c:axId val="33096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30969600"/>
        <c:crosses val="autoZero"/>
        <c:auto val="1"/>
        <c:lblAlgn val="ctr"/>
        <c:lblOffset val="100"/>
        <c:noMultiLvlLbl val="0"/>
      </c:catAx>
      <c:valAx>
        <c:axId val="33096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30967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Fatalities by category of people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0925170068027212"/>
          <c:w val="0.89019685039370078"/>
          <c:h val="0.6494863142107235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Graphs!$D$50</c:f>
              <c:strCache>
                <c:ptCount val="1"/>
                <c:pt idx="0">
                  <c:v>Passengers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Graphs!$C$51:$C$55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Graphs!$D$51:$D$55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34-4FFD-B8B8-2F8B759F2493}"/>
            </c:ext>
          </c:extLst>
        </c:ser>
        <c:ser>
          <c:idx val="0"/>
          <c:order val="1"/>
          <c:tx>
            <c:strRef>
              <c:f>Graphs!$E$50</c:f>
              <c:strCache>
                <c:ptCount val="1"/>
                <c:pt idx="0">
                  <c:v>Employees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Graphs!$C$51:$C$55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Graphs!$E$51:$E$55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34-4FFD-B8B8-2F8B759F2493}"/>
            </c:ext>
          </c:extLst>
        </c:ser>
        <c:ser>
          <c:idx val="2"/>
          <c:order val="2"/>
          <c:tx>
            <c:strRef>
              <c:f>Graphs!$F$50</c:f>
              <c:strCache>
                <c:ptCount val="1"/>
                <c:pt idx="0">
                  <c:v>Level-crossing users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Graphs!$C$51:$C$55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Graphs!$F$51:$F$55</c:f>
              <c:numCache>
                <c:formatCode>General</c:formatCode>
                <c:ptCount val="5"/>
                <c:pt idx="0">
                  <c:v>3</c:v>
                </c:pt>
                <c:pt idx="1">
                  <c:v>7</c:v>
                </c:pt>
                <c:pt idx="2">
                  <c:v>5</c:v>
                </c:pt>
                <c:pt idx="3">
                  <c:v>5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34-4FFD-B8B8-2F8B759F2493}"/>
            </c:ext>
          </c:extLst>
        </c:ser>
        <c:ser>
          <c:idx val="3"/>
          <c:order val="3"/>
          <c:tx>
            <c:strRef>
              <c:f>Graphs!$G$50</c:f>
              <c:strCache>
                <c:ptCount val="1"/>
                <c:pt idx="0">
                  <c:v>Unauthorised persons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Graphs!$C$51:$C$55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Graphs!$G$51:$G$55</c:f>
              <c:numCache>
                <c:formatCode>General</c:formatCode>
                <c:ptCount val="5"/>
                <c:pt idx="0">
                  <c:v>9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D34-4FFD-B8B8-2F8B759F2493}"/>
            </c:ext>
          </c:extLst>
        </c:ser>
        <c:ser>
          <c:idx val="5"/>
          <c:order val="4"/>
          <c:tx>
            <c:strRef>
              <c:f>Graphs!$H$50</c:f>
              <c:strCache>
                <c:ptCount val="1"/>
                <c:pt idx="0">
                  <c:v>Other persons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2D088BF6-FB55-49D4-95F8-E3B6C7BB3CC1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61F9D60-14D6-482B-84F0-F9FD4DA7840D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DC4E6CE-F3CE-42E7-9C20-0BC1C81555C6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6C146E1-2C85-46E9-9394-8BEEED79ADC0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4F7E56E-A309-44CE-A84A-CBD083B84E6E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Graphs!$C$51:$C$55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Graphs!$H$51:$H$55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AD34-4FFD-B8B8-2F8B759F2493}"/>
            </c:ext>
            <c:ext xmlns:c15="http://schemas.microsoft.com/office/drawing/2012/chart" uri="{02D57815-91ED-43cb-92C2-25804820EDAC}">
              <c15:datalabelsRange>
                <c15:f>Graphs!$I$51:$I$55</c15:f>
                <c15:dlblRangeCache>
                  <c:ptCount val="5"/>
                  <c:pt idx="0">
                    <c:v>15</c:v>
                  </c:pt>
                  <c:pt idx="1">
                    <c:v>16</c:v>
                  </c:pt>
                  <c:pt idx="2">
                    <c:v>12</c:v>
                  </c:pt>
                  <c:pt idx="3">
                    <c:v>13</c:v>
                  </c:pt>
                  <c:pt idx="4">
                    <c:v>6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0970144"/>
        <c:axId val="133467072"/>
      </c:barChart>
      <c:catAx>
        <c:axId val="33097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33467072"/>
        <c:crosses val="autoZero"/>
        <c:auto val="1"/>
        <c:lblAlgn val="ctr"/>
        <c:lblOffset val="100"/>
        <c:noMultiLvlLbl val="0"/>
      </c:catAx>
      <c:valAx>
        <c:axId val="13346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3097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Serious injuries by type of accident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0925170068027212"/>
          <c:w val="0.89019685039370078"/>
          <c:h val="0.6494863142107235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Graphs!$N$50</c:f>
              <c:strCache>
                <c:ptCount val="1"/>
                <c:pt idx="0">
                  <c:v>Collisions of trains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Graphs!$M$51:$M$55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Graphs!$N$51:$N$55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158-4367-96DC-42454F335DF2}"/>
            </c:ext>
          </c:extLst>
        </c:ser>
        <c:ser>
          <c:idx val="0"/>
          <c:order val="1"/>
          <c:tx>
            <c:strRef>
              <c:f>Graphs!$O$50</c:f>
              <c:strCache>
                <c:ptCount val="1"/>
                <c:pt idx="0">
                  <c:v>Derailments of trains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Graphs!$M$51:$M$55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Graphs!$O$51:$O$55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158-4367-96DC-42454F335DF2}"/>
            </c:ext>
          </c:extLst>
        </c:ser>
        <c:ser>
          <c:idx val="2"/>
          <c:order val="2"/>
          <c:tx>
            <c:strRef>
              <c:f>Graphs!$P$50</c:f>
              <c:strCache>
                <c:ptCount val="1"/>
                <c:pt idx="0">
                  <c:v>Level-crossing accidents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Graphs!$M$51:$M$55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Graphs!$P$51:$P$55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158-4367-96DC-42454F335DF2}"/>
            </c:ext>
          </c:extLst>
        </c:ser>
        <c:ser>
          <c:idx val="3"/>
          <c:order val="3"/>
          <c:tx>
            <c:strRef>
              <c:f>Graphs!$Q$50</c:f>
              <c:strCache>
                <c:ptCount val="1"/>
                <c:pt idx="0">
                  <c:v>Accidents to persons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Graphs!$M$51:$M$55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Graphs!$Q$51:$Q$55</c:f>
              <c:numCache>
                <c:formatCode>General</c:formatCode>
                <c:ptCount val="5"/>
                <c:pt idx="0">
                  <c:v>3</c:v>
                </c:pt>
                <c:pt idx="1">
                  <c:v>6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158-4367-96DC-42454F335DF2}"/>
            </c:ext>
          </c:extLst>
        </c:ser>
        <c:ser>
          <c:idx val="4"/>
          <c:order val="4"/>
          <c:tx>
            <c:strRef>
              <c:f>Graphs!$R$50</c:f>
              <c:strCache>
                <c:ptCount val="1"/>
                <c:pt idx="0">
                  <c:v>Fires in rolling stock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Graphs!$M$51:$M$55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Graphs!$R$51:$R$55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158-4367-96DC-42454F335DF2}"/>
            </c:ext>
          </c:extLst>
        </c:ser>
        <c:ser>
          <c:idx val="5"/>
          <c:order val="5"/>
          <c:tx>
            <c:strRef>
              <c:f>Graphs!$S$50</c:f>
              <c:strCache>
                <c:ptCount val="1"/>
                <c:pt idx="0">
                  <c:v>Other accidents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ACA11C63-1DC3-46F7-9A5D-A3E78DC8B581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0D1E3DB-7FD2-4F36-8116-29FF994D0E6E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A0BE0FB-1B87-459B-8700-1DD9AF2171F2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F2E7A9D-9F0A-4738-B78A-8C729E7FD669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E45DD98-3F4B-4831-98D2-7DE91101527E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Graphs!$M$51:$M$55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Graphs!$S$51:$S$55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158-4367-96DC-42454F335DF2}"/>
            </c:ext>
            <c:ext xmlns:c15="http://schemas.microsoft.com/office/drawing/2012/chart" uri="{02D57815-91ED-43cb-92C2-25804820EDAC}">
              <c15:datalabelsRange>
                <c15:f>Graphs!$T$51:$T$55</c15:f>
                <c15:dlblRangeCache>
                  <c:ptCount val="5"/>
                  <c:pt idx="0">
                    <c:v>3</c:v>
                  </c:pt>
                  <c:pt idx="1">
                    <c:v>8</c:v>
                  </c:pt>
                  <c:pt idx="2">
                    <c:v>8</c:v>
                  </c:pt>
                  <c:pt idx="3">
                    <c:v>6</c:v>
                  </c:pt>
                  <c:pt idx="4">
                    <c:v>3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4009456"/>
        <c:axId val="394018704"/>
      </c:barChart>
      <c:catAx>
        <c:axId val="39400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4018704"/>
        <c:crosses val="autoZero"/>
        <c:auto val="1"/>
        <c:lblAlgn val="ctr"/>
        <c:lblOffset val="100"/>
        <c:noMultiLvlLbl val="0"/>
      </c:catAx>
      <c:valAx>
        <c:axId val="39401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400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Serious injuries by category of people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9247594050743664E-2"/>
          <c:y val="0.10925170068027212"/>
          <c:w val="0.89019685039370078"/>
          <c:h val="0.6494863142107235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Graphs!$D$78</c:f>
              <c:strCache>
                <c:ptCount val="1"/>
                <c:pt idx="0">
                  <c:v>Passengers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Graphs!$C$79:$C$83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Graphs!$D$79:$D$83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9C-4C87-B4F2-A69C9486C279}"/>
            </c:ext>
          </c:extLst>
        </c:ser>
        <c:ser>
          <c:idx val="0"/>
          <c:order val="1"/>
          <c:tx>
            <c:strRef>
              <c:f>Graphs!$E$78</c:f>
              <c:strCache>
                <c:ptCount val="1"/>
                <c:pt idx="0">
                  <c:v>Employees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Graphs!$C$79:$C$83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Graphs!$E$79:$E$83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9C-4C87-B4F2-A69C9486C279}"/>
            </c:ext>
          </c:extLst>
        </c:ser>
        <c:ser>
          <c:idx val="2"/>
          <c:order val="2"/>
          <c:tx>
            <c:strRef>
              <c:f>Graphs!$F$78</c:f>
              <c:strCache>
                <c:ptCount val="1"/>
                <c:pt idx="0">
                  <c:v>Level-crossing users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Graphs!$C$79:$C$83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Graphs!$F$79:$F$83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9C-4C87-B4F2-A69C9486C279}"/>
            </c:ext>
          </c:extLst>
        </c:ser>
        <c:ser>
          <c:idx val="3"/>
          <c:order val="3"/>
          <c:tx>
            <c:strRef>
              <c:f>Graphs!$G$78</c:f>
              <c:strCache>
                <c:ptCount val="1"/>
                <c:pt idx="0">
                  <c:v>Unauthorised persons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Graphs!$C$79:$C$83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Graphs!$G$79:$G$83</c:f>
              <c:numCache>
                <c:formatCode>General</c:formatCode>
                <c:ptCount val="5"/>
                <c:pt idx="0">
                  <c:v>2</c:v>
                </c:pt>
                <c:pt idx="1">
                  <c:v>6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49C-4C87-B4F2-A69C9486C279}"/>
            </c:ext>
          </c:extLst>
        </c:ser>
        <c:ser>
          <c:idx val="5"/>
          <c:order val="4"/>
          <c:tx>
            <c:strRef>
              <c:f>Graphs!$H$78</c:f>
              <c:strCache>
                <c:ptCount val="1"/>
                <c:pt idx="0">
                  <c:v>Other persons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F7894CD7-0076-4117-8CC2-FDFF41D7C036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2D077C7-5EE9-4C55-8043-E692E7B7CC04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574579C-7EEF-45FB-A715-6D3AAF85FF0B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3ECA625-F350-4D86-94E3-3F0B43904469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98209E4-9222-4C90-B20A-229B0C5FD863}" type="CELLRANGE">
                      <a:rPr lang="lv-LV"/>
                      <a:pPr/>
                      <a:t>[CELLRANGE]</a:t>
                    </a:fld>
                    <a:endParaRPr lang="lv-LV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Graphs!$C$79:$C$83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Graphs!$H$79:$H$83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149C-4C87-B4F2-A69C9486C279}"/>
            </c:ext>
            <c:ext xmlns:c15="http://schemas.microsoft.com/office/drawing/2012/chart" uri="{02D57815-91ED-43cb-92C2-25804820EDAC}">
              <c15:datalabelsRange>
                <c15:f>Graphs!$I$79:$I$83</c15:f>
                <c15:dlblRangeCache>
                  <c:ptCount val="5"/>
                  <c:pt idx="0">
                    <c:v>3</c:v>
                  </c:pt>
                  <c:pt idx="1">
                    <c:v>8</c:v>
                  </c:pt>
                  <c:pt idx="2">
                    <c:v>8</c:v>
                  </c:pt>
                  <c:pt idx="3">
                    <c:v>6</c:v>
                  </c:pt>
                  <c:pt idx="4">
                    <c:v>3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4014352"/>
        <c:axId val="394015440"/>
      </c:barChart>
      <c:catAx>
        <c:axId val="39401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4015440"/>
        <c:crosses val="autoZero"/>
        <c:auto val="1"/>
        <c:lblAlgn val="ctr"/>
        <c:lblOffset val="100"/>
        <c:noMultiLvlLbl val="0"/>
      </c:catAx>
      <c:valAx>
        <c:axId val="39401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9401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161925</xdr:rowOff>
    </xdr:from>
    <xdr:to>
      <xdr:col>3</xdr:col>
      <xdr:colOff>428625</xdr:colOff>
      <xdr:row>0</xdr:row>
      <xdr:rowOff>1781175</xdr:rowOff>
    </xdr:to>
    <xdr:pic>
      <xdr:nvPicPr>
        <xdr:cNvPr id="11501" name="Picture 1">
          <a:extLst>
            <a:ext uri="{FF2B5EF4-FFF2-40B4-BE49-F238E27FC236}">
              <a16:creationId xmlns="" xmlns:a16="http://schemas.microsoft.com/office/drawing/2014/main" id="{00000000-0008-0000-0900-0000ED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431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1</xdr:row>
          <xdr:rowOff>0</xdr:rowOff>
        </xdr:from>
        <xdr:to>
          <xdr:col>10</xdr:col>
          <xdr:colOff>1552575</xdr:colOff>
          <xdr:row>1</xdr:row>
          <xdr:rowOff>381000</xdr:rowOff>
        </xdr:to>
        <xdr:sp macro="" textlink="">
          <xdr:nvSpPr>
            <xdr:cNvPr id="6212" name="CommandButton1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="" xmlns:a16="http://schemas.microsoft.com/office/drawing/2014/main" id="{00000000-0008-0000-0A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</xdr:row>
          <xdr:rowOff>219075</xdr:rowOff>
        </xdr:from>
        <xdr:to>
          <xdr:col>10</xdr:col>
          <xdr:colOff>1600200</xdr:colOff>
          <xdr:row>4</xdr:row>
          <xdr:rowOff>581025</xdr:rowOff>
        </xdr:to>
        <xdr:sp macro="" textlink="">
          <xdr:nvSpPr>
            <xdr:cNvPr id="6214" name="CommandButton2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="" xmlns:a16="http://schemas.microsoft.com/office/drawing/2014/main" id="{00000000-0008-0000-0A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2</xdr:row>
      <xdr:rowOff>152400</xdr:rowOff>
    </xdr:from>
    <xdr:to>
      <xdr:col>9</xdr:col>
      <xdr:colOff>790575</xdr:colOff>
      <xdr:row>20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12</xdr:col>
      <xdr:colOff>152400</xdr:colOff>
      <xdr:row>3</xdr:row>
      <xdr:rowOff>0</xdr:rowOff>
    </xdr:from>
    <xdr:to>
      <xdr:col>19</xdr:col>
      <xdr:colOff>476250</xdr:colOff>
      <xdr:row>20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2</xdr:col>
      <xdr:colOff>152400</xdr:colOff>
      <xdr:row>31</xdr:row>
      <xdr:rowOff>0</xdr:rowOff>
    </xdr:from>
    <xdr:to>
      <xdr:col>8</xdr:col>
      <xdr:colOff>342900</xdr:colOff>
      <xdr:row>48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12</xdr:col>
      <xdr:colOff>152400</xdr:colOff>
      <xdr:row>31</xdr:row>
      <xdr:rowOff>0</xdr:rowOff>
    </xdr:from>
    <xdr:to>
      <xdr:col>19</xdr:col>
      <xdr:colOff>476250</xdr:colOff>
      <xdr:row>48</xdr:row>
      <xdr:rowOff>47625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>
    <xdr:from>
      <xdr:col>2</xdr:col>
      <xdr:colOff>152400</xdr:colOff>
      <xdr:row>59</xdr:row>
      <xdr:rowOff>0</xdr:rowOff>
    </xdr:from>
    <xdr:to>
      <xdr:col>8</xdr:col>
      <xdr:colOff>342900</xdr:colOff>
      <xdr:row>76</xdr:row>
      <xdr:rowOff>47625</xdr:rowOff>
    </xdr:to>
    <xdr:graphicFrame macro="">
      <xdr:nvGraphicFramePr>
        <xdr:cNvPr id="6" name="Chart 5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4</xdr:row>
      <xdr:rowOff>19050</xdr:rowOff>
    </xdr:from>
    <xdr:to>
      <xdr:col>3</xdr:col>
      <xdr:colOff>590550</xdr:colOff>
      <xdr:row>4</xdr:row>
      <xdr:rowOff>152400</xdr:rowOff>
    </xdr:to>
    <xdr:sp macro="" textlink="">
      <xdr:nvSpPr>
        <xdr:cNvPr id="4" name="Rectangle 3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SpPr/>
      </xdr:nvSpPr>
      <xdr:spPr>
        <a:xfrm>
          <a:off x="1857375" y="666750"/>
          <a:ext cx="561975" cy="1333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csi@era.europa.eu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2:AG452"/>
  <sheetViews>
    <sheetView zoomScale="80" workbookViewId="0">
      <selection activeCell="B25" sqref="B25"/>
    </sheetView>
  </sheetViews>
  <sheetFormatPr defaultColWidth="9.140625" defaultRowHeight="12.75" customHeight="1"/>
  <cols>
    <col min="1" max="4" width="9.140625" style="108"/>
    <col min="5" max="25" width="9.140625" style="108" customWidth="1"/>
    <col min="26" max="16384" width="9.140625" style="108"/>
  </cols>
  <sheetData>
    <row r="2" spans="2:33" ht="12.75" customHeight="1" thickBot="1">
      <c r="B2" s="106" t="s">
        <v>260</v>
      </c>
      <c r="C2" s="106" t="s">
        <v>453</v>
      </c>
      <c r="D2" s="107" t="s">
        <v>454</v>
      </c>
      <c r="E2" s="107" t="s">
        <v>25</v>
      </c>
      <c r="F2" s="107" t="s">
        <v>26</v>
      </c>
      <c r="G2" s="107" t="s">
        <v>27</v>
      </c>
      <c r="H2" s="107" t="s">
        <v>49</v>
      </c>
      <c r="I2" s="107" t="s">
        <v>183</v>
      </c>
      <c r="J2" s="107" t="s">
        <v>28</v>
      </c>
      <c r="K2" s="107" t="s">
        <v>33</v>
      </c>
      <c r="L2" s="107" t="s">
        <v>29</v>
      </c>
      <c r="M2" s="107" t="s">
        <v>30</v>
      </c>
      <c r="N2" s="107" t="s">
        <v>34</v>
      </c>
      <c r="O2" s="107" t="s">
        <v>47</v>
      </c>
      <c r="P2" s="107" t="s">
        <v>31</v>
      </c>
      <c r="Q2" s="107" t="s">
        <v>32</v>
      </c>
      <c r="R2" s="107" t="s">
        <v>261</v>
      </c>
      <c r="S2" s="107" t="s">
        <v>35</v>
      </c>
      <c r="T2" s="107" t="s">
        <v>36</v>
      </c>
      <c r="U2" s="107" t="s">
        <v>37</v>
      </c>
      <c r="V2" s="107" t="s">
        <v>39</v>
      </c>
      <c r="W2" s="107" t="s">
        <v>40</v>
      </c>
      <c r="X2" s="107" t="s">
        <v>38</v>
      </c>
      <c r="Y2" s="107" t="s">
        <v>50</v>
      </c>
      <c r="Z2" s="107" t="s">
        <v>41</v>
      </c>
      <c r="AA2" s="107" t="s">
        <v>42</v>
      </c>
      <c r="AB2" s="107" t="s">
        <v>43</v>
      </c>
      <c r="AC2" s="107" t="s">
        <v>44</v>
      </c>
      <c r="AD2" s="107" t="s">
        <v>48</v>
      </c>
      <c r="AE2" s="107" t="s">
        <v>46</v>
      </c>
      <c r="AF2" s="107" t="s">
        <v>45</v>
      </c>
      <c r="AG2" s="107" t="s">
        <v>51</v>
      </c>
    </row>
    <row r="3" spans="2:33" ht="15">
      <c r="B3" s="109" t="s">
        <v>55</v>
      </c>
      <c r="C3" s="109" t="s">
        <v>383</v>
      </c>
      <c r="D3" s="109">
        <v>2006</v>
      </c>
      <c r="E3" s="109">
        <v>106</v>
      </c>
      <c r="F3" s="109">
        <v>187</v>
      </c>
      <c r="G3" s="109">
        <v>84</v>
      </c>
      <c r="H3" s="109"/>
      <c r="I3" s="109"/>
      <c r="J3" s="109">
        <v>233</v>
      </c>
      <c r="K3" s="109">
        <v>983</v>
      </c>
      <c r="L3" s="109">
        <v>32</v>
      </c>
      <c r="M3" s="109"/>
      <c r="N3" s="109">
        <v>70</v>
      </c>
      <c r="O3" s="109">
        <v>77</v>
      </c>
      <c r="P3" s="109">
        <v>52</v>
      </c>
      <c r="Q3" s="109">
        <v>431</v>
      </c>
      <c r="R3" s="109"/>
      <c r="S3" s="109">
        <v>409</v>
      </c>
      <c r="T3" s="109">
        <v>2</v>
      </c>
      <c r="U3" s="109">
        <v>152</v>
      </c>
      <c r="V3" s="109">
        <v>66</v>
      </c>
      <c r="W3" s="109"/>
      <c r="X3" s="109">
        <v>63</v>
      </c>
      <c r="Y3" s="109">
        <v>28</v>
      </c>
      <c r="Z3" s="109">
        <v>16</v>
      </c>
      <c r="AA3" s="109">
        <v>928</v>
      </c>
      <c r="AB3" s="109">
        <v>89</v>
      </c>
      <c r="AC3" s="109">
        <v>419</v>
      </c>
      <c r="AD3" s="109">
        <v>51</v>
      </c>
      <c r="AE3" s="109">
        <v>70</v>
      </c>
      <c r="AF3" s="109">
        <v>199</v>
      </c>
      <c r="AG3" s="109">
        <v>85</v>
      </c>
    </row>
    <row r="4" spans="2:33" ht="15">
      <c r="B4" s="109"/>
      <c r="C4" s="109"/>
      <c r="D4" s="109">
        <v>2007</v>
      </c>
      <c r="E4" s="109">
        <v>104</v>
      </c>
      <c r="F4" s="109">
        <v>217</v>
      </c>
      <c r="G4" s="109">
        <v>56</v>
      </c>
      <c r="H4" s="109"/>
      <c r="I4" s="109">
        <v>0</v>
      </c>
      <c r="J4" s="109">
        <v>115</v>
      </c>
      <c r="K4" s="109">
        <v>320</v>
      </c>
      <c r="L4" s="109">
        <v>13</v>
      </c>
      <c r="M4" s="109">
        <v>49</v>
      </c>
      <c r="N4" s="109">
        <v>53</v>
      </c>
      <c r="O4" s="109">
        <v>98</v>
      </c>
      <c r="P4" s="109">
        <v>21</v>
      </c>
      <c r="Q4" s="109">
        <v>413</v>
      </c>
      <c r="R4" s="109"/>
      <c r="S4" s="109">
        <v>162</v>
      </c>
      <c r="T4" s="109">
        <v>5</v>
      </c>
      <c r="U4" s="109">
        <v>130</v>
      </c>
      <c r="V4" s="109">
        <v>83</v>
      </c>
      <c r="W4" s="109"/>
      <c r="X4" s="109">
        <v>51</v>
      </c>
      <c r="Y4" s="109">
        <v>33</v>
      </c>
      <c r="Z4" s="109">
        <v>12</v>
      </c>
      <c r="AA4" s="109">
        <v>976</v>
      </c>
      <c r="AB4" s="109">
        <v>93</v>
      </c>
      <c r="AC4" s="109">
        <v>370</v>
      </c>
      <c r="AD4" s="109">
        <v>56</v>
      </c>
      <c r="AE4" s="109">
        <v>61</v>
      </c>
      <c r="AF4" s="109">
        <v>222</v>
      </c>
      <c r="AG4" s="109">
        <v>110</v>
      </c>
    </row>
    <row r="5" spans="2:33" ht="15">
      <c r="B5" s="109"/>
      <c r="C5" s="109"/>
      <c r="D5" s="109">
        <v>2008</v>
      </c>
      <c r="E5" s="109">
        <v>97</v>
      </c>
      <c r="F5" s="109">
        <v>220</v>
      </c>
      <c r="G5" s="109">
        <v>65</v>
      </c>
      <c r="H5" s="109"/>
      <c r="I5" s="109">
        <v>2</v>
      </c>
      <c r="J5" s="109">
        <v>133</v>
      </c>
      <c r="K5" s="109">
        <v>329</v>
      </c>
      <c r="L5" s="109">
        <v>15</v>
      </c>
      <c r="M5" s="109">
        <v>26</v>
      </c>
      <c r="N5" s="109">
        <v>40</v>
      </c>
      <c r="O5" s="109">
        <v>80</v>
      </c>
      <c r="P5" s="109">
        <v>27</v>
      </c>
      <c r="Q5" s="109">
        <v>453</v>
      </c>
      <c r="R5" s="109"/>
      <c r="S5" s="109">
        <v>155</v>
      </c>
      <c r="T5" s="109">
        <v>5</v>
      </c>
      <c r="U5" s="109">
        <v>116</v>
      </c>
      <c r="V5" s="109">
        <v>68</v>
      </c>
      <c r="W5" s="109"/>
      <c r="X5" s="109">
        <v>61</v>
      </c>
      <c r="Y5" s="109">
        <v>26</v>
      </c>
      <c r="Z5" s="109">
        <v>15</v>
      </c>
      <c r="AA5" s="109">
        <v>889</v>
      </c>
      <c r="AB5" s="109">
        <v>73</v>
      </c>
      <c r="AC5" s="109">
        <v>411</v>
      </c>
      <c r="AD5" s="109">
        <v>46</v>
      </c>
      <c r="AE5" s="109">
        <v>65</v>
      </c>
      <c r="AF5" s="109">
        <v>217</v>
      </c>
      <c r="AG5" s="109">
        <v>104</v>
      </c>
    </row>
    <row r="6" spans="2:33" ht="15">
      <c r="B6" s="109"/>
      <c r="C6" s="109"/>
      <c r="D6" s="109">
        <v>2009</v>
      </c>
      <c r="E6" s="109">
        <v>88</v>
      </c>
      <c r="F6" s="109">
        <v>146</v>
      </c>
      <c r="G6" s="109">
        <v>48</v>
      </c>
      <c r="H6" s="109">
        <v>58</v>
      </c>
      <c r="I6" s="109">
        <v>1</v>
      </c>
      <c r="J6" s="109">
        <v>113</v>
      </c>
      <c r="K6" s="109">
        <v>310</v>
      </c>
      <c r="L6" s="109">
        <v>21</v>
      </c>
      <c r="M6" s="109">
        <v>19</v>
      </c>
      <c r="N6" s="109">
        <v>42</v>
      </c>
      <c r="O6" s="109">
        <v>51</v>
      </c>
      <c r="P6" s="109">
        <v>26</v>
      </c>
      <c r="Q6" s="109">
        <v>171</v>
      </c>
      <c r="R6" s="109"/>
      <c r="S6" s="109">
        <v>180</v>
      </c>
      <c r="T6" s="109">
        <v>5</v>
      </c>
      <c r="U6" s="109">
        <v>118</v>
      </c>
      <c r="V6" s="109">
        <v>55</v>
      </c>
      <c r="W6" s="109">
        <v>7</v>
      </c>
      <c r="X6" s="109">
        <v>40</v>
      </c>
      <c r="Y6" s="109">
        <v>22</v>
      </c>
      <c r="Z6" s="109">
        <v>17</v>
      </c>
      <c r="AA6" s="109">
        <v>523</v>
      </c>
      <c r="AB6" s="109">
        <v>43</v>
      </c>
      <c r="AC6" s="109">
        <v>304</v>
      </c>
      <c r="AD6" s="109">
        <v>46</v>
      </c>
      <c r="AE6" s="109">
        <v>19</v>
      </c>
      <c r="AF6" s="109">
        <v>236</v>
      </c>
      <c r="AG6" s="109">
        <v>104</v>
      </c>
    </row>
    <row r="7" spans="2:33" ht="15">
      <c r="B7" s="109"/>
      <c r="C7" s="109"/>
      <c r="D7" s="109">
        <v>2010</v>
      </c>
      <c r="E7" s="109">
        <v>79</v>
      </c>
      <c r="F7" s="109">
        <v>40</v>
      </c>
      <c r="G7" s="109">
        <v>39</v>
      </c>
      <c r="H7" s="109">
        <v>51</v>
      </c>
      <c r="I7" s="109">
        <v>1</v>
      </c>
      <c r="J7" s="109">
        <v>125</v>
      </c>
      <c r="K7" s="109">
        <v>297</v>
      </c>
      <c r="L7" s="109">
        <v>16</v>
      </c>
      <c r="M7" s="109">
        <v>31</v>
      </c>
      <c r="N7" s="109">
        <v>39</v>
      </c>
      <c r="O7" s="109">
        <v>45</v>
      </c>
      <c r="P7" s="109">
        <v>23</v>
      </c>
      <c r="Q7" s="109">
        <v>155</v>
      </c>
      <c r="R7" s="109">
        <v>45</v>
      </c>
      <c r="S7" s="109">
        <v>142</v>
      </c>
      <c r="T7" s="109">
        <v>4</v>
      </c>
      <c r="U7" s="109">
        <v>100</v>
      </c>
      <c r="V7" s="109">
        <v>44</v>
      </c>
      <c r="W7" s="109">
        <v>3</v>
      </c>
      <c r="X7" s="109">
        <v>41</v>
      </c>
      <c r="Y7" s="109">
        <v>24</v>
      </c>
      <c r="Z7" s="109">
        <v>20</v>
      </c>
      <c r="AA7" s="109">
        <v>449</v>
      </c>
      <c r="AB7" s="109">
        <v>42</v>
      </c>
      <c r="AC7" s="109">
        <v>271</v>
      </c>
      <c r="AD7" s="109">
        <v>69</v>
      </c>
      <c r="AE7" s="109">
        <v>21</v>
      </c>
      <c r="AF7" s="109">
        <v>85</v>
      </c>
      <c r="AG7" s="109">
        <v>62</v>
      </c>
    </row>
    <row r="8" spans="2:33" ht="15">
      <c r="B8" s="109"/>
      <c r="C8" s="109"/>
      <c r="D8" s="109">
        <v>2011</v>
      </c>
      <c r="E8" s="109">
        <v>84</v>
      </c>
      <c r="F8" s="109">
        <v>51</v>
      </c>
      <c r="G8" s="109">
        <v>74</v>
      </c>
      <c r="H8" s="109">
        <v>44</v>
      </c>
      <c r="I8" s="109">
        <v>2</v>
      </c>
      <c r="J8" s="109">
        <v>99</v>
      </c>
      <c r="K8" s="109">
        <v>285</v>
      </c>
      <c r="L8" s="109">
        <v>16</v>
      </c>
      <c r="M8" s="109">
        <v>28</v>
      </c>
      <c r="N8" s="109">
        <v>24</v>
      </c>
      <c r="O8" s="109">
        <v>42</v>
      </c>
      <c r="P8" s="109">
        <v>14</v>
      </c>
      <c r="Q8" s="109">
        <v>154</v>
      </c>
      <c r="R8" s="109">
        <v>39</v>
      </c>
      <c r="S8" s="109">
        <v>147</v>
      </c>
      <c r="T8" s="109">
        <v>2</v>
      </c>
      <c r="U8" s="109">
        <v>106</v>
      </c>
      <c r="V8" s="109">
        <v>33</v>
      </c>
      <c r="W8" s="109">
        <v>1</v>
      </c>
      <c r="X8" s="109">
        <v>35</v>
      </c>
      <c r="Y8" s="109">
        <v>29</v>
      </c>
      <c r="Z8" s="109">
        <v>36</v>
      </c>
      <c r="AA8" s="109">
        <v>488</v>
      </c>
      <c r="AB8" s="109">
        <v>27</v>
      </c>
      <c r="AC8" s="109">
        <v>217</v>
      </c>
      <c r="AD8" s="109">
        <v>54</v>
      </c>
      <c r="AE8" s="109">
        <v>11</v>
      </c>
      <c r="AF8" s="109">
        <v>84</v>
      </c>
      <c r="AG8" s="109">
        <v>78</v>
      </c>
    </row>
    <row r="9" spans="2:33" ht="15">
      <c r="B9" s="109"/>
      <c r="C9" s="109"/>
      <c r="D9" s="109">
        <v>2012</v>
      </c>
      <c r="E9" s="109">
        <v>87</v>
      </c>
      <c r="F9" s="109">
        <v>36</v>
      </c>
      <c r="G9" s="109">
        <v>48</v>
      </c>
      <c r="H9" s="109">
        <v>43</v>
      </c>
      <c r="I9" s="109">
        <v>2</v>
      </c>
      <c r="J9" s="109">
        <v>97</v>
      </c>
      <c r="K9" s="109">
        <v>289</v>
      </c>
      <c r="L9" s="109">
        <v>21</v>
      </c>
      <c r="M9" s="109">
        <v>20</v>
      </c>
      <c r="N9" s="109">
        <v>18</v>
      </c>
      <c r="O9" s="109">
        <v>51</v>
      </c>
      <c r="P9" s="109">
        <v>21</v>
      </c>
      <c r="Q9" s="109">
        <v>136</v>
      </c>
      <c r="R9" s="109">
        <v>42</v>
      </c>
      <c r="S9" s="109">
        <v>152</v>
      </c>
      <c r="T9" s="109">
        <v>0</v>
      </c>
      <c r="U9" s="109">
        <v>106</v>
      </c>
      <c r="V9" s="109">
        <v>26</v>
      </c>
      <c r="W9" s="109">
        <v>0</v>
      </c>
      <c r="X9" s="109">
        <v>25</v>
      </c>
      <c r="Y9" s="109">
        <v>30</v>
      </c>
      <c r="Z9" s="109">
        <v>19</v>
      </c>
      <c r="AA9" s="109">
        <v>379</v>
      </c>
      <c r="AB9" s="109">
        <v>36</v>
      </c>
      <c r="AC9" s="109">
        <v>215</v>
      </c>
      <c r="AD9" s="109">
        <v>47</v>
      </c>
      <c r="AE9" s="109">
        <v>14</v>
      </c>
      <c r="AF9" s="109">
        <v>96</v>
      </c>
      <c r="AG9" s="109">
        <v>75</v>
      </c>
    </row>
    <row r="10" spans="2:33" ht="15">
      <c r="B10" s="109"/>
      <c r="C10" s="109"/>
      <c r="D10" s="109">
        <v>2013</v>
      </c>
      <c r="E10" s="109">
        <v>73</v>
      </c>
      <c r="F10" s="109">
        <v>32</v>
      </c>
      <c r="G10" s="109">
        <v>33</v>
      </c>
      <c r="H10" s="109">
        <v>43</v>
      </c>
      <c r="I10" s="109">
        <v>1</v>
      </c>
      <c r="J10" s="109">
        <v>91</v>
      </c>
      <c r="K10" s="109">
        <v>301</v>
      </c>
      <c r="L10" s="109">
        <v>11</v>
      </c>
      <c r="M10" s="109">
        <v>15</v>
      </c>
      <c r="N10" s="109">
        <v>14</v>
      </c>
      <c r="O10" s="109">
        <v>52</v>
      </c>
      <c r="P10" s="109">
        <v>12</v>
      </c>
      <c r="Q10" s="109">
        <v>146</v>
      </c>
      <c r="R10" s="109">
        <v>33</v>
      </c>
      <c r="S10" s="109">
        <v>186</v>
      </c>
      <c r="T10" s="109">
        <v>3</v>
      </c>
      <c r="U10" s="109">
        <v>98</v>
      </c>
      <c r="V10" s="109">
        <v>24</v>
      </c>
      <c r="W10" s="109">
        <v>3</v>
      </c>
      <c r="X10" s="109">
        <v>26</v>
      </c>
      <c r="Y10" s="109">
        <v>36</v>
      </c>
      <c r="Z10" s="109">
        <v>30</v>
      </c>
      <c r="AA10" s="109">
        <v>328</v>
      </c>
      <c r="AB10" s="109">
        <v>48</v>
      </c>
      <c r="AC10" s="109">
        <v>180</v>
      </c>
      <c r="AD10" s="109">
        <v>43</v>
      </c>
      <c r="AE10" s="109">
        <v>13</v>
      </c>
      <c r="AF10" s="109">
        <v>94</v>
      </c>
      <c r="AG10" s="109">
        <v>84</v>
      </c>
    </row>
    <row r="11" spans="2:33" ht="15">
      <c r="B11" s="109"/>
      <c r="C11" s="109"/>
      <c r="D11" s="109">
        <v>2014</v>
      </c>
      <c r="E11" s="109">
        <v>61</v>
      </c>
      <c r="F11" s="109">
        <v>47</v>
      </c>
      <c r="G11" s="109">
        <v>58</v>
      </c>
      <c r="H11" s="109">
        <v>55</v>
      </c>
      <c r="I11" s="109">
        <v>0</v>
      </c>
      <c r="J11" s="109">
        <v>105</v>
      </c>
      <c r="K11" s="109">
        <v>333</v>
      </c>
      <c r="L11" s="109">
        <v>15</v>
      </c>
      <c r="M11" s="109">
        <v>15</v>
      </c>
      <c r="N11" s="109">
        <v>23</v>
      </c>
      <c r="O11" s="109">
        <v>51</v>
      </c>
      <c r="P11" s="109">
        <v>15</v>
      </c>
      <c r="Q11" s="109">
        <v>177</v>
      </c>
      <c r="R11" s="109">
        <v>33</v>
      </c>
      <c r="S11" s="109">
        <v>190</v>
      </c>
      <c r="T11" s="109">
        <v>3</v>
      </c>
      <c r="U11" s="109">
        <v>109</v>
      </c>
      <c r="V11" s="109">
        <v>16</v>
      </c>
      <c r="W11" s="109">
        <v>0</v>
      </c>
      <c r="X11" s="109">
        <v>22</v>
      </c>
      <c r="Y11" s="109">
        <v>20</v>
      </c>
      <c r="Z11" s="109">
        <v>28</v>
      </c>
      <c r="AA11" s="109">
        <v>313</v>
      </c>
      <c r="AB11" s="109">
        <v>50</v>
      </c>
      <c r="AC11" s="109">
        <v>185</v>
      </c>
      <c r="AD11" s="109">
        <v>53</v>
      </c>
      <c r="AE11" s="109">
        <v>15</v>
      </c>
      <c r="AF11" s="109">
        <v>113</v>
      </c>
      <c r="AG11" s="109">
        <v>54</v>
      </c>
    </row>
    <row r="12" spans="2:33" ht="15">
      <c r="B12" s="109"/>
      <c r="C12" s="109"/>
      <c r="D12" s="109">
        <v>2015</v>
      </c>
      <c r="E12" s="109">
        <v>77</v>
      </c>
      <c r="F12" s="109">
        <v>21</v>
      </c>
      <c r="G12" s="109">
        <v>48</v>
      </c>
      <c r="H12" s="109">
        <v>33</v>
      </c>
      <c r="I12" s="109">
        <v>1</v>
      </c>
      <c r="J12" s="109">
        <v>94</v>
      </c>
      <c r="K12" s="109">
        <v>306</v>
      </c>
      <c r="L12" s="109">
        <v>13</v>
      </c>
      <c r="M12" s="109">
        <v>12</v>
      </c>
      <c r="N12" s="109">
        <v>25</v>
      </c>
      <c r="O12" s="109">
        <v>42</v>
      </c>
      <c r="P12" s="109">
        <v>13</v>
      </c>
      <c r="Q12" s="109">
        <v>150</v>
      </c>
      <c r="R12" s="109">
        <v>27</v>
      </c>
      <c r="S12" s="109">
        <v>156</v>
      </c>
      <c r="T12" s="109">
        <v>1</v>
      </c>
      <c r="U12" s="109">
        <v>97</v>
      </c>
      <c r="V12" s="109">
        <v>13</v>
      </c>
      <c r="W12" s="109">
        <v>0</v>
      </c>
      <c r="X12" s="109">
        <v>25</v>
      </c>
      <c r="Y12" s="109">
        <v>31</v>
      </c>
      <c r="Z12" s="109">
        <v>19</v>
      </c>
      <c r="AA12" s="109">
        <v>307</v>
      </c>
      <c r="AB12" s="109">
        <v>23</v>
      </c>
      <c r="AC12" s="109">
        <v>141</v>
      </c>
      <c r="AD12" s="109">
        <v>40</v>
      </c>
      <c r="AE12" s="109">
        <v>14</v>
      </c>
      <c r="AF12" s="109">
        <v>87</v>
      </c>
      <c r="AG12" s="109">
        <v>40</v>
      </c>
    </row>
    <row r="13" spans="2:33" ht="15">
      <c r="B13" s="109"/>
      <c r="C13" s="109"/>
      <c r="D13" s="109">
        <v>2016</v>
      </c>
      <c r="E13" s="109">
        <v>87</v>
      </c>
      <c r="F13" s="109">
        <v>22</v>
      </c>
      <c r="G13" s="109">
        <v>40</v>
      </c>
      <c r="H13" s="109">
        <v>37</v>
      </c>
      <c r="I13" s="109">
        <v>0</v>
      </c>
      <c r="J13" s="109">
        <v>87</v>
      </c>
      <c r="K13" s="109">
        <v>310</v>
      </c>
      <c r="L13" s="109">
        <v>13</v>
      </c>
      <c r="M13" s="109">
        <v>15</v>
      </c>
      <c r="N13" s="109">
        <v>13</v>
      </c>
      <c r="O13" s="109">
        <v>45</v>
      </c>
      <c r="P13" s="109">
        <v>18</v>
      </c>
      <c r="Q13" s="109">
        <v>146</v>
      </c>
      <c r="R13" s="109">
        <v>23</v>
      </c>
      <c r="S13" s="109">
        <v>162</v>
      </c>
      <c r="T13" s="109">
        <v>0</v>
      </c>
      <c r="U13" s="109">
        <v>99</v>
      </c>
      <c r="V13" s="109">
        <v>20</v>
      </c>
      <c r="W13" s="109">
        <v>2</v>
      </c>
      <c r="X13" s="109">
        <v>18</v>
      </c>
      <c r="Y13" s="109">
        <v>28</v>
      </c>
      <c r="Z13" s="109">
        <v>16</v>
      </c>
      <c r="AA13" s="109">
        <v>265</v>
      </c>
      <c r="AB13" s="109">
        <v>38</v>
      </c>
      <c r="AC13" s="109">
        <v>184</v>
      </c>
      <c r="AD13" s="109">
        <v>36</v>
      </c>
      <c r="AE13" s="109">
        <v>11</v>
      </c>
      <c r="AF13" s="109">
        <v>60</v>
      </c>
      <c r="AG13" s="109">
        <v>53</v>
      </c>
    </row>
    <row r="14" spans="2:33" ht="15">
      <c r="B14" s="109"/>
      <c r="C14" s="109"/>
      <c r="D14" s="109">
        <v>2017</v>
      </c>
      <c r="E14" s="109">
        <v>60</v>
      </c>
      <c r="F14" s="109">
        <v>33</v>
      </c>
      <c r="G14" s="109">
        <v>47</v>
      </c>
      <c r="H14" s="109">
        <v>47</v>
      </c>
      <c r="I14" s="109">
        <v>0</v>
      </c>
      <c r="J14" s="109">
        <v>97</v>
      </c>
      <c r="K14" s="109">
        <v>346</v>
      </c>
      <c r="L14" s="109">
        <v>12</v>
      </c>
      <c r="M14" s="109">
        <v>19</v>
      </c>
      <c r="N14" s="109">
        <v>22</v>
      </c>
      <c r="O14" s="109">
        <v>52</v>
      </c>
      <c r="P14" s="109">
        <v>17</v>
      </c>
      <c r="Q14" s="109">
        <v>151</v>
      </c>
      <c r="R14" s="109">
        <v>33</v>
      </c>
      <c r="S14" s="109">
        <v>160</v>
      </c>
      <c r="T14" s="109">
        <v>4</v>
      </c>
      <c r="U14" s="109">
        <v>104</v>
      </c>
      <c r="V14" s="109">
        <v>27</v>
      </c>
      <c r="W14" s="109">
        <v>1</v>
      </c>
      <c r="X14" s="109">
        <v>24</v>
      </c>
      <c r="Y14" s="109">
        <v>26</v>
      </c>
      <c r="Z14" s="109">
        <v>16</v>
      </c>
      <c r="AA14" s="109">
        <v>252</v>
      </c>
      <c r="AB14" s="109">
        <v>29</v>
      </c>
      <c r="AC14" s="109">
        <v>145</v>
      </c>
      <c r="AD14" s="109">
        <v>40</v>
      </c>
      <c r="AE14" s="109">
        <v>11</v>
      </c>
      <c r="AF14" s="109">
        <v>65</v>
      </c>
      <c r="AG14" s="109">
        <v>71</v>
      </c>
    </row>
    <row r="15" spans="2:33" ht="15">
      <c r="B15" s="109"/>
      <c r="C15" s="109"/>
      <c r="D15" s="109">
        <v>2018</v>
      </c>
      <c r="E15" s="109">
        <v>42</v>
      </c>
      <c r="F15" s="109">
        <v>31</v>
      </c>
      <c r="G15" s="109">
        <v>42</v>
      </c>
      <c r="H15" s="109">
        <v>39</v>
      </c>
      <c r="I15" s="109">
        <v>5</v>
      </c>
      <c r="J15" s="109">
        <v>89</v>
      </c>
      <c r="K15" s="109">
        <v>302</v>
      </c>
      <c r="L15" s="109">
        <v>10</v>
      </c>
      <c r="M15" s="109">
        <v>21</v>
      </c>
      <c r="N15" s="109">
        <v>24</v>
      </c>
      <c r="O15" s="109">
        <v>47</v>
      </c>
      <c r="P15" s="109">
        <v>15</v>
      </c>
      <c r="Q15" s="109">
        <v>119</v>
      </c>
      <c r="R15" s="109">
        <v>25</v>
      </c>
      <c r="S15" s="109">
        <v>162</v>
      </c>
      <c r="T15" s="109">
        <v>6</v>
      </c>
      <c r="U15" s="109">
        <v>109</v>
      </c>
      <c r="V15" s="109">
        <v>15</v>
      </c>
      <c r="W15" s="109">
        <v>2</v>
      </c>
      <c r="X15" s="109">
        <v>20</v>
      </c>
      <c r="Y15" s="109">
        <v>29</v>
      </c>
      <c r="Z15" s="109">
        <v>25</v>
      </c>
      <c r="AA15" s="109">
        <v>275</v>
      </c>
      <c r="AB15" s="109">
        <v>37</v>
      </c>
      <c r="AC15" s="109">
        <v>132</v>
      </c>
      <c r="AD15" s="109">
        <v>35</v>
      </c>
      <c r="AE15" s="109">
        <v>14</v>
      </c>
      <c r="AF15" s="109">
        <v>63</v>
      </c>
      <c r="AG15" s="109">
        <v>50</v>
      </c>
    </row>
    <row r="16" spans="2:33" ht="15">
      <c r="B16" s="109"/>
      <c r="C16" s="109"/>
      <c r="D16" s="109">
        <v>2019</v>
      </c>
      <c r="E16" s="109">
        <v>47</v>
      </c>
      <c r="F16" s="109">
        <v>27</v>
      </c>
      <c r="G16" s="109">
        <v>39</v>
      </c>
      <c r="H16" s="109">
        <v>35</v>
      </c>
      <c r="I16" s="109">
        <v>0</v>
      </c>
      <c r="J16" s="109">
        <v>91</v>
      </c>
      <c r="K16" s="109">
        <v>298</v>
      </c>
      <c r="L16" s="109">
        <v>10</v>
      </c>
      <c r="M16" s="109">
        <v>5</v>
      </c>
      <c r="N16" s="109">
        <v>18</v>
      </c>
      <c r="O16" s="109">
        <v>49</v>
      </c>
      <c r="P16" s="109">
        <v>14</v>
      </c>
      <c r="Q16" s="109">
        <v>123</v>
      </c>
      <c r="R16" s="109">
        <v>28</v>
      </c>
      <c r="S16" s="109">
        <v>142</v>
      </c>
      <c r="T16" s="109">
        <v>2</v>
      </c>
      <c r="U16" s="109">
        <v>76</v>
      </c>
      <c r="V16" s="109">
        <v>9</v>
      </c>
      <c r="W16" s="109">
        <v>0</v>
      </c>
      <c r="X16" s="109">
        <v>19</v>
      </c>
      <c r="Y16" s="109">
        <v>25</v>
      </c>
      <c r="Z16" s="109">
        <v>27</v>
      </c>
      <c r="AA16" s="109">
        <v>214</v>
      </c>
      <c r="AB16" s="109">
        <v>51</v>
      </c>
      <c r="AC16" s="109">
        <v>112</v>
      </c>
      <c r="AD16" s="109">
        <v>45</v>
      </c>
      <c r="AE16" s="109">
        <v>10</v>
      </c>
      <c r="AF16" s="109">
        <v>62</v>
      </c>
      <c r="AG16" s="109">
        <v>36</v>
      </c>
    </row>
    <row r="17" spans="2:33" ht="15">
      <c r="B17" s="109"/>
      <c r="C17" s="109"/>
      <c r="D17" s="109">
        <v>2020</v>
      </c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</row>
    <row r="18" spans="2:33" ht="15">
      <c r="B18" s="110" t="s">
        <v>56</v>
      </c>
      <c r="C18" s="110" t="s">
        <v>630</v>
      </c>
      <c r="D18" s="110">
        <v>2006</v>
      </c>
      <c r="E18" s="110">
        <v>2</v>
      </c>
      <c r="F18" s="110">
        <v>84</v>
      </c>
      <c r="G18" s="110">
        <v>0</v>
      </c>
      <c r="H18" s="110"/>
      <c r="I18" s="110"/>
      <c r="J18" s="110">
        <v>13</v>
      </c>
      <c r="K18" s="110">
        <v>422</v>
      </c>
      <c r="L18" s="110">
        <v>1</v>
      </c>
      <c r="M18" s="110"/>
      <c r="N18" s="110">
        <v>4</v>
      </c>
      <c r="O18" s="110">
        <v>4</v>
      </c>
      <c r="P18" s="110">
        <v>0</v>
      </c>
      <c r="Q18" s="110">
        <v>48</v>
      </c>
      <c r="R18" s="110"/>
      <c r="S18" s="110">
        <v>4</v>
      </c>
      <c r="T18" s="110">
        <v>1</v>
      </c>
      <c r="U18" s="110">
        <v>5</v>
      </c>
      <c r="V18" s="110">
        <v>1</v>
      </c>
      <c r="W18" s="110"/>
      <c r="X18" s="110">
        <v>0</v>
      </c>
      <c r="Y18" s="110">
        <v>4</v>
      </c>
      <c r="Z18" s="110">
        <v>5</v>
      </c>
      <c r="AA18" s="110">
        <v>13</v>
      </c>
      <c r="AB18" s="110">
        <v>3</v>
      </c>
      <c r="AC18" s="110">
        <v>2</v>
      </c>
      <c r="AD18" s="110">
        <v>3</v>
      </c>
      <c r="AE18" s="110"/>
      <c r="AF18" s="110">
        <v>7</v>
      </c>
      <c r="AG18" s="110">
        <v>4</v>
      </c>
    </row>
    <row r="19" spans="2:33" ht="15">
      <c r="B19" s="110"/>
      <c r="C19" s="110"/>
      <c r="D19" s="110">
        <v>2007</v>
      </c>
      <c r="E19" s="110">
        <v>4</v>
      </c>
      <c r="F19" s="110">
        <v>77</v>
      </c>
      <c r="G19" s="111">
        <v>3</v>
      </c>
      <c r="H19" s="110"/>
      <c r="I19" s="110">
        <v>0</v>
      </c>
      <c r="J19" s="110">
        <v>3</v>
      </c>
      <c r="K19" s="110">
        <v>15</v>
      </c>
      <c r="L19" s="110">
        <v>0</v>
      </c>
      <c r="M19" s="110">
        <v>0</v>
      </c>
      <c r="N19" s="110">
        <v>3</v>
      </c>
      <c r="O19" s="110">
        <v>4</v>
      </c>
      <c r="P19" s="110">
        <v>0</v>
      </c>
      <c r="Q19" s="110">
        <v>85</v>
      </c>
      <c r="R19" s="110"/>
      <c r="S19" s="110">
        <v>5</v>
      </c>
      <c r="T19" s="110">
        <v>0</v>
      </c>
      <c r="U19" s="110">
        <v>4</v>
      </c>
      <c r="V19" s="110">
        <v>6</v>
      </c>
      <c r="W19" s="110"/>
      <c r="X19" s="110">
        <v>0</v>
      </c>
      <c r="Y19" s="110">
        <v>4</v>
      </c>
      <c r="Z19" s="110">
        <v>4</v>
      </c>
      <c r="AA19" s="110">
        <v>6</v>
      </c>
      <c r="AB19" s="110">
        <v>3</v>
      </c>
      <c r="AC19" s="110">
        <v>0</v>
      </c>
      <c r="AD19" s="110">
        <v>1</v>
      </c>
      <c r="AE19" s="110">
        <v>0</v>
      </c>
      <c r="AF19" s="110">
        <v>14</v>
      </c>
      <c r="AG19" s="110">
        <v>12</v>
      </c>
    </row>
    <row r="20" spans="2:33" ht="15">
      <c r="B20" s="110"/>
      <c r="C20" s="110"/>
      <c r="D20" s="110">
        <v>2008</v>
      </c>
      <c r="E20" s="110">
        <v>3</v>
      </c>
      <c r="F20" s="110">
        <v>94</v>
      </c>
      <c r="G20" s="110">
        <v>3</v>
      </c>
      <c r="H20" s="110"/>
      <c r="I20" s="110">
        <v>0</v>
      </c>
      <c r="J20" s="110">
        <v>5</v>
      </c>
      <c r="K20" s="110">
        <v>13</v>
      </c>
      <c r="L20" s="110">
        <v>0</v>
      </c>
      <c r="M20" s="110">
        <v>0</v>
      </c>
      <c r="N20" s="110">
        <v>1</v>
      </c>
      <c r="O20" s="110">
        <v>4</v>
      </c>
      <c r="P20" s="110">
        <v>0</v>
      </c>
      <c r="Q20" s="110">
        <v>97</v>
      </c>
      <c r="R20" s="110"/>
      <c r="S20" s="110">
        <v>1</v>
      </c>
      <c r="T20" s="110">
        <v>0</v>
      </c>
      <c r="U20" s="110">
        <v>2</v>
      </c>
      <c r="V20" s="110">
        <v>1</v>
      </c>
      <c r="W20" s="110"/>
      <c r="X20" s="110">
        <v>1</v>
      </c>
      <c r="Y20" s="110">
        <v>2</v>
      </c>
      <c r="Z20" s="110">
        <v>7</v>
      </c>
      <c r="AA20" s="110">
        <v>8</v>
      </c>
      <c r="AB20" s="110">
        <v>0</v>
      </c>
      <c r="AC20" s="110">
        <v>0</v>
      </c>
      <c r="AD20" s="112">
        <v>4</v>
      </c>
      <c r="AE20" s="110">
        <v>4</v>
      </c>
      <c r="AF20" s="110">
        <v>12</v>
      </c>
      <c r="AG20" s="110">
        <v>8</v>
      </c>
    </row>
    <row r="21" spans="2:33" ht="15.75" thickBot="1">
      <c r="B21" s="110"/>
      <c r="C21" s="110"/>
      <c r="D21" s="110">
        <v>2009</v>
      </c>
      <c r="E21" s="110">
        <v>5</v>
      </c>
      <c r="F21" s="110">
        <v>34</v>
      </c>
      <c r="G21" s="110">
        <v>3</v>
      </c>
      <c r="H21" s="110">
        <v>5</v>
      </c>
      <c r="I21" s="110">
        <v>0</v>
      </c>
      <c r="J21" s="110">
        <v>5</v>
      </c>
      <c r="K21" s="110">
        <v>16</v>
      </c>
      <c r="L21" s="110">
        <v>1</v>
      </c>
      <c r="M21" s="110">
        <v>0</v>
      </c>
      <c r="N21" s="110">
        <v>2</v>
      </c>
      <c r="O21" s="110">
        <v>1</v>
      </c>
      <c r="P21" s="110">
        <v>0</v>
      </c>
      <c r="Q21" s="113">
        <v>7</v>
      </c>
      <c r="R21" s="110"/>
      <c r="S21" s="110">
        <v>0</v>
      </c>
      <c r="T21" s="110">
        <v>1</v>
      </c>
      <c r="U21" s="110">
        <v>7</v>
      </c>
      <c r="V21" s="110">
        <v>4</v>
      </c>
      <c r="W21" s="110">
        <v>0</v>
      </c>
      <c r="X21" s="110">
        <v>1</v>
      </c>
      <c r="Y21" s="110">
        <v>2</v>
      </c>
      <c r="Z21" s="110">
        <v>6</v>
      </c>
      <c r="AA21" s="110">
        <v>4</v>
      </c>
      <c r="AB21" s="110">
        <v>0</v>
      </c>
      <c r="AC21" s="110">
        <v>2</v>
      </c>
      <c r="AD21" s="110">
        <v>1</v>
      </c>
      <c r="AE21" s="110">
        <v>1</v>
      </c>
      <c r="AF21" s="110">
        <v>6</v>
      </c>
      <c r="AG21" s="110">
        <v>17</v>
      </c>
    </row>
    <row r="22" spans="2:33" ht="12.75" customHeight="1" thickBot="1">
      <c r="B22" s="110"/>
      <c r="C22" s="110"/>
      <c r="D22" s="110">
        <v>2010</v>
      </c>
      <c r="E22" s="110">
        <v>3</v>
      </c>
      <c r="F22" s="114">
        <v>5</v>
      </c>
      <c r="G22" s="110">
        <v>2</v>
      </c>
      <c r="H22" s="110">
        <v>5</v>
      </c>
      <c r="I22" s="110">
        <v>0</v>
      </c>
      <c r="J22" s="110">
        <v>3</v>
      </c>
      <c r="K22" s="112">
        <v>13</v>
      </c>
      <c r="L22" s="110">
        <v>0</v>
      </c>
      <c r="M22" s="110">
        <v>1</v>
      </c>
      <c r="N22" s="110">
        <v>4</v>
      </c>
      <c r="O22" s="110">
        <v>2</v>
      </c>
      <c r="P22" s="110">
        <v>0</v>
      </c>
      <c r="Q22" s="115">
        <v>15</v>
      </c>
      <c r="R22" s="110">
        <v>0</v>
      </c>
      <c r="S22" s="110">
        <v>1</v>
      </c>
      <c r="T22" s="110">
        <v>0</v>
      </c>
      <c r="U22" s="110">
        <v>2</v>
      </c>
      <c r="V22" s="110">
        <v>0</v>
      </c>
      <c r="W22" s="110">
        <v>1</v>
      </c>
      <c r="X22" s="110">
        <v>1</v>
      </c>
      <c r="Y22" s="110">
        <v>5</v>
      </c>
      <c r="Z22" s="110">
        <v>9</v>
      </c>
      <c r="AA22" s="110">
        <v>4</v>
      </c>
      <c r="AB22" s="110">
        <v>2</v>
      </c>
      <c r="AC22" s="113">
        <v>10</v>
      </c>
      <c r="AD22" s="110">
        <v>3</v>
      </c>
      <c r="AE22" s="110">
        <v>0</v>
      </c>
      <c r="AF22" s="110">
        <v>2</v>
      </c>
      <c r="AG22" s="110">
        <v>8</v>
      </c>
    </row>
    <row r="23" spans="2:33" ht="15">
      <c r="B23" s="110"/>
      <c r="C23" s="110"/>
      <c r="D23" s="110">
        <v>2011</v>
      </c>
      <c r="E23" s="110">
        <v>2</v>
      </c>
      <c r="F23" s="114">
        <v>0</v>
      </c>
      <c r="G23" s="110">
        <v>0</v>
      </c>
      <c r="H23" s="110">
        <v>4</v>
      </c>
      <c r="I23" s="110">
        <v>0</v>
      </c>
      <c r="J23" s="110">
        <v>6</v>
      </c>
      <c r="K23" s="110">
        <v>18</v>
      </c>
      <c r="L23" s="110">
        <v>1</v>
      </c>
      <c r="M23" s="110">
        <v>0</v>
      </c>
      <c r="N23" s="110">
        <v>1</v>
      </c>
      <c r="O23" s="110">
        <v>4</v>
      </c>
      <c r="P23" s="110">
        <v>2</v>
      </c>
      <c r="Q23" s="110">
        <v>12</v>
      </c>
      <c r="R23" s="110">
        <v>0</v>
      </c>
      <c r="S23" s="110">
        <v>0</v>
      </c>
      <c r="T23" s="110">
        <v>0</v>
      </c>
      <c r="U23" s="110">
        <v>6</v>
      </c>
      <c r="V23" s="110">
        <v>0</v>
      </c>
      <c r="W23" s="110">
        <v>0</v>
      </c>
      <c r="X23" s="110">
        <v>0</v>
      </c>
      <c r="Y23" s="110">
        <v>4</v>
      </c>
      <c r="Z23" s="112">
        <v>15</v>
      </c>
      <c r="AA23" s="110">
        <v>8</v>
      </c>
      <c r="AB23" s="110">
        <v>1</v>
      </c>
      <c r="AC23" s="112">
        <v>1</v>
      </c>
      <c r="AD23" s="110">
        <v>2</v>
      </c>
      <c r="AE23" s="110">
        <v>1</v>
      </c>
      <c r="AF23" s="110">
        <v>1</v>
      </c>
      <c r="AG23" s="112">
        <v>3</v>
      </c>
    </row>
    <row r="24" spans="2:33" ht="15">
      <c r="B24" s="110"/>
      <c r="C24" s="110"/>
      <c r="D24" s="110">
        <v>2012</v>
      </c>
      <c r="E24" s="110">
        <v>1</v>
      </c>
      <c r="F24" s="114">
        <v>3</v>
      </c>
      <c r="G24" s="110">
        <v>3</v>
      </c>
      <c r="H24" s="110">
        <v>4</v>
      </c>
      <c r="I24" s="110">
        <v>0</v>
      </c>
      <c r="J24" s="110">
        <v>6</v>
      </c>
      <c r="K24" s="110">
        <v>23</v>
      </c>
      <c r="L24" s="110">
        <v>1</v>
      </c>
      <c r="M24" s="110">
        <v>3</v>
      </c>
      <c r="N24" s="110">
        <v>2</v>
      </c>
      <c r="O24" s="110">
        <v>3</v>
      </c>
      <c r="P24" s="110">
        <v>0</v>
      </c>
      <c r="Q24" s="110">
        <v>17</v>
      </c>
      <c r="R24" s="110">
        <v>1</v>
      </c>
      <c r="S24" s="110">
        <v>1</v>
      </c>
      <c r="T24" s="110">
        <v>0</v>
      </c>
      <c r="U24" s="110">
        <v>7</v>
      </c>
      <c r="V24" s="110">
        <v>0</v>
      </c>
      <c r="W24" s="110">
        <v>0</v>
      </c>
      <c r="X24" s="110">
        <v>0</v>
      </c>
      <c r="Y24" s="110">
        <v>3</v>
      </c>
      <c r="Z24" s="110">
        <v>10</v>
      </c>
      <c r="AA24" s="110">
        <v>6</v>
      </c>
      <c r="AB24" s="110">
        <v>1</v>
      </c>
      <c r="AC24" s="110">
        <v>0</v>
      </c>
      <c r="AD24" s="110">
        <v>4</v>
      </c>
      <c r="AE24" s="110">
        <v>1</v>
      </c>
      <c r="AF24" s="110">
        <v>1</v>
      </c>
      <c r="AG24" s="110">
        <v>10</v>
      </c>
    </row>
    <row r="25" spans="2:33" ht="15.75" thickBot="1">
      <c r="B25" s="110"/>
      <c r="C25" s="110"/>
      <c r="D25" s="110">
        <v>2013</v>
      </c>
      <c r="E25" s="110">
        <v>4</v>
      </c>
      <c r="F25" s="110">
        <v>1</v>
      </c>
      <c r="G25" s="110">
        <v>2</v>
      </c>
      <c r="H25" s="110">
        <v>6</v>
      </c>
      <c r="I25" s="110">
        <v>0</v>
      </c>
      <c r="J25" s="110">
        <v>5</v>
      </c>
      <c r="K25" s="112">
        <v>29</v>
      </c>
      <c r="L25" s="110">
        <v>0</v>
      </c>
      <c r="M25" s="110">
        <v>0</v>
      </c>
      <c r="N25" s="110">
        <v>2</v>
      </c>
      <c r="O25" s="110">
        <v>5</v>
      </c>
      <c r="P25" s="110">
        <v>0</v>
      </c>
      <c r="Q25" s="110">
        <v>10</v>
      </c>
      <c r="R25" s="110">
        <v>0</v>
      </c>
      <c r="S25" s="110">
        <v>2</v>
      </c>
      <c r="T25" s="110">
        <v>1</v>
      </c>
      <c r="U25" s="110">
        <v>4</v>
      </c>
      <c r="V25" s="110">
        <v>0</v>
      </c>
      <c r="W25" s="110">
        <v>0</v>
      </c>
      <c r="X25" s="110">
        <v>0</v>
      </c>
      <c r="Y25" s="110">
        <v>3</v>
      </c>
      <c r="Z25" s="110">
        <v>17</v>
      </c>
      <c r="AA25" s="110">
        <v>6</v>
      </c>
      <c r="AB25" s="110">
        <v>1</v>
      </c>
      <c r="AC25" s="110">
        <v>1</v>
      </c>
      <c r="AD25" s="110">
        <v>2</v>
      </c>
      <c r="AE25" s="110">
        <v>0</v>
      </c>
      <c r="AF25" s="110">
        <v>2</v>
      </c>
      <c r="AG25" s="112">
        <v>21</v>
      </c>
    </row>
    <row r="26" spans="2:33" ht="12.75" customHeight="1" thickBot="1">
      <c r="B26" s="110"/>
      <c r="C26" s="110"/>
      <c r="D26" s="110">
        <v>2014</v>
      </c>
      <c r="E26" s="110">
        <v>1</v>
      </c>
      <c r="F26" s="110">
        <v>3</v>
      </c>
      <c r="G26" s="110">
        <v>4</v>
      </c>
      <c r="H26" s="110">
        <v>0</v>
      </c>
      <c r="I26" s="110">
        <v>0</v>
      </c>
      <c r="J26" s="111">
        <v>13</v>
      </c>
      <c r="K26" s="112">
        <v>32</v>
      </c>
      <c r="L26" s="110">
        <v>0</v>
      </c>
      <c r="M26" s="110">
        <v>0</v>
      </c>
      <c r="N26" s="110">
        <v>1</v>
      </c>
      <c r="O26" s="110">
        <v>7</v>
      </c>
      <c r="P26" s="110">
        <v>1</v>
      </c>
      <c r="Q26" s="116">
        <v>23</v>
      </c>
      <c r="R26" s="110">
        <v>2</v>
      </c>
      <c r="S26" s="110">
        <v>0</v>
      </c>
      <c r="T26" s="110">
        <v>0</v>
      </c>
      <c r="U26" s="110">
        <v>9</v>
      </c>
      <c r="V26" s="110">
        <v>0</v>
      </c>
      <c r="W26" s="110">
        <v>0</v>
      </c>
      <c r="X26" s="110">
        <v>0</v>
      </c>
      <c r="Y26" s="110">
        <v>3</v>
      </c>
      <c r="Z26" s="110">
        <v>13</v>
      </c>
      <c r="AA26" s="110">
        <v>6</v>
      </c>
      <c r="AB26" s="115">
        <v>7</v>
      </c>
      <c r="AC26" s="110">
        <v>1</v>
      </c>
      <c r="AD26" s="110">
        <v>4</v>
      </c>
      <c r="AE26" s="112">
        <v>4</v>
      </c>
      <c r="AF26" s="110">
        <v>0</v>
      </c>
      <c r="AG26" s="112">
        <v>3</v>
      </c>
    </row>
    <row r="27" spans="2:33" ht="12.75" customHeight="1" thickBot="1">
      <c r="B27" s="110"/>
      <c r="C27" s="110"/>
      <c r="D27" s="110">
        <v>2015</v>
      </c>
      <c r="E27" s="112">
        <v>7</v>
      </c>
      <c r="F27" s="110">
        <v>0</v>
      </c>
      <c r="G27" s="110">
        <v>3</v>
      </c>
      <c r="H27" s="110">
        <v>3</v>
      </c>
      <c r="I27" s="110">
        <v>0</v>
      </c>
      <c r="J27" s="113">
        <v>14</v>
      </c>
      <c r="K27" s="112">
        <v>40</v>
      </c>
      <c r="L27" s="110">
        <v>3</v>
      </c>
      <c r="M27" s="110">
        <v>0</v>
      </c>
      <c r="N27" s="110">
        <v>2</v>
      </c>
      <c r="O27" s="110">
        <v>3</v>
      </c>
      <c r="P27" s="110">
        <v>0</v>
      </c>
      <c r="Q27" s="112">
        <v>27</v>
      </c>
      <c r="R27" s="110">
        <v>0</v>
      </c>
      <c r="S27" s="110">
        <v>2</v>
      </c>
      <c r="T27" s="110">
        <v>1</v>
      </c>
      <c r="U27" s="110">
        <v>4</v>
      </c>
      <c r="V27" s="110">
        <v>0</v>
      </c>
      <c r="W27" s="110">
        <v>0</v>
      </c>
      <c r="X27" s="110">
        <v>0</v>
      </c>
      <c r="Y27" s="117">
        <v>8</v>
      </c>
      <c r="Z27" s="110">
        <v>10</v>
      </c>
      <c r="AA27" s="110">
        <v>3</v>
      </c>
      <c r="AB27" s="110">
        <v>1</v>
      </c>
      <c r="AC27" s="110">
        <v>1</v>
      </c>
      <c r="AD27" s="110">
        <v>3</v>
      </c>
      <c r="AE27" s="110">
        <v>1</v>
      </c>
      <c r="AF27" s="110">
        <v>0</v>
      </c>
      <c r="AG27" s="112">
        <v>1</v>
      </c>
    </row>
    <row r="28" spans="2:33" ht="15.75" thickBot="1">
      <c r="B28" s="110"/>
      <c r="C28" s="110"/>
      <c r="D28" s="110">
        <v>2016</v>
      </c>
      <c r="E28" s="110">
        <v>7</v>
      </c>
      <c r="F28" s="110">
        <v>2</v>
      </c>
      <c r="G28" s="110">
        <v>3</v>
      </c>
      <c r="H28" s="110">
        <v>2</v>
      </c>
      <c r="I28" s="110">
        <v>0</v>
      </c>
      <c r="J28" s="110">
        <v>6</v>
      </c>
      <c r="K28" s="110">
        <v>29</v>
      </c>
      <c r="L28" s="110">
        <v>3</v>
      </c>
      <c r="M28" s="110">
        <v>3</v>
      </c>
      <c r="N28" s="110">
        <v>1</v>
      </c>
      <c r="O28" s="110">
        <v>6</v>
      </c>
      <c r="P28" s="112">
        <v>4</v>
      </c>
      <c r="Q28" s="112">
        <v>7</v>
      </c>
      <c r="R28" s="110">
        <v>0</v>
      </c>
      <c r="S28" s="110">
        <v>1</v>
      </c>
      <c r="T28" s="110">
        <v>0</v>
      </c>
      <c r="U28" s="110">
        <v>4</v>
      </c>
      <c r="V28" s="110">
        <v>0</v>
      </c>
      <c r="W28" s="110">
        <v>1</v>
      </c>
      <c r="X28" s="110">
        <v>0</v>
      </c>
      <c r="Y28" s="110">
        <v>7</v>
      </c>
      <c r="Z28" s="110">
        <v>11</v>
      </c>
      <c r="AA28" s="110">
        <v>5</v>
      </c>
      <c r="AB28" s="110">
        <v>4</v>
      </c>
      <c r="AC28" s="110">
        <v>1</v>
      </c>
      <c r="AD28" s="110">
        <v>2</v>
      </c>
      <c r="AE28" s="110">
        <v>1</v>
      </c>
      <c r="AF28" s="110">
        <v>2</v>
      </c>
      <c r="AG28" s="110">
        <v>5</v>
      </c>
    </row>
    <row r="29" spans="2:33" ht="12.75" customHeight="1" thickBot="1">
      <c r="B29" s="110"/>
      <c r="C29" s="110"/>
      <c r="D29" s="110">
        <v>2017</v>
      </c>
      <c r="E29" s="110">
        <v>7</v>
      </c>
      <c r="F29" s="110">
        <v>1</v>
      </c>
      <c r="G29" s="110">
        <v>1</v>
      </c>
      <c r="H29" s="110">
        <v>3</v>
      </c>
      <c r="I29" s="110">
        <v>0</v>
      </c>
      <c r="J29" s="110">
        <v>11</v>
      </c>
      <c r="K29" s="110">
        <v>38</v>
      </c>
      <c r="L29" s="110">
        <v>2</v>
      </c>
      <c r="M29" s="118">
        <v>4</v>
      </c>
      <c r="N29" s="110">
        <v>1</v>
      </c>
      <c r="O29" s="110">
        <v>5</v>
      </c>
      <c r="P29" s="110">
        <v>0</v>
      </c>
      <c r="Q29" s="112">
        <v>7</v>
      </c>
      <c r="R29" s="110">
        <v>1</v>
      </c>
      <c r="S29" s="112">
        <v>5</v>
      </c>
      <c r="T29" s="110">
        <v>0</v>
      </c>
      <c r="U29" s="110">
        <v>2</v>
      </c>
      <c r="V29" s="110">
        <v>0</v>
      </c>
      <c r="W29" s="110">
        <v>1</v>
      </c>
      <c r="X29" s="110">
        <v>0</v>
      </c>
      <c r="Y29" s="110">
        <v>2</v>
      </c>
      <c r="Z29" s="110">
        <v>10</v>
      </c>
      <c r="AA29" s="110">
        <v>10</v>
      </c>
      <c r="AB29" s="110">
        <v>0</v>
      </c>
      <c r="AC29" s="110">
        <v>0</v>
      </c>
      <c r="AD29" s="110">
        <v>2</v>
      </c>
      <c r="AE29" s="110">
        <v>1</v>
      </c>
      <c r="AF29" s="110">
        <v>1</v>
      </c>
      <c r="AG29" s="110">
        <v>12</v>
      </c>
    </row>
    <row r="30" spans="2:33" ht="15">
      <c r="B30" s="110"/>
      <c r="C30" s="110"/>
      <c r="D30" s="110">
        <v>2018</v>
      </c>
      <c r="E30" s="110">
        <v>4</v>
      </c>
      <c r="F30" s="110">
        <v>0</v>
      </c>
      <c r="G30" s="110">
        <v>1</v>
      </c>
      <c r="H30" s="110">
        <v>3</v>
      </c>
      <c r="I30" s="110">
        <v>0</v>
      </c>
      <c r="J30" s="110">
        <v>6</v>
      </c>
      <c r="K30" s="110">
        <v>40</v>
      </c>
      <c r="L30" s="110">
        <v>1</v>
      </c>
      <c r="M30" s="110">
        <v>0</v>
      </c>
      <c r="N30" s="110">
        <v>2</v>
      </c>
      <c r="O30" s="112">
        <v>14</v>
      </c>
      <c r="P30" s="110">
        <v>0</v>
      </c>
      <c r="Q30" s="110">
        <v>10</v>
      </c>
      <c r="R30" s="110">
        <v>0</v>
      </c>
      <c r="S30" s="110">
        <v>1</v>
      </c>
      <c r="T30" s="110">
        <v>0</v>
      </c>
      <c r="U30" s="110">
        <v>6</v>
      </c>
      <c r="V30" s="110">
        <v>0</v>
      </c>
      <c r="W30" s="110">
        <v>0</v>
      </c>
      <c r="X30" s="110">
        <v>0</v>
      </c>
      <c r="Y30" s="110">
        <v>7</v>
      </c>
      <c r="Z30" s="110">
        <v>12</v>
      </c>
      <c r="AA30" s="110">
        <v>4</v>
      </c>
      <c r="AB30" s="110">
        <v>6</v>
      </c>
      <c r="AC30" s="110">
        <v>0</v>
      </c>
      <c r="AD30" s="110">
        <v>5</v>
      </c>
      <c r="AE30" s="110">
        <v>0</v>
      </c>
      <c r="AF30" s="110">
        <v>2</v>
      </c>
      <c r="AG30" s="112">
        <v>11</v>
      </c>
    </row>
    <row r="31" spans="2:33" ht="15">
      <c r="B31" s="110"/>
      <c r="C31" s="110"/>
      <c r="D31" s="110">
        <v>2019</v>
      </c>
      <c r="E31" s="110">
        <v>1</v>
      </c>
      <c r="F31" s="110">
        <v>2</v>
      </c>
      <c r="G31" s="110">
        <v>4</v>
      </c>
      <c r="H31" s="110">
        <v>4</v>
      </c>
      <c r="I31" s="110">
        <v>0</v>
      </c>
      <c r="J31" s="110">
        <v>7</v>
      </c>
      <c r="K31" s="110">
        <v>33</v>
      </c>
      <c r="L31" s="110">
        <v>2</v>
      </c>
      <c r="M31" s="110">
        <v>0</v>
      </c>
      <c r="N31" s="110">
        <v>1</v>
      </c>
      <c r="O31" s="110">
        <v>9</v>
      </c>
      <c r="P31" s="110">
        <v>1</v>
      </c>
      <c r="Q31" s="110">
        <v>20</v>
      </c>
      <c r="R31" s="110">
        <v>1</v>
      </c>
      <c r="S31" s="110">
        <v>3</v>
      </c>
      <c r="T31" s="110">
        <v>0</v>
      </c>
      <c r="U31" s="110">
        <v>4</v>
      </c>
      <c r="V31" s="110">
        <v>0</v>
      </c>
      <c r="W31" s="110">
        <v>0</v>
      </c>
      <c r="X31" s="110">
        <v>0</v>
      </c>
      <c r="Y31" s="110">
        <v>2</v>
      </c>
      <c r="Z31" s="110">
        <v>16</v>
      </c>
      <c r="AA31" s="110">
        <v>3</v>
      </c>
      <c r="AB31" s="110">
        <v>3</v>
      </c>
      <c r="AC31" s="110">
        <v>1</v>
      </c>
      <c r="AD31" s="110">
        <v>4</v>
      </c>
      <c r="AE31" s="110">
        <v>0</v>
      </c>
      <c r="AF31" s="110">
        <v>2</v>
      </c>
      <c r="AG31" s="110">
        <v>10</v>
      </c>
    </row>
    <row r="32" spans="2:33" ht="15">
      <c r="B32" s="110"/>
      <c r="C32" s="110"/>
      <c r="D32" s="110">
        <v>2020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</row>
    <row r="33" spans="2:33" ht="15">
      <c r="B33" s="109" t="s">
        <v>266</v>
      </c>
      <c r="C33" s="109" t="s">
        <v>455</v>
      </c>
      <c r="D33" s="109">
        <v>2006</v>
      </c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</row>
    <row r="34" spans="2:33" ht="15">
      <c r="B34" s="109"/>
      <c r="C34" s="109"/>
      <c r="D34" s="109">
        <v>2007</v>
      </c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</row>
    <row r="35" spans="2:33" ht="15">
      <c r="B35" s="109"/>
      <c r="C35" s="109"/>
      <c r="D35" s="109">
        <v>2008</v>
      </c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</row>
    <row r="36" spans="2:33" ht="15">
      <c r="B36" s="109"/>
      <c r="C36" s="109"/>
      <c r="D36" s="109">
        <v>2009</v>
      </c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</row>
    <row r="37" spans="2:33" ht="15">
      <c r="B37" s="109"/>
      <c r="C37" s="109"/>
      <c r="D37" s="109">
        <v>2010</v>
      </c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>
        <v>0</v>
      </c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</row>
    <row r="38" spans="2:33" ht="15">
      <c r="B38" s="109"/>
      <c r="C38" s="109"/>
      <c r="D38" s="109">
        <v>2011</v>
      </c>
      <c r="E38" s="109">
        <v>2</v>
      </c>
      <c r="F38" s="109">
        <v>0</v>
      </c>
      <c r="G38" s="109">
        <v>0</v>
      </c>
      <c r="H38" s="109"/>
      <c r="I38" s="109">
        <v>0</v>
      </c>
      <c r="J38" s="109"/>
      <c r="K38" s="109"/>
      <c r="L38" s="109"/>
      <c r="M38" s="109">
        <v>0</v>
      </c>
      <c r="N38" s="109">
        <v>0</v>
      </c>
      <c r="O38" s="109">
        <v>2</v>
      </c>
      <c r="P38" s="109">
        <v>2</v>
      </c>
      <c r="Q38" s="109"/>
      <c r="R38" s="109">
        <v>0</v>
      </c>
      <c r="S38" s="109"/>
      <c r="T38" s="109">
        <v>0</v>
      </c>
      <c r="U38" s="109">
        <v>0</v>
      </c>
      <c r="V38" s="109">
        <v>0</v>
      </c>
      <c r="W38" s="109">
        <v>0</v>
      </c>
      <c r="X38" s="109"/>
      <c r="Y38" s="109">
        <v>4</v>
      </c>
      <c r="Z38" s="109">
        <v>0</v>
      </c>
      <c r="AA38" s="109"/>
      <c r="AB38" s="109">
        <v>0</v>
      </c>
      <c r="AC38" s="109">
        <v>0</v>
      </c>
      <c r="AD38" s="109"/>
      <c r="AE38" s="109">
        <v>1</v>
      </c>
      <c r="AF38" s="109"/>
      <c r="AG38" s="109"/>
    </row>
    <row r="39" spans="2:33" ht="15">
      <c r="B39" s="109"/>
      <c r="C39" s="109"/>
      <c r="D39" s="109">
        <v>2012</v>
      </c>
      <c r="E39" s="109">
        <v>1</v>
      </c>
      <c r="F39" s="109">
        <v>3</v>
      </c>
      <c r="G39" s="109"/>
      <c r="H39" s="109"/>
      <c r="I39" s="109">
        <v>0</v>
      </c>
      <c r="J39" s="109"/>
      <c r="K39" s="109"/>
      <c r="L39" s="109"/>
      <c r="M39" s="109">
        <v>0</v>
      </c>
      <c r="N39" s="109">
        <v>1</v>
      </c>
      <c r="O39" s="109">
        <v>0</v>
      </c>
      <c r="P39" s="109">
        <v>0</v>
      </c>
      <c r="Q39" s="109">
        <v>2</v>
      </c>
      <c r="R39" s="109"/>
      <c r="S39" s="109"/>
      <c r="T39" s="109">
        <v>0</v>
      </c>
      <c r="U39" s="109">
        <v>0</v>
      </c>
      <c r="V39" s="109"/>
      <c r="W39" s="109">
        <v>0</v>
      </c>
      <c r="X39" s="109">
        <v>0</v>
      </c>
      <c r="Y39" s="109">
        <v>3</v>
      </c>
      <c r="Z39" s="109">
        <v>0</v>
      </c>
      <c r="AA39" s="109"/>
      <c r="AB39" s="109">
        <v>1</v>
      </c>
      <c r="AC39" s="109"/>
      <c r="AD39" s="109"/>
      <c r="AE39" s="109">
        <v>1</v>
      </c>
      <c r="AF39" s="109"/>
      <c r="AG39" s="109"/>
    </row>
    <row r="40" spans="2:33" ht="15">
      <c r="B40" s="109"/>
      <c r="C40" s="109"/>
      <c r="D40" s="109">
        <v>2013</v>
      </c>
      <c r="E40" s="109">
        <v>2</v>
      </c>
      <c r="F40" s="109"/>
      <c r="G40" s="109"/>
      <c r="H40" s="109"/>
      <c r="I40" s="109">
        <v>0</v>
      </c>
      <c r="J40" s="109"/>
      <c r="K40" s="109"/>
      <c r="L40" s="109"/>
      <c r="M40" s="109">
        <v>0</v>
      </c>
      <c r="N40" s="109">
        <v>1</v>
      </c>
      <c r="O40" s="109">
        <v>1</v>
      </c>
      <c r="P40" s="109">
        <v>0</v>
      </c>
      <c r="Q40" s="109"/>
      <c r="R40" s="109"/>
      <c r="S40" s="109"/>
      <c r="T40" s="109">
        <v>0</v>
      </c>
      <c r="U40" s="109">
        <v>1</v>
      </c>
      <c r="V40" s="109"/>
      <c r="W40" s="109">
        <v>0</v>
      </c>
      <c r="X40" s="109">
        <v>0</v>
      </c>
      <c r="Y40" s="109">
        <v>3</v>
      </c>
      <c r="Z40" s="109">
        <v>0</v>
      </c>
      <c r="AA40" s="109"/>
      <c r="AB40" s="109">
        <v>1</v>
      </c>
      <c r="AC40" s="109"/>
      <c r="AD40" s="109"/>
      <c r="AE40" s="109">
        <v>0</v>
      </c>
      <c r="AF40" s="109"/>
      <c r="AG40" s="109"/>
    </row>
    <row r="41" spans="2:33" ht="15">
      <c r="B41" s="109"/>
      <c r="C41" s="109"/>
      <c r="D41" s="109">
        <v>2014</v>
      </c>
      <c r="E41" s="109">
        <v>1</v>
      </c>
      <c r="F41" s="109"/>
      <c r="G41" s="109"/>
      <c r="H41" s="109">
        <v>0</v>
      </c>
      <c r="I41" s="109">
        <v>0</v>
      </c>
      <c r="J41" s="109"/>
      <c r="K41" s="109"/>
      <c r="L41" s="109"/>
      <c r="M41" s="109"/>
      <c r="N41" s="109"/>
      <c r="O41" s="109">
        <v>0</v>
      </c>
      <c r="P41" s="109">
        <v>0</v>
      </c>
      <c r="Q41" s="109"/>
      <c r="R41" s="109">
        <v>0</v>
      </c>
      <c r="S41" s="109"/>
      <c r="T41" s="109">
        <v>0</v>
      </c>
      <c r="U41" s="109"/>
      <c r="V41" s="109"/>
      <c r="W41" s="109">
        <v>0</v>
      </c>
      <c r="X41" s="109"/>
      <c r="Y41" s="109">
        <v>2</v>
      </c>
      <c r="Z41" s="109">
        <v>0</v>
      </c>
      <c r="AA41" s="109"/>
      <c r="AB41" s="109">
        <v>0</v>
      </c>
      <c r="AC41" s="109">
        <v>1</v>
      </c>
      <c r="AD41" s="109">
        <v>2</v>
      </c>
      <c r="AE41" s="109"/>
      <c r="AF41" s="109"/>
      <c r="AG41" s="109"/>
    </row>
    <row r="42" spans="2:33" ht="15">
      <c r="B42" s="109"/>
      <c r="C42" s="109"/>
      <c r="D42" s="109">
        <v>2015</v>
      </c>
      <c r="E42" s="109">
        <v>3</v>
      </c>
      <c r="F42" s="109">
        <v>0</v>
      </c>
      <c r="G42" s="109">
        <v>1</v>
      </c>
      <c r="H42" s="109">
        <v>2</v>
      </c>
      <c r="I42" s="109">
        <v>0</v>
      </c>
      <c r="J42" s="109">
        <v>3</v>
      </c>
      <c r="K42" s="109">
        <v>3</v>
      </c>
      <c r="L42" s="109">
        <v>3</v>
      </c>
      <c r="M42" s="109">
        <v>0</v>
      </c>
      <c r="N42" s="109">
        <v>1</v>
      </c>
      <c r="O42" s="109">
        <v>0</v>
      </c>
      <c r="P42" s="109">
        <v>0</v>
      </c>
      <c r="Q42" s="109">
        <v>0</v>
      </c>
      <c r="R42" s="109">
        <v>0</v>
      </c>
      <c r="S42" s="109">
        <v>1</v>
      </c>
      <c r="T42" s="109">
        <v>0</v>
      </c>
      <c r="U42" s="109">
        <v>1</v>
      </c>
      <c r="V42" s="109">
        <v>0</v>
      </c>
      <c r="W42" s="109">
        <v>0</v>
      </c>
      <c r="X42" s="109">
        <v>0</v>
      </c>
      <c r="Y42" s="109">
        <v>1</v>
      </c>
      <c r="Z42" s="109">
        <v>0</v>
      </c>
      <c r="AA42" s="109">
        <v>0</v>
      </c>
      <c r="AB42" s="109">
        <v>0</v>
      </c>
      <c r="AC42" s="109">
        <v>1</v>
      </c>
      <c r="AD42" s="109">
        <v>0</v>
      </c>
      <c r="AE42" s="109">
        <v>0</v>
      </c>
      <c r="AF42" s="109">
        <v>0</v>
      </c>
      <c r="AG42" s="109">
        <v>0</v>
      </c>
    </row>
    <row r="43" spans="2:33" ht="15">
      <c r="B43" s="109"/>
      <c r="C43" s="109"/>
      <c r="D43" s="109">
        <v>2016</v>
      </c>
      <c r="E43" s="109">
        <v>2</v>
      </c>
      <c r="F43" s="109">
        <v>1</v>
      </c>
      <c r="G43" s="109">
        <v>0</v>
      </c>
      <c r="H43" s="109">
        <v>1</v>
      </c>
      <c r="I43" s="109">
        <v>0</v>
      </c>
      <c r="J43" s="109">
        <v>2</v>
      </c>
      <c r="K43" s="109">
        <v>2</v>
      </c>
      <c r="L43" s="109">
        <v>3</v>
      </c>
      <c r="M43" s="109">
        <v>0</v>
      </c>
      <c r="N43" s="109">
        <v>1</v>
      </c>
      <c r="O43" s="109">
        <v>1</v>
      </c>
      <c r="P43" s="109">
        <v>1</v>
      </c>
      <c r="Q43" s="109">
        <v>0</v>
      </c>
      <c r="R43" s="109">
        <v>0</v>
      </c>
      <c r="S43" s="109">
        <v>0</v>
      </c>
      <c r="T43" s="109">
        <v>0</v>
      </c>
      <c r="U43" s="109">
        <v>1</v>
      </c>
      <c r="V43" s="109">
        <v>0</v>
      </c>
      <c r="W43" s="109">
        <v>0</v>
      </c>
      <c r="X43" s="109">
        <v>0</v>
      </c>
      <c r="Y43" s="109">
        <v>2</v>
      </c>
      <c r="Z43" s="109">
        <v>0</v>
      </c>
      <c r="AA43" s="109">
        <v>2</v>
      </c>
      <c r="AB43" s="109">
        <v>0</v>
      </c>
      <c r="AC43" s="109">
        <v>1</v>
      </c>
      <c r="AD43" s="109">
        <v>1</v>
      </c>
      <c r="AE43" s="109">
        <v>0</v>
      </c>
      <c r="AF43" s="109">
        <v>0</v>
      </c>
      <c r="AG43" s="109">
        <v>1</v>
      </c>
    </row>
    <row r="44" spans="2:33" ht="15">
      <c r="B44" s="109"/>
      <c r="C44" s="109"/>
      <c r="D44" s="109">
        <v>2017</v>
      </c>
      <c r="E44" s="109">
        <v>5</v>
      </c>
      <c r="F44" s="109">
        <v>1</v>
      </c>
      <c r="G44" s="109">
        <v>0</v>
      </c>
      <c r="H44" s="109">
        <v>1</v>
      </c>
      <c r="I44" s="109">
        <v>0</v>
      </c>
      <c r="J44" s="109">
        <v>2</v>
      </c>
      <c r="K44" s="109">
        <v>3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>
        <v>1</v>
      </c>
      <c r="R44" s="109">
        <v>0</v>
      </c>
      <c r="S44" s="109">
        <v>2</v>
      </c>
      <c r="T44" s="109">
        <v>0</v>
      </c>
      <c r="U44" s="109">
        <v>2</v>
      </c>
      <c r="V44" s="109">
        <v>0</v>
      </c>
      <c r="W44" s="109">
        <v>1</v>
      </c>
      <c r="X44" s="109">
        <v>0</v>
      </c>
      <c r="Y44" s="109">
        <v>0</v>
      </c>
      <c r="Z44" s="109">
        <v>0</v>
      </c>
      <c r="AA44" s="109">
        <v>3</v>
      </c>
      <c r="AB44" s="109">
        <v>0</v>
      </c>
      <c r="AC44" s="109">
        <v>0</v>
      </c>
      <c r="AD44" s="109">
        <v>0</v>
      </c>
      <c r="AE44" s="109">
        <v>1</v>
      </c>
      <c r="AF44" s="109">
        <v>1</v>
      </c>
      <c r="AG44" s="109">
        <v>0</v>
      </c>
    </row>
    <row r="45" spans="2:33" ht="15">
      <c r="B45" s="109"/>
      <c r="C45" s="109"/>
      <c r="D45" s="109">
        <v>2018</v>
      </c>
      <c r="E45" s="109">
        <v>4</v>
      </c>
      <c r="F45" s="109">
        <v>0</v>
      </c>
      <c r="G45" s="109">
        <v>0</v>
      </c>
      <c r="H45" s="109">
        <v>0</v>
      </c>
      <c r="I45" s="109">
        <v>0</v>
      </c>
      <c r="J45" s="109">
        <v>1</v>
      </c>
      <c r="K45" s="109">
        <v>2</v>
      </c>
      <c r="L45" s="109">
        <v>0</v>
      </c>
      <c r="M45" s="109">
        <v>0</v>
      </c>
      <c r="N45" s="109">
        <v>0</v>
      </c>
      <c r="O45" s="109">
        <v>1</v>
      </c>
      <c r="P45" s="109">
        <v>0</v>
      </c>
      <c r="Q45" s="109">
        <v>1</v>
      </c>
      <c r="R45" s="109">
        <v>0</v>
      </c>
      <c r="S45" s="109">
        <v>0</v>
      </c>
      <c r="T45" s="109">
        <v>0</v>
      </c>
      <c r="U45" s="109">
        <v>2</v>
      </c>
      <c r="V45" s="109">
        <v>0</v>
      </c>
      <c r="W45" s="109">
        <v>0</v>
      </c>
      <c r="X45" s="109">
        <v>0</v>
      </c>
      <c r="Y45" s="109">
        <v>1</v>
      </c>
      <c r="Z45" s="109">
        <v>0</v>
      </c>
      <c r="AA45" s="109">
        <v>1</v>
      </c>
      <c r="AB45" s="109">
        <v>1</v>
      </c>
      <c r="AC45" s="109">
        <v>0</v>
      </c>
      <c r="AD45" s="109">
        <v>2</v>
      </c>
      <c r="AE45" s="109">
        <v>0</v>
      </c>
      <c r="AF45" s="109">
        <v>2</v>
      </c>
      <c r="AG45" s="109">
        <v>2</v>
      </c>
    </row>
    <row r="46" spans="2:33" ht="15">
      <c r="B46" s="109"/>
      <c r="C46" s="109"/>
      <c r="D46" s="109">
        <v>2019</v>
      </c>
      <c r="E46" s="109">
        <v>1</v>
      </c>
      <c r="F46" s="109">
        <v>2</v>
      </c>
      <c r="G46" s="109">
        <v>1</v>
      </c>
      <c r="H46" s="109">
        <v>0</v>
      </c>
      <c r="I46" s="109">
        <v>0</v>
      </c>
      <c r="J46" s="109">
        <v>2</v>
      </c>
      <c r="K46" s="109">
        <v>3</v>
      </c>
      <c r="L46" s="109">
        <v>1</v>
      </c>
      <c r="M46" s="109">
        <v>0</v>
      </c>
      <c r="N46" s="109">
        <v>1</v>
      </c>
      <c r="O46" s="109">
        <v>1</v>
      </c>
      <c r="P46" s="109">
        <v>0</v>
      </c>
      <c r="Q46" s="109">
        <v>1</v>
      </c>
      <c r="R46" s="109">
        <v>0</v>
      </c>
      <c r="S46" s="109">
        <v>0</v>
      </c>
      <c r="T46" s="109">
        <v>0</v>
      </c>
      <c r="U46" s="109">
        <v>1</v>
      </c>
      <c r="V46" s="109">
        <v>0</v>
      </c>
      <c r="W46" s="109">
        <v>0</v>
      </c>
      <c r="X46" s="109">
        <v>0</v>
      </c>
      <c r="Y46" s="109">
        <v>1</v>
      </c>
      <c r="Z46" s="109">
        <v>1</v>
      </c>
      <c r="AA46" s="109">
        <v>1</v>
      </c>
      <c r="AB46" s="109">
        <v>0</v>
      </c>
      <c r="AC46" s="109">
        <v>1</v>
      </c>
      <c r="AD46" s="109">
        <v>1</v>
      </c>
      <c r="AE46" s="109">
        <v>0</v>
      </c>
      <c r="AF46" s="109">
        <v>1</v>
      </c>
      <c r="AG46" s="109">
        <v>0</v>
      </c>
    </row>
    <row r="47" spans="2:33" ht="15">
      <c r="B47" s="109"/>
      <c r="C47" s="109"/>
      <c r="D47" s="109">
        <v>2020</v>
      </c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</row>
    <row r="48" spans="2:33" ht="15">
      <c r="B48" s="110" t="s">
        <v>267</v>
      </c>
      <c r="C48" s="110" t="s">
        <v>456</v>
      </c>
      <c r="D48" s="110">
        <v>2006</v>
      </c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</row>
    <row r="49" spans="2:33" ht="15">
      <c r="B49" s="110"/>
      <c r="C49" s="110"/>
      <c r="D49" s="110">
        <v>2007</v>
      </c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</row>
    <row r="50" spans="2:33" ht="15">
      <c r="B50" s="110"/>
      <c r="C50" s="110"/>
      <c r="D50" s="110">
        <v>2008</v>
      </c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</row>
    <row r="51" spans="2:33" ht="15">
      <c r="B51" s="110"/>
      <c r="C51" s="110"/>
      <c r="D51" s="110">
        <v>2009</v>
      </c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</row>
    <row r="52" spans="2:33" ht="15">
      <c r="B52" s="110"/>
      <c r="C52" s="110"/>
      <c r="D52" s="110">
        <v>2010</v>
      </c>
      <c r="E52" s="110"/>
      <c r="F52" s="110">
        <v>5</v>
      </c>
      <c r="G52" s="110">
        <v>2</v>
      </c>
      <c r="H52" s="110"/>
      <c r="I52" s="110"/>
      <c r="J52" s="110"/>
      <c r="K52" s="110"/>
      <c r="L52" s="110"/>
      <c r="M52" s="110"/>
      <c r="N52" s="110"/>
      <c r="O52" s="110"/>
      <c r="P52" s="110">
        <v>0</v>
      </c>
      <c r="Q52" s="110"/>
      <c r="R52" s="110">
        <v>0</v>
      </c>
      <c r="S52" s="110">
        <v>1</v>
      </c>
      <c r="T52" s="110">
        <v>0</v>
      </c>
      <c r="U52" s="110"/>
      <c r="V52" s="110"/>
      <c r="W52" s="110"/>
      <c r="X52" s="110"/>
      <c r="Y52" s="110"/>
      <c r="Z52" s="110"/>
      <c r="AA52" s="110">
        <v>4</v>
      </c>
      <c r="AB52" s="110"/>
      <c r="AC52" s="110">
        <v>10</v>
      </c>
      <c r="AD52" s="110"/>
      <c r="AE52" s="110">
        <v>0</v>
      </c>
      <c r="AF52" s="110">
        <v>2</v>
      </c>
      <c r="AG52" s="110"/>
    </row>
    <row r="53" spans="2:33" ht="15">
      <c r="B53" s="110"/>
      <c r="C53" s="110"/>
      <c r="D53" s="110">
        <v>2011</v>
      </c>
      <c r="E53" s="110">
        <v>0</v>
      </c>
      <c r="F53" s="110">
        <v>0</v>
      </c>
      <c r="G53" s="110">
        <v>0</v>
      </c>
      <c r="H53" s="110"/>
      <c r="I53" s="110">
        <v>0</v>
      </c>
      <c r="J53" s="110">
        <v>6</v>
      </c>
      <c r="K53" s="110"/>
      <c r="L53" s="110"/>
      <c r="M53" s="110">
        <v>0</v>
      </c>
      <c r="N53" s="110">
        <v>1</v>
      </c>
      <c r="O53" s="110">
        <v>2</v>
      </c>
      <c r="P53" s="110">
        <v>0</v>
      </c>
      <c r="Q53" s="110">
        <v>12</v>
      </c>
      <c r="R53" s="110">
        <v>0</v>
      </c>
      <c r="S53" s="110">
        <v>0</v>
      </c>
      <c r="T53" s="110">
        <v>0</v>
      </c>
      <c r="U53" s="110">
        <v>6</v>
      </c>
      <c r="V53" s="110">
        <v>0</v>
      </c>
      <c r="W53" s="110">
        <v>0</v>
      </c>
      <c r="X53" s="110">
        <v>0</v>
      </c>
      <c r="Y53" s="110">
        <v>0</v>
      </c>
      <c r="Z53" s="110">
        <v>15</v>
      </c>
      <c r="AA53" s="110">
        <v>8</v>
      </c>
      <c r="AB53" s="110">
        <v>1</v>
      </c>
      <c r="AC53" s="110">
        <v>1</v>
      </c>
      <c r="AD53" s="110">
        <v>2</v>
      </c>
      <c r="AE53" s="110">
        <v>0</v>
      </c>
      <c r="AF53" s="110">
        <v>1</v>
      </c>
      <c r="AG53" s="110">
        <v>3</v>
      </c>
    </row>
    <row r="54" spans="2:33" ht="15">
      <c r="B54" s="110"/>
      <c r="C54" s="110"/>
      <c r="D54" s="110">
        <v>2012</v>
      </c>
      <c r="E54" s="110">
        <v>0</v>
      </c>
      <c r="F54" s="110">
        <v>0</v>
      </c>
      <c r="G54" s="110">
        <v>3</v>
      </c>
      <c r="H54" s="110"/>
      <c r="I54" s="110">
        <v>0</v>
      </c>
      <c r="J54" s="110">
        <v>6</v>
      </c>
      <c r="K54" s="110"/>
      <c r="L54" s="110"/>
      <c r="M54" s="110">
        <v>3</v>
      </c>
      <c r="N54" s="110">
        <v>1</v>
      </c>
      <c r="O54" s="110">
        <v>3</v>
      </c>
      <c r="P54" s="110">
        <v>0</v>
      </c>
      <c r="Q54" s="110">
        <v>15</v>
      </c>
      <c r="R54" s="110">
        <v>1</v>
      </c>
      <c r="S54" s="110">
        <v>1</v>
      </c>
      <c r="T54" s="110">
        <v>0</v>
      </c>
      <c r="U54" s="110">
        <v>7</v>
      </c>
      <c r="V54" s="110">
        <v>0</v>
      </c>
      <c r="W54" s="110">
        <v>0</v>
      </c>
      <c r="X54" s="110">
        <v>0</v>
      </c>
      <c r="Y54" s="110">
        <v>0</v>
      </c>
      <c r="Z54" s="110">
        <v>10</v>
      </c>
      <c r="AA54" s="110">
        <v>6</v>
      </c>
      <c r="AB54" s="110">
        <v>0</v>
      </c>
      <c r="AC54" s="110">
        <v>0</v>
      </c>
      <c r="AD54" s="110">
        <v>4</v>
      </c>
      <c r="AE54" s="110">
        <v>0</v>
      </c>
      <c r="AF54" s="110">
        <v>1</v>
      </c>
      <c r="AG54" s="110">
        <v>10</v>
      </c>
    </row>
    <row r="55" spans="2:33" ht="15">
      <c r="B55" s="110"/>
      <c r="C55" s="110"/>
      <c r="D55" s="110">
        <v>2013</v>
      </c>
      <c r="E55" s="110">
        <v>2</v>
      </c>
      <c r="F55" s="110">
        <v>1</v>
      </c>
      <c r="G55" s="110">
        <v>2</v>
      </c>
      <c r="H55" s="110"/>
      <c r="I55" s="110">
        <v>0</v>
      </c>
      <c r="J55" s="110">
        <v>5</v>
      </c>
      <c r="K55" s="110"/>
      <c r="L55" s="110"/>
      <c r="M55" s="110">
        <v>0</v>
      </c>
      <c r="N55" s="110">
        <v>1</v>
      </c>
      <c r="O55" s="110">
        <v>4</v>
      </c>
      <c r="P55" s="110">
        <v>0</v>
      </c>
      <c r="Q55" s="110"/>
      <c r="R55" s="110">
        <v>0</v>
      </c>
      <c r="S55" s="110"/>
      <c r="T55" s="110">
        <v>1</v>
      </c>
      <c r="U55" s="110">
        <v>3</v>
      </c>
      <c r="V55" s="110"/>
      <c r="W55" s="110">
        <v>0</v>
      </c>
      <c r="X55" s="110">
        <v>0</v>
      </c>
      <c r="Y55" s="110">
        <v>0</v>
      </c>
      <c r="Z55" s="110">
        <v>17</v>
      </c>
      <c r="AA55" s="110"/>
      <c r="AB55" s="110">
        <v>0</v>
      </c>
      <c r="AC55" s="110"/>
      <c r="AD55" s="110">
        <v>2</v>
      </c>
      <c r="AE55" s="110">
        <v>0</v>
      </c>
      <c r="AF55" s="110">
        <v>2</v>
      </c>
      <c r="AG55" s="110">
        <v>21</v>
      </c>
    </row>
    <row r="56" spans="2:33" ht="15.75" thickBot="1">
      <c r="B56" s="110"/>
      <c r="C56" s="110"/>
      <c r="D56" s="110">
        <v>2014</v>
      </c>
      <c r="E56" s="110">
        <v>0</v>
      </c>
      <c r="F56" s="110"/>
      <c r="G56" s="110"/>
      <c r="H56" s="110">
        <v>0</v>
      </c>
      <c r="I56" s="110">
        <v>0</v>
      </c>
      <c r="J56" s="110"/>
      <c r="K56" s="110"/>
      <c r="L56" s="110"/>
      <c r="M56" s="110"/>
      <c r="N56" s="110"/>
      <c r="O56" s="110">
        <v>7</v>
      </c>
      <c r="P56" s="110">
        <v>1</v>
      </c>
      <c r="Q56" s="110"/>
      <c r="R56" s="110">
        <v>2</v>
      </c>
      <c r="S56" s="110"/>
      <c r="T56" s="110">
        <v>0</v>
      </c>
      <c r="U56" s="110"/>
      <c r="V56" s="110"/>
      <c r="W56" s="110">
        <v>0</v>
      </c>
      <c r="X56" s="110"/>
      <c r="Y56" s="110">
        <v>1</v>
      </c>
      <c r="Z56" s="110">
        <v>13</v>
      </c>
      <c r="AA56" s="110"/>
      <c r="AB56" s="110">
        <v>7</v>
      </c>
      <c r="AC56" s="110">
        <v>0</v>
      </c>
      <c r="AD56" s="110">
        <v>2</v>
      </c>
      <c r="AE56" s="110"/>
      <c r="AF56" s="110"/>
      <c r="AG56" s="110"/>
    </row>
    <row r="57" spans="2:33" ht="15.75" thickBot="1">
      <c r="B57" s="110"/>
      <c r="C57" s="110"/>
      <c r="D57" s="110">
        <v>2015</v>
      </c>
      <c r="E57" s="112">
        <v>4</v>
      </c>
      <c r="F57" s="110">
        <v>0</v>
      </c>
      <c r="G57" s="110">
        <v>2</v>
      </c>
      <c r="H57" s="110">
        <v>1</v>
      </c>
      <c r="I57" s="110">
        <v>0</v>
      </c>
      <c r="J57" s="110">
        <v>11</v>
      </c>
      <c r="K57" s="110">
        <v>37</v>
      </c>
      <c r="L57" s="110">
        <v>0</v>
      </c>
      <c r="M57" s="110">
        <v>0</v>
      </c>
      <c r="N57" s="110">
        <v>1</v>
      </c>
      <c r="O57" s="110">
        <v>3</v>
      </c>
      <c r="P57" s="110">
        <v>0</v>
      </c>
      <c r="Q57" s="112">
        <v>27</v>
      </c>
      <c r="R57" s="110">
        <v>0</v>
      </c>
      <c r="S57" s="110">
        <v>1</v>
      </c>
      <c r="T57" s="110">
        <v>1</v>
      </c>
      <c r="U57" s="110">
        <v>3</v>
      </c>
      <c r="V57" s="110">
        <v>0</v>
      </c>
      <c r="W57" s="110">
        <v>0</v>
      </c>
      <c r="X57" s="110">
        <v>0</v>
      </c>
      <c r="Y57" s="117">
        <v>7</v>
      </c>
      <c r="Z57" s="110">
        <v>10</v>
      </c>
      <c r="AA57" s="110">
        <v>3</v>
      </c>
      <c r="AB57" s="110">
        <v>1</v>
      </c>
      <c r="AC57" s="110">
        <v>0</v>
      </c>
      <c r="AD57" s="110">
        <v>3</v>
      </c>
      <c r="AE57" s="110">
        <v>1</v>
      </c>
      <c r="AF57" s="110">
        <v>0</v>
      </c>
      <c r="AG57" s="112">
        <v>1</v>
      </c>
    </row>
    <row r="58" spans="2:33" ht="15.75" thickBot="1">
      <c r="B58" s="110"/>
      <c r="C58" s="110"/>
      <c r="D58" s="110">
        <v>2016</v>
      </c>
      <c r="E58" s="112">
        <v>5</v>
      </c>
      <c r="F58" s="110">
        <v>1</v>
      </c>
      <c r="G58" s="110">
        <v>3</v>
      </c>
      <c r="H58" s="110">
        <v>1</v>
      </c>
      <c r="I58" s="110">
        <v>0</v>
      </c>
      <c r="J58" s="110">
        <v>4</v>
      </c>
      <c r="K58" s="110">
        <v>27</v>
      </c>
      <c r="L58" s="110">
        <v>0</v>
      </c>
      <c r="M58" s="110">
        <v>3</v>
      </c>
      <c r="N58" s="110">
        <v>0</v>
      </c>
      <c r="O58" s="110">
        <v>5</v>
      </c>
      <c r="P58" s="110">
        <v>3</v>
      </c>
      <c r="Q58" s="112">
        <v>7</v>
      </c>
      <c r="R58" s="110">
        <v>0</v>
      </c>
      <c r="S58" s="110">
        <v>1</v>
      </c>
      <c r="T58" s="110">
        <v>0</v>
      </c>
      <c r="U58" s="110">
        <v>3</v>
      </c>
      <c r="V58" s="110">
        <v>0</v>
      </c>
      <c r="W58" s="110">
        <v>1</v>
      </c>
      <c r="X58" s="110">
        <v>0</v>
      </c>
      <c r="Y58" s="117">
        <v>5</v>
      </c>
      <c r="Z58" s="110">
        <v>11</v>
      </c>
      <c r="AA58" s="110">
        <v>3</v>
      </c>
      <c r="AB58" s="110">
        <v>4</v>
      </c>
      <c r="AC58" s="110">
        <v>0</v>
      </c>
      <c r="AD58" s="110">
        <v>1</v>
      </c>
      <c r="AE58" s="110">
        <v>1</v>
      </c>
      <c r="AF58" s="110">
        <v>2</v>
      </c>
      <c r="AG58" s="110">
        <v>4</v>
      </c>
    </row>
    <row r="59" spans="2:33" ht="15">
      <c r="B59" s="110"/>
      <c r="C59" s="110"/>
      <c r="D59" s="110">
        <v>2017</v>
      </c>
      <c r="E59" s="110">
        <v>2</v>
      </c>
      <c r="F59" s="110">
        <v>0</v>
      </c>
      <c r="G59" s="110">
        <v>1</v>
      </c>
      <c r="H59" s="110">
        <v>2</v>
      </c>
      <c r="I59" s="110">
        <v>0</v>
      </c>
      <c r="J59" s="110">
        <v>9</v>
      </c>
      <c r="K59" s="110">
        <v>35</v>
      </c>
      <c r="L59" s="110">
        <v>2</v>
      </c>
      <c r="M59" s="112">
        <v>4</v>
      </c>
      <c r="N59" s="110">
        <v>1</v>
      </c>
      <c r="O59" s="110">
        <v>5</v>
      </c>
      <c r="P59" s="110">
        <v>0</v>
      </c>
      <c r="Q59" s="112">
        <v>6</v>
      </c>
      <c r="R59" s="110">
        <v>1</v>
      </c>
      <c r="S59" s="110">
        <v>3</v>
      </c>
      <c r="T59" s="110">
        <v>0</v>
      </c>
      <c r="U59" s="110">
        <v>0</v>
      </c>
      <c r="V59" s="110">
        <v>0</v>
      </c>
      <c r="W59" s="110">
        <v>0</v>
      </c>
      <c r="X59" s="110">
        <v>0</v>
      </c>
      <c r="Y59" s="110">
        <v>2</v>
      </c>
      <c r="Z59" s="110">
        <v>10</v>
      </c>
      <c r="AA59" s="110">
        <v>7</v>
      </c>
      <c r="AB59" s="110">
        <v>0</v>
      </c>
      <c r="AC59" s="110">
        <v>0</v>
      </c>
      <c r="AD59" s="110">
        <v>2</v>
      </c>
      <c r="AE59" s="110">
        <v>0</v>
      </c>
      <c r="AF59" s="110">
        <v>0</v>
      </c>
      <c r="AG59" s="110">
        <v>12</v>
      </c>
    </row>
    <row r="60" spans="2:33" ht="15">
      <c r="B60" s="110"/>
      <c r="C60" s="110"/>
      <c r="D60" s="110">
        <v>2018</v>
      </c>
      <c r="E60" s="110">
        <v>0</v>
      </c>
      <c r="F60" s="110">
        <v>0</v>
      </c>
      <c r="G60" s="110">
        <v>1</v>
      </c>
      <c r="H60" s="110">
        <v>3</v>
      </c>
      <c r="I60" s="110">
        <v>0</v>
      </c>
      <c r="J60" s="110">
        <v>5</v>
      </c>
      <c r="K60" s="110">
        <v>38</v>
      </c>
      <c r="L60" s="110">
        <v>1</v>
      </c>
      <c r="M60" s="110">
        <v>0</v>
      </c>
      <c r="N60" s="110">
        <v>2</v>
      </c>
      <c r="O60" s="112">
        <v>13</v>
      </c>
      <c r="P60" s="110">
        <v>0</v>
      </c>
      <c r="Q60" s="110">
        <v>9</v>
      </c>
      <c r="R60" s="110">
        <v>0</v>
      </c>
      <c r="S60" s="110">
        <v>1</v>
      </c>
      <c r="T60" s="110">
        <v>0</v>
      </c>
      <c r="U60" s="110">
        <v>4</v>
      </c>
      <c r="V60" s="110">
        <v>0</v>
      </c>
      <c r="W60" s="110">
        <v>0</v>
      </c>
      <c r="X60" s="110">
        <v>0</v>
      </c>
      <c r="Y60" s="114">
        <v>6</v>
      </c>
      <c r="Z60" s="110">
        <v>12</v>
      </c>
      <c r="AA60" s="110">
        <v>3</v>
      </c>
      <c r="AB60" s="110">
        <v>5</v>
      </c>
      <c r="AC60" s="110">
        <v>0</v>
      </c>
      <c r="AD60" s="110">
        <v>3</v>
      </c>
      <c r="AE60" s="110">
        <v>0</v>
      </c>
      <c r="AF60" s="110">
        <v>0</v>
      </c>
      <c r="AG60" s="110">
        <v>9</v>
      </c>
    </row>
    <row r="61" spans="2:33" ht="15">
      <c r="B61" s="110"/>
      <c r="C61" s="110"/>
      <c r="D61" s="110">
        <v>2019</v>
      </c>
      <c r="E61" s="110">
        <v>0</v>
      </c>
      <c r="F61" s="110">
        <v>0</v>
      </c>
      <c r="G61" s="110">
        <v>3</v>
      </c>
      <c r="H61" s="110">
        <v>4</v>
      </c>
      <c r="I61" s="110">
        <v>0</v>
      </c>
      <c r="J61" s="110">
        <v>5</v>
      </c>
      <c r="K61" s="110">
        <v>30</v>
      </c>
      <c r="L61" s="110">
        <v>1</v>
      </c>
      <c r="M61" s="110">
        <v>0</v>
      </c>
      <c r="N61" s="110">
        <v>0</v>
      </c>
      <c r="O61" s="110">
        <v>8</v>
      </c>
      <c r="P61" s="110">
        <v>1</v>
      </c>
      <c r="Q61" s="110">
        <v>19</v>
      </c>
      <c r="R61" s="110">
        <v>1</v>
      </c>
      <c r="S61" s="110">
        <v>3</v>
      </c>
      <c r="T61" s="110">
        <v>0</v>
      </c>
      <c r="U61" s="110">
        <v>3</v>
      </c>
      <c r="V61" s="110">
        <v>0</v>
      </c>
      <c r="W61" s="110">
        <v>0</v>
      </c>
      <c r="X61" s="110">
        <v>0</v>
      </c>
      <c r="Y61" s="110">
        <v>1</v>
      </c>
      <c r="Z61" s="110">
        <v>15</v>
      </c>
      <c r="AA61" s="110">
        <v>2</v>
      </c>
      <c r="AB61" s="110">
        <v>3</v>
      </c>
      <c r="AC61" s="110">
        <v>0</v>
      </c>
      <c r="AD61" s="110">
        <v>3</v>
      </c>
      <c r="AE61" s="110">
        <v>0</v>
      </c>
      <c r="AF61" s="110">
        <v>1</v>
      </c>
      <c r="AG61" s="110">
        <v>10</v>
      </c>
    </row>
    <row r="62" spans="2:33" ht="15">
      <c r="B62" s="110"/>
      <c r="C62" s="110"/>
      <c r="D62" s="110">
        <v>2020</v>
      </c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</row>
    <row r="63" spans="2:33" ht="15">
      <c r="B63" s="109" t="s">
        <v>57</v>
      </c>
      <c r="C63" s="109" t="s">
        <v>457</v>
      </c>
      <c r="D63" s="109">
        <v>2006</v>
      </c>
      <c r="E63" s="109">
        <v>1</v>
      </c>
      <c r="F63" s="109">
        <v>7</v>
      </c>
      <c r="G63" s="109">
        <v>2</v>
      </c>
      <c r="H63" s="109"/>
      <c r="I63" s="109"/>
      <c r="J63" s="109">
        <v>10</v>
      </c>
      <c r="K63" s="109">
        <v>52</v>
      </c>
      <c r="L63" s="109">
        <v>0</v>
      </c>
      <c r="M63" s="109"/>
      <c r="N63" s="109">
        <v>4</v>
      </c>
      <c r="O63" s="109">
        <v>9</v>
      </c>
      <c r="P63" s="109">
        <v>0</v>
      </c>
      <c r="Q63" s="109">
        <v>42</v>
      </c>
      <c r="R63" s="109"/>
      <c r="S63" s="109">
        <v>16</v>
      </c>
      <c r="T63" s="109">
        <v>0</v>
      </c>
      <c r="U63" s="109">
        <v>11</v>
      </c>
      <c r="V63" s="109">
        <v>7</v>
      </c>
      <c r="W63" s="109"/>
      <c r="X63" s="109">
        <v>1</v>
      </c>
      <c r="Y63" s="109">
        <v>2</v>
      </c>
      <c r="Z63" s="109">
        <v>3</v>
      </c>
      <c r="AA63" s="109">
        <v>126</v>
      </c>
      <c r="AB63" s="109">
        <v>9</v>
      </c>
      <c r="AC63" s="109">
        <v>0</v>
      </c>
      <c r="AD63" s="109">
        <v>5</v>
      </c>
      <c r="AE63" s="109">
        <v>3</v>
      </c>
      <c r="AF63" s="109">
        <v>8</v>
      </c>
      <c r="AG63" s="109">
        <v>22</v>
      </c>
    </row>
    <row r="64" spans="2:33" ht="15">
      <c r="B64" s="109"/>
      <c r="C64" s="109"/>
      <c r="D64" s="109">
        <v>2007</v>
      </c>
      <c r="E64" s="109">
        <v>3</v>
      </c>
      <c r="F64" s="109">
        <v>17</v>
      </c>
      <c r="G64" s="111">
        <v>1</v>
      </c>
      <c r="H64" s="109"/>
      <c r="I64" s="109">
        <v>0</v>
      </c>
      <c r="J64" s="109">
        <v>3</v>
      </c>
      <c r="K64" s="109">
        <v>7</v>
      </c>
      <c r="L64" s="109">
        <v>0</v>
      </c>
      <c r="M64" s="109">
        <v>1</v>
      </c>
      <c r="N64" s="109">
        <v>8</v>
      </c>
      <c r="O64" s="109">
        <v>12</v>
      </c>
      <c r="P64" s="109">
        <v>0</v>
      </c>
      <c r="Q64" s="109">
        <v>68</v>
      </c>
      <c r="R64" s="109"/>
      <c r="S64" s="109">
        <v>7</v>
      </c>
      <c r="T64" s="109">
        <v>0</v>
      </c>
      <c r="U64" s="109">
        <v>10</v>
      </c>
      <c r="V64" s="109">
        <v>27</v>
      </c>
      <c r="W64" s="109"/>
      <c r="X64" s="109">
        <v>0</v>
      </c>
      <c r="Y64" s="109">
        <v>0</v>
      </c>
      <c r="Z64" s="109">
        <v>0</v>
      </c>
      <c r="AA64" s="109">
        <v>132</v>
      </c>
      <c r="AB64" s="109">
        <v>3</v>
      </c>
      <c r="AC64" s="109">
        <v>0</v>
      </c>
      <c r="AD64" s="109">
        <v>11</v>
      </c>
      <c r="AE64" s="109">
        <v>5</v>
      </c>
      <c r="AF64" s="109">
        <v>11</v>
      </c>
      <c r="AG64" s="109">
        <v>20</v>
      </c>
    </row>
    <row r="65" spans="2:33" ht="15">
      <c r="B65" s="109"/>
      <c r="C65" s="109"/>
      <c r="D65" s="109">
        <v>2008</v>
      </c>
      <c r="E65" s="109">
        <v>7</v>
      </c>
      <c r="F65" s="109">
        <v>21</v>
      </c>
      <c r="G65" s="109">
        <v>0</v>
      </c>
      <c r="H65" s="109"/>
      <c r="I65" s="109">
        <v>0</v>
      </c>
      <c r="J65" s="109">
        <v>2</v>
      </c>
      <c r="K65" s="109">
        <v>12</v>
      </c>
      <c r="L65" s="109">
        <v>0</v>
      </c>
      <c r="M65" s="109">
        <v>2</v>
      </c>
      <c r="N65" s="109">
        <v>2</v>
      </c>
      <c r="O65" s="109">
        <v>15</v>
      </c>
      <c r="P65" s="109">
        <v>1</v>
      </c>
      <c r="Q65" s="109">
        <v>97</v>
      </c>
      <c r="R65" s="109"/>
      <c r="S65" s="109">
        <v>1</v>
      </c>
      <c r="T65" s="109">
        <v>1</v>
      </c>
      <c r="U65" s="109">
        <v>10</v>
      </c>
      <c r="V65" s="109">
        <v>1</v>
      </c>
      <c r="W65" s="109"/>
      <c r="X65" s="109">
        <v>0</v>
      </c>
      <c r="Y65" s="109">
        <v>1</v>
      </c>
      <c r="Z65" s="109">
        <v>3</v>
      </c>
      <c r="AA65" s="109">
        <v>105</v>
      </c>
      <c r="AB65" s="109">
        <v>3</v>
      </c>
      <c r="AC65" s="109">
        <v>1</v>
      </c>
      <c r="AD65" s="109">
        <v>14</v>
      </c>
      <c r="AE65" s="109">
        <v>0</v>
      </c>
      <c r="AF65" s="109">
        <v>6</v>
      </c>
      <c r="AG65" s="109">
        <v>14</v>
      </c>
    </row>
    <row r="66" spans="2:33" ht="15.75" thickBot="1">
      <c r="B66" s="109"/>
      <c r="C66" s="109"/>
      <c r="D66" s="109">
        <v>2009</v>
      </c>
      <c r="E66" s="109">
        <v>1</v>
      </c>
      <c r="F66" s="109">
        <v>41</v>
      </c>
      <c r="G66" s="109">
        <v>0</v>
      </c>
      <c r="H66" s="109">
        <v>0</v>
      </c>
      <c r="I66" s="109">
        <v>0</v>
      </c>
      <c r="J66" s="109">
        <v>3</v>
      </c>
      <c r="K66" s="109">
        <v>7</v>
      </c>
      <c r="L66" s="109">
        <v>0</v>
      </c>
      <c r="M66" s="109">
        <v>0</v>
      </c>
      <c r="N66" s="109">
        <v>2</v>
      </c>
      <c r="O66" s="109">
        <v>7</v>
      </c>
      <c r="P66" s="109">
        <v>2</v>
      </c>
      <c r="Q66" s="113">
        <v>14</v>
      </c>
      <c r="R66" s="109"/>
      <c r="S66" s="109">
        <v>1</v>
      </c>
      <c r="T66" s="109">
        <v>0</v>
      </c>
      <c r="U66" s="109">
        <v>6</v>
      </c>
      <c r="V66" s="109">
        <v>1</v>
      </c>
      <c r="W66" s="109">
        <v>0</v>
      </c>
      <c r="X66" s="109">
        <v>0</v>
      </c>
      <c r="Y66" s="109">
        <v>2</v>
      </c>
      <c r="Z66" s="109">
        <v>4</v>
      </c>
      <c r="AA66" s="112">
        <v>12</v>
      </c>
      <c r="AB66" s="109">
        <v>1</v>
      </c>
      <c r="AC66" s="109">
        <v>1</v>
      </c>
      <c r="AD66" s="109">
        <v>7</v>
      </c>
      <c r="AE66" s="109">
        <v>0</v>
      </c>
      <c r="AF66" s="109">
        <v>3</v>
      </c>
      <c r="AG66" s="109">
        <v>12</v>
      </c>
    </row>
    <row r="67" spans="2:33" ht="15.75" thickBot="1">
      <c r="B67" s="109"/>
      <c r="C67" s="109"/>
      <c r="D67" s="109">
        <v>2010</v>
      </c>
      <c r="E67" s="109">
        <v>2</v>
      </c>
      <c r="F67" s="113">
        <v>2</v>
      </c>
      <c r="G67" s="109">
        <v>1</v>
      </c>
      <c r="H67" s="109">
        <v>1</v>
      </c>
      <c r="I67" s="109">
        <v>0</v>
      </c>
      <c r="J67" s="109">
        <v>3</v>
      </c>
      <c r="K67" s="109">
        <v>19</v>
      </c>
      <c r="L67" s="109">
        <v>1</v>
      </c>
      <c r="M67" s="109">
        <v>0</v>
      </c>
      <c r="N67" s="109">
        <v>2</v>
      </c>
      <c r="O67" s="109">
        <v>7</v>
      </c>
      <c r="P67" s="109">
        <v>1</v>
      </c>
      <c r="Q67" s="115">
        <v>14</v>
      </c>
      <c r="R67" s="109">
        <v>0</v>
      </c>
      <c r="S67" s="109">
        <v>1</v>
      </c>
      <c r="T67" s="109">
        <v>1</v>
      </c>
      <c r="U67" s="109">
        <v>3</v>
      </c>
      <c r="V67" s="113">
        <v>1</v>
      </c>
      <c r="W67" s="109">
        <v>0</v>
      </c>
      <c r="X67" s="109">
        <v>0</v>
      </c>
      <c r="Y67" s="109">
        <v>3</v>
      </c>
      <c r="Z67" s="109">
        <v>4</v>
      </c>
      <c r="AA67" s="109">
        <v>17</v>
      </c>
      <c r="AB67" s="109">
        <v>3</v>
      </c>
      <c r="AC67" s="109">
        <v>0</v>
      </c>
      <c r="AD67" s="109">
        <v>7</v>
      </c>
      <c r="AE67" s="109">
        <v>0</v>
      </c>
      <c r="AF67" s="109">
        <v>1</v>
      </c>
      <c r="AG67" s="116">
        <v>6</v>
      </c>
    </row>
    <row r="68" spans="2:33" ht="15">
      <c r="B68" s="109"/>
      <c r="C68" s="109"/>
      <c r="D68" s="109">
        <v>2011</v>
      </c>
      <c r="E68" s="109">
        <v>2</v>
      </c>
      <c r="F68" s="109">
        <v>3</v>
      </c>
      <c r="G68" s="109">
        <v>1</v>
      </c>
      <c r="H68" s="109">
        <v>1</v>
      </c>
      <c r="I68" s="109">
        <v>0</v>
      </c>
      <c r="J68" s="109">
        <v>5</v>
      </c>
      <c r="K68" s="109">
        <v>14</v>
      </c>
      <c r="L68" s="109">
        <v>1</v>
      </c>
      <c r="M68" s="109">
        <v>0</v>
      </c>
      <c r="N68" s="109">
        <v>0</v>
      </c>
      <c r="O68" s="109">
        <v>7</v>
      </c>
      <c r="P68" s="109">
        <v>0</v>
      </c>
      <c r="Q68" s="109">
        <v>11</v>
      </c>
      <c r="R68" s="109">
        <v>1</v>
      </c>
      <c r="S68" s="109">
        <v>1</v>
      </c>
      <c r="T68" s="109">
        <v>0</v>
      </c>
      <c r="U68" s="109">
        <v>3</v>
      </c>
      <c r="V68" s="109">
        <v>0</v>
      </c>
      <c r="W68" s="109">
        <v>0</v>
      </c>
      <c r="X68" s="109">
        <v>1</v>
      </c>
      <c r="Y68" s="109">
        <v>1</v>
      </c>
      <c r="Z68" s="109">
        <v>4</v>
      </c>
      <c r="AA68" s="109">
        <v>23</v>
      </c>
      <c r="AB68" s="109">
        <v>2</v>
      </c>
      <c r="AC68" s="109">
        <v>1</v>
      </c>
      <c r="AD68" s="109">
        <v>7</v>
      </c>
      <c r="AE68" s="109">
        <v>0</v>
      </c>
      <c r="AF68" s="109">
        <v>1</v>
      </c>
      <c r="AG68" s="109">
        <v>6</v>
      </c>
    </row>
    <row r="69" spans="2:33" ht="15">
      <c r="B69" s="109"/>
      <c r="C69" s="109"/>
      <c r="D69" s="109">
        <v>2012</v>
      </c>
      <c r="E69" s="109">
        <v>2</v>
      </c>
      <c r="F69" s="109">
        <v>2</v>
      </c>
      <c r="G69" s="109">
        <v>3</v>
      </c>
      <c r="H69" s="109">
        <v>1</v>
      </c>
      <c r="I69" s="109">
        <v>0</v>
      </c>
      <c r="J69" s="109">
        <v>6</v>
      </c>
      <c r="K69" s="109">
        <v>11</v>
      </c>
      <c r="L69" s="109">
        <v>1</v>
      </c>
      <c r="M69" s="109">
        <v>1</v>
      </c>
      <c r="N69" s="109">
        <v>2</v>
      </c>
      <c r="O69" s="109">
        <v>10</v>
      </c>
      <c r="P69" s="109">
        <v>3</v>
      </c>
      <c r="Q69" s="109">
        <v>13</v>
      </c>
      <c r="R69" s="109">
        <v>1</v>
      </c>
      <c r="S69" s="109">
        <v>3</v>
      </c>
      <c r="T69" s="109">
        <v>0</v>
      </c>
      <c r="U69" s="109">
        <v>5</v>
      </c>
      <c r="V69" s="109">
        <v>0</v>
      </c>
      <c r="W69" s="109">
        <v>0</v>
      </c>
      <c r="X69" s="109">
        <v>1</v>
      </c>
      <c r="Y69" s="109">
        <v>0</v>
      </c>
      <c r="Z69" s="109">
        <v>4</v>
      </c>
      <c r="AA69" s="109">
        <v>17</v>
      </c>
      <c r="AB69" s="109">
        <v>0</v>
      </c>
      <c r="AC69" s="109">
        <v>0</v>
      </c>
      <c r="AD69" s="109">
        <v>10</v>
      </c>
      <c r="AE69" s="109">
        <v>1</v>
      </c>
      <c r="AF69" s="109">
        <v>2</v>
      </c>
      <c r="AG69" s="109">
        <v>3</v>
      </c>
    </row>
    <row r="70" spans="2:33" ht="15">
      <c r="B70" s="109"/>
      <c r="C70" s="109"/>
      <c r="D70" s="109">
        <v>2013</v>
      </c>
      <c r="E70" s="109">
        <v>1</v>
      </c>
      <c r="F70" s="109">
        <v>4</v>
      </c>
      <c r="G70" s="109">
        <v>2</v>
      </c>
      <c r="H70" s="109">
        <v>3</v>
      </c>
      <c r="I70" s="109">
        <v>0</v>
      </c>
      <c r="J70" s="109">
        <v>7</v>
      </c>
      <c r="K70" s="109">
        <v>16</v>
      </c>
      <c r="L70" s="109">
        <v>0</v>
      </c>
      <c r="M70" s="109">
        <v>0</v>
      </c>
      <c r="N70" s="109">
        <v>0</v>
      </c>
      <c r="O70" s="109">
        <v>11</v>
      </c>
      <c r="P70" s="109">
        <v>3</v>
      </c>
      <c r="Q70" s="109">
        <v>11</v>
      </c>
      <c r="R70" s="112">
        <v>5</v>
      </c>
      <c r="S70" s="109">
        <v>4</v>
      </c>
      <c r="T70" s="109">
        <v>0</v>
      </c>
      <c r="U70" s="109">
        <v>6</v>
      </c>
      <c r="V70" s="109">
        <v>0</v>
      </c>
      <c r="W70" s="109">
        <v>0</v>
      </c>
      <c r="X70" s="109">
        <v>2</v>
      </c>
      <c r="Y70" s="109">
        <v>1</v>
      </c>
      <c r="Z70" s="109">
        <v>5</v>
      </c>
      <c r="AA70" s="109">
        <v>13</v>
      </c>
      <c r="AB70" s="109">
        <v>4</v>
      </c>
      <c r="AC70" s="109">
        <v>0</v>
      </c>
      <c r="AD70" s="109">
        <v>9</v>
      </c>
      <c r="AE70" s="109">
        <v>1</v>
      </c>
      <c r="AF70" s="109">
        <v>0</v>
      </c>
      <c r="AG70" s="109">
        <v>8</v>
      </c>
    </row>
    <row r="71" spans="2:33" ht="15">
      <c r="B71" s="109"/>
      <c r="C71" s="109"/>
      <c r="D71" s="109">
        <v>2014</v>
      </c>
      <c r="E71" s="109">
        <v>2</v>
      </c>
      <c r="F71" s="109">
        <v>0</v>
      </c>
      <c r="G71" s="111">
        <v>6</v>
      </c>
      <c r="H71" s="109">
        <v>1</v>
      </c>
      <c r="I71" s="109">
        <v>0</v>
      </c>
      <c r="J71" s="109">
        <v>9</v>
      </c>
      <c r="K71" s="109">
        <v>9</v>
      </c>
      <c r="L71" s="109">
        <v>1</v>
      </c>
      <c r="M71" s="109">
        <v>0</v>
      </c>
      <c r="N71" s="109">
        <v>3</v>
      </c>
      <c r="O71" s="109">
        <v>6</v>
      </c>
      <c r="P71" s="109">
        <v>1</v>
      </c>
      <c r="Q71" s="109">
        <v>15</v>
      </c>
      <c r="R71" s="109">
        <v>2</v>
      </c>
      <c r="S71" s="109">
        <v>5</v>
      </c>
      <c r="T71" s="109">
        <v>0</v>
      </c>
      <c r="U71" s="109">
        <v>4</v>
      </c>
      <c r="V71" s="109">
        <v>0</v>
      </c>
      <c r="W71" s="109">
        <v>0</v>
      </c>
      <c r="X71" s="109">
        <v>1</v>
      </c>
      <c r="Y71" s="109">
        <v>1</v>
      </c>
      <c r="Z71" s="109">
        <v>6</v>
      </c>
      <c r="AA71" s="109">
        <v>13</v>
      </c>
      <c r="AB71" s="109">
        <v>3</v>
      </c>
      <c r="AC71" s="109">
        <v>0</v>
      </c>
      <c r="AD71" s="109">
        <v>10</v>
      </c>
      <c r="AE71" s="109">
        <v>1</v>
      </c>
      <c r="AF71" s="109">
        <v>1</v>
      </c>
      <c r="AG71" s="109">
        <v>11</v>
      </c>
    </row>
    <row r="72" spans="2:33" ht="15">
      <c r="B72" s="109"/>
      <c r="C72" s="109"/>
      <c r="D72" s="109">
        <v>2015</v>
      </c>
      <c r="E72" s="112">
        <v>5</v>
      </c>
      <c r="F72" s="109">
        <v>1</v>
      </c>
      <c r="G72" s="111">
        <v>6</v>
      </c>
      <c r="H72" s="109">
        <v>1</v>
      </c>
      <c r="I72" s="109">
        <v>0</v>
      </c>
      <c r="J72" s="109">
        <v>5</v>
      </c>
      <c r="K72" s="109">
        <v>9</v>
      </c>
      <c r="L72" s="109">
        <v>0</v>
      </c>
      <c r="M72" s="109">
        <v>0</v>
      </c>
      <c r="N72" s="109">
        <v>2</v>
      </c>
      <c r="O72" s="109">
        <v>6</v>
      </c>
      <c r="P72" s="109">
        <v>0</v>
      </c>
      <c r="Q72" s="109">
        <v>11</v>
      </c>
      <c r="R72" s="109">
        <v>0</v>
      </c>
      <c r="S72" s="109">
        <v>6</v>
      </c>
      <c r="T72" s="109">
        <v>0</v>
      </c>
      <c r="U72" s="109">
        <v>3</v>
      </c>
      <c r="V72" s="109">
        <v>0</v>
      </c>
      <c r="W72" s="109">
        <v>0</v>
      </c>
      <c r="X72" s="109">
        <v>0</v>
      </c>
      <c r="Y72" s="109">
        <v>1</v>
      </c>
      <c r="Z72" s="109">
        <v>3</v>
      </c>
      <c r="AA72" s="109">
        <v>9</v>
      </c>
      <c r="AB72" s="109">
        <v>3</v>
      </c>
      <c r="AC72" s="109">
        <v>0</v>
      </c>
      <c r="AD72" s="109">
        <v>3</v>
      </c>
      <c r="AE72" s="109">
        <v>0</v>
      </c>
      <c r="AF72" s="109">
        <v>2</v>
      </c>
      <c r="AG72" s="109">
        <v>5</v>
      </c>
    </row>
    <row r="73" spans="2:33" ht="15">
      <c r="B73" s="109"/>
      <c r="C73" s="109"/>
      <c r="D73" s="109">
        <v>2016</v>
      </c>
      <c r="E73" s="109">
        <v>5</v>
      </c>
      <c r="F73" s="109">
        <v>0</v>
      </c>
      <c r="G73" s="109">
        <v>6</v>
      </c>
      <c r="H73" s="109">
        <v>0</v>
      </c>
      <c r="I73" s="109">
        <v>0</v>
      </c>
      <c r="J73" s="109">
        <v>2</v>
      </c>
      <c r="K73" s="112">
        <v>3</v>
      </c>
      <c r="L73" s="109">
        <v>0</v>
      </c>
      <c r="M73" s="109">
        <v>0</v>
      </c>
      <c r="N73" s="109">
        <v>0</v>
      </c>
      <c r="O73" s="109">
        <v>7</v>
      </c>
      <c r="P73" s="109">
        <v>1</v>
      </c>
      <c r="Q73" s="109">
        <v>5</v>
      </c>
      <c r="R73" s="109">
        <v>2</v>
      </c>
      <c r="S73" s="109">
        <v>2</v>
      </c>
      <c r="T73" s="109">
        <v>0</v>
      </c>
      <c r="U73" s="109">
        <v>2</v>
      </c>
      <c r="V73" s="109">
        <v>1</v>
      </c>
      <c r="W73" s="109">
        <v>0</v>
      </c>
      <c r="X73" s="109">
        <v>0</v>
      </c>
      <c r="Y73" s="109">
        <v>0</v>
      </c>
      <c r="Z73" s="109">
        <v>2</v>
      </c>
      <c r="AA73" s="109">
        <v>16</v>
      </c>
      <c r="AB73" s="109">
        <v>5</v>
      </c>
      <c r="AC73" s="109">
        <v>0</v>
      </c>
      <c r="AD73" s="109">
        <v>3</v>
      </c>
      <c r="AE73" s="109">
        <v>1</v>
      </c>
      <c r="AF73" s="109">
        <v>1</v>
      </c>
      <c r="AG73" s="109">
        <v>6</v>
      </c>
    </row>
    <row r="74" spans="2:33" ht="15">
      <c r="B74" s="109"/>
      <c r="C74" s="109"/>
      <c r="D74" s="109">
        <v>2017</v>
      </c>
      <c r="E74" s="109">
        <v>5</v>
      </c>
      <c r="F74" s="109">
        <v>2</v>
      </c>
      <c r="G74" s="109">
        <v>5</v>
      </c>
      <c r="H74" s="109">
        <v>3</v>
      </c>
      <c r="I74" s="109">
        <v>0</v>
      </c>
      <c r="J74" s="109">
        <v>2</v>
      </c>
      <c r="K74" s="109">
        <v>8</v>
      </c>
      <c r="L74" s="109">
        <v>0</v>
      </c>
      <c r="M74" s="109">
        <v>0</v>
      </c>
      <c r="N74" s="112">
        <v>4</v>
      </c>
      <c r="O74" s="109">
        <v>10</v>
      </c>
      <c r="P74" s="109">
        <v>0</v>
      </c>
      <c r="Q74" s="109">
        <v>8</v>
      </c>
      <c r="R74" s="109">
        <v>2</v>
      </c>
      <c r="S74" s="112">
        <v>10</v>
      </c>
      <c r="T74" s="109">
        <v>1</v>
      </c>
      <c r="U74" s="109">
        <v>5</v>
      </c>
      <c r="V74" s="109">
        <v>0</v>
      </c>
      <c r="W74" s="109">
        <v>0</v>
      </c>
      <c r="X74" s="109">
        <v>1</v>
      </c>
      <c r="Y74" s="109">
        <v>1</v>
      </c>
      <c r="Z74" s="109">
        <v>3</v>
      </c>
      <c r="AA74" s="109">
        <v>12</v>
      </c>
      <c r="AB74" s="109">
        <v>3</v>
      </c>
      <c r="AC74" s="109">
        <v>1</v>
      </c>
      <c r="AD74" s="109">
        <v>4</v>
      </c>
      <c r="AE74" s="109">
        <v>3</v>
      </c>
      <c r="AF74" s="109">
        <v>1</v>
      </c>
      <c r="AG74" s="109">
        <v>10</v>
      </c>
    </row>
    <row r="75" spans="2:33" ht="15">
      <c r="B75" s="109"/>
      <c r="C75" s="109"/>
      <c r="D75" s="109">
        <v>2018</v>
      </c>
      <c r="E75" s="109">
        <v>1</v>
      </c>
      <c r="F75" s="109">
        <v>2</v>
      </c>
      <c r="G75" s="109">
        <v>1</v>
      </c>
      <c r="H75" s="109">
        <v>3</v>
      </c>
      <c r="I75" s="109">
        <v>0</v>
      </c>
      <c r="J75" s="109">
        <v>5</v>
      </c>
      <c r="K75" s="109">
        <v>7</v>
      </c>
      <c r="L75" s="109">
        <v>0</v>
      </c>
      <c r="M75" s="109">
        <v>0</v>
      </c>
      <c r="N75" s="109">
        <v>2</v>
      </c>
      <c r="O75" s="109">
        <v>8</v>
      </c>
      <c r="P75" s="109">
        <v>0</v>
      </c>
      <c r="Q75" s="109">
        <v>7</v>
      </c>
      <c r="R75" s="109">
        <v>2</v>
      </c>
      <c r="S75" s="109">
        <v>8</v>
      </c>
      <c r="T75" s="109">
        <v>0</v>
      </c>
      <c r="U75" s="112">
        <v>8</v>
      </c>
      <c r="V75" s="109">
        <v>0</v>
      </c>
      <c r="W75" s="109">
        <v>0</v>
      </c>
      <c r="X75" s="109">
        <v>0</v>
      </c>
      <c r="Y75" s="109">
        <v>0</v>
      </c>
      <c r="Z75" s="109">
        <v>5</v>
      </c>
      <c r="AA75" s="109">
        <v>8</v>
      </c>
      <c r="AB75" s="109">
        <v>4</v>
      </c>
      <c r="AC75" s="109">
        <v>1</v>
      </c>
      <c r="AD75" s="109">
        <v>7</v>
      </c>
      <c r="AE75" s="109">
        <v>0</v>
      </c>
      <c r="AF75" s="109">
        <v>3</v>
      </c>
      <c r="AG75" s="112">
        <v>1</v>
      </c>
    </row>
    <row r="76" spans="2:33" ht="15">
      <c r="B76" s="109"/>
      <c r="C76" s="109"/>
      <c r="D76" s="109">
        <v>2019</v>
      </c>
      <c r="E76" s="109">
        <v>3</v>
      </c>
      <c r="F76" s="109">
        <v>1</v>
      </c>
      <c r="G76" s="109">
        <v>4</v>
      </c>
      <c r="H76" s="109">
        <v>3</v>
      </c>
      <c r="I76" s="109">
        <v>0</v>
      </c>
      <c r="J76" s="109">
        <v>5</v>
      </c>
      <c r="K76" s="109">
        <v>4</v>
      </c>
      <c r="L76" s="109">
        <v>0</v>
      </c>
      <c r="M76" s="109">
        <v>0</v>
      </c>
      <c r="N76" s="109">
        <v>0</v>
      </c>
      <c r="O76" s="109">
        <v>10</v>
      </c>
      <c r="P76" s="109">
        <v>1</v>
      </c>
      <c r="Q76" s="109">
        <v>6</v>
      </c>
      <c r="R76" s="109">
        <v>2</v>
      </c>
      <c r="S76" s="109">
        <v>4</v>
      </c>
      <c r="T76" s="109">
        <v>0</v>
      </c>
      <c r="U76" s="109">
        <v>5</v>
      </c>
      <c r="V76" s="109">
        <v>0</v>
      </c>
      <c r="W76" s="109">
        <v>0</v>
      </c>
      <c r="X76" s="109">
        <v>0</v>
      </c>
      <c r="Y76" s="109">
        <v>0</v>
      </c>
      <c r="Z76" s="109">
        <v>4</v>
      </c>
      <c r="AA76" s="109">
        <v>16</v>
      </c>
      <c r="AB76" s="109">
        <v>0</v>
      </c>
      <c r="AC76" s="109">
        <v>0</v>
      </c>
      <c r="AD76" s="109">
        <v>7</v>
      </c>
      <c r="AE76" s="109">
        <v>3</v>
      </c>
      <c r="AF76" s="109">
        <v>2</v>
      </c>
      <c r="AG76" s="112">
        <v>0</v>
      </c>
    </row>
    <row r="77" spans="2:33" ht="15">
      <c r="B77" s="109"/>
      <c r="C77" s="109"/>
      <c r="D77" s="109">
        <v>2020</v>
      </c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</row>
    <row r="78" spans="2:33" ht="15">
      <c r="B78" s="110" t="s">
        <v>58</v>
      </c>
      <c r="C78" s="110" t="s">
        <v>458</v>
      </c>
      <c r="D78" s="110">
        <v>2006</v>
      </c>
      <c r="E78" s="110">
        <v>40</v>
      </c>
      <c r="F78" s="110">
        <v>56</v>
      </c>
      <c r="G78" s="110">
        <v>10</v>
      </c>
      <c r="H78" s="110"/>
      <c r="I78" s="110"/>
      <c r="J78" s="110">
        <v>104</v>
      </c>
      <c r="K78" s="110">
        <v>181</v>
      </c>
      <c r="L78" s="110">
        <v>8</v>
      </c>
      <c r="M78" s="110"/>
      <c r="N78" s="110">
        <v>25</v>
      </c>
      <c r="O78" s="110">
        <v>13</v>
      </c>
      <c r="P78" s="110">
        <v>9</v>
      </c>
      <c r="Q78" s="110">
        <v>140</v>
      </c>
      <c r="R78" s="110"/>
      <c r="S78" s="110">
        <v>104</v>
      </c>
      <c r="T78" s="110">
        <v>0</v>
      </c>
      <c r="U78" s="110">
        <v>38</v>
      </c>
      <c r="V78" s="110">
        <v>21</v>
      </c>
      <c r="W78" s="110"/>
      <c r="X78" s="110">
        <v>10</v>
      </c>
      <c r="Y78" s="110">
        <v>12</v>
      </c>
      <c r="Z78" s="110">
        <v>2</v>
      </c>
      <c r="AA78" s="110">
        <v>275</v>
      </c>
      <c r="AB78" s="110">
        <v>22</v>
      </c>
      <c r="AC78" s="110">
        <v>87</v>
      </c>
      <c r="AD78" s="110">
        <v>16</v>
      </c>
      <c r="AE78" s="110">
        <v>41</v>
      </c>
      <c r="AF78" s="110">
        <v>68</v>
      </c>
      <c r="AG78" s="110">
        <v>9</v>
      </c>
    </row>
    <row r="79" spans="2:33" ht="15">
      <c r="B79" s="110"/>
      <c r="C79" s="110"/>
      <c r="D79" s="110">
        <v>2007</v>
      </c>
      <c r="E79" s="110">
        <v>55</v>
      </c>
      <c r="F79" s="110">
        <v>76</v>
      </c>
      <c r="G79" s="110">
        <v>10</v>
      </c>
      <c r="H79" s="110"/>
      <c r="I79" s="110">
        <v>0</v>
      </c>
      <c r="J79" s="110">
        <v>48</v>
      </c>
      <c r="K79" s="110">
        <v>97</v>
      </c>
      <c r="L79" s="110">
        <v>5</v>
      </c>
      <c r="M79" s="110">
        <v>33</v>
      </c>
      <c r="N79" s="110">
        <v>22</v>
      </c>
      <c r="O79" s="110">
        <v>19</v>
      </c>
      <c r="P79" s="110">
        <v>11</v>
      </c>
      <c r="Q79" s="110">
        <v>115</v>
      </c>
      <c r="R79" s="110"/>
      <c r="S79" s="110">
        <v>54</v>
      </c>
      <c r="T79" s="110">
        <v>2</v>
      </c>
      <c r="U79" s="110">
        <v>23</v>
      </c>
      <c r="V79" s="110">
        <v>13</v>
      </c>
      <c r="W79" s="110"/>
      <c r="X79" s="110">
        <v>9</v>
      </c>
      <c r="Y79" s="110">
        <v>26</v>
      </c>
      <c r="Z79" s="110">
        <v>2</v>
      </c>
      <c r="AA79" s="110">
        <v>325</v>
      </c>
      <c r="AB79" s="110">
        <v>27</v>
      </c>
      <c r="AC79" s="110">
        <v>91</v>
      </c>
      <c r="AD79" s="110">
        <v>14</v>
      </c>
      <c r="AE79" s="110">
        <v>32</v>
      </c>
      <c r="AF79" s="110">
        <v>71</v>
      </c>
      <c r="AG79" s="110">
        <v>14</v>
      </c>
    </row>
    <row r="80" spans="2:33" ht="15">
      <c r="B80" s="110"/>
      <c r="C80" s="110"/>
      <c r="D80" s="110">
        <v>2008</v>
      </c>
      <c r="E80" s="110">
        <v>36</v>
      </c>
      <c r="F80" s="110">
        <v>56</v>
      </c>
      <c r="G80" s="110">
        <v>9</v>
      </c>
      <c r="H80" s="110"/>
      <c r="I80" s="110">
        <v>0</v>
      </c>
      <c r="J80" s="110">
        <v>53</v>
      </c>
      <c r="K80" s="110">
        <v>76</v>
      </c>
      <c r="L80" s="110">
        <v>4</v>
      </c>
      <c r="M80" s="110">
        <v>12</v>
      </c>
      <c r="N80" s="110">
        <v>17</v>
      </c>
      <c r="O80" s="110">
        <v>18</v>
      </c>
      <c r="P80" s="110">
        <v>9</v>
      </c>
      <c r="Q80" s="110">
        <v>115</v>
      </c>
      <c r="R80" s="110"/>
      <c r="S80" s="110">
        <v>44</v>
      </c>
      <c r="T80" s="110">
        <v>1</v>
      </c>
      <c r="U80" s="110">
        <v>16</v>
      </c>
      <c r="V80" s="110">
        <v>19</v>
      </c>
      <c r="W80" s="110"/>
      <c r="X80" s="110">
        <v>10</v>
      </c>
      <c r="Y80" s="110">
        <v>21</v>
      </c>
      <c r="Z80" s="110">
        <v>0</v>
      </c>
      <c r="AA80" s="110">
        <v>278</v>
      </c>
      <c r="AB80" s="110">
        <v>20</v>
      </c>
      <c r="AC80" s="110">
        <v>86</v>
      </c>
      <c r="AD80" s="110">
        <v>6</v>
      </c>
      <c r="AE80" s="110">
        <v>41</v>
      </c>
      <c r="AF80" s="110">
        <v>63</v>
      </c>
      <c r="AG80" s="110">
        <v>23</v>
      </c>
    </row>
    <row r="81" spans="2:33" ht="15.75" thickBot="1">
      <c r="B81" s="110"/>
      <c r="C81" s="110"/>
      <c r="D81" s="110">
        <v>2009</v>
      </c>
      <c r="E81" s="110">
        <v>36</v>
      </c>
      <c r="F81" s="110">
        <v>31</v>
      </c>
      <c r="G81" s="110">
        <v>5</v>
      </c>
      <c r="H81" s="110">
        <v>7</v>
      </c>
      <c r="I81" s="110">
        <v>0</v>
      </c>
      <c r="J81" s="110">
        <v>42</v>
      </c>
      <c r="K81" s="110">
        <v>64</v>
      </c>
      <c r="L81" s="110">
        <v>2</v>
      </c>
      <c r="M81" s="110">
        <v>7</v>
      </c>
      <c r="N81" s="110">
        <v>26</v>
      </c>
      <c r="O81" s="110">
        <v>19</v>
      </c>
      <c r="P81" s="110">
        <v>12</v>
      </c>
      <c r="Q81" s="113">
        <v>49</v>
      </c>
      <c r="R81" s="110"/>
      <c r="S81" s="110">
        <v>39</v>
      </c>
      <c r="T81" s="110">
        <v>1</v>
      </c>
      <c r="U81" s="112">
        <v>7</v>
      </c>
      <c r="V81" s="110">
        <v>14</v>
      </c>
      <c r="W81" s="110">
        <v>5</v>
      </c>
      <c r="X81" s="110">
        <v>8</v>
      </c>
      <c r="Y81" s="110">
        <v>13</v>
      </c>
      <c r="Z81" s="110">
        <v>2</v>
      </c>
      <c r="AA81" s="110">
        <v>98</v>
      </c>
      <c r="AB81" s="110">
        <v>15</v>
      </c>
      <c r="AC81" s="114">
        <v>57</v>
      </c>
      <c r="AD81" s="110">
        <v>13</v>
      </c>
      <c r="AE81" s="110">
        <v>11</v>
      </c>
      <c r="AF81" s="110">
        <v>51</v>
      </c>
      <c r="AG81" s="110">
        <v>16</v>
      </c>
    </row>
    <row r="82" spans="2:33" ht="15.75" thickBot="1">
      <c r="B82" s="110"/>
      <c r="C82" s="110"/>
      <c r="D82" s="110">
        <v>2010</v>
      </c>
      <c r="E82" s="110">
        <v>33</v>
      </c>
      <c r="F82" s="110">
        <v>17</v>
      </c>
      <c r="G82" s="110">
        <v>10</v>
      </c>
      <c r="H82" s="110">
        <v>6</v>
      </c>
      <c r="I82" s="110">
        <v>0</v>
      </c>
      <c r="J82" s="110">
        <v>57</v>
      </c>
      <c r="K82" s="112">
        <v>73</v>
      </c>
      <c r="L82" s="110">
        <v>9</v>
      </c>
      <c r="M82" s="110">
        <v>17</v>
      </c>
      <c r="N82" s="110">
        <v>16</v>
      </c>
      <c r="O82" s="110">
        <v>11</v>
      </c>
      <c r="P82" s="110">
        <v>9</v>
      </c>
      <c r="Q82" s="115">
        <v>36</v>
      </c>
      <c r="R82" s="110">
        <v>12</v>
      </c>
      <c r="S82" s="110">
        <v>42</v>
      </c>
      <c r="T82" s="110">
        <v>2</v>
      </c>
      <c r="U82" s="110">
        <v>15</v>
      </c>
      <c r="V82" s="112">
        <v>6</v>
      </c>
      <c r="W82" s="110">
        <v>2</v>
      </c>
      <c r="X82" s="110">
        <v>10</v>
      </c>
      <c r="Y82" s="112">
        <v>9</v>
      </c>
      <c r="Z82" s="110">
        <v>3</v>
      </c>
      <c r="AA82" s="110">
        <v>86</v>
      </c>
      <c r="AB82" s="110">
        <v>14</v>
      </c>
      <c r="AC82" s="110">
        <v>58</v>
      </c>
      <c r="AD82" s="110">
        <v>14</v>
      </c>
      <c r="AE82" s="110">
        <v>16</v>
      </c>
      <c r="AF82" s="114">
        <v>11</v>
      </c>
      <c r="AG82" s="112">
        <v>7</v>
      </c>
    </row>
    <row r="83" spans="2:33" ht="15.75" thickBot="1">
      <c r="B83" s="110"/>
      <c r="C83" s="110"/>
      <c r="D83" s="110">
        <v>2011</v>
      </c>
      <c r="E83" s="110">
        <v>43</v>
      </c>
      <c r="F83" s="110">
        <v>16</v>
      </c>
      <c r="G83" s="110">
        <v>7</v>
      </c>
      <c r="H83" s="110">
        <v>4</v>
      </c>
      <c r="I83" s="110">
        <v>0</v>
      </c>
      <c r="J83" s="116">
        <v>34</v>
      </c>
      <c r="K83" s="112">
        <v>56</v>
      </c>
      <c r="L83" s="110">
        <v>2</v>
      </c>
      <c r="M83" s="110">
        <v>15</v>
      </c>
      <c r="N83" s="112">
        <v>8</v>
      </c>
      <c r="O83" s="110">
        <v>8</v>
      </c>
      <c r="P83" s="110">
        <v>5</v>
      </c>
      <c r="Q83" s="110">
        <v>40</v>
      </c>
      <c r="R83" s="110">
        <v>18</v>
      </c>
      <c r="S83" s="110">
        <v>38</v>
      </c>
      <c r="T83" s="110">
        <v>0</v>
      </c>
      <c r="U83" s="110">
        <v>18</v>
      </c>
      <c r="V83" s="110">
        <v>6</v>
      </c>
      <c r="W83" s="110">
        <v>0</v>
      </c>
      <c r="X83" s="110">
        <v>8</v>
      </c>
      <c r="Y83" s="110">
        <v>14</v>
      </c>
      <c r="Z83" s="110">
        <v>2</v>
      </c>
      <c r="AA83" s="110">
        <v>86</v>
      </c>
      <c r="AB83" s="110">
        <v>7</v>
      </c>
      <c r="AC83" s="112">
        <v>43</v>
      </c>
      <c r="AD83" s="110">
        <v>7</v>
      </c>
      <c r="AE83" s="112">
        <v>6</v>
      </c>
      <c r="AF83" s="110">
        <v>21</v>
      </c>
      <c r="AG83" s="110">
        <v>11</v>
      </c>
    </row>
    <row r="84" spans="2:33" ht="15">
      <c r="B84" s="110"/>
      <c r="C84" s="110"/>
      <c r="D84" s="110">
        <v>2012</v>
      </c>
      <c r="E84" s="110">
        <v>36</v>
      </c>
      <c r="F84" s="110">
        <v>18</v>
      </c>
      <c r="G84" s="110">
        <v>15</v>
      </c>
      <c r="H84" s="110">
        <v>8</v>
      </c>
      <c r="I84" s="110">
        <v>0</v>
      </c>
      <c r="J84" s="110">
        <v>47</v>
      </c>
      <c r="K84" s="110">
        <v>79</v>
      </c>
      <c r="L84" s="110">
        <v>5</v>
      </c>
      <c r="M84" s="110">
        <v>10</v>
      </c>
      <c r="N84" s="112">
        <v>6</v>
      </c>
      <c r="O84" s="110">
        <v>8</v>
      </c>
      <c r="P84" s="110">
        <v>11</v>
      </c>
      <c r="Q84" s="110">
        <v>38</v>
      </c>
      <c r="R84" s="110">
        <v>18</v>
      </c>
      <c r="S84" s="110">
        <v>37</v>
      </c>
      <c r="T84" s="110">
        <v>0</v>
      </c>
      <c r="U84" s="110">
        <v>13</v>
      </c>
      <c r="V84" s="110">
        <v>4</v>
      </c>
      <c r="W84" s="110">
        <v>0</v>
      </c>
      <c r="X84" s="110">
        <v>6</v>
      </c>
      <c r="Y84" s="110">
        <v>19</v>
      </c>
      <c r="Z84" s="110">
        <v>2</v>
      </c>
      <c r="AA84" s="110">
        <v>77</v>
      </c>
      <c r="AB84" s="110">
        <v>11</v>
      </c>
      <c r="AC84" s="110">
        <v>59</v>
      </c>
      <c r="AD84" s="110">
        <v>11</v>
      </c>
      <c r="AE84" s="110">
        <v>8</v>
      </c>
      <c r="AF84" s="110">
        <v>27</v>
      </c>
      <c r="AG84" s="110">
        <v>10</v>
      </c>
    </row>
    <row r="85" spans="2:33" ht="15">
      <c r="B85" s="110"/>
      <c r="C85" s="110"/>
      <c r="D85" s="110">
        <v>2013</v>
      </c>
      <c r="E85" s="110">
        <v>37</v>
      </c>
      <c r="F85" s="110">
        <v>13</v>
      </c>
      <c r="G85" s="110">
        <v>11</v>
      </c>
      <c r="H85" s="110">
        <v>3</v>
      </c>
      <c r="I85" s="110">
        <v>0</v>
      </c>
      <c r="J85" s="110">
        <v>36</v>
      </c>
      <c r="K85" s="110">
        <v>59</v>
      </c>
      <c r="L85" s="110">
        <v>5</v>
      </c>
      <c r="M85" s="110">
        <v>11</v>
      </c>
      <c r="N85" s="110">
        <v>5</v>
      </c>
      <c r="O85" s="110">
        <v>11</v>
      </c>
      <c r="P85" s="110">
        <v>4</v>
      </c>
      <c r="Q85" s="110">
        <v>42</v>
      </c>
      <c r="R85" s="110">
        <v>13</v>
      </c>
      <c r="S85" s="110">
        <v>35</v>
      </c>
      <c r="T85" s="110">
        <v>0</v>
      </c>
      <c r="U85" s="110">
        <v>14</v>
      </c>
      <c r="V85" s="110">
        <v>4</v>
      </c>
      <c r="W85" s="110">
        <v>2</v>
      </c>
      <c r="X85" s="110">
        <v>2</v>
      </c>
      <c r="Y85" s="110">
        <v>21</v>
      </c>
      <c r="Z85" s="110">
        <v>3</v>
      </c>
      <c r="AA85" s="110">
        <v>75</v>
      </c>
      <c r="AB85" s="110">
        <v>12</v>
      </c>
      <c r="AC85" s="110">
        <v>44</v>
      </c>
      <c r="AD85" s="110">
        <v>13</v>
      </c>
      <c r="AE85" s="110">
        <v>11</v>
      </c>
      <c r="AF85" s="110">
        <v>18</v>
      </c>
      <c r="AG85" s="110">
        <v>12</v>
      </c>
    </row>
    <row r="86" spans="2:33" ht="15">
      <c r="B86" s="110"/>
      <c r="C86" s="110"/>
      <c r="D86" s="110">
        <v>2014</v>
      </c>
      <c r="E86" s="110">
        <v>27</v>
      </c>
      <c r="F86" s="110">
        <v>21</v>
      </c>
      <c r="G86" s="110">
        <v>11</v>
      </c>
      <c r="H86" s="110">
        <v>4</v>
      </c>
      <c r="I86" s="110">
        <v>0</v>
      </c>
      <c r="J86" s="110">
        <v>46</v>
      </c>
      <c r="K86" s="110">
        <v>67</v>
      </c>
      <c r="L86" s="110">
        <v>5</v>
      </c>
      <c r="M86" s="112">
        <v>5</v>
      </c>
      <c r="N86" s="110">
        <v>10</v>
      </c>
      <c r="O86" s="110">
        <v>10</v>
      </c>
      <c r="P86" s="110">
        <v>4</v>
      </c>
      <c r="Q86" s="110">
        <v>51</v>
      </c>
      <c r="R86" s="112">
        <v>6</v>
      </c>
      <c r="S86" s="110">
        <v>28</v>
      </c>
      <c r="T86" s="110">
        <v>1</v>
      </c>
      <c r="U86" s="110">
        <v>16</v>
      </c>
      <c r="V86" s="110">
        <v>5</v>
      </c>
      <c r="W86" s="110">
        <v>0</v>
      </c>
      <c r="X86" s="110">
        <v>3</v>
      </c>
      <c r="Y86" s="110">
        <v>13</v>
      </c>
      <c r="Z86" s="110">
        <v>2</v>
      </c>
      <c r="AA86" s="110">
        <v>65</v>
      </c>
      <c r="AB86" s="110">
        <v>9</v>
      </c>
      <c r="AC86" s="110">
        <v>50</v>
      </c>
      <c r="AD86" s="110">
        <v>13</v>
      </c>
      <c r="AE86" s="110">
        <v>9</v>
      </c>
      <c r="AF86" s="110">
        <v>20</v>
      </c>
      <c r="AG86" s="110">
        <v>11</v>
      </c>
    </row>
    <row r="87" spans="2:33" ht="15.75" thickBot="1">
      <c r="B87" s="110"/>
      <c r="C87" s="110"/>
      <c r="D87" s="110">
        <v>2015</v>
      </c>
      <c r="E87" s="110">
        <v>33</v>
      </c>
      <c r="F87" s="110">
        <v>14</v>
      </c>
      <c r="G87" s="110">
        <v>6</v>
      </c>
      <c r="H87" s="110">
        <v>4</v>
      </c>
      <c r="I87" s="110">
        <v>0</v>
      </c>
      <c r="J87" s="110">
        <v>36</v>
      </c>
      <c r="K87" s="110">
        <v>61</v>
      </c>
      <c r="L87" s="110">
        <v>2</v>
      </c>
      <c r="M87" s="110">
        <v>10</v>
      </c>
      <c r="N87" s="110">
        <v>11</v>
      </c>
      <c r="O87" s="110">
        <v>8</v>
      </c>
      <c r="P87" s="110">
        <v>10</v>
      </c>
      <c r="Q87" s="110">
        <v>41</v>
      </c>
      <c r="R87" s="110">
        <v>11</v>
      </c>
      <c r="S87" s="110">
        <v>33</v>
      </c>
      <c r="T87" s="110">
        <v>0</v>
      </c>
      <c r="U87" s="110">
        <v>19</v>
      </c>
      <c r="V87" s="110">
        <v>3</v>
      </c>
      <c r="W87" s="110">
        <v>0</v>
      </c>
      <c r="X87" s="110">
        <v>5</v>
      </c>
      <c r="Y87" s="110">
        <v>12</v>
      </c>
      <c r="Z87" s="110">
        <v>3</v>
      </c>
      <c r="AA87" s="110">
        <v>74</v>
      </c>
      <c r="AB87" s="110">
        <v>6</v>
      </c>
      <c r="AC87" s="112">
        <v>29</v>
      </c>
      <c r="AD87" s="110">
        <v>9</v>
      </c>
      <c r="AE87" s="110">
        <v>10</v>
      </c>
      <c r="AF87" s="110">
        <v>22</v>
      </c>
      <c r="AG87" s="112">
        <v>3</v>
      </c>
    </row>
    <row r="88" spans="2:33" ht="15.75" thickBot="1">
      <c r="B88" s="110"/>
      <c r="C88" s="110"/>
      <c r="D88" s="110">
        <v>2016</v>
      </c>
      <c r="E88" s="110">
        <v>31</v>
      </c>
      <c r="F88" s="110">
        <v>12</v>
      </c>
      <c r="G88" s="110">
        <v>5</v>
      </c>
      <c r="H88" s="110">
        <v>3</v>
      </c>
      <c r="I88" s="110">
        <v>0</v>
      </c>
      <c r="J88" s="110">
        <v>34</v>
      </c>
      <c r="K88" s="110">
        <v>50</v>
      </c>
      <c r="L88" s="110">
        <v>2</v>
      </c>
      <c r="M88" s="110">
        <v>8</v>
      </c>
      <c r="N88" s="114">
        <v>1</v>
      </c>
      <c r="O88" s="110">
        <v>10</v>
      </c>
      <c r="P88" s="110">
        <v>6</v>
      </c>
      <c r="Q88" s="110">
        <v>48</v>
      </c>
      <c r="R88" s="110">
        <v>5</v>
      </c>
      <c r="S88" s="110">
        <v>27</v>
      </c>
      <c r="T88" s="110">
        <v>0</v>
      </c>
      <c r="U88" s="110">
        <v>15</v>
      </c>
      <c r="V88" s="110">
        <v>6</v>
      </c>
      <c r="W88" s="110">
        <v>1</v>
      </c>
      <c r="X88" s="110">
        <v>3</v>
      </c>
      <c r="Y88" s="116">
        <v>7</v>
      </c>
      <c r="Z88" s="110">
        <v>0</v>
      </c>
      <c r="AA88" s="110">
        <v>76</v>
      </c>
      <c r="AB88" s="110">
        <v>8</v>
      </c>
      <c r="AC88" s="110">
        <v>42</v>
      </c>
      <c r="AD88" s="110">
        <v>7</v>
      </c>
      <c r="AE88" s="110">
        <v>8</v>
      </c>
      <c r="AF88" s="110">
        <v>12</v>
      </c>
      <c r="AG88" s="110">
        <v>10</v>
      </c>
    </row>
    <row r="89" spans="2:33" ht="15.75" thickBot="1">
      <c r="B89" s="110"/>
      <c r="C89" s="110"/>
      <c r="D89" s="110">
        <v>2017</v>
      </c>
      <c r="E89" s="110">
        <v>26</v>
      </c>
      <c r="F89" s="110">
        <v>12</v>
      </c>
      <c r="G89" s="110">
        <v>11</v>
      </c>
      <c r="H89" s="110">
        <v>1</v>
      </c>
      <c r="I89" s="110">
        <v>0</v>
      </c>
      <c r="J89" s="110">
        <v>36</v>
      </c>
      <c r="K89" s="110">
        <v>73</v>
      </c>
      <c r="L89" s="110">
        <v>2</v>
      </c>
      <c r="M89" s="110">
        <v>13</v>
      </c>
      <c r="N89" s="110">
        <v>5</v>
      </c>
      <c r="O89" s="110">
        <v>12</v>
      </c>
      <c r="P89" s="110">
        <v>7</v>
      </c>
      <c r="Q89" s="110">
        <v>41</v>
      </c>
      <c r="R89" s="110">
        <v>10</v>
      </c>
      <c r="S89" s="110">
        <v>33</v>
      </c>
      <c r="T89" s="110">
        <v>0</v>
      </c>
      <c r="U89" s="110">
        <v>12</v>
      </c>
      <c r="V89" s="110">
        <v>2</v>
      </c>
      <c r="W89" s="110">
        <v>0</v>
      </c>
      <c r="X89" s="110">
        <v>7</v>
      </c>
      <c r="Y89" s="110">
        <v>11</v>
      </c>
      <c r="Z89" s="110">
        <v>2</v>
      </c>
      <c r="AA89" s="110">
        <v>57</v>
      </c>
      <c r="AB89" s="110">
        <v>7</v>
      </c>
      <c r="AC89" s="110">
        <v>43</v>
      </c>
      <c r="AD89" s="110">
        <v>16</v>
      </c>
      <c r="AE89" s="110">
        <v>6</v>
      </c>
      <c r="AF89" s="110">
        <v>14</v>
      </c>
      <c r="AG89" s="110">
        <v>10</v>
      </c>
    </row>
    <row r="90" spans="2:33" ht="15.75" thickBot="1">
      <c r="B90" s="110"/>
      <c r="C90" s="110"/>
      <c r="D90" s="110">
        <v>2018</v>
      </c>
      <c r="E90" s="110">
        <v>19</v>
      </c>
      <c r="F90" s="110">
        <v>15</v>
      </c>
      <c r="G90" s="110">
        <v>5</v>
      </c>
      <c r="H90" s="110">
        <v>2</v>
      </c>
      <c r="I90" s="110">
        <v>0</v>
      </c>
      <c r="J90" s="110">
        <v>47</v>
      </c>
      <c r="K90" s="110">
        <v>66</v>
      </c>
      <c r="L90" s="110">
        <v>3</v>
      </c>
      <c r="M90" s="112">
        <v>17</v>
      </c>
      <c r="N90" s="110">
        <v>7</v>
      </c>
      <c r="O90" s="110">
        <v>10</v>
      </c>
      <c r="P90" s="110">
        <v>7</v>
      </c>
      <c r="Q90" s="112">
        <v>26</v>
      </c>
      <c r="R90" s="110">
        <v>12</v>
      </c>
      <c r="S90" s="110">
        <v>33</v>
      </c>
      <c r="T90" s="110">
        <v>1</v>
      </c>
      <c r="U90" s="116">
        <v>3</v>
      </c>
      <c r="V90" s="110">
        <v>3</v>
      </c>
      <c r="W90" s="110">
        <v>2</v>
      </c>
      <c r="X90" s="110">
        <v>9</v>
      </c>
      <c r="Y90" s="110">
        <v>13</v>
      </c>
      <c r="Z90" s="110">
        <v>3</v>
      </c>
      <c r="AA90" s="110">
        <v>64</v>
      </c>
      <c r="AB90" s="110">
        <v>7</v>
      </c>
      <c r="AC90" s="110">
        <v>34</v>
      </c>
      <c r="AD90" s="110">
        <v>10</v>
      </c>
      <c r="AE90" s="110">
        <v>9</v>
      </c>
      <c r="AF90" s="110">
        <v>20</v>
      </c>
      <c r="AG90" s="110">
        <v>5</v>
      </c>
    </row>
    <row r="91" spans="2:33" ht="15">
      <c r="B91" s="110"/>
      <c r="C91" s="110"/>
      <c r="D91" s="110">
        <v>2019</v>
      </c>
      <c r="E91" s="110">
        <v>24</v>
      </c>
      <c r="F91" s="110">
        <v>15</v>
      </c>
      <c r="G91" s="110">
        <v>7</v>
      </c>
      <c r="H91" s="110">
        <v>1</v>
      </c>
      <c r="I91" s="110">
        <v>0</v>
      </c>
      <c r="J91" s="110">
        <v>46</v>
      </c>
      <c r="K91" s="110">
        <v>55</v>
      </c>
      <c r="L91" s="110">
        <v>1</v>
      </c>
      <c r="M91" s="113">
        <v>4</v>
      </c>
      <c r="N91" s="110">
        <v>7</v>
      </c>
      <c r="O91" s="110">
        <v>3</v>
      </c>
      <c r="P91" s="110">
        <v>6</v>
      </c>
      <c r="Q91" s="110">
        <v>38</v>
      </c>
      <c r="R91" s="110">
        <v>11</v>
      </c>
      <c r="S91" s="110">
        <v>37</v>
      </c>
      <c r="T91" s="110">
        <v>0</v>
      </c>
      <c r="U91" s="110">
        <v>5</v>
      </c>
      <c r="V91" s="110">
        <v>0</v>
      </c>
      <c r="W91" s="110">
        <v>0</v>
      </c>
      <c r="X91" s="110">
        <v>7</v>
      </c>
      <c r="Y91" s="110">
        <v>14</v>
      </c>
      <c r="Z91" s="110">
        <v>1</v>
      </c>
      <c r="AA91" s="110">
        <v>68</v>
      </c>
      <c r="AB91" s="114">
        <v>16</v>
      </c>
      <c r="AC91" s="110">
        <v>37</v>
      </c>
      <c r="AD91" s="110">
        <v>8</v>
      </c>
      <c r="AE91" s="110">
        <v>7</v>
      </c>
      <c r="AF91" s="110">
        <v>16</v>
      </c>
      <c r="AG91" s="110">
        <v>5</v>
      </c>
    </row>
    <row r="92" spans="2:33" ht="15">
      <c r="B92" s="110"/>
      <c r="C92" s="110"/>
      <c r="D92" s="110">
        <v>2020</v>
      </c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</row>
    <row r="93" spans="2:33" ht="15">
      <c r="B93" s="109" t="s">
        <v>274</v>
      </c>
      <c r="C93" s="109" t="s">
        <v>459</v>
      </c>
      <c r="D93" s="109">
        <v>2006</v>
      </c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</row>
    <row r="94" spans="2:33" ht="15">
      <c r="B94" s="109"/>
      <c r="C94" s="109"/>
      <c r="D94" s="109">
        <v>2007</v>
      </c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</row>
    <row r="95" spans="2:33" ht="15">
      <c r="B95" s="109"/>
      <c r="C95" s="109"/>
      <c r="D95" s="109">
        <v>2008</v>
      </c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</row>
    <row r="96" spans="2:33" ht="15">
      <c r="B96" s="109"/>
      <c r="C96" s="109"/>
      <c r="D96" s="109">
        <v>2009</v>
      </c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</row>
    <row r="97" spans="2:33" ht="15">
      <c r="B97" s="109"/>
      <c r="C97" s="109"/>
      <c r="D97" s="109">
        <v>2010</v>
      </c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</row>
    <row r="98" spans="2:33" ht="15">
      <c r="B98" s="109"/>
      <c r="C98" s="109"/>
      <c r="D98" s="109">
        <v>2011</v>
      </c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</row>
    <row r="99" spans="2:33" ht="15">
      <c r="B99" s="109"/>
      <c r="C99" s="109"/>
      <c r="D99" s="109">
        <v>2012</v>
      </c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</row>
    <row r="100" spans="2:33" ht="15">
      <c r="B100" s="109"/>
      <c r="C100" s="109"/>
      <c r="D100" s="109">
        <v>2013</v>
      </c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</row>
    <row r="101" spans="2:33" ht="15">
      <c r="B101" s="109"/>
      <c r="C101" s="109"/>
      <c r="D101" s="109">
        <v>2014</v>
      </c>
      <c r="E101" s="109">
        <v>10</v>
      </c>
      <c r="F101" s="109"/>
      <c r="G101" s="109"/>
      <c r="H101" s="109">
        <v>0</v>
      </c>
      <c r="I101" s="109"/>
      <c r="J101" s="109"/>
      <c r="K101" s="109"/>
      <c r="L101" s="109"/>
      <c r="M101" s="109"/>
      <c r="N101" s="109"/>
      <c r="O101" s="109"/>
      <c r="P101" s="109"/>
      <c r="Q101" s="109"/>
      <c r="R101" s="109">
        <v>5</v>
      </c>
      <c r="S101" s="109"/>
      <c r="T101" s="109">
        <v>1</v>
      </c>
      <c r="U101" s="109"/>
      <c r="V101" s="109"/>
      <c r="W101" s="109">
        <v>0</v>
      </c>
      <c r="X101" s="109"/>
      <c r="Y101" s="109">
        <v>5</v>
      </c>
      <c r="Z101" s="109">
        <v>2</v>
      </c>
      <c r="AA101" s="109"/>
      <c r="AB101" s="109"/>
      <c r="AC101" s="109">
        <v>36</v>
      </c>
      <c r="AD101" s="109">
        <v>7</v>
      </c>
      <c r="AE101" s="109"/>
      <c r="AF101" s="109"/>
      <c r="AG101" s="109"/>
    </row>
    <row r="102" spans="2:33" ht="15">
      <c r="B102" s="109"/>
      <c r="C102" s="109"/>
      <c r="D102" s="109">
        <v>2015</v>
      </c>
      <c r="E102" s="109">
        <v>16</v>
      </c>
      <c r="F102" s="109">
        <v>0</v>
      </c>
      <c r="G102" s="109">
        <v>2</v>
      </c>
      <c r="H102" s="109">
        <v>0</v>
      </c>
      <c r="I102" s="109">
        <v>0</v>
      </c>
      <c r="J102" s="109">
        <v>12</v>
      </c>
      <c r="K102" s="109">
        <v>14</v>
      </c>
      <c r="L102" s="109">
        <v>0</v>
      </c>
      <c r="M102" s="109">
        <v>6</v>
      </c>
      <c r="N102" s="109">
        <v>1</v>
      </c>
      <c r="O102" s="109">
        <v>3</v>
      </c>
      <c r="P102" s="109">
        <v>10</v>
      </c>
      <c r="Q102" s="109">
        <v>0</v>
      </c>
      <c r="R102" s="109">
        <v>4</v>
      </c>
      <c r="S102" s="109">
        <v>4</v>
      </c>
      <c r="T102" s="109">
        <v>0</v>
      </c>
      <c r="U102" s="109">
        <v>0</v>
      </c>
      <c r="V102" s="109">
        <v>0</v>
      </c>
      <c r="W102" s="109">
        <v>0</v>
      </c>
      <c r="X102" s="109">
        <v>0</v>
      </c>
      <c r="Y102" s="109">
        <v>1</v>
      </c>
      <c r="Z102" s="109">
        <v>0</v>
      </c>
      <c r="AA102" s="109">
        <v>35</v>
      </c>
      <c r="AB102" s="109">
        <v>0</v>
      </c>
      <c r="AC102" s="112">
        <v>19</v>
      </c>
      <c r="AD102" s="109">
        <v>5</v>
      </c>
      <c r="AE102" s="109">
        <v>8</v>
      </c>
      <c r="AF102" s="109"/>
      <c r="AG102" s="109"/>
    </row>
    <row r="103" spans="2:33" ht="15">
      <c r="B103" s="109"/>
      <c r="C103" s="109"/>
      <c r="D103" s="109">
        <v>2016</v>
      </c>
      <c r="E103" s="109">
        <v>17</v>
      </c>
      <c r="F103" s="109">
        <v>0</v>
      </c>
      <c r="G103" s="109">
        <v>0</v>
      </c>
      <c r="H103" s="109">
        <v>0</v>
      </c>
      <c r="I103" s="109">
        <v>0</v>
      </c>
      <c r="J103" s="109">
        <v>11</v>
      </c>
      <c r="K103" s="109">
        <v>9</v>
      </c>
      <c r="L103" s="109">
        <v>0</v>
      </c>
      <c r="M103" s="109">
        <v>4</v>
      </c>
      <c r="N103" s="109">
        <v>1</v>
      </c>
      <c r="O103" s="109">
        <v>3</v>
      </c>
      <c r="P103" s="109">
        <v>6</v>
      </c>
      <c r="Q103" s="109"/>
      <c r="R103" s="109">
        <v>3</v>
      </c>
      <c r="S103" s="109">
        <v>7</v>
      </c>
      <c r="T103" s="109">
        <v>0</v>
      </c>
      <c r="U103" s="109">
        <v>0</v>
      </c>
      <c r="V103" s="109">
        <v>1</v>
      </c>
      <c r="W103" s="109">
        <v>1</v>
      </c>
      <c r="X103" s="109">
        <v>0</v>
      </c>
      <c r="Y103" s="109">
        <v>1</v>
      </c>
      <c r="Z103" s="109">
        <v>0</v>
      </c>
      <c r="AA103" s="109">
        <v>44</v>
      </c>
      <c r="AB103" s="109">
        <v>0</v>
      </c>
      <c r="AC103" s="109">
        <v>23</v>
      </c>
      <c r="AD103" s="109">
        <v>3</v>
      </c>
      <c r="AE103" s="109">
        <v>4</v>
      </c>
      <c r="AF103" s="109">
        <v>3</v>
      </c>
      <c r="AG103" s="109">
        <v>6</v>
      </c>
    </row>
    <row r="104" spans="2:33" ht="15">
      <c r="B104" s="109"/>
      <c r="C104" s="109"/>
      <c r="D104" s="109">
        <v>2017</v>
      </c>
      <c r="E104" s="109">
        <v>12</v>
      </c>
      <c r="F104" s="109">
        <v>0</v>
      </c>
      <c r="G104" s="109">
        <v>0</v>
      </c>
      <c r="H104" s="109">
        <v>0</v>
      </c>
      <c r="I104" s="109">
        <v>0</v>
      </c>
      <c r="J104" s="109">
        <v>10</v>
      </c>
      <c r="K104" s="109">
        <v>17</v>
      </c>
      <c r="L104" s="109">
        <v>0</v>
      </c>
      <c r="M104" s="111">
        <v>11</v>
      </c>
      <c r="N104" s="109">
        <v>2</v>
      </c>
      <c r="O104" s="109">
        <v>7</v>
      </c>
      <c r="P104" s="109">
        <v>6</v>
      </c>
      <c r="Q104" s="109">
        <v>0</v>
      </c>
      <c r="R104" s="109">
        <v>3</v>
      </c>
      <c r="S104" s="109">
        <v>5</v>
      </c>
      <c r="T104" s="109">
        <v>0</v>
      </c>
      <c r="U104" s="109">
        <v>0</v>
      </c>
      <c r="V104" s="109"/>
      <c r="W104" s="109">
        <v>0</v>
      </c>
      <c r="X104" s="109">
        <v>0</v>
      </c>
      <c r="Y104" s="109">
        <v>1</v>
      </c>
      <c r="Z104" s="109">
        <v>2</v>
      </c>
      <c r="AA104" s="109">
        <v>31</v>
      </c>
      <c r="AB104" s="109">
        <v>2</v>
      </c>
      <c r="AC104" s="109">
        <v>34</v>
      </c>
      <c r="AD104" s="109">
        <v>6</v>
      </c>
      <c r="AE104" s="109">
        <v>0</v>
      </c>
      <c r="AF104" s="109">
        <v>3</v>
      </c>
      <c r="AG104" s="109">
        <v>7</v>
      </c>
    </row>
    <row r="105" spans="2:33" ht="15">
      <c r="B105" s="109"/>
      <c r="C105" s="109"/>
      <c r="D105" s="109">
        <v>2018</v>
      </c>
      <c r="E105" s="109">
        <v>9</v>
      </c>
      <c r="F105" s="109">
        <v>0</v>
      </c>
      <c r="G105" s="109">
        <v>2</v>
      </c>
      <c r="H105" s="109">
        <v>0</v>
      </c>
      <c r="I105" s="109">
        <v>0</v>
      </c>
      <c r="J105" s="109">
        <v>8</v>
      </c>
      <c r="K105" s="112">
        <v>23</v>
      </c>
      <c r="L105" s="109">
        <v>1</v>
      </c>
      <c r="M105" s="111">
        <v>11</v>
      </c>
      <c r="N105" s="109">
        <v>1</v>
      </c>
      <c r="O105" s="109">
        <v>6</v>
      </c>
      <c r="P105" s="109">
        <v>6</v>
      </c>
      <c r="Q105" s="109">
        <v>1</v>
      </c>
      <c r="R105" s="109">
        <v>5</v>
      </c>
      <c r="S105" s="109">
        <v>4</v>
      </c>
      <c r="T105" s="109">
        <v>1</v>
      </c>
      <c r="U105" s="109">
        <v>0</v>
      </c>
      <c r="V105" s="109">
        <v>2</v>
      </c>
      <c r="W105" s="109">
        <v>0</v>
      </c>
      <c r="X105" s="109">
        <v>0</v>
      </c>
      <c r="Y105" s="109">
        <v>3</v>
      </c>
      <c r="Z105" s="109">
        <v>2</v>
      </c>
      <c r="AA105" s="109">
        <v>35</v>
      </c>
      <c r="AB105" s="109">
        <v>1</v>
      </c>
      <c r="AC105" s="109">
        <v>23</v>
      </c>
      <c r="AD105" s="109">
        <v>2</v>
      </c>
      <c r="AE105" s="109">
        <v>4</v>
      </c>
      <c r="AF105" s="109">
        <v>5</v>
      </c>
      <c r="AG105" s="109">
        <v>3</v>
      </c>
    </row>
    <row r="106" spans="2:33" ht="15">
      <c r="B106" s="109"/>
      <c r="C106" s="109"/>
      <c r="D106" s="109">
        <v>2019</v>
      </c>
      <c r="E106" s="109">
        <v>13</v>
      </c>
      <c r="F106" s="109">
        <v>0</v>
      </c>
      <c r="G106" s="109">
        <v>0</v>
      </c>
      <c r="H106" s="109">
        <v>0</v>
      </c>
      <c r="I106" s="109">
        <v>0</v>
      </c>
      <c r="J106" s="109">
        <v>7</v>
      </c>
      <c r="K106" s="109">
        <v>13</v>
      </c>
      <c r="L106" s="109">
        <v>0</v>
      </c>
      <c r="M106" s="109">
        <v>3</v>
      </c>
      <c r="N106" s="109">
        <v>3</v>
      </c>
      <c r="O106" s="109">
        <v>1</v>
      </c>
      <c r="P106" s="109">
        <v>5</v>
      </c>
      <c r="Q106" s="109">
        <v>3</v>
      </c>
      <c r="R106" s="109">
        <v>7</v>
      </c>
      <c r="S106" s="109">
        <v>6</v>
      </c>
      <c r="T106" s="109">
        <v>0</v>
      </c>
      <c r="U106" s="109">
        <v>0</v>
      </c>
      <c r="V106" s="109">
        <v>0</v>
      </c>
      <c r="W106" s="109">
        <v>0</v>
      </c>
      <c r="X106" s="109">
        <v>0</v>
      </c>
      <c r="Y106" s="109">
        <v>2</v>
      </c>
      <c r="Z106" s="109">
        <v>1</v>
      </c>
      <c r="AA106" s="109">
        <v>34</v>
      </c>
      <c r="AB106" s="109">
        <v>2</v>
      </c>
      <c r="AC106" s="109">
        <v>31</v>
      </c>
      <c r="AD106" s="109">
        <v>5</v>
      </c>
      <c r="AE106" s="109">
        <v>2</v>
      </c>
      <c r="AF106" s="109">
        <v>2</v>
      </c>
      <c r="AG106" s="109">
        <v>3</v>
      </c>
    </row>
    <row r="107" spans="2:33" ht="15">
      <c r="B107" s="109"/>
      <c r="C107" s="109"/>
      <c r="D107" s="109">
        <v>2020</v>
      </c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</row>
    <row r="108" spans="2:33" ht="15">
      <c r="B108" s="110" t="s">
        <v>275</v>
      </c>
      <c r="C108" s="110" t="s">
        <v>460</v>
      </c>
      <c r="D108" s="110">
        <v>2006</v>
      </c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</row>
    <row r="109" spans="2:33" ht="15">
      <c r="B109" s="110"/>
      <c r="C109" s="110"/>
      <c r="D109" s="110">
        <v>2007</v>
      </c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</row>
    <row r="110" spans="2:33" ht="15">
      <c r="B110" s="110"/>
      <c r="C110" s="110"/>
      <c r="D110" s="110">
        <v>2008</v>
      </c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</row>
    <row r="111" spans="2:33" ht="15">
      <c r="B111" s="110"/>
      <c r="C111" s="110"/>
      <c r="D111" s="110">
        <v>2009</v>
      </c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</row>
    <row r="112" spans="2:33" ht="15">
      <c r="B112" s="110"/>
      <c r="C112" s="110"/>
      <c r="D112" s="110">
        <v>2010</v>
      </c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</row>
    <row r="113" spans="2:33" ht="15">
      <c r="B113" s="110"/>
      <c r="C113" s="110"/>
      <c r="D113" s="110">
        <v>2011</v>
      </c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</row>
    <row r="114" spans="2:33" ht="15">
      <c r="B114" s="110"/>
      <c r="C114" s="110"/>
      <c r="D114" s="110">
        <v>2012</v>
      </c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</row>
    <row r="115" spans="2:33" ht="15">
      <c r="B115" s="110"/>
      <c r="C115" s="110"/>
      <c r="D115" s="110">
        <v>2013</v>
      </c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</row>
    <row r="116" spans="2:33" ht="15">
      <c r="B116" s="110"/>
      <c r="C116" s="110"/>
      <c r="D116" s="110">
        <v>2014</v>
      </c>
      <c r="E116" s="110">
        <v>0</v>
      </c>
      <c r="F116" s="110"/>
      <c r="G116" s="110"/>
      <c r="H116" s="110">
        <v>0</v>
      </c>
      <c r="I116" s="110"/>
      <c r="J116" s="110"/>
      <c r="K116" s="110"/>
      <c r="L116" s="110"/>
      <c r="M116" s="110"/>
      <c r="N116" s="110"/>
      <c r="O116" s="110"/>
      <c r="P116" s="110"/>
      <c r="Q116" s="110"/>
      <c r="R116" s="110">
        <v>0</v>
      </c>
      <c r="S116" s="110"/>
      <c r="T116" s="110">
        <v>0</v>
      </c>
      <c r="U116" s="110"/>
      <c r="V116" s="110"/>
      <c r="W116" s="110">
        <v>0</v>
      </c>
      <c r="X116" s="110"/>
      <c r="Y116" s="110">
        <v>0</v>
      </c>
      <c r="Z116" s="110">
        <v>0</v>
      </c>
      <c r="AA116" s="110"/>
      <c r="AB116" s="110"/>
      <c r="AC116" s="110">
        <v>0</v>
      </c>
      <c r="AD116" s="110">
        <v>1</v>
      </c>
      <c r="AE116" s="110"/>
      <c r="AF116" s="110"/>
      <c r="AG116" s="110"/>
    </row>
    <row r="117" spans="2:33" ht="15">
      <c r="B117" s="110"/>
      <c r="C117" s="110"/>
      <c r="D117" s="110">
        <v>2015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  <c r="K117" s="110">
        <v>5</v>
      </c>
      <c r="L117" s="110">
        <v>0</v>
      </c>
      <c r="M117" s="110">
        <v>0</v>
      </c>
      <c r="N117" s="110">
        <v>1</v>
      </c>
      <c r="O117" s="110">
        <v>0</v>
      </c>
      <c r="P117" s="110">
        <v>0</v>
      </c>
      <c r="Q117" s="110">
        <v>0</v>
      </c>
      <c r="R117" s="110">
        <v>3</v>
      </c>
      <c r="S117" s="110">
        <v>0</v>
      </c>
      <c r="T117" s="110">
        <v>0</v>
      </c>
      <c r="U117" s="110">
        <v>0</v>
      </c>
      <c r="V117" s="110">
        <v>0</v>
      </c>
      <c r="W117" s="110">
        <v>0</v>
      </c>
      <c r="X117" s="110">
        <v>0</v>
      </c>
      <c r="Y117" s="110">
        <v>0</v>
      </c>
      <c r="Z117" s="110">
        <v>0</v>
      </c>
      <c r="AA117" s="110">
        <v>10</v>
      </c>
      <c r="AB117" s="110">
        <v>0</v>
      </c>
      <c r="AC117" s="110">
        <v>0</v>
      </c>
      <c r="AD117" s="110">
        <v>0</v>
      </c>
      <c r="AE117" s="110">
        <v>0</v>
      </c>
      <c r="AF117" s="110"/>
      <c r="AG117" s="110"/>
    </row>
    <row r="118" spans="2:33" ht="15">
      <c r="B118" s="110"/>
      <c r="C118" s="110"/>
      <c r="D118" s="110">
        <v>2016</v>
      </c>
      <c r="E118" s="110">
        <v>0</v>
      </c>
      <c r="F118" s="110">
        <v>0</v>
      </c>
      <c r="G118" s="110">
        <v>0</v>
      </c>
      <c r="H118" s="110">
        <v>0</v>
      </c>
      <c r="I118" s="110">
        <v>0</v>
      </c>
      <c r="J118" s="110">
        <v>0</v>
      </c>
      <c r="K118" s="110">
        <v>0</v>
      </c>
      <c r="L118" s="110">
        <v>0</v>
      </c>
      <c r="M118" s="110">
        <v>0</v>
      </c>
      <c r="N118" s="110">
        <v>0</v>
      </c>
      <c r="O118" s="110">
        <v>0</v>
      </c>
      <c r="P118" s="110">
        <v>0</v>
      </c>
      <c r="Q118" s="110"/>
      <c r="R118" s="110">
        <v>1</v>
      </c>
      <c r="S118" s="110">
        <v>0</v>
      </c>
      <c r="T118" s="110">
        <v>0</v>
      </c>
      <c r="U118" s="110">
        <v>0</v>
      </c>
      <c r="V118" s="110">
        <v>1</v>
      </c>
      <c r="W118" s="110">
        <v>0</v>
      </c>
      <c r="X118" s="110">
        <v>0</v>
      </c>
      <c r="Y118" s="110">
        <v>0</v>
      </c>
      <c r="Z118" s="110">
        <v>0</v>
      </c>
      <c r="AA118" s="110">
        <v>10</v>
      </c>
      <c r="AB118" s="110">
        <v>0</v>
      </c>
      <c r="AC118" s="110">
        <v>1</v>
      </c>
      <c r="AD118" s="110">
        <v>0</v>
      </c>
      <c r="AE118" s="110">
        <v>0</v>
      </c>
      <c r="AF118" s="110">
        <v>2</v>
      </c>
      <c r="AG118" s="110">
        <v>0</v>
      </c>
    </row>
    <row r="119" spans="2:33" ht="15">
      <c r="B119" s="110"/>
      <c r="C119" s="110"/>
      <c r="D119" s="110">
        <v>2017</v>
      </c>
      <c r="E119" s="110">
        <v>0</v>
      </c>
      <c r="F119" s="110">
        <v>0</v>
      </c>
      <c r="G119" s="110">
        <v>1</v>
      </c>
      <c r="H119" s="110">
        <v>0</v>
      </c>
      <c r="I119" s="110">
        <v>0</v>
      </c>
      <c r="J119" s="110">
        <v>1</v>
      </c>
      <c r="K119" s="110">
        <v>3</v>
      </c>
      <c r="L119" s="110">
        <v>0</v>
      </c>
      <c r="M119" s="110">
        <v>0</v>
      </c>
      <c r="N119" s="110">
        <v>3</v>
      </c>
      <c r="O119" s="110">
        <v>0</v>
      </c>
      <c r="P119" s="110">
        <v>0</v>
      </c>
      <c r="Q119" s="110">
        <v>0</v>
      </c>
      <c r="R119" s="112">
        <v>4</v>
      </c>
      <c r="S119" s="110">
        <v>0</v>
      </c>
      <c r="T119" s="110">
        <v>0</v>
      </c>
      <c r="U119" s="110">
        <v>0</v>
      </c>
      <c r="V119" s="110"/>
      <c r="W119" s="110">
        <v>0</v>
      </c>
      <c r="X119" s="110">
        <v>0</v>
      </c>
      <c r="Y119" s="110">
        <v>0</v>
      </c>
      <c r="Z119" s="110">
        <v>0</v>
      </c>
      <c r="AA119" s="110">
        <v>3</v>
      </c>
      <c r="AB119" s="110">
        <v>0</v>
      </c>
      <c r="AC119" s="110">
        <v>2</v>
      </c>
      <c r="AD119" s="110">
        <v>0</v>
      </c>
      <c r="AE119" s="110">
        <v>0</v>
      </c>
      <c r="AF119" s="110">
        <v>0</v>
      </c>
      <c r="AG119" s="110">
        <v>1</v>
      </c>
    </row>
    <row r="120" spans="2:33" ht="15">
      <c r="B120" s="110"/>
      <c r="C120" s="110"/>
      <c r="D120" s="110">
        <v>2018</v>
      </c>
      <c r="E120" s="110">
        <v>0</v>
      </c>
      <c r="F120" s="110">
        <v>0</v>
      </c>
      <c r="G120" s="110">
        <v>0</v>
      </c>
      <c r="H120" s="110">
        <v>0</v>
      </c>
      <c r="I120" s="110">
        <v>0</v>
      </c>
      <c r="J120" s="110">
        <v>0</v>
      </c>
      <c r="K120" s="110">
        <v>4</v>
      </c>
      <c r="L120" s="110">
        <v>0</v>
      </c>
      <c r="M120" s="110">
        <v>0</v>
      </c>
      <c r="N120" s="110">
        <v>1</v>
      </c>
      <c r="O120" s="110">
        <v>0</v>
      </c>
      <c r="P120" s="110">
        <v>0</v>
      </c>
      <c r="Q120" s="110">
        <v>0</v>
      </c>
      <c r="R120" s="110">
        <v>0</v>
      </c>
      <c r="S120" s="110">
        <v>0</v>
      </c>
      <c r="T120" s="110">
        <v>0</v>
      </c>
      <c r="U120" s="110">
        <v>0</v>
      </c>
      <c r="V120" s="110">
        <v>0</v>
      </c>
      <c r="W120" s="110">
        <v>0</v>
      </c>
      <c r="X120" s="110">
        <v>0</v>
      </c>
      <c r="Y120" s="110">
        <v>0</v>
      </c>
      <c r="Z120" s="110">
        <v>0</v>
      </c>
      <c r="AA120" s="112">
        <v>1</v>
      </c>
      <c r="AB120" s="110">
        <v>0</v>
      </c>
      <c r="AC120" s="110">
        <v>0</v>
      </c>
      <c r="AD120" s="110">
        <v>0</v>
      </c>
      <c r="AE120" s="110">
        <v>0</v>
      </c>
      <c r="AF120" s="110">
        <v>0</v>
      </c>
      <c r="AG120" s="110">
        <v>0</v>
      </c>
    </row>
    <row r="121" spans="2:33" ht="15">
      <c r="B121" s="110"/>
      <c r="C121" s="110"/>
      <c r="D121" s="110">
        <v>2019</v>
      </c>
      <c r="E121" s="110">
        <v>0</v>
      </c>
      <c r="F121" s="110">
        <v>0</v>
      </c>
      <c r="G121" s="110">
        <v>2</v>
      </c>
      <c r="H121" s="110">
        <v>0</v>
      </c>
      <c r="I121" s="110">
        <v>0</v>
      </c>
      <c r="J121" s="110">
        <v>0</v>
      </c>
      <c r="K121" s="110">
        <v>2</v>
      </c>
      <c r="L121" s="110">
        <v>0</v>
      </c>
      <c r="M121" s="110">
        <v>0</v>
      </c>
      <c r="N121" s="110">
        <v>0</v>
      </c>
      <c r="O121" s="110">
        <v>0</v>
      </c>
      <c r="P121" s="110">
        <v>0</v>
      </c>
      <c r="Q121" s="110">
        <v>0</v>
      </c>
      <c r="R121" s="110">
        <v>4</v>
      </c>
      <c r="S121" s="110">
        <v>0</v>
      </c>
      <c r="T121" s="110">
        <v>0</v>
      </c>
      <c r="U121" s="110">
        <v>0</v>
      </c>
      <c r="V121" s="110">
        <v>0</v>
      </c>
      <c r="W121" s="110">
        <v>0</v>
      </c>
      <c r="X121" s="110">
        <v>0</v>
      </c>
      <c r="Y121" s="110">
        <v>0</v>
      </c>
      <c r="Z121" s="110">
        <v>0</v>
      </c>
      <c r="AA121" s="110">
        <v>6</v>
      </c>
      <c r="AB121" s="110">
        <v>0</v>
      </c>
      <c r="AC121" s="110">
        <v>0</v>
      </c>
      <c r="AD121" s="110">
        <v>0</v>
      </c>
      <c r="AE121" s="110">
        <v>0</v>
      </c>
      <c r="AF121" s="110">
        <v>0</v>
      </c>
      <c r="AG121" s="110">
        <v>1</v>
      </c>
    </row>
    <row r="122" spans="2:33" ht="15">
      <c r="B122" s="110"/>
      <c r="C122" s="110"/>
      <c r="D122" s="110">
        <v>2020</v>
      </c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</row>
    <row r="123" spans="2:33" ht="15">
      <c r="B123" s="109" t="s">
        <v>276</v>
      </c>
      <c r="C123" s="109" t="s">
        <v>461</v>
      </c>
      <c r="D123" s="109">
        <v>2006</v>
      </c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</row>
    <row r="124" spans="2:33" ht="15">
      <c r="B124" s="109"/>
      <c r="C124" s="109"/>
      <c r="D124" s="109">
        <v>2007</v>
      </c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</row>
    <row r="125" spans="2:33" ht="15">
      <c r="B125" s="109"/>
      <c r="C125" s="109"/>
      <c r="D125" s="109">
        <v>2008</v>
      </c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</row>
    <row r="126" spans="2:33" ht="15">
      <c r="B126" s="109"/>
      <c r="C126" s="109"/>
      <c r="D126" s="109">
        <v>2009</v>
      </c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</row>
    <row r="127" spans="2:33" ht="15">
      <c r="B127" s="109"/>
      <c r="C127" s="109"/>
      <c r="D127" s="109">
        <v>2010</v>
      </c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</row>
    <row r="128" spans="2:33" ht="15">
      <c r="B128" s="109"/>
      <c r="C128" s="109"/>
      <c r="D128" s="109">
        <v>2011</v>
      </c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</row>
    <row r="129" spans="2:33" ht="15">
      <c r="B129" s="109"/>
      <c r="C129" s="109"/>
      <c r="D129" s="109">
        <v>2012</v>
      </c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</row>
    <row r="130" spans="2:33" ht="15">
      <c r="B130" s="109"/>
      <c r="C130" s="109"/>
      <c r="D130" s="109">
        <v>2013</v>
      </c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</row>
    <row r="131" spans="2:33" ht="15">
      <c r="B131" s="109"/>
      <c r="C131" s="109"/>
      <c r="D131" s="109">
        <v>2014</v>
      </c>
      <c r="E131" s="109">
        <v>9</v>
      </c>
      <c r="F131" s="109"/>
      <c r="G131" s="109"/>
      <c r="H131" s="109">
        <v>0</v>
      </c>
      <c r="I131" s="109"/>
      <c r="J131" s="109"/>
      <c r="K131" s="109"/>
      <c r="L131" s="109"/>
      <c r="M131" s="109"/>
      <c r="N131" s="109"/>
      <c r="O131" s="109"/>
      <c r="P131" s="109"/>
      <c r="Q131" s="109"/>
      <c r="R131" s="109">
        <v>0</v>
      </c>
      <c r="S131" s="109"/>
      <c r="T131" s="109">
        <v>0</v>
      </c>
      <c r="U131" s="109"/>
      <c r="V131" s="109"/>
      <c r="W131" s="109">
        <v>0</v>
      </c>
      <c r="X131" s="109"/>
      <c r="Y131" s="109">
        <v>0</v>
      </c>
      <c r="Z131" s="109">
        <v>0</v>
      </c>
      <c r="AA131" s="109"/>
      <c r="AB131" s="109"/>
      <c r="AC131" s="109">
        <v>12</v>
      </c>
      <c r="AD131" s="109">
        <v>1</v>
      </c>
      <c r="AE131" s="109"/>
      <c r="AF131" s="109"/>
      <c r="AG131" s="109"/>
    </row>
    <row r="132" spans="2:33" ht="15">
      <c r="B132" s="109"/>
      <c r="C132" s="109"/>
      <c r="D132" s="109">
        <v>2015</v>
      </c>
      <c r="E132" s="109">
        <v>12</v>
      </c>
      <c r="F132" s="109">
        <v>0</v>
      </c>
      <c r="G132" s="109">
        <v>3</v>
      </c>
      <c r="H132" s="109">
        <v>1</v>
      </c>
      <c r="I132" s="109">
        <v>0</v>
      </c>
      <c r="J132" s="109">
        <v>20</v>
      </c>
      <c r="K132" s="109">
        <v>8</v>
      </c>
      <c r="L132" s="109">
        <v>0</v>
      </c>
      <c r="M132" s="109">
        <v>4</v>
      </c>
      <c r="N132" s="109">
        <v>0</v>
      </c>
      <c r="O132" s="109">
        <v>2</v>
      </c>
      <c r="P132" s="109">
        <v>0</v>
      </c>
      <c r="Q132" s="109">
        <v>0</v>
      </c>
      <c r="R132" s="109">
        <v>2</v>
      </c>
      <c r="S132" s="109">
        <v>15</v>
      </c>
      <c r="T132" s="109">
        <v>0</v>
      </c>
      <c r="U132" s="109">
        <v>0</v>
      </c>
      <c r="V132" s="109">
        <v>3</v>
      </c>
      <c r="W132" s="109">
        <v>0</v>
      </c>
      <c r="X132" s="109">
        <v>2</v>
      </c>
      <c r="Y132" s="109">
        <v>1</v>
      </c>
      <c r="Z132" s="109">
        <v>1</v>
      </c>
      <c r="AA132" s="109">
        <v>12</v>
      </c>
      <c r="AB132" s="109">
        <v>6</v>
      </c>
      <c r="AC132" s="109">
        <v>10</v>
      </c>
      <c r="AD132" s="109">
        <v>2</v>
      </c>
      <c r="AE132" s="109">
        <v>0</v>
      </c>
      <c r="AF132" s="109"/>
      <c r="AG132" s="109"/>
    </row>
    <row r="133" spans="2:33" ht="15">
      <c r="B133" s="109"/>
      <c r="C133" s="109"/>
      <c r="D133" s="109">
        <v>2016</v>
      </c>
      <c r="E133" s="109">
        <v>12</v>
      </c>
      <c r="F133" s="109">
        <v>3</v>
      </c>
      <c r="G133" s="109">
        <v>3</v>
      </c>
      <c r="H133" s="109">
        <v>0</v>
      </c>
      <c r="I133" s="109">
        <v>0</v>
      </c>
      <c r="J133" s="109">
        <v>18</v>
      </c>
      <c r="K133" s="109">
        <v>15</v>
      </c>
      <c r="L133" s="109">
        <v>0</v>
      </c>
      <c r="M133" s="109">
        <v>4</v>
      </c>
      <c r="N133" s="109">
        <v>0</v>
      </c>
      <c r="O133" s="109">
        <v>2</v>
      </c>
      <c r="P133" s="109">
        <v>0</v>
      </c>
      <c r="Q133" s="109"/>
      <c r="R133" s="109">
        <v>0</v>
      </c>
      <c r="S133" s="109">
        <v>12</v>
      </c>
      <c r="T133" s="109">
        <v>0</v>
      </c>
      <c r="U133" s="109">
        <v>0</v>
      </c>
      <c r="V133" s="109">
        <v>3</v>
      </c>
      <c r="W133" s="109">
        <v>0</v>
      </c>
      <c r="X133" s="109">
        <v>1</v>
      </c>
      <c r="Y133" s="109">
        <v>0</v>
      </c>
      <c r="Z133" s="109">
        <v>0</v>
      </c>
      <c r="AA133" s="109">
        <v>10</v>
      </c>
      <c r="AB133" s="109">
        <v>3</v>
      </c>
      <c r="AC133" s="109">
        <v>18</v>
      </c>
      <c r="AD133" s="109">
        <v>0</v>
      </c>
      <c r="AE133" s="112">
        <v>4</v>
      </c>
      <c r="AF133" s="109">
        <v>5</v>
      </c>
      <c r="AG133" s="109">
        <v>0</v>
      </c>
    </row>
    <row r="134" spans="2:33" ht="15">
      <c r="B134" s="109"/>
      <c r="C134" s="109"/>
      <c r="D134" s="109">
        <v>2017</v>
      </c>
      <c r="E134" s="109">
        <v>10</v>
      </c>
      <c r="F134" s="109">
        <v>0</v>
      </c>
      <c r="G134" s="109">
        <v>3</v>
      </c>
      <c r="H134" s="109">
        <v>0</v>
      </c>
      <c r="I134" s="109">
        <v>0</v>
      </c>
      <c r="J134" s="109">
        <v>20</v>
      </c>
      <c r="K134" s="109">
        <v>13</v>
      </c>
      <c r="L134" s="109">
        <v>0</v>
      </c>
      <c r="M134" s="109">
        <v>1</v>
      </c>
      <c r="N134" s="109"/>
      <c r="O134" s="109">
        <v>1</v>
      </c>
      <c r="P134" s="109">
        <v>1</v>
      </c>
      <c r="Q134" s="109">
        <v>0</v>
      </c>
      <c r="R134" s="109">
        <v>3</v>
      </c>
      <c r="S134" s="109">
        <v>15</v>
      </c>
      <c r="T134" s="109">
        <v>0</v>
      </c>
      <c r="U134" s="109">
        <v>0</v>
      </c>
      <c r="V134" s="109"/>
      <c r="W134" s="109">
        <v>0</v>
      </c>
      <c r="X134" s="109">
        <v>3</v>
      </c>
      <c r="Y134" s="109">
        <v>2</v>
      </c>
      <c r="Z134" s="109">
        <v>0</v>
      </c>
      <c r="AA134" s="109">
        <v>8</v>
      </c>
      <c r="AB134" s="109">
        <v>2</v>
      </c>
      <c r="AC134" s="109">
        <v>6</v>
      </c>
      <c r="AD134" s="109">
        <v>2</v>
      </c>
      <c r="AE134" s="109">
        <v>0</v>
      </c>
      <c r="AF134" s="109">
        <v>7</v>
      </c>
      <c r="AG134" s="109">
        <v>0</v>
      </c>
    </row>
    <row r="135" spans="2:33" ht="15">
      <c r="B135" s="109"/>
      <c r="C135" s="109"/>
      <c r="D135" s="109">
        <v>2018</v>
      </c>
      <c r="E135" s="109">
        <v>10</v>
      </c>
      <c r="F135" s="109">
        <v>0</v>
      </c>
      <c r="G135" s="109">
        <v>2</v>
      </c>
      <c r="H135" s="109">
        <v>0</v>
      </c>
      <c r="I135" s="109">
        <v>0</v>
      </c>
      <c r="J135" s="114">
        <v>34</v>
      </c>
      <c r="K135" s="109">
        <v>11</v>
      </c>
      <c r="L135" s="109">
        <v>0</v>
      </c>
      <c r="M135" s="109">
        <v>5</v>
      </c>
      <c r="N135" s="109">
        <v>0</v>
      </c>
      <c r="O135" s="109">
        <v>2</v>
      </c>
      <c r="P135" s="109">
        <v>0</v>
      </c>
      <c r="Q135" s="109">
        <v>2</v>
      </c>
      <c r="R135" s="112">
        <v>5</v>
      </c>
      <c r="S135" s="109">
        <v>14</v>
      </c>
      <c r="T135" s="109">
        <v>0</v>
      </c>
      <c r="U135" s="109">
        <v>0</v>
      </c>
      <c r="V135" s="109">
        <v>1</v>
      </c>
      <c r="W135" s="109">
        <v>0</v>
      </c>
      <c r="X135" s="109">
        <v>5</v>
      </c>
      <c r="Y135" s="109">
        <v>2</v>
      </c>
      <c r="Z135" s="109">
        <v>0</v>
      </c>
      <c r="AA135" s="109">
        <v>17</v>
      </c>
      <c r="AB135" s="109">
        <v>0</v>
      </c>
      <c r="AC135" s="109">
        <v>10</v>
      </c>
      <c r="AD135" s="109">
        <v>3</v>
      </c>
      <c r="AE135" s="109">
        <v>0</v>
      </c>
      <c r="AF135" s="114">
        <v>14</v>
      </c>
      <c r="AG135" s="109">
        <v>0</v>
      </c>
    </row>
    <row r="136" spans="2:33" ht="15">
      <c r="B136" s="109"/>
      <c r="C136" s="109"/>
      <c r="D136" s="109">
        <v>2019</v>
      </c>
      <c r="E136" s="109">
        <v>7</v>
      </c>
      <c r="F136" s="111">
        <v>5</v>
      </c>
      <c r="G136" s="109">
        <v>3</v>
      </c>
      <c r="H136" s="109">
        <v>0</v>
      </c>
      <c r="I136" s="109">
        <v>0</v>
      </c>
      <c r="J136" s="109">
        <v>33</v>
      </c>
      <c r="K136" s="109">
        <v>6</v>
      </c>
      <c r="L136" s="109">
        <v>0</v>
      </c>
      <c r="M136" s="109">
        <v>1</v>
      </c>
      <c r="N136" s="109">
        <v>0</v>
      </c>
      <c r="O136" s="109">
        <v>2</v>
      </c>
      <c r="P136" s="109">
        <v>0</v>
      </c>
      <c r="Q136" s="109">
        <v>2</v>
      </c>
      <c r="R136" s="109">
        <v>0</v>
      </c>
      <c r="S136" s="109">
        <v>20</v>
      </c>
      <c r="T136" s="109">
        <v>0</v>
      </c>
      <c r="U136" s="109">
        <v>0</v>
      </c>
      <c r="V136" s="109">
        <v>0</v>
      </c>
      <c r="W136" s="109">
        <v>0</v>
      </c>
      <c r="X136" s="109">
        <v>4</v>
      </c>
      <c r="Y136" s="109">
        <v>0</v>
      </c>
      <c r="Z136" s="109">
        <v>0</v>
      </c>
      <c r="AA136" s="109">
        <v>9</v>
      </c>
      <c r="AB136" s="109">
        <v>3</v>
      </c>
      <c r="AC136" s="109">
        <v>5</v>
      </c>
      <c r="AD136" s="109">
        <v>0</v>
      </c>
      <c r="AE136" s="109">
        <v>1</v>
      </c>
      <c r="AF136" s="109">
        <v>13</v>
      </c>
      <c r="AG136" s="109">
        <v>1</v>
      </c>
    </row>
    <row r="137" spans="2:33" ht="15">
      <c r="B137" s="109"/>
      <c r="C137" s="109"/>
      <c r="D137" s="109">
        <v>2020</v>
      </c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</row>
    <row r="138" spans="2:33" ht="15">
      <c r="B138" s="110" t="s">
        <v>277</v>
      </c>
      <c r="C138" s="110" t="s">
        <v>462</v>
      </c>
      <c r="D138" s="110">
        <v>2006</v>
      </c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</row>
    <row r="139" spans="2:33" ht="15">
      <c r="B139" s="110"/>
      <c r="C139" s="110"/>
      <c r="D139" s="110">
        <v>2007</v>
      </c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</row>
    <row r="140" spans="2:33" ht="15">
      <c r="B140" s="110"/>
      <c r="C140" s="110"/>
      <c r="D140" s="110">
        <v>2008</v>
      </c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</row>
    <row r="141" spans="2:33" ht="15">
      <c r="B141" s="110"/>
      <c r="C141" s="110"/>
      <c r="D141" s="110">
        <v>2009</v>
      </c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</row>
    <row r="142" spans="2:33" ht="15">
      <c r="B142" s="110"/>
      <c r="C142" s="110"/>
      <c r="D142" s="110">
        <v>2010</v>
      </c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</row>
    <row r="143" spans="2:33" ht="15">
      <c r="B143" s="110"/>
      <c r="C143" s="110"/>
      <c r="D143" s="110">
        <v>2011</v>
      </c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</row>
    <row r="144" spans="2:33" ht="15">
      <c r="B144" s="110"/>
      <c r="C144" s="110"/>
      <c r="D144" s="110">
        <v>2012</v>
      </c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</row>
    <row r="145" spans="2:33" ht="15">
      <c r="B145" s="110"/>
      <c r="C145" s="110"/>
      <c r="D145" s="110">
        <v>2013</v>
      </c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</row>
    <row r="146" spans="2:33" ht="15">
      <c r="B146" s="110"/>
      <c r="C146" s="110"/>
      <c r="D146" s="110">
        <v>2014</v>
      </c>
      <c r="E146" s="110">
        <v>8</v>
      </c>
      <c r="F146" s="110"/>
      <c r="G146" s="110"/>
      <c r="H146" s="110">
        <v>4</v>
      </c>
      <c r="I146" s="110"/>
      <c r="J146" s="110"/>
      <c r="K146" s="110"/>
      <c r="L146" s="110"/>
      <c r="M146" s="110"/>
      <c r="N146" s="110"/>
      <c r="O146" s="110"/>
      <c r="P146" s="110"/>
      <c r="Q146" s="110"/>
      <c r="R146" s="110">
        <v>1</v>
      </c>
      <c r="S146" s="110"/>
      <c r="T146" s="110">
        <v>0</v>
      </c>
      <c r="U146" s="110"/>
      <c r="V146" s="110"/>
      <c r="W146" s="110">
        <v>0</v>
      </c>
      <c r="X146" s="110"/>
      <c r="Y146" s="110">
        <v>8</v>
      </c>
      <c r="Z146" s="110">
        <v>0</v>
      </c>
      <c r="AA146" s="110"/>
      <c r="AB146" s="110"/>
      <c r="AC146" s="110">
        <v>2</v>
      </c>
      <c r="AD146" s="110">
        <v>4</v>
      </c>
      <c r="AE146" s="110"/>
      <c r="AF146" s="110"/>
      <c r="AG146" s="110"/>
    </row>
    <row r="147" spans="2:33" ht="15">
      <c r="B147" s="110"/>
      <c r="C147" s="110"/>
      <c r="D147" s="110">
        <v>2015</v>
      </c>
      <c r="E147" s="110">
        <v>5</v>
      </c>
      <c r="F147" s="110">
        <v>14</v>
      </c>
      <c r="G147" s="110">
        <v>1</v>
      </c>
      <c r="H147" s="110">
        <v>3</v>
      </c>
      <c r="I147" s="110">
        <v>0</v>
      </c>
      <c r="J147" s="110">
        <v>4</v>
      </c>
      <c r="K147" s="110">
        <v>30</v>
      </c>
      <c r="L147" s="110">
        <v>0</v>
      </c>
      <c r="M147" s="110">
        <v>2</v>
      </c>
      <c r="N147" s="110">
        <v>0</v>
      </c>
      <c r="O147" s="110">
        <v>0</v>
      </c>
      <c r="P147" s="110">
        <v>0</v>
      </c>
      <c r="Q147" s="110">
        <v>0</v>
      </c>
      <c r="R147" s="110">
        <v>2</v>
      </c>
      <c r="S147" s="110">
        <v>12</v>
      </c>
      <c r="T147" s="110">
        <v>0</v>
      </c>
      <c r="U147" s="110">
        <v>19</v>
      </c>
      <c r="V147" s="110">
        <v>0</v>
      </c>
      <c r="W147" s="110">
        <v>0</v>
      </c>
      <c r="X147" s="110">
        <v>1</v>
      </c>
      <c r="Y147" s="110">
        <v>10</v>
      </c>
      <c r="Z147" s="110">
        <v>2</v>
      </c>
      <c r="AA147" s="110">
        <v>12</v>
      </c>
      <c r="AB147" s="110">
        <v>0</v>
      </c>
      <c r="AC147" s="110">
        <v>0</v>
      </c>
      <c r="AD147" s="110">
        <v>2</v>
      </c>
      <c r="AE147" s="110">
        <v>2</v>
      </c>
      <c r="AF147" s="110"/>
      <c r="AG147" s="110"/>
    </row>
    <row r="148" spans="2:33" ht="15.75" thickBot="1">
      <c r="B148" s="110"/>
      <c r="C148" s="110"/>
      <c r="D148" s="110">
        <v>2016</v>
      </c>
      <c r="E148" s="110">
        <v>2</v>
      </c>
      <c r="F148" s="110">
        <v>9</v>
      </c>
      <c r="G148" s="110">
        <v>2</v>
      </c>
      <c r="H148" s="110">
        <v>3</v>
      </c>
      <c r="I148" s="110">
        <v>0</v>
      </c>
      <c r="J148" s="110">
        <v>5</v>
      </c>
      <c r="K148" s="110">
        <v>24</v>
      </c>
      <c r="L148" s="110">
        <v>0</v>
      </c>
      <c r="M148" s="110">
        <v>0</v>
      </c>
      <c r="N148" s="110">
        <v>0</v>
      </c>
      <c r="O148" s="110">
        <v>0</v>
      </c>
      <c r="P148" s="110">
        <v>0</v>
      </c>
      <c r="Q148" s="110"/>
      <c r="R148" s="110">
        <v>1</v>
      </c>
      <c r="S148" s="110">
        <v>7</v>
      </c>
      <c r="T148" s="110">
        <v>0</v>
      </c>
      <c r="U148" s="110">
        <v>11</v>
      </c>
      <c r="V148" s="110">
        <v>0</v>
      </c>
      <c r="W148" s="110">
        <v>0</v>
      </c>
      <c r="X148" s="110">
        <v>2</v>
      </c>
      <c r="Y148" s="110">
        <v>6</v>
      </c>
      <c r="Z148" s="110">
        <v>0</v>
      </c>
      <c r="AA148" s="110">
        <v>12</v>
      </c>
      <c r="AB148" s="112">
        <v>5</v>
      </c>
      <c r="AC148" s="110">
        <v>0</v>
      </c>
      <c r="AD148" s="110">
        <v>4</v>
      </c>
      <c r="AE148" s="110">
        <v>0</v>
      </c>
      <c r="AF148" s="110">
        <v>2</v>
      </c>
      <c r="AG148" s="110">
        <v>1</v>
      </c>
    </row>
    <row r="149" spans="2:33" ht="15.75" thickBot="1">
      <c r="B149" s="110"/>
      <c r="C149" s="110"/>
      <c r="D149" s="110">
        <v>2017</v>
      </c>
      <c r="E149" s="110">
        <v>4</v>
      </c>
      <c r="F149" s="110">
        <v>12</v>
      </c>
      <c r="G149" s="117">
        <v>7</v>
      </c>
      <c r="H149" s="110">
        <v>1</v>
      </c>
      <c r="I149" s="110">
        <v>0</v>
      </c>
      <c r="J149" s="110">
        <v>5</v>
      </c>
      <c r="K149" s="110">
        <v>34</v>
      </c>
      <c r="L149" s="110">
        <v>0</v>
      </c>
      <c r="M149" s="110">
        <v>0</v>
      </c>
      <c r="N149" s="110"/>
      <c r="O149" s="110">
        <v>0</v>
      </c>
      <c r="P149" s="110">
        <v>0</v>
      </c>
      <c r="Q149" s="110">
        <v>0</v>
      </c>
      <c r="R149" s="110">
        <v>0</v>
      </c>
      <c r="S149" s="110">
        <v>13</v>
      </c>
      <c r="T149" s="110">
        <v>0</v>
      </c>
      <c r="U149" s="110">
        <v>12</v>
      </c>
      <c r="V149" s="110"/>
      <c r="W149" s="110">
        <v>0</v>
      </c>
      <c r="X149" s="110">
        <v>1</v>
      </c>
      <c r="Y149" s="110">
        <v>8</v>
      </c>
      <c r="Z149" s="110">
        <v>0</v>
      </c>
      <c r="AA149" s="112">
        <v>22</v>
      </c>
      <c r="AB149" s="110">
        <v>3</v>
      </c>
      <c r="AC149" s="110">
        <v>1</v>
      </c>
      <c r="AD149" s="110">
        <v>7</v>
      </c>
      <c r="AE149" s="110">
        <v>1</v>
      </c>
      <c r="AF149" s="110">
        <v>4</v>
      </c>
      <c r="AG149" s="110">
        <v>2</v>
      </c>
    </row>
    <row r="150" spans="2:33" ht="15">
      <c r="B150" s="110"/>
      <c r="C150" s="110"/>
      <c r="D150" s="110">
        <v>2018</v>
      </c>
      <c r="E150" s="110">
        <v>0</v>
      </c>
      <c r="F150" s="110">
        <v>15</v>
      </c>
      <c r="G150" s="110">
        <v>1</v>
      </c>
      <c r="H150" s="110">
        <v>2</v>
      </c>
      <c r="I150" s="110">
        <v>0</v>
      </c>
      <c r="J150" s="110">
        <v>5</v>
      </c>
      <c r="K150" s="110">
        <v>21</v>
      </c>
      <c r="L150" s="110">
        <v>2</v>
      </c>
      <c r="M150" s="110">
        <v>1</v>
      </c>
      <c r="N150" s="112">
        <v>5</v>
      </c>
      <c r="O150" s="110">
        <v>0</v>
      </c>
      <c r="P150" s="110">
        <v>1</v>
      </c>
      <c r="Q150" s="113">
        <v>23</v>
      </c>
      <c r="R150" s="110">
        <v>2</v>
      </c>
      <c r="S150" s="110">
        <v>15</v>
      </c>
      <c r="T150" s="110">
        <v>0</v>
      </c>
      <c r="U150" s="113">
        <v>3</v>
      </c>
      <c r="V150" s="110">
        <v>0</v>
      </c>
      <c r="W150" s="110">
        <v>2</v>
      </c>
      <c r="X150" s="110">
        <v>1</v>
      </c>
      <c r="Y150" s="110">
        <v>8</v>
      </c>
      <c r="Z150" s="110">
        <v>1</v>
      </c>
      <c r="AA150" s="110">
        <v>10</v>
      </c>
      <c r="AB150" s="110">
        <v>6</v>
      </c>
      <c r="AC150" s="110">
        <v>0</v>
      </c>
      <c r="AD150" s="110">
        <v>5</v>
      </c>
      <c r="AE150" s="112">
        <v>5</v>
      </c>
      <c r="AF150" s="110">
        <v>1</v>
      </c>
      <c r="AG150" s="110">
        <v>2</v>
      </c>
    </row>
    <row r="151" spans="2:33" ht="15">
      <c r="B151" s="110"/>
      <c r="C151" s="110"/>
      <c r="D151" s="110">
        <v>2019</v>
      </c>
      <c r="E151" s="110">
        <v>4</v>
      </c>
      <c r="F151" s="110">
        <v>10</v>
      </c>
      <c r="G151" s="110">
        <v>2</v>
      </c>
      <c r="H151" s="110">
        <v>1</v>
      </c>
      <c r="I151" s="110">
        <v>0</v>
      </c>
      <c r="J151" s="110">
        <v>6</v>
      </c>
      <c r="K151" s="110">
        <v>29</v>
      </c>
      <c r="L151" s="110">
        <v>0</v>
      </c>
      <c r="M151" s="110">
        <v>0</v>
      </c>
      <c r="N151" s="110">
        <v>4</v>
      </c>
      <c r="O151" s="110">
        <v>0</v>
      </c>
      <c r="P151" s="110">
        <v>1</v>
      </c>
      <c r="Q151" s="110">
        <v>33</v>
      </c>
      <c r="R151" s="110">
        <v>0</v>
      </c>
      <c r="S151" s="110">
        <v>11</v>
      </c>
      <c r="T151" s="110">
        <v>0</v>
      </c>
      <c r="U151" s="110">
        <v>5</v>
      </c>
      <c r="V151" s="110">
        <v>0</v>
      </c>
      <c r="W151" s="110">
        <v>0</v>
      </c>
      <c r="X151" s="110">
        <v>0</v>
      </c>
      <c r="Y151" s="110">
        <v>12</v>
      </c>
      <c r="Z151" s="110">
        <v>0</v>
      </c>
      <c r="AA151" s="110">
        <v>19</v>
      </c>
      <c r="AB151" s="114">
        <v>11</v>
      </c>
      <c r="AC151" s="110">
        <v>0</v>
      </c>
      <c r="AD151" s="110">
        <v>3</v>
      </c>
      <c r="AE151" s="110">
        <v>4</v>
      </c>
      <c r="AF151" s="110">
        <v>1</v>
      </c>
      <c r="AG151" s="110">
        <v>0</v>
      </c>
    </row>
    <row r="152" spans="2:33" ht="15">
      <c r="B152" s="110"/>
      <c r="C152" s="110"/>
      <c r="D152" s="110">
        <v>2020</v>
      </c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</row>
    <row r="153" spans="2:33" ht="15">
      <c r="B153" s="109" t="s">
        <v>278</v>
      </c>
      <c r="C153" s="109" t="s">
        <v>463</v>
      </c>
      <c r="D153" s="109">
        <v>2006</v>
      </c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</row>
    <row r="154" spans="2:33" ht="15">
      <c r="B154" s="109"/>
      <c r="C154" s="109"/>
      <c r="D154" s="109">
        <v>2007</v>
      </c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/>
      <c r="AF154" s="109"/>
      <c r="AG154" s="109"/>
    </row>
    <row r="155" spans="2:33" ht="15">
      <c r="B155" s="109"/>
      <c r="C155" s="109"/>
      <c r="D155" s="109">
        <v>2008</v>
      </c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  <c r="AA155" s="109"/>
      <c r="AB155" s="109"/>
      <c r="AC155" s="109"/>
      <c r="AD155" s="109"/>
      <c r="AE155" s="109"/>
      <c r="AF155" s="109"/>
      <c r="AG155" s="109"/>
    </row>
    <row r="156" spans="2:33" ht="15">
      <c r="B156" s="109"/>
      <c r="C156" s="109"/>
      <c r="D156" s="109">
        <v>2009</v>
      </c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  <c r="AA156" s="109"/>
      <c r="AB156" s="109"/>
      <c r="AC156" s="109"/>
      <c r="AD156" s="109"/>
      <c r="AE156" s="109"/>
      <c r="AF156" s="109"/>
      <c r="AG156" s="109"/>
    </row>
    <row r="157" spans="2:33" ht="15">
      <c r="B157" s="109"/>
      <c r="C157" s="109"/>
      <c r="D157" s="109">
        <v>2010</v>
      </c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  <c r="AD157" s="109"/>
      <c r="AE157" s="109"/>
      <c r="AF157" s="109"/>
      <c r="AG157" s="109"/>
    </row>
    <row r="158" spans="2:33" ht="15">
      <c r="B158" s="109"/>
      <c r="C158" s="109"/>
      <c r="D158" s="109">
        <v>2011</v>
      </c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  <c r="AA158" s="109"/>
      <c r="AB158" s="109"/>
      <c r="AC158" s="109"/>
      <c r="AD158" s="109"/>
      <c r="AE158" s="109"/>
      <c r="AF158" s="109"/>
      <c r="AG158" s="109"/>
    </row>
    <row r="159" spans="2:33" ht="15">
      <c r="B159" s="109"/>
      <c r="C159" s="109"/>
      <c r="D159" s="109">
        <v>2012</v>
      </c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  <c r="AD159" s="109"/>
      <c r="AE159" s="109"/>
      <c r="AF159" s="109"/>
      <c r="AG159" s="109"/>
    </row>
    <row r="160" spans="2:33" ht="15">
      <c r="B160" s="109"/>
      <c r="C160" s="109"/>
      <c r="D160" s="109">
        <v>2013</v>
      </c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  <c r="AA160" s="109"/>
      <c r="AB160" s="109"/>
      <c r="AC160" s="109"/>
      <c r="AD160" s="109"/>
      <c r="AE160" s="109"/>
      <c r="AF160" s="109"/>
      <c r="AG160" s="109"/>
    </row>
    <row r="161" spans="2:33" ht="15">
      <c r="B161" s="109"/>
      <c r="C161" s="109"/>
      <c r="D161" s="109">
        <v>2014</v>
      </c>
      <c r="E161" s="109">
        <v>0</v>
      </c>
      <c r="F161" s="109"/>
      <c r="G161" s="109"/>
      <c r="H161" s="109">
        <v>0</v>
      </c>
      <c r="I161" s="109"/>
      <c r="J161" s="109"/>
      <c r="K161" s="109"/>
      <c r="L161" s="109"/>
      <c r="M161" s="109"/>
      <c r="N161" s="109"/>
      <c r="O161" s="109"/>
      <c r="P161" s="109"/>
      <c r="Q161" s="109"/>
      <c r="R161" s="109">
        <v>0</v>
      </c>
      <c r="S161" s="109"/>
      <c r="T161" s="109">
        <v>0</v>
      </c>
      <c r="U161" s="109"/>
      <c r="V161" s="109"/>
      <c r="W161" s="109">
        <v>0</v>
      </c>
      <c r="X161" s="109"/>
      <c r="Y161" s="109">
        <v>0</v>
      </c>
      <c r="Z161" s="109">
        <v>0</v>
      </c>
      <c r="AA161" s="109"/>
      <c r="AB161" s="109"/>
      <c r="AC161" s="109">
        <v>0</v>
      </c>
      <c r="AD161" s="109">
        <v>0</v>
      </c>
      <c r="AE161" s="109"/>
      <c r="AF161" s="109"/>
      <c r="AG161" s="109"/>
    </row>
    <row r="162" spans="2:33" ht="15">
      <c r="B162" s="109"/>
      <c r="C162" s="109"/>
      <c r="D162" s="109">
        <v>2015</v>
      </c>
      <c r="E162" s="109">
        <v>0</v>
      </c>
      <c r="F162" s="109">
        <v>0</v>
      </c>
      <c r="G162" s="109">
        <v>0</v>
      </c>
      <c r="H162" s="109">
        <v>0</v>
      </c>
      <c r="I162" s="109">
        <v>0</v>
      </c>
      <c r="J162" s="109">
        <v>0</v>
      </c>
      <c r="K162" s="109">
        <v>4</v>
      </c>
      <c r="L162" s="109">
        <v>0</v>
      </c>
      <c r="M162" s="109">
        <v>0</v>
      </c>
      <c r="N162" s="109">
        <v>9</v>
      </c>
      <c r="O162" s="109">
        <v>3</v>
      </c>
      <c r="P162" s="109">
        <v>0</v>
      </c>
      <c r="Q162" s="109">
        <v>0</v>
      </c>
      <c r="R162" s="109">
        <v>0</v>
      </c>
      <c r="S162" s="109">
        <v>0</v>
      </c>
      <c r="T162" s="109">
        <v>0</v>
      </c>
      <c r="U162" s="109">
        <v>0</v>
      </c>
      <c r="V162" s="109">
        <v>0</v>
      </c>
      <c r="W162" s="109">
        <v>0</v>
      </c>
      <c r="X162" s="109">
        <v>0</v>
      </c>
      <c r="Y162" s="109">
        <v>0</v>
      </c>
      <c r="Z162" s="109"/>
      <c r="AA162" s="109">
        <v>0</v>
      </c>
      <c r="AB162" s="109">
        <v>0</v>
      </c>
      <c r="AC162" s="109">
        <v>0</v>
      </c>
      <c r="AD162" s="109">
        <v>0</v>
      </c>
      <c r="AE162" s="109">
        <v>0</v>
      </c>
      <c r="AF162" s="109"/>
      <c r="AG162" s="109"/>
    </row>
    <row r="163" spans="2:33" ht="15">
      <c r="B163" s="109"/>
      <c r="C163" s="109"/>
      <c r="D163" s="109">
        <v>2016</v>
      </c>
      <c r="E163" s="109">
        <v>0</v>
      </c>
      <c r="F163" s="109">
        <v>0</v>
      </c>
      <c r="G163" s="109">
        <v>0</v>
      </c>
      <c r="H163" s="109">
        <v>0</v>
      </c>
      <c r="I163" s="109">
        <v>0</v>
      </c>
      <c r="J163" s="109">
        <v>0</v>
      </c>
      <c r="K163" s="109">
        <v>2</v>
      </c>
      <c r="L163" s="109">
        <v>0</v>
      </c>
      <c r="M163" s="109">
        <v>0</v>
      </c>
      <c r="N163" s="114">
        <v>0</v>
      </c>
      <c r="O163" s="109">
        <v>5</v>
      </c>
      <c r="P163" s="109">
        <v>0</v>
      </c>
      <c r="Q163" s="109"/>
      <c r="R163" s="109">
        <v>0</v>
      </c>
      <c r="S163" s="109">
        <v>1</v>
      </c>
      <c r="T163" s="109">
        <v>0</v>
      </c>
      <c r="U163" s="109">
        <v>0</v>
      </c>
      <c r="V163" s="109">
        <v>1</v>
      </c>
      <c r="W163" s="109">
        <v>0</v>
      </c>
      <c r="X163" s="109">
        <v>0</v>
      </c>
      <c r="Y163" s="109">
        <v>0</v>
      </c>
      <c r="Z163" s="109">
        <v>0</v>
      </c>
      <c r="AA163" s="109">
        <v>0</v>
      </c>
      <c r="AB163" s="109">
        <v>0</v>
      </c>
      <c r="AC163" s="109">
        <v>0</v>
      </c>
      <c r="AD163" s="109">
        <v>0</v>
      </c>
      <c r="AE163" s="109">
        <v>0</v>
      </c>
      <c r="AF163" s="109">
        <v>0</v>
      </c>
      <c r="AG163" s="109">
        <v>3</v>
      </c>
    </row>
    <row r="164" spans="2:33" ht="15">
      <c r="B164" s="109"/>
      <c r="C164" s="109"/>
      <c r="D164" s="109">
        <v>2017</v>
      </c>
      <c r="E164" s="109">
        <v>0</v>
      </c>
      <c r="F164" s="109">
        <v>0</v>
      </c>
      <c r="G164" s="109">
        <v>0</v>
      </c>
      <c r="H164" s="109">
        <v>0</v>
      </c>
      <c r="I164" s="109">
        <v>0</v>
      </c>
      <c r="J164" s="109">
        <v>0</v>
      </c>
      <c r="K164" s="109">
        <v>6</v>
      </c>
      <c r="L164" s="109">
        <v>0</v>
      </c>
      <c r="M164" s="109">
        <v>0</v>
      </c>
      <c r="N164" s="109">
        <v>0</v>
      </c>
      <c r="O164" s="109">
        <v>4</v>
      </c>
      <c r="P164" s="109">
        <v>0</v>
      </c>
      <c r="Q164" s="109">
        <v>0</v>
      </c>
      <c r="R164" s="109">
        <v>0</v>
      </c>
      <c r="S164" s="109">
        <v>0</v>
      </c>
      <c r="T164" s="109">
        <v>0</v>
      </c>
      <c r="U164" s="109">
        <v>0</v>
      </c>
      <c r="V164" s="109"/>
      <c r="W164" s="109">
        <v>0</v>
      </c>
      <c r="X164" s="109">
        <v>0</v>
      </c>
      <c r="Y164" s="109">
        <v>0</v>
      </c>
      <c r="Z164" s="109">
        <v>0</v>
      </c>
      <c r="AA164" s="112">
        <v>16</v>
      </c>
      <c r="AB164" s="109">
        <v>0</v>
      </c>
      <c r="AC164" s="109">
        <v>0</v>
      </c>
      <c r="AD164" s="109">
        <v>1</v>
      </c>
      <c r="AE164" s="113">
        <v>5</v>
      </c>
      <c r="AF164" s="109"/>
      <c r="AG164" s="109">
        <v>0</v>
      </c>
    </row>
    <row r="165" spans="2:33" ht="15">
      <c r="B165" s="109"/>
      <c r="C165" s="109"/>
      <c r="D165" s="109">
        <v>2018</v>
      </c>
      <c r="E165" s="109">
        <v>0</v>
      </c>
      <c r="F165" s="109">
        <v>0</v>
      </c>
      <c r="G165" s="109">
        <v>0</v>
      </c>
      <c r="H165" s="109">
        <v>0</v>
      </c>
      <c r="I165" s="109">
        <v>0</v>
      </c>
      <c r="J165" s="109">
        <v>0</v>
      </c>
      <c r="K165" s="109">
        <v>7</v>
      </c>
      <c r="L165" s="109">
        <v>0</v>
      </c>
      <c r="M165" s="109">
        <v>0</v>
      </c>
      <c r="N165" s="109">
        <v>0</v>
      </c>
      <c r="O165" s="109">
        <v>2</v>
      </c>
      <c r="P165" s="109">
        <v>0</v>
      </c>
      <c r="Q165" s="109">
        <v>0</v>
      </c>
      <c r="R165" s="109">
        <v>0</v>
      </c>
      <c r="S165" s="109">
        <v>0</v>
      </c>
      <c r="T165" s="109">
        <v>0</v>
      </c>
      <c r="U165" s="109">
        <v>0</v>
      </c>
      <c r="V165" s="109">
        <v>0</v>
      </c>
      <c r="W165" s="109">
        <v>0</v>
      </c>
      <c r="X165" s="109">
        <v>0</v>
      </c>
      <c r="Y165" s="109">
        <v>0</v>
      </c>
      <c r="Z165" s="109">
        <v>0</v>
      </c>
      <c r="AA165" s="109">
        <v>0</v>
      </c>
      <c r="AB165" s="109">
        <v>0</v>
      </c>
      <c r="AC165" s="109">
        <v>0</v>
      </c>
      <c r="AD165" s="109">
        <v>0</v>
      </c>
      <c r="AE165" s="109">
        <v>0</v>
      </c>
      <c r="AF165" s="109">
        <v>0</v>
      </c>
      <c r="AG165" s="109">
        <v>0</v>
      </c>
    </row>
    <row r="166" spans="2:33" ht="15">
      <c r="B166" s="109"/>
      <c r="C166" s="109"/>
      <c r="D166" s="109">
        <v>2019</v>
      </c>
      <c r="E166" s="109">
        <v>0</v>
      </c>
      <c r="F166" s="109">
        <v>0</v>
      </c>
      <c r="G166" s="109">
        <v>0</v>
      </c>
      <c r="H166" s="109">
        <v>0</v>
      </c>
      <c r="I166" s="109">
        <v>0</v>
      </c>
      <c r="J166" s="109">
        <v>0</v>
      </c>
      <c r="K166" s="109">
        <v>1</v>
      </c>
      <c r="L166" s="109">
        <v>1</v>
      </c>
      <c r="M166" s="109">
        <v>0</v>
      </c>
      <c r="N166" s="109">
        <v>0</v>
      </c>
      <c r="O166" s="109">
        <v>0</v>
      </c>
      <c r="P166" s="109">
        <v>0</v>
      </c>
      <c r="Q166" s="109">
        <v>0</v>
      </c>
      <c r="R166" s="109">
        <v>0</v>
      </c>
      <c r="S166" s="109">
        <v>0</v>
      </c>
      <c r="T166" s="109">
        <v>0</v>
      </c>
      <c r="U166" s="109">
        <v>0</v>
      </c>
      <c r="V166" s="109">
        <v>0</v>
      </c>
      <c r="W166" s="109">
        <v>0</v>
      </c>
      <c r="X166" s="109">
        <v>0</v>
      </c>
      <c r="Y166" s="109">
        <v>0</v>
      </c>
      <c r="Z166" s="109">
        <v>0</v>
      </c>
      <c r="AA166" s="109">
        <v>0</v>
      </c>
      <c r="AB166" s="109">
        <v>0</v>
      </c>
      <c r="AC166" s="109">
        <v>1</v>
      </c>
      <c r="AD166" s="109">
        <v>0</v>
      </c>
      <c r="AE166" s="109">
        <v>0</v>
      </c>
      <c r="AF166" s="109">
        <v>0</v>
      </c>
      <c r="AG166" s="109">
        <v>0</v>
      </c>
    </row>
    <row r="167" spans="2:33" ht="15">
      <c r="B167" s="109"/>
      <c r="C167" s="109"/>
      <c r="D167" s="109">
        <v>2020</v>
      </c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</row>
    <row r="168" spans="2:33" ht="15">
      <c r="B168" s="110" t="s">
        <v>59</v>
      </c>
      <c r="C168" s="110" t="s">
        <v>464</v>
      </c>
      <c r="D168" s="110">
        <v>2006</v>
      </c>
      <c r="E168" s="110">
        <v>55</v>
      </c>
      <c r="F168" s="110">
        <v>22</v>
      </c>
      <c r="G168" s="111">
        <v>65</v>
      </c>
      <c r="H168" s="110"/>
      <c r="I168" s="110"/>
      <c r="J168" s="110">
        <v>104</v>
      </c>
      <c r="K168" s="110">
        <v>216</v>
      </c>
      <c r="L168" s="110">
        <v>18</v>
      </c>
      <c r="M168" s="110"/>
      <c r="N168" s="110">
        <v>35</v>
      </c>
      <c r="O168" s="110">
        <v>51</v>
      </c>
      <c r="P168" s="110">
        <v>23</v>
      </c>
      <c r="Q168" s="110">
        <v>74</v>
      </c>
      <c r="R168" s="110"/>
      <c r="S168" s="110">
        <v>244</v>
      </c>
      <c r="T168" s="110">
        <v>0</v>
      </c>
      <c r="U168" s="110">
        <v>88</v>
      </c>
      <c r="V168" s="110">
        <v>37</v>
      </c>
      <c r="W168" s="110"/>
      <c r="X168" s="110">
        <v>52</v>
      </c>
      <c r="Y168" s="110">
        <v>9</v>
      </c>
      <c r="Z168" s="110">
        <v>2</v>
      </c>
      <c r="AA168" s="110">
        <v>423</v>
      </c>
      <c r="AB168" s="110">
        <v>55</v>
      </c>
      <c r="AC168" s="110">
        <v>295</v>
      </c>
      <c r="AD168" s="110">
        <v>17</v>
      </c>
      <c r="AE168" s="110">
        <v>23</v>
      </c>
      <c r="AF168" s="110">
        <v>53</v>
      </c>
      <c r="AG168" s="110">
        <v>49</v>
      </c>
    </row>
    <row r="169" spans="2:33" ht="15">
      <c r="B169" s="110"/>
      <c r="C169" s="110"/>
      <c r="D169" s="110">
        <v>2007</v>
      </c>
      <c r="E169" s="110">
        <v>27</v>
      </c>
      <c r="F169" s="110">
        <v>30</v>
      </c>
      <c r="G169" s="110">
        <v>42</v>
      </c>
      <c r="H169" s="110"/>
      <c r="I169" s="110">
        <v>0</v>
      </c>
      <c r="J169" s="110">
        <v>59</v>
      </c>
      <c r="K169" s="110">
        <v>184</v>
      </c>
      <c r="L169" s="110">
        <v>6</v>
      </c>
      <c r="M169" s="110">
        <v>14</v>
      </c>
      <c r="N169" s="110">
        <v>20</v>
      </c>
      <c r="O169" s="110">
        <v>63</v>
      </c>
      <c r="P169" s="110">
        <v>9</v>
      </c>
      <c r="Q169" s="110">
        <v>77</v>
      </c>
      <c r="R169" s="110"/>
      <c r="S169" s="110">
        <v>92</v>
      </c>
      <c r="T169" s="110">
        <v>2</v>
      </c>
      <c r="U169" s="110">
        <v>85</v>
      </c>
      <c r="V169" s="110">
        <v>36</v>
      </c>
      <c r="W169" s="110"/>
      <c r="X169" s="110">
        <v>37</v>
      </c>
      <c r="Y169" s="110">
        <v>3</v>
      </c>
      <c r="Z169" s="110">
        <v>2</v>
      </c>
      <c r="AA169" s="110">
        <v>418</v>
      </c>
      <c r="AB169" s="110">
        <v>56</v>
      </c>
      <c r="AC169" s="110">
        <v>245</v>
      </c>
      <c r="AD169" s="110">
        <v>20</v>
      </c>
      <c r="AE169" s="110">
        <v>19</v>
      </c>
      <c r="AF169" s="110">
        <v>63</v>
      </c>
      <c r="AG169" s="110">
        <v>61</v>
      </c>
    </row>
    <row r="170" spans="2:33" ht="15">
      <c r="B170" s="110"/>
      <c r="C170" s="110"/>
      <c r="D170" s="110">
        <v>2008</v>
      </c>
      <c r="E170" s="110">
        <v>35</v>
      </c>
      <c r="F170" s="110">
        <v>25</v>
      </c>
      <c r="G170" s="110">
        <v>52</v>
      </c>
      <c r="H170" s="110"/>
      <c r="I170" s="110">
        <v>1</v>
      </c>
      <c r="J170" s="110">
        <v>72</v>
      </c>
      <c r="K170" s="110">
        <v>193</v>
      </c>
      <c r="L170" s="110">
        <v>11</v>
      </c>
      <c r="M170" s="110">
        <v>12</v>
      </c>
      <c r="N170" s="110">
        <v>19</v>
      </c>
      <c r="O170" s="110">
        <v>43</v>
      </c>
      <c r="P170" s="110">
        <v>14</v>
      </c>
      <c r="Q170" s="110">
        <v>57</v>
      </c>
      <c r="R170" s="110"/>
      <c r="S170" s="110">
        <v>79</v>
      </c>
      <c r="T170" s="110">
        <v>3</v>
      </c>
      <c r="U170" s="110">
        <v>83</v>
      </c>
      <c r="V170" s="110">
        <v>42</v>
      </c>
      <c r="W170" s="110"/>
      <c r="X170" s="110">
        <v>45</v>
      </c>
      <c r="Y170" s="110">
        <v>1</v>
      </c>
      <c r="Z170" s="110">
        <v>2</v>
      </c>
      <c r="AA170" s="110">
        <v>397</v>
      </c>
      <c r="AB170" s="110">
        <v>49</v>
      </c>
      <c r="AC170" s="110">
        <v>314</v>
      </c>
      <c r="AD170" s="110">
        <v>13</v>
      </c>
      <c r="AE170" s="110">
        <v>14</v>
      </c>
      <c r="AF170" s="110">
        <v>78</v>
      </c>
      <c r="AG170" s="110">
        <v>57</v>
      </c>
    </row>
    <row r="171" spans="2:33" ht="15.75" thickBot="1">
      <c r="B171" s="110"/>
      <c r="C171" s="110"/>
      <c r="D171" s="110">
        <v>2009</v>
      </c>
      <c r="E171" s="110">
        <v>37</v>
      </c>
      <c r="F171" s="110">
        <v>34</v>
      </c>
      <c r="G171" s="110">
        <v>40</v>
      </c>
      <c r="H171" s="110">
        <v>37</v>
      </c>
      <c r="I171" s="110">
        <v>1</v>
      </c>
      <c r="J171" s="110">
        <v>62</v>
      </c>
      <c r="K171" s="110">
        <v>201</v>
      </c>
      <c r="L171" s="110">
        <v>13</v>
      </c>
      <c r="M171" s="110">
        <v>12</v>
      </c>
      <c r="N171" s="110">
        <v>11</v>
      </c>
      <c r="O171" s="112">
        <v>22</v>
      </c>
      <c r="P171" s="110">
        <v>10</v>
      </c>
      <c r="Q171" s="110">
        <v>64</v>
      </c>
      <c r="R171" s="110"/>
      <c r="S171" s="110">
        <v>136</v>
      </c>
      <c r="T171" s="110">
        <v>2</v>
      </c>
      <c r="U171" s="110">
        <v>82</v>
      </c>
      <c r="V171" s="110">
        <v>33</v>
      </c>
      <c r="W171" s="110">
        <v>2</v>
      </c>
      <c r="X171" s="110">
        <v>19</v>
      </c>
      <c r="Y171" s="110">
        <v>4</v>
      </c>
      <c r="Z171" s="110">
        <v>4</v>
      </c>
      <c r="AA171" s="110">
        <v>397</v>
      </c>
      <c r="AB171" s="110">
        <v>27</v>
      </c>
      <c r="AC171" s="114">
        <v>235</v>
      </c>
      <c r="AD171" s="110">
        <v>20</v>
      </c>
      <c r="AE171" s="110">
        <v>2</v>
      </c>
      <c r="AF171" s="110">
        <v>74</v>
      </c>
      <c r="AG171" s="110">
        <v>49</v>
      </c>
    </row>
    <row r="172" spans="2:33" ht="15.75" thickBot="1">
      <c r="B172" s="110"/>
      <c r="C172" s="110"/>
      <c r="D172" s="110">
        <v>2010</v>
      </c>
      <c r="E172" s="110">
        <v>29</v>
      </c>
      <c r="F172" s="114">
        <v>15</v>
      </c>
      <c r="G172" s="110">
        <v>20</v>
      </c>
      <c r="H172" s="110">
        <v>29</v>
      </c>
      <c r="I172" s="110">
        <v>0</v>
      </c>
      <c r="J172" s="110">
        <v>61</v>
      </c>
      <c r="K172" s="112">
        <v>166</v>
      </c>
      <c r="L172" s="110">
        <v>5</v>
      </c>
      <c r="M172" s="110">
        <v>13</v>
      </c>
      <c r="N172" s="110">
        <v>17</v>
      </c>
      <c r="O172" s="116">
        <v>24</v>
      </c>
      <c r="P172" s="110">
        <v>10</v>
      </c>
      <c r="Q172" s="110">
        <v>64</v>
      </c>
      <c r="R172" s="110">
        <v>28</v>
      </c>
      <c r="S172" s="114">
        <v>96</v>
      </c>
      <c r="T172" s="110">
        <v>1</v>
      </c>
      <c r="U172" s="110">
        <v>77</v>
      </c>
      <c r="V172" s="110">
        <v>37</v>
      </c>
      <c r="W172" s="110">
        <v>0</v>
      </c>
      <c r="X172" s="110">
        <v>27</v>
      </c>
      <c r="Y172" s="110">
        <v>5</v>
      </c>
      <c r="Z172" s="110">
        <v>3</v>
      </c>
      <c r="AA172" s="113">
        <v>335</v>
      </c>
      <c r="AB172" s="112">
        <v>22</v>
      </c>
      <c r="AC172" s="112">
        <v>190</v>
      </c>
      <c r="AD172" s="118">
        <v>38</v>
      </c>
      <c r="AE172" s="110">
        <v>4</v>
      </c>
      <c r="AF172" s="110">
        <v>70</v>
      </c>
      <c r="AG172" s="116">
        <v>34</v>
      </c>
    </row>
    <row r="173" spans="2:33" ht="15">
      <c r="B173" s="110"/>
      <c r="C173" s="110"/>
      <c r="D173" s="110">
        <v>2011</v>
      </c>
      <c r="E173" s="110">
        <v>30</v>
      </c>
      <c r="F173" s="110">
        <v>32</v>
      </c>
      <c r="G173" s="112">
        <v>65</v>
      </c>
      <c r="H173" s="110">
        <v>25</v>
      </c>
      <c r="I173" s="110">
        <v>2</v>
      </c>
      <c r="J173" s="110">
        <v>51</v>
      </c>
      <c r="K173" s="110">
        <v>175</v>
      </c>
      <c r="L173" s="110">
        <v>10</v>
      </c>
      <c r="M173" s="110">
        <v>13</v>
      </c>
      <c r="N173" s="110">
        <v>15</v>
      </c>
      <c r="O173" s="110">
        <v>23</v>
      </c>
      <c r="P173" s="110">
        <v>7</v>
      </c>
      <c r="Q173" s="110">
        <v>76</v>
      </c>
      <c r="R173" s="110">
        <v>17</v>
      </c>
      <c r="S173" s="110">
        <v>104</v>
      </c>
      <c r="T173" s="110">
        <v>2</v>
      </c>
      <c r="U173" s="110">
        <v>77</v>
      </c>
      <c r="V173" s="110">
        <v>27</v>
      </c>
      <c r="W173" s="110">
        <v>1</v>
      </c>
      <c r="X173" s="110">
        <v>26</v>
      </c>
      <c r="Y173" s="110">
        <v>3</v>
      </c>
      <c r="Z173" s="112">
        <v>7</v>
      </c>
      <c r="AA173" s="110">
        <v>366</v>
      </c>
      <c r="AB173" s="112">
        <v>17</v>
      </c>
      <c r="AC173" s="112">
        <v>166</v>
      </c>
      <c r="AD173" s="110">
        <v>28</v>
      </c>
      <c r="AE173" s="110">
        <v>3</v>
      </c>
      <c r="AF173" s="110">
        <v>61</v>
      </c>
      <c r="AG173" s="110">
        <v>54</v>
      </c>
    </row>
    <row r="174" spans="2:33" ht="15">
      <c r="B174" s="110"/>
      <c r="C174" s="110"/>
      <c r="D174" s="110">
        <v>2012</v>
      </c>
      <c r="E174" s="110">
        <v>43</v>
      </c>
      <c r="F174" s="112">
        <v>12</v>
      </c>
      <c r="G174" s="114">
        <v>26</v>
      </c>
      <c r="H174" s="110">
        <v>22</v>
      </c>
      <c r="I174" s="110">
        <v>0</v>
      </c>
      <c r="J174" s="112">
        <v>37</v>
      </c>
      <c r="K174" s="112">
        <v>150</v>
      </c>
      <c r="L174" s="110">
        <v>11</v>
      </c>
      <c r="M174" s="110">
        <v>6</v>
      </c>
      <c r="N174" s="110">
        <v>8</v>
      </c>
      <c r="O174" s="110">
        <v>29</v>
      </c>
      <c r="P174" s="110">
        <v>5</v>
      </c>
      <c r="Q174" s="110">
        <v>51</v>
      </c>
      <c r="R174" s="110">
        <v>20</v>
      </c>
      <c r="S174" s="110">
        <v>107</v>
      </c>
      <c r="T174" s="110">
        <v>0</v>
      </c>
      <c r="U174" s="110">
        <v>79</v>
      </c>
      <c r="V174" s="110">
        <v>22</v>
      </c>
      <c r="W174" s="110">
        <v>0</v>
      </c>
      <c r="X174" s="110">
        <v>18</v>
      </c>
      <c r="Y174" s="110">
        <v>5</v>
      </c>
      <c r="Z174" s="110">
        <v>0</v>
      </c>
      <c r="AA174" s="112">
        <v>275</v>
      </c>
      <c r="AB174" s="110">
        <v>23</v>
      </c>
      <c r="AC174" s="110">
        <v>151</v>
      </c>
      <c r="AD174" s="110">
        <v>14</v>
      </c>
      <c r="AE174" s="110">
        <v>1</v>
      </c>
      <c r="AF174" s="110">
        <v>65</v>
      </c>
      <c r="AG174" s="110">
        <v>49</v>
      </c>
    </row>
    <row r="175" spans="2:33" ht="15">
      <c r="B175" s="110"/>
      <c r="C175" s="110"/>
      <c r="D175" s="110">
        <v>2013</v>
      </c>
      <c r="E175" s="110">
        <v>29</v>
      </c>
      <c r="F175" s="110">
        <v>14</v>
      </c>
      <c r="G175" s="112">
        <v>17</v>
      </c>
      <c r="H175" s="110">
        <v>22</v>
      </c>
      <c r="I175" s="110">
        <v>0</v>
      </c>
      <c r="J175" s="110">
        <v>35</v>
      </c>
      <c r="K175" s="110">
        <v>161</v>
      </c>
      <c r="L175" s="110">
        <v>3</v>
      </c>
      <c r="M175" s="110">
        <v>4</v>
      </c>
      <c r="N175" s="110">
        <v>6</v>
      </c>
      <c r="O175" s="110">
        <v>25</v>
      </c>
      <c r="P175" s="110">
        <v>4</v>
      </c>
      <c r="Q175" s="110">
        <v>64</v>
      </c>
      <c r="R175" s="110">
        <v>14</v>
      </c>
      <c r="S175" s="110">
        <v>132</v>
      </c>
      <c r="T175" s="110">
        <v>2</v>
      </c>
      <c r="U175" s="110">
        <v>71</v>
      </c>
      <c r="V175" s="110">
        <v>20</v>
      </c>
      <c r="W175" s="110">
        <v>1</v>
      </c>
      <c r="X175" s="110">
        <v>22</v>
      </c>
      <c r="Y175" s="110">
        <v>9</v>
      </c>
      <c r="Z175" s="110">
        <v>4</v>
      </c>
      <c r="AA175" s="112">
        <v>233</v>
      </c>
      <c r="AB175" s="110">
        <v>31</v>
      </c>
      <c r="AC175" s="112">
        <v>135</v>
      </c>
      <c r="AD175" s="110">
        <v>16</v>
      </c>
      <c r="AE175" s="110">
        <v>0</v>
      </c>
      <c r="AF175" s="110">
        <v>73</v>
      </c>
      <c r="AG175" s="110">
        <v>34</v>
      </c>
    </row>
    <row r="176" spans="2:33" ht="15">
      <c r="B176" s="110"/>
      <c r="C176" s="110"/>
      <c r="D176" s="110">
        <v>2014</v>
      </c>
      <c r="E176" s="110">
        <v>29</v>
      </c>
      <c r="F176" s="110">
        <v>22</v>
      </c>
      <c r="G176" s="110">
        <v>37</v>
      </c>
      <c r="H176" s="112">
        <v>42</v>
      </c>
      <c r="I176" s="110">
        <v>0</v>
      </c>
      <c r="J176" s="110">
        <v>32</v>
      </c>
      <c r="K176" s="110">
        <v>182</v>
      </c>
      <c r="L176" s="110">
        <v>7</v>
      </c>
      <c r="M176" s="110">
        <v>10</v>
      </c>
      <c r="N176" s="110">
        <v>8</v>
      </c>
      <c r="O176" s="110">
        <v>27</v>
      </c>
      <c r="P176" s="110">
        <v>8</v>
      </c>
      <c r="Q176" s="110">
        <v>63</v>
      </c>
      <c r="R176" s="110">
        <v>20</v>
      </c>
      <c r="S176" s="112">
        <v>135</v>
      </c>
      <c r="T176" s="110">
        <v>2</v>
      </c>
      <c r="U176" s="110">
        <v>74</v>
      </c>
      <c r="V176" s="114">
        <v>11</v>
      </c>
      <c r="W176" s="110">
        <v>0</v>
      </c>
      <c r="X176" s="110">
        <v>18</v>
      </c>
      <c r="Y176" s="110">
        <v>1</v>
      </c>
      <c r="Z176" s="110">
        <v>2</v>
      </c>
      <c r="AA176" s="112">
        <v>227</v>
      </c>
      <c r="AB176" s="110">
        <v>31</v>
      </c>
      <c r="AC176" s="110">
        <v>133</v>
      </c>
      <c r="AD176" s="110">
        <v>17</v>
      </c>
      <c r="AE176" s="110">
        <v>0</v>
      </c>
      <c r="AF176" s="114">
        <v>92</v>
      </c>
      <c r="AG176" s="112">
        <v>25</v>
      </c>
    </row>
    <row r="177" spans="2:33" ht="15.75" thickBot="1">
      <c r="B177" s="110"/>
      <c r="C177" s="110"/>
      <c r="D177" s="110">
        <v>2015</v>
      </c>
      <c r="E177" s="110">
        <v>27</v>
      </c>
      <c r="F177" s="114">
        <v>6</v>
      </c>
      <c r="G177" s="110">
        <v>33</v>
      </c>
      <c r="H177" s="110">
        <v>21</v>
      </c>
      <c r="I177" s="110">
        <v>0</v>
      </c>
      <c r="J177" s="110">
        <v>27</v>
      </c>
      <c r="K177" s="110">
        <v>157</v>
      </c>
      <c r="L177" s="110">
        <v>6</v>
      </c>
      <c r="M177" s="110">
        <v>2</v>
      </c>
      <c r="N177" s="110">
        <v>10</v>
      </c>
      <c r="O177" s="110">
        <v>24</v>
      </c>
      <c r="P177" s="110">
        <v>2</v>
      </c>
      <c r="Q177" s="110">
        <v>53</v>
      </c>
      <c r="R177" s="110">
        <v>16</v>
      </c>
      <c r="S177" s="110">
        <v>102</v>
      </c>
      <c r="T177" s="110">
        <v>0</v>
      </c>
      <c r="U177" s="110">
        <v>67</v>
      </c>
      <c r="V177" s="110">
        <v>10</v>
      </c>
      <c r="W177" s="110">
        <v>0</v>
      </c>
      <c r="X177" s="110">
        <v>20</v>
      </c>
      <c r="Y177" s="110">
        <v>7</v>
      </c>
      <c r="Z177" s="110">
        <v>2</v>
      </c>
      <c r="AA177" s="112">
        <v>218</v>
      </c>
      <c r="AB177" s="112">
        <v>13</v>
      </c>
      <c r="AC177" s="112">
        <v>111</v>
      </c>
      <c r="AD177" s="110">
        <v>16</v>
      </c>
      <c r="AE177" s="110">
        <v>2</v>
      </c>
      <c r="AF177" s="110">
        <v>60</v>
      </c>
      <c r="AG177" s="110">
        <v>31</v>
      </c>
    </row>
    <row r="178" spans="2:33" ht="15.75" thickBot="1">
      <c r="B178" s="110"/>
      <c r="C178" s="110"/>
      <c r="D178" s="110">
        <v>2016</v>
      </c>
      <c r="E178" s="110">
        <v>41</v>
      </c>
      <c r="F178" s="110">
        <v>7</v>
      </c>
      <c r="G178" s="110">
        <v>24</v>
      </c>
      <c r="H178" s="110">
        <v>26</v>
      </c>
      <c r="I178" s="110">
        <v>0</v>
      </c>
      <c r="J178" s="110">
        <v>38</v>
      </c>
      <c r="K178" s="110">
        <v>183</v>
      </c>
      <c r="L178" s="110">
        <v>6</v>
      </c>
      <c r="M178" s="110">
        <v>1</v>
      </c>
      <c r="N178" s="110">
        <v>10</v>
      </c>
      <c r="O178" s="110">
        <v>22</v>
      </c>
      <c r="P178" s="110">
        <v>4</v>
      </c>
      <c r="Q178" s="112">
        <v>79</v>
      </c>
      <c r="R178" s="110">
        <v>15</v>
      </c>
      <c r="S178" s="110">
        <v>115</v>
      </c>
      <c r="T178" s="110">
        <v>0</v>
      </c>
      <c r="U178" s="110">
        <v>72</v>
      </c>
      <c r="V178" s="110">
        <v>13</v>
      </c>
      <c r="W178" s="110">
        <v>0</v>
      </c>
      <c r="X178" s="110">
        <v>15</v>
      </c>
      <c r="Y178" s="118">
        <v>11</v>
      </c>
      <c r="Z178" s="110">
        <v>3</v>
      </c>
      <c r="AA178" s="112">
        <v>168</v>
      </c>
      <c r="AB178" s="110">
        <v>21</v>
      </c>
      <c r="AC178" s="110">
        <v>140</v>
      </c>
      <c r="AD178" s="110">
        <v>15</v>
      </c>
      <c r="AE178" s="110">
        <v>0</v>
      </c>
      <c r="AF178" s="114">
        <v>42</v>
      </c>
      <c r="AG178" s="110">
        <v>30</v>
      </c>
    </row>
    <row r="179" spans="2:33" ht="15">
      <c r="B179" s="110"/>
      <c r="C179" s="110"/>
      <c r="D179" s="110">
        <v>2017</v>
      </c>
      <c r="E179" s="110">
        <v>22</v>
      </c>
      <c r="F179" s="110">
        <v>17</v>
      </c>
      <c r="G179" s="110">
        <v>29</v>
      </c>
      <c r="H179" s="110">
        <v>30</v>
      </c>
      <c r="I179" s="110">
        <v>0</v>
      </c>
      <c r="J179" s="110">
        <v>39</v>
      </c>
      <c r="K179" s="110">
        <v>198</v>
      </c>
      <c r="L179" s="110">
        <v>8</v>
      </c>
      <c r="M179" s="110">
        <v>2</v>
      </c>
      <c r="N179" s="110">
        <v>11</v>
      </c>
      <c r="O179" s="110">
        <v>21</v>
      </c>
      <c r="P179" s="110">
        <v>6</v>
      </c>
      <c r="Q179" s="112">
        <v>87</v>
      </c>
      <c r="R179" s="110">
        <v>18</v>
      </c>
      <c r="S179" s="110">
        <v>99</v>
      </c>
      <c r="T179" s="110">
        <v>3</v>
      </c>
      <c r="U179" s="110">
        <v>75</v>
      </c>
      <c r="V179" s="114">
        <v>25</v>
      </c>
      <c r="W179" s="110">
        <v>0</v>
      </c>
      <c r="X179" s="110">
        <v>15</v>
      </c>
      <c r="Y179" s="110">
        <v>7</v>
      </c>
      <c r="Z179" s="110">
        <v>1</v>
      </c>
      <c r="AA179" s="112">
        <v>172</v>
      </c>
      <c r="AB179" s="110">
        <v>19</v>
      </c>
      <c r="AC179" s="112">
        <v>101</v>
      </c>
      <c r="AD179" s="110">
        <v>11</v>
      </c>
      <c r="AE179" s="110">
        <v>1</v>
      </c>
      <c r="AF179" s="114">
        <v>48</v>
      </c>
      <c r="AG179" s="110">
        <v>39</v>
      </c>
    </row>
    <row r="180" spans="2:33" ht="15.75" thickBot="1">
      <c r="B180" s="110"/>
      <c r="C180" s="110"/>
      <c r="D180" s="110">
        <v>2018</v>
      </c>
      <c r="E180" s="110">
        <v>18</v>
      </c>
      <c r="F180" s="110">
        <v>12</v>
      </c>
      <c r="G180" s="110">
        <v>33</v>
      </c>
      <c r="H180" s="110">
        <v>21</v>
      </c>
      <c r="I180" s="110">
        <v>1</v>
      </c>
      <c r="J180" s="110">
        <v>25</v>
      </c>
      <c r="K180" s="110">
        <v>156</v>
      </c>
      <c r="L180" s="110">
        <v>6</v>
      </c>
      <c r="M180" s="110">
        <v>3</v>
      </c>
      <c r="N180" s="110">
        <v>13</v>
      </c>
      <c r="O180" s="112">
        <v>12</v>
      </c>
      <c r="P180" s="110">
        <v>3</v>
      </c>
      <c r="Q180" s="110">
        <v>69</v>
      </c>
      <c r="R180" s="110">
        <v>10</v>
      </c>
      <c r="S180" s="110">
        <v>109</v>
      </c>
      <c r="T180" s="110">
        <v>0</v>
      </c>
      <c r="U180" s="110">
        <v>83</v>
      </c>
      <c r="V180" s="110">
        <v>12</v>
      </c>
      <c r="W180" s="110">
        <v>0</v>
      </c>
      <c r="X180" s="110">
        <v>11</v>
      </c>
      <c r="Y180" s="110">
        <v>5</v>
      </c>
      <c r="Z180" s="110">
        <v>3</v>
      </c>
      <c r="AA180" s="110">
        <v>195</v>
      </c>
      <c r="AB180" s="110">
        <v>20</v>
      </c>
      <c r="AC180" s="110">
        <v>97</v>
      </c>
      <c r="AD180" s="114">
        <v>6</v>
      </c>
      <c r="AE180" s="112">
        <v>5</v>
      </c>
      <c r="AF180" s="114">
        <v>36</v>
      </c>
      <c r="AG180" s="110">
        <v>33</v>
      </c>
    </row>
    <row r="181" spans="2:33" ht="15.75" thickBot="1">
      <c r="B181" s="110"/>
      <c r="C181" s="110"/>
      <c r="D181" s="110">
        <v>2019</v>
      </c>
      <c r="E181" s="110">
        <v>16</v>
      </c>
      <c r="F181" s="110">
        <v>9</v>
      </c>
      <c r="G181" s="110">
        <v>24</v>
      </c>
      <c r="H181" s="110">
        <v>22</v>
      </c>
      <c r="I181" s="110">
        <v>0</v>
      </c>
      <c r="J181" s="110">
        <v>25</v>
      </c>
      <c r="K181" s="110">
        <v>172</v>
      </c>
      <c r="L181" s="110">
        <v>7</v>
      </c>
      <c r="M181" s="110">
        <v>1</v>
      </c>
      <c r="N181" s="110">
        <v>10</v>
      </c>
      <c r="O181" s="110">
        <v>24</v>
      </c>
      <c r="P181" s="110">
        <v>2</v>
      </c>
      <c r="Q181" s="112">
        <v>52</v>
      </c>
      <c r="R181" s="110">
        <v>14</v>
      </c>
      <c r="S181" s="112">
        <v>75</v>
      </c>
      <c r="T181" s="110">
        <v>2</v>
      </c>
      <c r="U181" s="112">
        <v>52</v>
      </c>
      <c r="V181" s="110">
        <v>9</v>
      </c>
      <c r="W181" s="110">
        <v>0</v>
      </c>
      <c r="X181" s="110">
        <v>12</v>
      </c>
      <c r="Y181" s="110">
        <v>5</v>
      </c>
      <c r="Z181" s="110">
        <v>2</v>
      </c>
      <c r="AA181" s="115">
        <v>123</v>
      </c>
      <c r="AB181" s="114">
        <v>30</v>
      </c>
      <c r="AC181" s="112">
        <v>74</v>
      </c>
      <c r="AD181" s="110">
        <v>15</v>
      </c>
      <c r="AE181" s="110">
        <v>0</v>
      </c>
      <c r="AF181" s="110">
        <v>42</v>
      </c>
      <c r="AG181" s="112">
        <v>20</v>
      </c>
    </row>
    <row r="182" spans="2:33" ht="15">
      <c r="B182" s="110"/>
      <c r="C182" s="110"/>
      <c r="D182" s="110">
        <v>2020</v>
      </c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</row>
    <row r="183" spans="2:33" ht="15">
      <c r="B183" s="109" t="s">
        <v>60</v>
      </c>
      <c r="C183" s="109" t="s">
        <v>465</v>
      </c>
      <c r="D183" s="109">
        <v>2006</v>
      </c>
      <c r="E183" s="109">
        <v>1</v>
      </c>
      <c r="F183" s="109">
        <v>18</v>
      </c>
      <c r="G183" s="109">
        <v>1</v>
      </c>
      <c r="H183" s="109"/>
      <c r="I183" s="109"/>
      <c r="J183" s="109">
        <v>0</v>
      </c>
      <c r="K183" s="109">
        <v>98</v>
      </c>
      <c r="L183" s="109">
        <v>1</v>
      </c>
      <c r="M183" s="109"/>
      <c r="N183" s="109">
        <v>2</v>
      </c>
      <c r="O183" s="109">
        <v>0</v>
      </c>
      <c r="P183" s="109">
        <v>17</v>
      </c>
      <c r="Q183" s="109">
        <v>62</v>
      </c>
      <c r="R183" s="109"/>
      <c r="S183" s="109">
        <v>1</v>
      </c>
      <c r="T183" s="109">
        <v>0</v>
      </c>
      <c r="U183" s="109">
        <v>5</v>
      </c>
      <c r="V183" s="109">
        <v>0</v>
      </c>
      <c r="W183" s="109"/>
      <c r="X183" s="109">
        <v>0</v>
      </c>
      <c r="Y183" s="109">
        <v>1</v>
      </c>
      <c r="Z183" s="109">
        <v>3</v>
      </c>
      <c r="AA183" s="109">
        <v>5</v>
      </c>
      <c r="AB183" s="109"/>
      <c r="AC183" s="109">
        <v>0</v>
      </c>
      <c r="AD183" s="109">
        <v>3</v>
      </c>
      <c r="AE183" s="109">
        <v>1</v>
      </c>
      <c r="AF183" s="109">
        <v>8</v>
      </c>
      <c r="AG183" s="109">
        <v>0</v>
      </c>
    </row>
    <row r="184" spans="2:33" ht="15">
      <c r="B184" s="109"/>
      <c r="C184" s="109"/>
      <c r="D184" s="109">
        <v>2007</v>
      </c>
      <c r="E184" s="109">
        <v>1</v>
      </c>
      <c r="F184" s="109">
        <v>17</v>
      </c>
      <c r="G184" s="112">
        <v>0</v>
      </c>
      <c r="H184" s="109"/>
      <c r="I184" s="109">
        <v>0</v>
      </c>
      <c r="J184" s="109">
        <v>1</v>
      </c>
      <c r="K184" s="109">
        <v>3</v>
      </c>
      <c r="L184" s="109">
        <v>0</v>
      </c>
      <c r="M184" s="109">
        <v>1</v>
      </c>
      <c r="N184" s="109">
        <v>0</v>
      </c>
      <c r="O184" s="109">
        <v>0</v>
      </c>
      <c r="P184" s="109">
        <v>1</v>
      </c>
      <c r="Q184" s="109">
        <v>37</v>
      </c>
      <c r="R184" s="109"/>
      <c r="S184" s="109">
        <v>3</v>
      </c>
      <c r="T184" s="109">
        <v>0</v>
      </c>
      <c r="U184" s="109">
        <v>5</v>
      </c>
      <c r="V184" s="109">
        <v>1</v>
      </c>
      <c r="W184" s="109"/>
      <c r="X184" s="109">
        <v>0</v>
      </c>
      <c r="Y184" s="109">
        <v>0</v>
      </c>
      <c r="Z184" s="109">
        <v>1</v>
      </c>
      <c r="AA184" s="109">
        <v>7</v>
      </c>
      <c r="AB184" s="109">
        <v>0</v>
      </c>
      <c r="AC184" s="109">
        <v>0</v>
      </c>
      <c r="AD184" s="109">
        <v>4</v>
      </c>
      <c r="AE184" s="109">
        <v>0</v>
      </c>
      <c r="AF184" s="109">
        <v>22</v>
      </c>
      <c r="AG184" s="109">
        <v>3</v>
      </c>
    </row>
    <row r="185" spans="2:33" ht="15">
      <c r="B185" s="109"/>
      <c r="C185" s="109"/>
      <c r="D185" s="109">
        <v>2008</v>
      </c>
      <c r="E185" s="109">
        <v>0</v>
      </c>
      <c r="F185" s="109">
        <v>24</v>
      </c>
      <c r="G185" s="109">
        <v>1</v>
      </c>
      <c r="H185" s="109"/>
      <c r="I185" s="109">
        <v>1</v>
      </c>
      <c r="J185" s="109">
        <v>1</v>
      </c>
      <c r="K185" s="109">
        <v>6</v>
      </c>
      <c r="L185" s="109">
        <v>0</v>
      </c>
      <c r="M185" s="109">
        <v>0</v>
      </c>
      <c r="N185" s="109">
        <v>1</v>
      </c>
      <c r="O185" s="109">
        <v>0</v>
      </c>
      <c r="P185" s="109">
        <v>0</v>
      </c>
      <c r="Q185" s="109">
        <v>24</v>
      </c>
      <c r="R185" s="109"/>
      <c r="S185" s="109">
        <v>0</v>
      </c>
      <c r="T185" s="109">
        <v>0</v>
      </c>
      <c r="U185" s="109">
        <v>2</v>
      </c>
      <c r="V185" s="112">
        <v>5</v>
      </c>
      <c r="W185" s="109"/>
      <c r="X185" s="109">
        <v>0</v>
      </c>
      <c r="Y185" s="109">
        <v>0</v>
      </c>
      <c r="Z185" s="109">
        <v>3</v>
      </c>
      <c r="AA185" s="109">
        <v>9</v>
      </c>
      <c r="AB185" s="109">
        <v>0</v>
      </c>
      <c r="AC185" s="109">
        <v>0</v>
      </c>
      <c r="AD185" s="109">
        <v>3</v>
      </c>
      <c r="AE185" s="109">
        <v>0</v>
      </c>
      <c r="AF185" s="109">
        <v>8</v>
      </c>
      <c r="AG185" s="109">
        <v>0</v>
      </c>
    </row>
    <row r="186" spans="2:33" ht="15.75" thickBot="1">
      <c r="B186" s="109"/>
      <c r="C186" s="109"/>
      <c r="D186" s="109">
        <v>2009</v>
      </c>
      <c r="E186" s="109">
        <v>1</v>
      </c>
      <c r="F186" s="109">
        <v>6</v>
      </c>
      <c r="G186" s="109">
        <v>0</v>
      </c>
      <c r="H186" s="109">
        <v>0</v>
      </c>
      <c r="I186" s="109">
        <v>0</v>
      </c>
      <c r="J186" s="109">
        <v>1</v>
      </c>
      <c r="K186" s="109">
        <v>4</v>
      </c>
      <c r="L186" s="109">
        <v>0</v>
      </c>
      <c r="M186" s="109">
        <v>0</v>
      </c>
      <c r="N186" s="109">
        <v>0</v>
      </c>
      <c r="O186" s="109">
        <v>0</v>
      </c>
      <c r="P186" s="109">
        <v>0</v>
      </c>
      <c r="Q186" s="114">
        <v>16</v>
      </c>
      <c r="R186" s="109"/>
      <c r="S186" s="109">
        <v>1</v>
      </c>
      <c r="T186" s="109">
        <v>0</v>
      </c>
      <c r="U186" s="114">
        <v>9</v>
      </c>
      <c r="V186" s="109">
        <v>3</v>
      </c>
      <c r="W186" s="109">
        <v>0</v>
      </c>
      <c r="X186" s="109">
        <v>0</v>
      </c>
      <c r="Y186" s="109">
        <v>0</v>
      </c>
      <c r="Z186" s="109">
        <v>1</v>
      </c>
      <c r="AA186" s="109">
        <v>0</v>
      </c>
      <c r="AB186" s="109">
        <v>0</v>
      </c>
      <c r="AC186" s="109">
        <v>0</v>
      </c>
      <c r="AD186" s="109">
        <v>1</v>
      </c>
      <c r="AE186" s="109">
        <v>0</v>
      </c>
      <c r="AF186" s="109">
        <v>14</v>
      </c>
      <c r="AG186" s="112">
        <v>6</v>
      </c>
    </row>
    <row r="187" spans="2:33" ht="15.75" thickBot="1">
      <c r="B187" s="109"/>
      <c r="C187" s="109"/>
      <c r="D187" s="109">
        <v>2010</v>
      </c>
      <c r="E187" s="109">
        <v>0</v>
      </c>
      <c r="F187" s="109">
        <v>0</v>
      </c>
      <c r="G187" s="109">
        <v>0</v>
      </c>
      <c r="H187" s="109">
        <v>1</v>
      </c>
      <c r="I187" s="109">
        <v>1</v>
      </c>
      <c r="J187" s="109">
        <v>0</v>
      </c>
      <c r="K187" s="112">
        <v>2</v>
      </c>
      <c r="L187" s="109">
        <v>0</v>
      </c>
      <c r="M187" s="109">
        <v>0</v>
      </c>
      <c r="N187" s="109">
        <v>0</v>
      </c>
      <c r="O187" s="109">
        <v>0</v>
      </c>
      <c r="P187" s="109">
        <v>0</v>
      </c>
      <c r="Q187" s="115">
        <v>6</v>
      </c>
      <c r="R187" s="109">
        <v>0</v>
      </c>
      <c r="S187" s="109">
        <v>0</v>
      </c>
      <c r="T187" s="109">
        <v>0</v>
      </c>
      <c r="U187" s="112">
        <v>0</v>
      </c>
      <c r="V187" s="109">
        <v>0</v>
      </c>
      <c r="W187" s="109">
        <v>0</v>
      </c>
      <c r="X187" s="109">
        <v>0</v>
      </c>
      <c r="Y187" s="109">
        <v>1</v>
      </c>
      <c r="Z187" s="109">
        <v>1</v>
      </c>
      <c r="AA187" s="109">
        <v>0</v>
      </c>
      <c r="AB187" s="109">
        <v>0</v>
      </c>
      <c r="AC187" s="109">
        <v>2</v>
      </c>
      <c r="AD187" s="109">
        <v>0</v>
      </c>
      <c r="AE187" s="109">
        <v>0</v>
      </c>
      <c r="AF187" s="114">
        <v>0</v>
      </c>
      <c r="AG187" s="109">
        <v>2</v>
      </c>
    </row>
    <row r="188" spans="2:33" ht="15">
      <c r="B188" s="109"/>
      <c r="C188" s="109"/>
      <c r="D188" s="109">
        <v>2011</v>
      </c>
      <c r="E188" s="109">
        <v>0</v>
      </c>
      <c r="F188" s="109">
        <v>0</v>
      </c>
      <c r="G188" s="109">
        <v>1</v>
      </c>
      <c r="H188" s="109">
        <v>1</v>
      </c>
      <c r="I188" s="109">
        <v>0</v>
      </c>
      <c r="J188" s="109">
        <v>1</v>
      </c>
      <c r="K188" s="109">
        <v>4</v>
      </c>
      <c r="L188" s="109">
        <v>1</v>
      </c>
      <c r="M188" s="109">
        <v>0</v>
      </c>
      <c r="N188" s="109">
        <v>0</v>
      </c>
      <c r="O188" s="109">
        <v>0</v>
      </c>
      <c r="P188" s="109">
        <v>0</v>
      </c>
      <c r="Q188" s="109">
        <v>2</v>
      </c>
      <c r="R188" s="109">
        <v>0</v>
      </c>
      <c r="S188" s="109">
        <v>0</v>
      </c>
      <c r="T188" s="109">
        <v>0</v>
      </c>
      <c r="U188" s="109">
        <v>0</v>
      </c>
      <c r="V188" s="109">
        <v>0</v>
      </c>
      <c r="W188" s="109">
        <v>0</v>
      </c>
      <c r="X188" s="109">
        <v>0</v>
      </c>
      <c r="Y188" s="109">
        <v>1</v>
      </c>
      <c r="Z188" s="109">
        <v>1</v>
      </c>
      <c r="AA188" s="109">
        <v>0</v>
      </c>
      <c r="AB188" s="109">
        <v>0</v>
      </c>
      <c r="AC188" s="109">
        <v>1</v>
      </c>
      <c r="AD188" s="109">
        <v>2</v>
      </c>
      <c r="AE188" s="109">
        <v>1</v>
      </c>
      <c r="AF188" s="114">
        <v>0</v>
      </c>
      <c r="AG188" s="109">
        <v>2</v>
      </c>
    </row>
    <row r="189" spans="2:33" ht="15">
      <c r="B189" s="109"/>
      <c r="C189" s="109"/>
      <c r="D189" s="109">
        <v>2012</v>
      </c>
      <c r="E189" s="109">
        <v>0</v>
      </c>
      <c r="F189" s="109">
        <v>1</v>
      </c>
      <c r="G189" s="109">
        <v>1</v>
      </c>
      <c r="H189" s="109">
        <v>1</v>
      </c>
      <c r="I189" s="109">
        <v>2</v>
      </c>
      <c r="J189" s="109">
        <v>1</v>
      </c>
      <c r="K189" s="109">
        <v>2</v>
      </c>
      <c r="L189" s="109">
        <v>1</v>
      </c>
      <c r="M189" s="109">
        <v>0</v>
      </c>
      <c r="N189" s="109">
        <v>0</v>
      </c>
      <c r="O189" s="109">
        <v>0</v>
      </c>
      <c r="P189" s="109">
        <v>0</v>
      </c>
      <c r="Q189" s="109">
        <v>2</v>
      </c>
      <c r="R189" s="109">
        <v>0</v>
      </c>
      <c r="S189" s="109">
        <v>0</v>
      </c>
      <c r="T189" s="109">
        <v>0</v>
      </c>
      <c r="U189" s="109">
        <v>1</v>
      </c>
      <c r="V189" s="109">
        <v>0</v>
      </c>
      <c r="W189" s="109">
        <v>0</v>
      </c>
      <c r="X189" s="109">
        <v>0</v>
      </c>
      <c r="Y189" s="109">
        <v>0</v>
      </c>
      <c r="Z189" s="109">
        <v>1</v>
      </c>
      <c r="AA189" s="109">
        <v>0</v>
      </c>
      <c r="AB189" s="109">
        <v>0</v>
      </c>
      <c r="AC189" s="109">
        <v>0</v>
      </c>
      <c r="AD189" s="109">
        <v>3</v>
      </c>
      <c r="AE189" s="109">
        <v>0</v>
      </c>
      <c r="AF189" s="109">
        <v>0</v>
      </c>
      <c r="AG189" s="109">
        <v>0</v>
      </c>
    </row>
    <row r="190" spans="2:33" ht="15">
      <c r="B190" s="109"/>
      <c r="C190" s="109"/>
      <c r="D190" s="109">
        <v>2013</v>
      </c>
      <c r="E190" s="109">
        <v>0</v>
      </c>
      <c r="F190" s="109">
        <v>0</v>
      </c>
      <c r="G190" s="109">
        <v>0</v>
      </c>
      <c r="H190" s="109">
        <v>0</v>
      </c>
      <c r="I190" s="109">
        <v>1</v>
      </c>
      <c r="J190" s="109">
        <v>2</v>
      </c>
      <c r="K190" s="109">
        <v>1</v>
      </c>
      <c r="L190" s="109">
        <v>0</v>
      </c>
      <c r="M190" s="109">
        <v>0</v>
      </c>
      <c r="N190" s="109">
        <v>0</v>
      </c>
      <c r="O190" s="109">
        <v>0</v>
      </c>
      <c r="P190" s="109">
        <v>0</v>
      </c>
      <c r="Q190" s="112">
        <v>8</v>
      </c>
      <c r="R190" s="109">
        <v>0</v>
      </c>
      <c r="S190" s="109">
        <v>2</v>
      </c>
      <c r="T190" s="109">
        <v>0</v>
      </c>
      <c r="U190" s="109">
        <v>2</v>
      </c>
      <c r="V190" s="109">
        <v>0</v>
      </c>
      <c r="W190" s="109">
        <v>0</v>
      </c>
      <c r="X190" s="109">
        <v>0</v>
      </c>
      <c r="Y190" s="109">
        <v>1</v>
      </c>
      <c r="Z190" s="109">
        <v>1</v>
      </c>
      <c r="AA190" s="109">
        <v>1</v>
      </c>
      <c r="AB190" s="109">
        <v>0</v>
      </c>
      <c r="AC190" s="109">
        <v>0</v>
      </c>
      <c r="AD190" s="109">
        <v>2</v>
      </c>
      <c r="AE190" s="109">
        <v>1</v>
      </c>
      <c r="AF190" s="109">
        <v>0</v>
      </c>
      <c r="AG190" s="112">
        <v>9</v>
      </c>
    </row>
    <row r="191" spans="2:33" ht="15">
      <c r="B191" s="109"/>
      <c r="C191" s="109"/>
      <c r="D191" s="109">
        <v>2014</v>
      </c>
      <c r="E191" s="109">
        <v>1</v>
      </c>
      <c r="F191" s="109">
        <v>1</v>
      </c>
      <c r="G191" s="109">
        <v>0</v>
      </c>
      <c r="H191" s="109">
        <v>1</v>
      </c>
      <c r="I191" s="109">
        <v>0</v>
      </c>
      <c r="J191" s="109">
        <v>0</v>
      </c>
      <c r="K191" s="109">
        <v>5</v>
      </c>
      <c r="L191" s="109">
        <v>0</v>
      </c>
      <c r="M191" s="109">
        <v>0</v>
      </c>
      <c r="N191" s="109">
        <v>1</v>
      </c>
      <c r="O191" s="109">
        <v>1</v>
      </c>
      <c r="P191" s="109">
        <v>0</v>
      </c>
      <c r="Q191" s="109">
        <v>2</v>
      </c>
      <c r="R191" s="109">
        <v>1</v>
      </c>
      <c r="S191" s="112">
        <v>9</v>
      </c>
      <c r="T191" s="109">
        <v>0</v>
      </c>
      <c r="U191" s="109">
        <v>0</v>
      </c>
      <c r="V191" s="109">
        <v>0</v>
      </c>
      <c r="W191" s="109">
        <v>0</v>
      </c>
      <c r="X191" s="109">
        <v>0</v>
      </c>
      <c r="Y191" s="109">
        <v>1</v>
      </c>
      <c r="Z191" s="109">
        <v>0</v>
      </c>
      <c r="AA191" s="109">
        <v>0</v>
      </c>
      <c r="AB191" s="109">
        <v>0</v>
      </c>
      <c r="AC191" s="109">
        <v>1</v>
      </c>
      <c r="AD191" s="109">
        <v>3</v>
      </c>
      <c r="AE191" s="109">
        <v>1</v>
      </c>
      <c r="AF191" s="109">
        <v>0</v>
      </c>
      <c r="AG191" s="109">
        <v>4</v>
      </c>
    </row>
    <row r="192" spans="2:33" ht="15">
      <c r="B192" s="109"/>
      <c r="C192" s="109"/>
      <c r="D192" s="109">
        <v>2015</v>
      </c>
      <c r="E192" s="109">
        <v>1</v>
      </c>
      <c r="F192" s="109">
        <v>0</v>
      </c>
      <c r="G192" s="109">
        <v>0</v>
      </c>
      <c r="H192" s="109">
        <v>0</v>
      </c>
      <c r="I192" s="109">
        <v>1</v>
      </c>
      <c r="J192" s="113">
        <v>4</v>
      </c>
      <c r="K192" s="109">
        <v>3</v>
      </c>
      <c r="L192" s="109">
        <v>0</v>
      </c>
      <c r="M192" s="109">
        <v>0</v>
      </c>
      <c r="N192" s="109">
        <v>0</v>
      </c>
      <c r="O192" s="109">
        <v>0</v>
      </c>
      <c r="P192" s="109">
        <v>0</v>
      </c>
      <c r="Q192" s="112">
        <v>8</v>
      </c>
      <c r="R192" s="109">
        <v>0</v>
      </c>
      <c r="S192" s="109">
        <v>6</v>
      </c>
      <c r="T192" s="109">
        <v>0</v>
      </c>
      <c r="U192" s="109">
        <v>2</v>
      </c>
      <c r="V192" s="109">
        <v>0</v>
      </c>
      <c r="W192" s="109">
        <v>0</v>
      </c>
      <c r="X192" s="109">
        <v>0</v>
      </c>
      <c r="Y192" s="109">
        <v>2</v>
      </c>
      <c r="Z192" s="109">
        <v>0</v>
      </c>
      <c r="AA192" s="109">
        <v>0</v>
      </c>
      <c r="AB192" s="109">
        <v>0</v>
      </c>
      <c r="AC192" s="109">
        <v>0</v>
      </c>
      <c r="AD192" s="109">
        <v>2</v>
      </c>
      <c r="AE192" s="109">
        <v>0</v>
      </c>
      <c r="AF192" s="109">
        <v>1</v>
      </c>
      <c r="AG192" s="109">
        <v>0</v>
      </c>
    </row>
    <row r="193" spans="2:33" ht="15">
      <c r="B193" s="109"/>
      <c r="C193" s="109"/>
      <c r="D193" s="109">
        <v>2016</v>
      </c>
      <c r="E193" s="109">
        <v>0</v>
      </c>
      <c r="F193" s="109">
        <v>0</v>
      </c>
      <c r="G193" s="109">
        <v>2</v>
      </c>
      <c r="H193" s="109">
        <v>1</v>
      </c>
      <c r="I193" s="109">
        <v>0</v>
      </c>
      <c r="J193" s="109">
        <v>2</v>
      </c>
      <c r="K193" s="109">
        <v>6</v>
      </c>
      <c r="L193" s="109">
        <v>0</v>
      </c>
      <c r="M193" s="109">
        <v>1</v>
      </c>
      <c r="N193" s="109">
        <v>0</v>
      </c>
      <c r="O193" s="109">
        <v>0</v>
      </c>
      <c r="P193" s="109">
        <v>0</v>
      </c>
      <c r="Q193" s="109">
        <v>4</v>
      </c>
      <c r="R193" s="109">
        <v>0</v>
      </c>
      <c r="S193" s="112">
        <v>9</v>
      </c>
      <c r="T193" s="109">
        <v>0</v>
      </c>
      <c r="U193" s="109">
        <v>1</v>
      </c>
      <c r="V193" s="109">
        <v>0</v>
      </c>
      <c r="W193" s="109">
        <v>0</v>
      </c>
      <c r="X193" s="109">
        <v>0</v>
      </c>
      <c r="Y193" s="109">
        <v>1</v>
      </c>
      <c r="Z193" s="109">
        <v>0</v>
      </c>
      <c r="AA193" s="109">
        <v>0</v>
      </c>
      <c r="AB193" s="109">
        <v>0</v>
      </c>
      <c r="AC193" s="109">
        <v>1</v>
      </c>
      <c r="AD193" s="109">
        <v>4</v>
      </c>
      <c r="AE193" s="109">
        <v>0</v>
      </c>
      <c r="AF193" s="109">
        <v>2</v>
      </c>
      <c r="AG193" s="109">
        <v>2</v>
      </c>
    </row>
    <row r="194" spans="2:33" ht="15">
      <c r="B194" s="109"/>
      <c r="C194" s="109"/>
      <c r="D194" s="109">
        <v>2017</v>
      </c>
      <c r="E194" s="109">
        <v>0</v>
      </c>
      <c r="F194" s="109">
        <v>0</v>
      </c>
      <c r="G194" s="109">
        <v>1</v>
      </c>
      <c r="H194" s="109">
        <v>0</v>
      </c>
      <c r="I194" s="109">
        <v>0</v>
      </c>
      <c r="J194" s="109">
        <v>2</v>
      </c>
      <c r="K194" s="109">
        <v>0</v>
      </c>
      <c r="L194" s="109">
        <v>0</v>
      </c>
      <c r="M194" s="109">
        <v>0</v>
      </c>
      <c r="N194" s="109">
        <v>0</v>
      </c>
      <c r="O194" s="109">
        <v>1</v>
      </c>
      <c r="P194" s="109">
        <v>0</v>
      </c>
      <c r="Q194" s="112">
        <v>0</v>
      </c>
      <c r="R194" s="109">
        <v>0</v>
      </c>
      <c r="S194" s="109">
        <v>8</v>
      </c>
      <c r="T194" s="109">
        <v>0</v>
      </c>
      <c r="U194" s="109">
        <v>3</v>
      </c>
      <c r="V194" s="109">
        <v>0</v>
      </c>
      <c r="W194" s="109">
        <v>0</v>
      </c>
      <c r="X194" s="109">
        <v>1</v>
      </c>
      <c r="Y194" s="109">
        <v>3</v>
      </c>
      <c r="Z194" s="109">
        <v>0</v>
      </c>
      <c r="AA194" s="109">
        <v>0</v>
      </c>
      <c r="AB194" s="109">
        <v>0</v>
      </c>
      <c r="AC194" s="109">
        <v>0</v>
      </c>
      <c r="AD194" s="109">
        <v>1</v>
      </c>
      <c r="AE194" s="109">
        <v>0</v>
      </c>
      <c r="AF194" s="109">
        <v>1</v>
      </c>
      <c r="AG194" s="109">
        <v>0</v>
      </c>
    </row>
    <row r="195" spans="2:33" ht="15">
      <c r="B195" s="109"/>
      <c r="C195" s="109"/>
      <c r="D195" s="109">
        <v>2018</v>
      </c>
      <c r="E195" s="109">
        <v>0</v>
      </c>
      <c r="F195" s="109">
        <v>2</v>
      </c>
      <c r="G195" s="109">
        <v>2</v>
      </c>
      <c r="H195" s="109">
        <v>0</v>
      </c>
      <c r="I195" s="109">
        <v>3</v>
      </c>
      <c r="J195" s="109">
        <v>0</v>
      </c>
      <c r="K195" s="112">
        <v>9</v>
      </c>
      <c r="L195" s="109">
        <v>0</v>
      </c>
      <c r="M195" s="109">
        <v>0</v>
      </c>
      <c r="N195" s="109">
        <v>0</v>
      </c>
      <c r="O195" s="109">
        <v>1</v>
      </c>
      <c r="P195" s="109">
        <v>2</v>
      </c>
      <c r="Q195" s="109">
        <v>0</v>
      </c>
      <c r="R195" s="109">
        <v>0</v>
      </c>
      <c r="S195" s="109">
        <v>7</v>
      </c>
      <c r="T195" s="109">
        <v>0</v>
      </c>
      <c r="U195" s="109">
        <v>3</v>
      </c>
      <c r="V195" s="109">
        <v>0</v>
      </c>
      <c r="W195" s="109">
        <v>0</v>
      </c>
      <c r="X195" s="109">
        <v>0</v>
      </c>
      <c r="Y195" s="109">
        <v>1</v>
      </c>
      <c r="Z195" s="109">
        <v>0</v>
      </c>
      <c r="AA195" s="109">
        <v>2</v>
      </c>
      <c r="AB195" s="109">
        <v>0</v>
      </c>
      <c r="AC195" s="109">
        <v>0</v>
      </c>
      <c r="AD195" s="109">
        <v>2</v>
      </c>
      <c r="AE195" s="109">
        <v>0</v>
      </c>
      <c r="AF195" s="109">
        <v>2</v>
      </c>
      <c r="AG195" s="109">
        <v>0</v>
      </c>
    </row>
    <row r="196" spans="2:33" ht="15">
      <c r="B196" s="109"/>
      <c r="C196" s="109"/>
      <c r="D196" s="109">
        <v>2019</v>
      </c>
      <c r="E196" s="109">
        <v>0</v>
      </c>
      <c r="F196" s="109">
        <v>0</v>
      </c>
      <c r="G196" s="109">
        <v>0</v>
      </c>
      <c r="H196" s="109">
        <v>0</v>
      </c>
      <c r="I196" s="109">
        <v>0</v>
      </c>
      <c r="J196" s="109">
        <v>3</v>
      </c>
      <c r="K196" s="109">
        <v>3</v>
      </c>
      <c r="L196" s="109">
        <v>0</v>
      </c>
      <c r="M196" s="109">
        <v>0</v>
      </c>
      <c r="N196" s="109">
        <v>0</v>
      </c>
      <c r="O196" s="109">
        <v>0</v>
      </c>
      <c r="P196" s="109">
        <v>0</v>
      </c>
      <c r="Q196" s="109">
        <v>0</v>
      </c>
      <c r="R196" s="109">
        <v>0</v>
      </c>
      <c r="S196" s="109">
        <v>4</v>
      </c>
      <c r="T196" s="109">
        <v>0</v>
      </c>
      <c r="U196" s="109">
        <v>4</v>
      </c>
      <c r="V196" s="109">
        <v>0</v>
      </c>
      <c r="W196" s="109">
        <v>0</v>
      </c>
      <c r="X196" s="109">
        <v>0</v>
      </c>
      <c r="Y196" s="109">
        <v>0</v>
      </c>
      <c r="Z196" s="109">
        <v>1</v>
      </c>
      <c r="AA196" s="109">
        <v>1</v>
      </c>
      <c r="AB196" s="109">
        <v>0</v>
      </c>
      <c r="AC196" s="109">
        <v>0</v>
      </c>
      <c r="AD196" s="109">
        <v>2</v>
      </c>
      <c r="AE196" s="109">
        <v>0</v>
      </c>
      <c r="AF196" s="109">
        <v>0</v>
      </c>
      <c r="AG196" s="109">
        <v>0</v>
      </c>
    </row>
    <row r="197" spans="2:33" ht="15">
      <c r="B197" s="109"/>
      <c r="C197" s="109"/>
      <c r="D197" s="109">
        <v>2020</v>
      </c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09"/>
      <c r="AE197" s="109"/>
      <c r="AF197" s="109"/>
      <c r="AG197" s="109"/>
    </row>
    <row r="198" spans="2:33" ht="15">
      <c r="B198" s="110" t="s">
        <v>61</v>
      </c>
      <c r="C198" s="110" t="s">
        <v>466</v>
      </c>
      <c r="D198" s="110">
        <v>2006</v>
      </c>
      <c r="E198" s="110">
        <v>7</v>
      </c>
      <c r="F198" s="110">
        <v>0</v>
      </c>
      <c r="G198" s="110">
        <v>6</v>
      </c>
      <c r="H198" s="110"/>
      <c r="I198" s="110"/>
      <c r="J198" s="110">
        <v>2</v>
      </c>
      <c r="K198" s="110">
        <v>14</v>
      </c>
      <c r="L198" s="110">
        <v>4</v>
      </c>
      <c r="M198" s="110"/>
      <c r="N198" s="110">
        <v>0</v>
      </c>
      <c r="O198" s="110">
        <v>0</v>
      </c>
      <c r="P198" s="110">
        <v>3</v>
      </c>
      <c r="Q198" s="110">
        <v>65</v>
      </c>
      <c r="R198" s="110"/>
      <c r="S198" s="110">
        <v>40</v>
      </c>
      <c r="T198" s="110">
        <v>1</v>
      </c>
      <c r="U198" s="110">
        <v>5</v>
      </c>
      <c r="V198" s="110">
        <v>0</v>
      </c>
      <c r="W198" s="110"/>
      <c r="X198" s="110">
        <v>0</v>
      </c>
      <c r="Y198" s="110">
        <v>0</v>
      </c>
      <c r="Z198" s="110">
        <v>1</v>
      </c>
      <c r="AA198" s="110">
        <v>86</v>
      </c>
      <c r="AB198" s="110"/>
      <c r="AC198" s="110">
        <v>35</v>
      </c>
      <c r="AD198" s="110">
        <v>7</v>
      </c>
      <c r="AE198" s="110">
        <v>2</v>
      </c>
      <c r="AF198" s="110">
        <v>55</v>
      </c>
      <c r="AG198" s="110">
        <v>1</v>
      </c>
    </row>
    <row r="199" spans="2:33" ht="15">
      <c r="B199" s="110"/>
      <c r="C199" s="110"/>
      <c r="D199" s="110">
        <v>2007</v>
      </c>
      <c r="E199" s="110">
        <v>14</v>
      </c>
      <c r="F199" s="110">
        <v>0</v>
      </c>
      <c r="G199" s="110">
        <v>0</v>
      </c>
      <c r="H199" s="110"/>
      <c r="I199" s="110">
        <v>0</v>
      </c>
      <c r="J199" s="110">
        <v>1</v>
      </c>
      <c r="K199" s="110">
        <v>14</v>
      </c>
      <c r="L199" s="110">
        <v>2</v>
      </c>
      <c r="M199" s="110">
        <v>0</v>
      </c>
      <c r="N199" s="110">
        <v>0</v>
      </c>
      <c r="O199" s="110">
        <v>0</v>
      </c>
      <c r="P199" s="110">
        <v>0</v>
      </c>
      <c r="Q199" s="110">
        <v>31</v>
      </c>
      <c r="R199" s="110"/>
      <c r="S199" s="110">
        <v>1</v>
      </c>
      <c r="T199" s="110">
        <v>1</v>
      </c>
      <c r="U199" s="110">
        <v>3</v>
      </c>
      <c r="V199" s="110">
        <v>0</v>
      </c>
      <c r="W199" s="110"/>
      <c r="X199" s="110">
        <v>5</v>
      </c>
      <c r="Y199" s="110">
        <v>0</v>
      </c>
      <c r="Z199" s="110">
        <v>3</v>
      </c>
      <c r="AA199" s="110">
        <v>88</v>
      </c>
      <c r="AB199" s="110">
        <v>4</v>
      </c>
      <c r="AC199" s="110">
        <v>34</v>
      </c>
      <c r="AD199" s="110">
        <v>6</v>
      </c>
      <c r="AE199" s="110">
        <v>5</v>
      </c>
      <c r="AF199" s="110">
        <v>41</v>
      </c>
      <c r="AG199" s="110">
        <v>0</v>
      </c>
    </row>
    <row r="200" spans="2:33" ht="15">
      <c r="B200" s="110"/>
      <c r="C200" s="110"/>
      <c r="D200" s="110">
        <v>2008</v>
      </c>
      <c r="E200" s="110">
        <v>16</v>
      </c>
      <c r="F200" s="110">
        <v>0</v>
      </c>
      <c r="G200" s="110">
        <v>0</v>
      </c>
      <c r="H200" s="110"/>
      <c r="I200" s="110">
        <v>0</v>
      </c>
      <c r="J200" s="110">
        <v>0</v>
      </c>
      <c r="K200" s="110">
        <v>29</v>
      </c>
      <c r="L200" s="110">
        <v>0</v>
      </c>
      <c r="M200" s="110">
        <v>0</v>
      </c>
      <c r="N200" s="110">
        <v>0</v>
      </c>
      <c r="O200" s="110">
        <v>0</v>
      </c>
      <c r="P200" s="110">
        <v>3</v>
      </c>
      <c r="Q200" s="110">
        <v>63</v>
      </c>
      <c r="R200" s="110"/>
      <c r="S200" s="110">
        <v>30</v>
      </c>
      <c r="T200" s="110">
        <v>0</v>
      </c>
      <c r="U200" s="110">
        <v>3</v>
      </c>
      <c r="V200" s="110">
        <v>0</v>
      </c>
      <c r="W200" s="110"/>
      <c r="X200" s="110">
        <v>5</v>
      </c>
      <c r="Y200" s="110">
        <v>1</v>
      </c>
      <c r="Z200" s="110">
        <v>0</v>
      </c>
      <c r="AA200" s="110">
        <v>92</v>
      </c>
      <c r="AB200" s="110">
        <v>1</v>
      </c>
      <c r="AC200" s="110">
        <v>10</v>
      </c>
      <c r="AD200" s="110">
        <v>6</v>
      </c>
      <c r="AE200" s="110">
        <v>6</v>
      </c>
      <c r="AF200" s="110">
        <v>50</v>
      </c>
      <c r="AG200" s="110">
        <v>2</v>
      </c>
    </row>
    <row r="201" spans="2:33" ht="15.75" thickBot="1">
      <c r="B201" s="110"/>
      <c r="C201" s="110"/>
      <c r="D201" s="110">
        <v>2009</v>
      </c>
      <c r="E201" s="110">
        <v>8</v>
      </c>
      <c r="F201" s="110">
        <v>0</v>
      </c>
      <c r="G201" s="110">
        <v>0</v>
      </c>
      <c r="H201" s="110">
        <v>9</v>
      </c>
      <c r="I201" s="110">
        <v>0</v>
      </c>
      <c r="J201" s="110">
        <v>0</v>
      </c>
      <c r="K201" s="110">
        <v>18</v>
      </c>
      <c r="L201" s="110">
        <v>5</v>
      </c>
      <c r="M201" s="110">
        <v>0</v>
      </c>
      <c r="N201" s="110">
        <v>1</v>
      </c>
      <c r="O201" s="110">
        <v>2</v>
      </c>
      <c r="P201" s="110">
        <v>2</v>
      </c>
      <c r="Q201" s="113">
        <v>21</v>
      </c>
      <c r="R201" s="110"/>
      <c r="S201" s="110">
        <v>3</v>
      </c>
      <c r="T201" s="110">
        <v>1</v>
      </c>
      <c r="U201" s="110">
        <v>7</v>
      </c>
      <c r="V201" s="110">
        <v>0</v>
      </c>
      <c r="W201" s="110">
        <v>0</v>
      </c>
      <c r="X201" s="110">
        <v>2</v>
      </c>
      <c r="Y201" s="110">
        <v>1</v>
      </c>
      <c r="Z201" s="110">
        <v>0</v>
      </c>
      <c r="AA201" s="110">
        <v>12</v>
      </c>
      <c r="AB201" s="110">
        <v>0</v>
      </c>
      <c r="AC201" s="112">
        <v>9</v>
      </c>
      <c r="AD201" s="110">
        <v>4</v>
      </c>
      <c r="AE201" s="110">
        <v>5</v>
      </c>
      <c r="AF201" s="110">
        <v>88</v>
      </c>
      <c r="AG201" s="112">
        <v>4</v>
      </c>
    </row>
    <row r="202" spans="2:33" ht="15.75" thickBot="1">
      <c r="B202" s="110"/>
      <c r="C202" s="110"/>
      <c r="D202" s="110">
        <v>2010</v>
      </c>
      <c r="E202" s="110">
        <v>12</v>
      </c>
      <c r="F202" s="110">
        <v>1</v>
      </c>
      <c r="G202" s="110">
        <v>6</v>
      </c>
      <c r="H202" s="110">
        <v>9</v>
      </c>
      <c r="I202" s="110">
        <v>0</v>
      </c>
      <c r="J202" s="110">
        <v>1</v>
      </c>
      <c r="K202" s="110">
        <v>24</v>
      </c>
      <c r="L202" s="110">
        <v>1</v>
      </c>
      <c r="M202" s="110">
        <v>0</v>
      </c>
      <c r="N202" s="110">
        <v>0</v>
      </c>
      <c r="O202" s="110">
        <v>1</v>
      </c>
      <c r="P202" s="110">
        <v>3</v>
      </c>
      <c r="Q202" s="115">
        <v>20</v>
      </c>
      <c r="R202" s="110">
        <v>5</v>
      </c>
      <c r="S202" s="110">
        <v>2</v>
      </c>
      <c r="T202" s="110">
        <v>0</v>
      </c>
      <c r="U202" s="110">
        <v>3</v>
      </c>
      <c r="V202" s="110">
        <v>0</v>
      </c>
      <c r="W202" s="110">
        <v>0</v>
      </c>
      <c r="X202" s="110">
        <v>3</v>
      </c>
      <c r="Y202" s="110">
        <v>1</v>
      </c>
      <c r="Z202" s="110">
        <v>0</v>
      </c>
      <c r="AA202" s="110">
        <v>7</v>
      </c>
      <c r="AB202" s="110">
        <v>1</v>
      </c>
      <c r="AC202" s="110">
        <v>11</v>
      </c>
      <c r="AD202" s="110">
        <v>7</v>
      </c>
      <c r="AE202" s="110">
        <v>1</v>
      </c>
      <c r="AF202" s="114">
        <v>1</v>
      </c>
      <c r="AG202" s="110">
        <v>5</v>
      </c>
    </row>
    <row r="203" spans="2:33" ht="15.75" thickBot="1">
      <c r="B203" s="110"/>
      <c r="C203" s="110"/>
      <c r="D203" s="110">
        <v>2011</v>
      </c>
      <c r="E203" s="110">
        <v>7</v>
      </c>
      <c r="F203" s="110">
        <v>0</v>
      </c>
      <c r="G203" s="110">
        <v>0</v>
      </c>
      <c r="H203" s="110">
        <v>9</v>
      </c>
      <c r="I203" s="110">
        <v>0</v>
      </c>
      <c r="J203" s="110">
        <v>2</v>
      </c>
      <c r="K203" s="110">
        <v>18</v>
      </c>
      <c r="L203" s="110">
        <v>1</v>
      </c>
      <c r="M203" s="110">
        <v>0</v>
      </c>
      <c r="N203" s="110">
        <v>0</v>
      </c>
      <c r="O203" s="110">
        <v>0</v>
      </c>
      <c r="P203" s="110">
        <v>0</v>
      </c>
      <c r="Q203" s="110">
        <v>13</v>
      </c>
      <c r="R203" s="110">
        <v>3</v>
      </c>
      <c r="S203" s="110">
        <v>4</v>
      </c>
      <c r="T203" s="110">
        <v>0</v>
      </c>
      <c r="U203" s="110">
        <v>2</v>
      </c>
      <c r="V203" s="110">
        <v>0</v>
      </c>
      <c r="W203" s="110">
        <v>0</v>
      </c>
      <c r="X203" s="110">
        <v>0</v>
      </c>
      <c r="Y203" s="116">
        <v>6</v>
      </c>
      <c r="Z203" s="115">
        <v>7</v>
      </c>
      <c r="AA203" s="110">
        <v>5</v>
      </c>
      <c r="AB203" s="110">
        <v>0</v>
      </c>
      <c r="AC203" s="110">
        <v>5</v>
      </c>
      <c r="AD203" s="110">
        <v>8</v>
      </c>
      <c r="AE203" s="110">
        <v>0</v>
      </c>
      <c r="AF203" s="114">
        <v>0</v>
      </c>
      <c r="AG203" s="110">
        <v>2</v>
      </c>
    </row>
    <row r="204" spans="2:33" ht="15">
      <c r="B204" s="110"/>
      <c r="C204" s="110"/>
      <c r="D204" s="110">
        <v>2012</v>
      </c>
      <c r="E204" s="110">
        <v>5</v>
      </c>
      <c r="F204" s="110">
        <v>0</v>
      </c>
      <c r="G204" s="110">
        <v>0</v>
      </c>
      <c r="H204" s="110">
        <v>7</v>
      </c>
      <c r="I204" s="110">
        <v>0</v>
      </c>
      <c r="J204" s="110">
        <v>0</v>
      </c>
      <c r="K204" s="110">
        <v>24</v>
      </c>
      <c r="L204" s="110">
        <v>2</v>
      </c>
      <c r="M204" s="110">
        <v>0</v>
      </c>
      <c r="N204" s="110">
        <v>0</v>
      </c>
      <c r="O204" s="110">
        <v>1</v>
      </c>
      <c r="P204" s="110">
        <v>2</v>
      </c>
      <c r="Q204" s="110">
        <v>15</v>
      </c>
      <c r="R204" s="110">
        <v>2</v>
      </c>
      <c r="S204" s="110">
        <v>4</v>
      </c>
      <c r="T204" s="110">
        <v>0</v>
      </c>
      <c r="U204" s="110">
        <v>1</v>
      </c>
      <c r="V204" s="110">
        <v>0</v>
      </c>
      <c r="W204" s="110">
        <v>0</v>
      </c>
      <c r="X204" s="110">
        <v>0</v>
      </c>
      <c r="Y204" s="110">
        <v>3</v>
      </c>
      <c r="Z204" s="110">
        <v>2</v>
      </c>
      <c r="AA204" s="110">
        <v>4</v>
      </c>
      <c r="AB204" s="110">
        <v>1</v>
      </c>
      <c r="AC204" s="110">
        <v>5</v>
      </c>
      <c r="AD204" s="110">
        <v>5</v>
      </c>
      <c r="AE204" s="110">
        <v>3</v>
      </c>
      <c r="AF204" s="114">
        <v>1</v>
      </c>
      <c r="AG204" s="110">
        <v>3</v>
      </c>
    </row>
    <row r="205" spans="2:33" ht="15">
      <c r="B205" s="110"/>
      <c r="C205" s="110"/>
      <c r="D205" s="110">
        <v>2013</v>
      </c>
      <c r="E205" s="110">
        <v>2</v>
      </c>
      <c r="F205" s="110">
        <v>0</v>
      </c>
      <c r="G205" s="110">
        <v>1</v>
      </c>
      <c r="H205" s="110">
        <v>9</v>
      </c>
      <c r="I205" s="110">
        <v>0</v>
      </c>
      <c r="J205" s="112">
        <v>6</v>
      </c>
      <c r="K205" s="112">
        <v>35</v>
      </c>
      <c r="L205" s="110">
        <v>3</v>
      </c>
      <c r="M205" s="110">
        <v>0</v>
      </c>
      <c r="N205" s="110">
        <v>1</v>
      </c>
      <c r="O205" s="110">
        <v>0</v>
      </c>
      <c r="P205" s="110">
        <v>1</v>
      </c>
      <c r="Q205" s="110">
        <v>11</v>
      </c>
      <c r="R205" s="110">
        <v>1</v>
      </c>
      <c r="S205" s="112">
        <v>11</v>
      </c>
      <c r="T205" s="110">
        <v>0</v>
      </c>
      <c r="U205" s="110">
        <v>1</v>
      </c>
      <c r="V205" s="110">
        <v>0</v>
      </c>
      <c r="W205" s="110">
        <v>0</v>
      </c>
      <c r="X205" s="110">
        <v>0</v>
      </c>
      <c r="Y205" s="110">
        <v>1</v>
      </c>
      <c r="Z205" s="110">
        <v>0</v>
      </c>
      <c r="AA205" s="112">
        <v>0</v>
      </c>
      <c r="AB205" s="110">
        <v>0</v>
      </c>
      <c r="AC205" s="112">
        <v>0</v>
      </c>
      <c r="AD205" s="110">
        <v>1</v>
      </c>
      <c r="AE205" s="110">
        <v>0</v>
      </c>
      <c r="AF205" s="110">
        <v>1</v>
      </c>
      <c r="AG205" s="110">
        <v>0</v>
      </c>
    </row>
    <row r="206" spans="2:33" ht="15">
      <c r="B206" s="110"/>
      <c r="C206" s="110"/>
      <c r="D206" s="110">
        <v>2014</v>
      </c>
      <c r="E206" s="110">
        <v>1</v>
      </c>
      <c r="F206" s="110">
        <v>0</v>
      </c>
      <c r="G206" s="110">
        <v>0</v>
      </c>
      <c r="H206" s="110">
        <v>7</v>
      </c>
      <c r="I206" s="110">
        <v>0</v>
      </c>
      <c r="J206" s="110">
        <v>5</v>
      </c>
      <c r="K206" s="112">
        <v>38</v>
      </c>
      <c r="L206" s="110">
        <v>2</v>
      </c>
      <c r="M206" s="110">
        <v>0</v>
      </c>
      <c r="N206" s="110">
        <v>0</v>
      </c>
      <c r="O206" s="110">
        <v>0</v>
      </c>
      <c r="P206" s="110">
        <v>1</v>
      </c>
      <c r="Q206" s="110">
        <v>23</v>
      </c>
      <c r="R206" s="110">
        <v>2</v>
      </c>
      <c r="S206" s="112">
        <v>13</v>
      </c>
      <c r="T206" s="110">
        <v>0</v>
      </c>
      <c r="U206" s="112">
        <v>6</v>
      </c>
      <c r="V206" s="110">
        <v>0</v>
      </c>
      <c r="W206" s="110">
        <v>0</v>
      </c>
      <c r="X206" s="110">
        <v>0</v>
      </c>
      <c r="Y206" s="110">
        <v>1</v>
      </c>
      <c r="Z206" s="110">
        <v>5</v>
      </c>
      <c r="AA206" s="110">
        <v>2</v>
      </c>
      <c r="AB206" s="110">
        <v>0</v>
      </c>
      <c r="AC206" s="112">
        <v>0</v>
      </c>
      <c r="AD206" s="110">
        <v>6</v>
      </c>
      <c r="AE206" s="110">
        <v>0</v>
      </c>
      <c r="AF206" s="110">
        <v>0</v>
      </c>
      <c r="AG206" s="110">
        <v>0</v>
      </c>
    </row>
    <row r="207" spans="2:33" ht="15">
      <c r="B207" s="110"/>
      <c r="C207" s="110"/>
      <c r="D207" s="110">
        <v>2015</v>
      </c>
      <c r="E207" s="110">
        <v>4</v>
      </c>
      <c r="F207" s="110">
        <v>0</v>
      </c>
      <c r="G207" s="110">
        <v>0</v>
      </c>
      <c r="H207" s="110">
        <v>4</v>
      </c>
      <c r="I207" s="110">
        <v>0</v>
      </c>
      <c r="J207" s="113">
        <v>8</v>
      </c>
      <c r="K207" s="110">
        <v>36</v>
      </c>
      <c r="L207" s="110">
        <v>2</v>
      </c>
      <c r="M207" s="110">
        <v>0</v>
      </c>
      <c r="N207" s="110">
        <v>0</v>
      </c>
      <c r="O207" s="110">
        <v>1</v>
      </c>
      <c r="P207" s="110">
        <v>1</v>
      </c>
      <c r="Q207" s="110">
        <v>10</v>
      </c>
      <c r="R207" s="110">
        <v>0</v>
      </c>
      <c r="S207" s="110">
        <v>7</v>
      </c>
      <c r="T207" s="110">
        <v>0</v>
      </c>
      <c r="U207" s="110">
        <v>2</v>
      </c>
      <c r="V207" s="110">
        <v>0</v>
      </c>
      <c r="W207" s="110">
        <v>0</v>
      </c>
      <c r="X207" s="110">
        <v>0</v>
      </c>
      <c r="Y207" s="110">
        <v>1</v>
      </c>
      <c r="Z207" s="110">
        <v>1</v>
      </c>
      <c r="AA207" s="110">
        <v>3</v>
      </c>
      <c r="AB207" s="110">
        <v>0</v>
      </c>
      <c r="AC207" s="110">
        <v>0</v>
      </c>
      <c r="AD207" s="110">
        <v>7</v>
      </c>
      <c r="AE207" s="110">
        <v>1</v>
      </c>
      <c r="AF207" s="110">
        <v>2</v>
      </c>
      <c r="AG207" s="110">
        <v>0</v>
      </c>
    </row>
    <row r="208" spans="2:33" ht="15">
      <c r="B208" s="110"/>
      <c r="C208" s="110"/>
      <c r="D208" s="110">
        <v>2016</v>
      </c>
      <c r="E208" s="110">
        <v>3</v>
      </c>
      <c r="F208" s="110">
        <v>1</v>
      </c>
      <c r="G208" s="110">
        <v>0</v>
      </c>
      <c r="H208" s="110">
        <v>5</v>
      </c>
      <c r="I208" s="110">
        <v>0</v>
      </c>
      <c r="J208" s="110">
        <v>5</v>
      </c>
      <c r="K208" s="110">
        <v>39</v>
      </c>
      <c r="L208" s="110">
        <v>2</v>
      </c>
      <c r="M208" s="110">
        <v>2</v>
      </c>
      <c r="N208" s="110">
        <v>1</v>
      </c>
      <c r="O208" s="110">
        <v>0</v>
      </c>
      <c r="P208" s="110">
        <v>3</v>
      </c>
      <c r="Q208" s="112">
        <v>3</v>
      </c>
      <c r="R208" s="110">
        <v>1</v>
      </c>
      <c r="S208" s="110">
        <v>8</v>
      </c>
      <c r="T208" s="110">
        <v>0</v>
      </c>
      <c r="U208" s="110">
        <v>5</v>
      </c>
      <c r="V208" s="110">
        <v>0</v>
      </c>
      <c r="W208" s="110">
        <v>0</v>
      </c>
      <c r="X208" s="110">
        <v>0</v>
      </c>
      <c r="Y208" s="110">
        <v>2</v>
      </c>
      <c r="Z208" s="110">
        <v>0</v>
      </c>
      <c r="AA208" s="110">
        <v>0</v>
      </c>
      <c r="AB208" s="110">
        <v>0</v>
      </c>
      <c r="AC208" s="110">
        <v>0</v>
      </c>
      <c r="AD208" s="110">
        <v>5</v>
      </c>
      <c r="AE208" s="110">
        <v>1</v>
      </c>
      <c r="AF208" s="110">
        <v>1</v>
      </c>
      <c r="AG208" s="110">
        <v>0</v>
      </c>
    </row>
    <row r="209" spans="2:33" ht="15.75" thickBot="1">
      <c r="B209" s="110"/>
      <c r="C209" s="110"/>
      <c r="D209" s="110">
        <v>2017</v>
      </c>
      <c r="E209" s="110">
        <v>0</v>
      </c>
      <c r="F209" s="110">
        <v>1</v>
      </c>
      <c r="G209" s="110">
        <v>0</v>
      </c>
      <c r="H209" s="110">
        <v>10</v>
      </c>
      <c r="I209" s="110">
        <v>0</v>
      </c>
      <c r="J209" s="110">
        <v>7</v>
      </c>
      <c r="K209" s="110">
        <v>29</v>
      </c>
      <c r="L209" s="110">
        <v>0</v>
      </c>
      <c r="M209" s="110">
        <v>0</v>
      </c>
      <c r="N209" s="110">
        <v>1</v>
      </c>
      <c r="O209" s="110">
        <v>3</v>
      </c>
      <c r="P209" s="110">
        <v>4</v>
      </c>
      <c r="Q209" s="110">
        <v>8</v>
      </c>
      <c r="R209" s="110">
        <v>2</v>
      </c>
      <c r="S209" s="110">
        <v>5</v>
      </c>
      <c r="T209" s="110">
        <v>0</v>
      </c>
      <c r="U209" s="110">
        <v>7</v>
      </c>
      <c r="V209" s="110">
        <v>0</v>
      </c>
      <c r="W209" s="110">
        <v>0</v>
      </c>
      <c r="X209" s="110">
        <v>0</v>
      </c>
      <c r="Y209" s="110">
        <v>2</v>
      </c>
      <c r="Z209" s="110">
        <v>0</v>
      </c>
      <c r="AA209" s="110">
        <v>1</v>
      </c>
      <c r="AB209" s="110">
        <v>0</v>
      </c>
      <c r="AC209" s="110">
        <v>0</v>
      </c>
      <c r="AD209" s="110">
        <v>6</v>
      </c>
      <c r="AE209" s="110">
        <v>0</v>
      </c>
      <c r="AF209" s="110">
        <v>0</v>
      </c>
      <c r="AG209" s="110">
        <v>0</v>
      </c>
    </row>
    <row r="210" spans="2:33" ht="15.75" thickBot="1">
      <c r="B210" s="110"/>
      <c r="C210" s="110"/>
      <c r="D210" s="110">
        <v>2018</v>
      </c>
      <c r="E210" s="110">
        <v>0</v>
      </c>
      <c r="F210" s="110">
        <v>0</v>
      </c>
      <c r="G210" s="110">
        <v>0</v>
      </c>
      <c r="H210" s="110">
        <v>10</v>
      </c>
      <c r="I210" s="110">
        <v>1</v>
      </c>
      <c r="J210" s="110">
        <v>6</v>
      </c>
      <c r="K210" s="110">
        <v>24</v>
      </c>
      <c r="L210" s="110">
        <v>0</v>
      </c>
      <c r="M210" s="110">
        <v>1</v>
      </c>
      <c r="N210" s="110">
        <v>0</v>
      </c>
      <c r="O210" s="110">
        <v>2</v>
      </c>
      <c r="P210" s="110">
        <v>3</v>
      </c>
      <c r="Q210" s="110">
        <v>7</v>
      </c>
      <c r="R210" s="110">
        <v>1</v>
      </c>
      <c r="S210" s="110">
        <v>4</v>
      </c>
      <c r="T210" s="115">
        <v>5</v>
      </c>
      <c r="U210" s="110">
        <v>6</v>
      </c>
      <c r="V210" s="110">
        <v>0</v>
      </c>
      <c r="W210" s="110">
        <v>0</v>
      </c>
      <c r="X210" s="110">
        <v>0</v>
      </c>
      <c r="Y210" s="110">
        <v>3</v>
      </c>
      <c r="Z210" s="110">
        <v>2</v>
      </c>
      <c r="AA210" s="110">
        <v>2</v>
      </c>
      <c r="AB210" s="110">
        <v>0</v>
      </c>
      <c r="AC210" s="110">
        <v>0</v>
      </c>
      <c r="AD210" s="110">
        <v>5</v>
      </c>
      <c r="AE210" s="110">
        <v>0</v>
      </c>
      <c r="AF210" s="110">
        <v>0</v>
      </c>
      <c r="AG210" s="110">
        <v>0</v>
      </c>
    </row>
    <row r="211" spans="2:33" ht="15">
      <c r="B211" s="110"/>
      <c r="C211" s="110"/>
      <c r="D211" s="110">
        <v>2019</v>
      </c>
      <c r="E211" s="110">
        <v>3</v>
      </c>
      <c r="F211" s="110">
        <v>0</v>
      </c>
      <c r="G211" s="110">
        <v>0</v>
      </c>
      <c r="H211" s="110">
        <v>5</v>
      </c>
      <c r="I211" s="110">
        <v>0</v>
      </c>
      <c r="J211" s="110">
        <v>5</v>
      </c>
      <c r="K211" s="110">
        <v>31</v>
      </c>
      <c r="L211" s="110">
        <v>0</v>
      </c>
      <c r="M211" s="110">
        <v>0</v>
      </c>
      <c r="N211" s="110">
        <v>0</v>
      </c>
      <c r="O211" s="110">
        <v>3</v>
      </c>
      <c r="P211" s="110">
        <v>4</v>
      </c>
      <c r="Q211" s="110">
        <v>7</v>
      </c>
      <c r="R211" s="110">
        <v>0</v>
      </c>
      <c r="S211" s="113">
        <v>19</v>
      </c>
      <c r="T211" s="110">
        <v>0</v>
      </c>
      <c r="U211" s="110">
        <v>6</v>
      </c>
      <c r="V211" s="110">
        <v>0</v>
      </c>
      <c r="W211" s="110">
        <v>0</v>
      </c>
      <c r="X211" s="110">
        <v>0</v>
      </c>
      <c r="Y211" s="110">
        <v>4</v>
      </c>
      <c r="Z211" s="110">
        <v>3</v>
      </c>
      <c r="AA211" s="110">
        <v>3</v>
      </c>
      <c r="AB211" s="110">
        <v>2</v>
      </c>
      <c r="AC211" s="110">
        <v>0</v>
      </c>
      <c r="AD211" s="110">
        <v>9</v>
      </c>
      <c r="AE211" s="110">
        <v>0</v>
      </c>
      <c r="AF211" s="110">
        <v>0</v>
      </c>
      <c r="AG211" s="110">
        <v>1</v>
      </c>
    </row>
    <row r="212" spans="2:33" ht="15">
      <c r="B212" s="110"/>
      <c r="C212" s="110"/>
      <c r="D212" s="110">
        <v>2020</v>
      </c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</row>
    <row r="213" spans="2:33" ht="15">
      <c r="B213" s="109" t="s">
        <v>62</v>
      </c>
      <c r="C213" s="109" t="s">
        <v>346</v>
      </c>
      <c r="D213" s="109">
        <v>2006</v>
      </c>
      <c r="E213" s="109">
        <v>78</v>
      </c>
      <c r="F213" s="109">
        <v>97</v>
      </c>
      <c r="G213" s="109">
        <v>32</v>
      </c>
      <c r="H213" s="109"/>
      <c r="I213" s="109"/>
      <c r="J213" s="109">
        <v>174</v>
      </c>
      <c r="K213" s="109"/>
      <c r="L213" s="109">
        <v>21</v>
      </c>
      <c r="M213" s="109"/>
      <c r="N213" s="109">
        <v>1</v>
      </c>
      <c r="O213" s="109">
        <v>189</v>
      </c>
      <c r="P213" s="109">
        <v>42</v>
      </c>
      <c r="Q213" s="109">
        <v>351</v>
      </c>
      <c r="R213" s="109"/>
      <c r="S213" s="109">
        <v>128</v>
      </c>
      <c r="T213" s="109">
        <v>7</v>
      </c>
      <c r="U213" s="109">
        <v>126</v>
      </c>
      <c r="V213" s="109">
        <v>0</v>
      </c>
      <c r="W213" s="109"/>
      <c r="X213" s="109">
        <v>6</v>
      </c>
      <c r="Y213" s="109">
        <v>190</v>
      </c>
      <c r="Z213" s="109">
        <v>11</v>
      </c>
      <c r="AA213" s="109">
        <v>25</v>
      </c>
      <c r="AB213" s="109">
        <v>40</v>
      </c>
      <c r="AC213" s="109">
        <v>16</v>
      </c>
      <c r="AD213" s="109">
        <v>69</v>
      </c>
      <c r="AE213" s="109">
        <v>6</v>
      </c>
      <c r="AF213" s="109">
        <v>49</v>
      </c>
      <c r="AG213" s="109">
        <v>227</v>
      </c>
    </row>
    <row r="214" spans="2:33" ht="15">
      <c r="B214" s="109"/>
      <c r="C214" s="109"/>
      <c r="D214" s="109">
        <v>2007</v>
      </c>
      <c r="E214" s="109">
        <v>113</v>
      </c>
      <c r="F214" s="109">
        <v>94</v>
      </c>
      <c r="G214" s="109">
        <v>39</v>
      </c>
      <c r="H214" s="109"/>
      <c r="I214" s="109">
        <v>0</v>
      </c>
      <c r="J214" s="109">
        <v>150</v>
      </c>
      <c r="K214" s="109">
        <v>706</v>
      </c>
      <c r="L214" s="109">
        <v>24</v>
      </c>
      <c r="M214" s="109">
        <v>0</v>
      </c>
      <c r="N214" s="109">
        <v>4</v>
      </c>
      <c r="O214" s="109">
        <v>188</v>
      </c>
      <c r="P214" s="109">
        <v>54</v>
      </c>
      <c r="Q214" s="109">
        <v>344</v>
      </c>
      <c r="R214" s="109"/>
      <c r="S214" s="109">
        <v>111</v>
      </c>
      <c r="T214" s="109">
        <v>5</v>
      </c>
      <c r="U214" s="109">
        <v>138</v>
      </c>
      <c r="V214" s="109">
        <v>0</v>
      </c>
      <c r="W214" s="109"/>
      <c r="X214" s="109">
        <v>10</v>
      </c>
      <c r="Y214" s="109">
        <v>193</v>
      </c>
      <c r="Z214" s="109">
        <v>8</v>
      </c>
      <c r="AA214" s="109">
        <v>28</v>
      </c>
      <c r="AB214" s="109">
        <v>52</v>
      </c>
      <c r="AC214" s="109">
        <v>24</v>
      </c>
      <c r="AD214" s="109">
        <v>78</v>
      </c>
      <c r="AE214" s="109">
        <v>14</v>
      </c>
      <c r="AF214" s="109">
        <v>48</v>
      </c>
      <c r="AG214" s="109">
        <v>197</v>
      </c>
    </row>
    <row r="215" spans="2:33" ht="15">
      <c r="B215" s="109"/>
      <c r="C215" s="109"/>
      <c r="D215" s="109">
        <v>2008</v>
      </c>
      <c r="E215" s="109">
        <v>93</v>
      </c>
      <c r="F215" s="109"/>
      <c r="G215" s="109">
        <v>27</v>
      </c>
      <c r="H215" s="109"/>
      <c r="I215" s="109">
        <v>0</v>
      </c>
      <c r="J215" s="109">
        <v>160</v>
      </c>
      <c r="K215" s="109">
        <v>714</v>
      </c>
      <c r="L215" s="109">
        <v>15</v>
      </c>
      <c r="M215" s="109">
        <v>1</v>
      </c>
      <c r="N215" s="109">
        <v>1</v>
      </c>
      <c r="O215" s="109">
        <v>174</v>
      </c>
      <c r="P215" s="109">
        <v>52</v>
      </c>
      <c r="Q215" s="109">
        <v>289</v>
      </c>
      <c r="R215" s="109"/>
      <c r="S215" s="109">
        <v>111</v>
      </c>
      <c r="T215" s="109">
        <v>7</v>
      </c>
      <c r="U215" s="109">
        <v>137</v>
      </c>
      <c r="V215" s="109">
        <v>0</v>
      </c>
      <c r="W215" s="109"/>
      <c r="X215" s="109">
        <v>9</v>
      </c>
      <c r="Y215" s="109">
        <v>164</v>
      </c>
      <c r="Z215" s="109">
        <v>7</v>
      </c>
      <c r="AA215" s="109">
        <v>29</v>
      </c>
      <c r="AB215" s="109">
        <v>50</v>
      </c>
      <c r="AC215" s="109">
        <v>29</v>
      </c>
      <c r="AD215" s="109">
        <v>71</v>
      </c>
      <c r="AE215" s="109">
        <v>20</v>
      </c>
      <c r="AF215" s="109">
        <v>58</v>
      </c>
      <c r="AG215" s="109">
        <v>202</v>
      </c>
    </row>
    <row r="216" spans="2:33" ht="15.75" thickBot="1">
      <c r="B216" s="109"/>
      <c r="C216" s="109"/>
      <c r="D216" s="109">
        <v>2009</v>
      </c>
      <c r="E216" s="109">
        <v>101</v>
      </c>
      <c r="F216" s="109">
        <v>69</v>
      </c>
      <c r="G216" s="109">
        <v>19</v>
      </c>
      <c r="H216" s="109">
        <v>121</v>
      </c>
      <c r="I216" s="109">
        <v>0</v>
      </c>
      <c r="J216" s="109">
        <v>185</v>
      </c>
      <c r="K216" s="109">
        <v>875</v>
      </c>
      <c r="L216" s="109">
        <v>23</v>
      </c>
      <c r="M216" s="109">
        <v>0</v>
      </c>
      <c r="N216" s="109">
        <v>3</v>
      </c>
      <c r="O216" s="109">
        <v>163</v>
      </c>
      <c r="P216" s="109">
        <v>62</v>
      </c>
      <c r="Q216" s="109">
        <v>337</v>
      </c>
      <c r="R216" s="109"/>
      <c r="S216" s="109">
        <v>139</v>
      </c>
      <c r="T216" s="109">
        <v>2</v>
      </c>
      <c r="U216" s="109">
        <v>111</v>
      </c>
      <c r="V216" s="109">
        <v>2</v>
      </c>
      <c r="W216" s="109">
        <v>4</v>
      </c>
      <c r="X216" s="109">
        <v>10</v>
      </c>
      <c r="Y216" s="109">
        <v>197</v>
      </c>
      <c r="Z216" s="109">
        <v>8</v>
      </c>
      <c r="AA216" s="109">
        <v>23</v>
      </c>
      <c r="AB216" s="109">
        <v>69</v>
      </c>
      <c r="AC216" s="109">
        <v>25</v>
      </c>
      <c r="AD216" s="109">
        <v>67</v>
      </c>
      <c r="AE216" s="109">
        <v>10</v>
      </c>
      <c r="AF216" s="109">
        <v>56</v>
      </c>
      <c r="AG216" s="109">
        <v>210</v>
      </c>
    </row>
    <row r="217" spans="2:33" ht="15.75" thickBot="1">
      <c r="B217" s="109"/>
      <c r="C217" s="109"/>
      <c r="D217" s="109">
        <v>2010</v>
      </c>
      <c r="E217" s="109">
        <v>90</v>
      </c>
      <c r="F217" s="109">
        <v>84</v>
      </c>
      <c r="G217" s="109">
        <v>18</v>
      </c>
      <c r="H217" s="109">
        <v>126</v>
      </c>
      <c r="I217" s="109">
        <v>0</v>
      </c>
      <c r="J217" s="112">
        <v>198</v>
      </c>
      <c r="K217" s="112">
        <v>899</v>
      </c>
      <c r="L217" s="109">
        <v>20</v>
      </c>
      <c r="M217" s="109">
        <v>0</v>
      </c>
      <c r="N217" s="109">
        <v>2</v>
      </c>
      <c r="O217" s="116">
        <v>124</v>
      </c>
      <c r="P217" s="109">
        <v>44</v>
      </c>
      <c r="Q217" s="109">
        <v>328</v>
      </c>
      <c r="R217" s="109">
        <v>19</v>
      </c>
      <c r="S217" s="109">
        <v>121</v>
      </c>
      <c r="T217" s="109">
        <v>6</v>
      </c>
      <c r="U217" s="109">
        <v>109</v>
      </c>
      <c r="V217" s="112">
        <v>4</v>
      </c>
      <c r="W217" s="109">
        <v>3</v>
      </c>
      <c r="X217" s="109">
        <v>13</v>
      </c>
      <c r="Y217" s="109">
        <v>201</v>
      </c>
      <c r="Z217" s="109">
        <v>7</v>
      </c>
      <c r="AA217" s="113">
        <v>44</v>
      </c>
      <c r="AB217" s="109">
        <v>51</v>
      </c>
      <c r="AC217" s="109">
        <v>23</v>
      </c>
      <c r="AD217" s="109">
        <v>68</v>
      </c>
      <c r="AE217" s="109">
        <v>15</v>
      </c>
      <c r="AF217" s="109">
        <v>48</v>
      </c>
      <c r="AG217" s="109">
        <v>224</v>
      </c>
    </row>
    <row r="218" spans="2:33" ht="15.75" thickBot="1">
      <c r="B218" s="109"/>
      <c r="C218" s="109"/>
      <c r="D218" s="109">
        <v>2011</v>
      </c>
      <c r="E218" s="109">
        <v>87</v>
      </c>
      <c r="F218" s="114">
        <v>98</v>
      </c>
      <c r="G218" s="109">
        <v>27</v>
      </c>
      <c r="H218" s="109">
        <v>103</v>
      </c>
      <c r="I218" s="109">
        <v>0</v>
      </c>
      <c r="J218" s="116">
        <v>235</v>
      </c>
      <c r="K218" s="109">
        <v>853</v>
      </c>
      <c r="L218" s="109">
        <v>20</v>
      </c>
      <c r="M218" s="109">
        <v>0</v>
      </c>
      <c r="N218" s="109">
        <v>4</v>
      </c>
      <c r="O218" s="109">
        <v>128</v>
      </c>
      <c r="P218" s="109">
        <v>64</v>
      </c>
      <c r="Q218" s="109">
        <v>332</v>
      </c>
      <c r="R218" s="109">
        <v>28</v>
      </c>
      <c r="S218" s="109">
        <v>155</v>
      </c>
      <c r="T218" s="109">
        <v>6</v>
      </c>
      <c r="U218" s="109">
        <v>140</v>
      </c>
      <c r="V218" s="109">
        <v>5</v>
      </c>
      <c r="W218" s="109">
        <v>7</v>
      </c>
      <c r="X218" s="109">
        <v>10</v>
      </c>
      <c r="Y218" s="109">
        <v>215</v>
      </c>
      <c r="Z218" s="109">
        <v>11</v>
      </c>
      <c r="AA218" s="109">
        <v>28</v>
      </c>
      <c r="AB218" s="109">
        <v>42</v>
      </c>
      <c r="AC218" s="114">
        <v>76</v>
      </c>
      <c r="AD218" s="109">
        <v>62</v>
      </c>
      <c r="AE218" s="112">
        <v>25</v>
      </c>
      <c r="AF218" s="109">
        <v>40</v>
      </c>
      <c r="AG218" s="109">
        <v>203</v>
      </c>
    </row>
    <row r="219" spans="2:33" ht="15.75" thickBot="1">
      <c r="B219" s="109"/>
      <c r="C219" s="109"/>
      <c r="D219" s="109">
        <v>2012</v>
      </c>
      <c r="E219" s="109">
        <v>80</v>
      </c>
      <c r="F219" s="109">
        <v>102</v>
      </c>
      <c r="G219" s="109">
        <v>33</v>
      </c>
      <c r="H219" s="109">
        <v>140</v>
      </c>
      <c r="I219" s="109">
        <v>0</v>
      </c>
      <c r="J219" s="109">
        <v>224</v>
      </c>
      <c r="K219" s="109">
        <v>872</v>
      </c>
      <c r="L219" s="112">
        <v>32</v>
      </c>
      <c r="M219" s="117">
        <v>5</v>
      </c>
      <c r="N219" s="109">
        <v>1</v>
      </c>
      <c r="O219" s="109">
        <v>138</v>
      </c>
      <c r="P219" s="112">
        <v>32</v>
      </c>
      <c r="Q219" s="109">
        <v>356</v>
      </c>
      <c r="R219" s="109">
        <v>24</v>
      </c>
      <c r="S219" s="109">
        <v>148</v>
      </c>
      <c r="T219" s="109">
        <v>5</v>
      </c>
      <c r="U219" s="109">
        <v>124</v>
      </c>
      <c r="V219" s="114">
        <v>13</v>
      </c>
      <c r="W219" s="109">
        <v>5</v>
      </c>
      <c r="X219" s="109">
        <v>7</v>
      </c>
      <c r="Y219" s="109">
        <v>202</v>
      </c>
      <c r="Z219" s="109">
        <v>8</v>
      </c>
      <c r="AA219" s="113">
        <v>80</v>
      </c>
      <c r="AB219" s="109">
        <v>58</v>
      </c>
      <c r="AC219" s="109">
        <v>57</v>
      </c>
      <c r="AD219" s="109">
        <v>82</v>
      </c>
      <c r="AE219" s="109">
        <v>16</v>
      </c>
      <c r="AF219" s="109">
        <v>38</v>
      </c>
      <c r="AG219" s="109">
        <v>248</v>
      </c>
    </row>
    <row r="220" spans="2:33" ht="15">
      <c r="B220" s="109"/>
      <c r="C220" s="109"/>
      <c r="D220" s="109">
        <v>2013</v>
      </c>
      <c r="E220" s="109">
        <v>99</v>
      </c>
      <c r="F220" s="109">
        <v>94</v>
      </c>
      <c r="G220" s="109">
        <v>17</v>
      </c>
      <c r="H220" s="109">
        <v>140</v>
      </c>
      <c r="I220" s="109">
        <v>0</v>
      </c>
      <c r="J220" s="109">
        <v>207</v>
      </c>
      <c r="K220" s="109">
        <v>834</v>
      </c>
      <c r="L220" s="109">
        <v>23</v>
      </c>
      <c r="M220" s="109">
        <v>1</v>
      </c>
      <c r="N220" s="109">
        <v>5</v>
      </c>
      <c r="O220" s="109">
        <v>118</v>
      </c>
      <c r="P220" s="109">
        <v>55</v>
      </c>
      <c r="Q220" s="112">
        <v>291</v>
      </c>
      <c r="R220" s="109">
        <v>15</v>
      </c>
      <c r="S220" s="112">
        <v>79</v>
      </c>
      <c r="T220" s="109">
        <v>3</v>
      </c>
      <c r="U220" s="109">
        <v>134</v>
      </c>
      <c r="V220" s="109">
        <v>8</v>
      </c>
      <c r="W220" s="109">
        <v>4</v>
      </c>
      <c r="X220" s="109">
        <v>3</v>
      </c>
      <c r="Y220" s="109">
        <v>220</v>
      </c>
      <c r="Z220" s="109">
        <v>10</v>
      </c>
      <c r="AA220" s="109">
        <v>71</v>
      </c>
      <c r="AB220" s="109">
        <v>47</v>
      </c>
      <c r="AC220" s="112">
        <v>66</v>
      </c>
      <c r="AD220" s="109">
        <v>90</v>
      </c>
      <c r="AE220" s="109">
        <v>13</v>
      </c>
      <c r="AF220" s="109">
        <v>55</v>
      </c>
      <c r="AG220" s="112">
        <v>267</v>
      </c>
    </row>
    <row r="221" spans="2:33" ht="15">
      <c r="B221" s="109"/>
      <c r="C221" s="109"/>
      <c r="D221" s="109">
        <v>2014</v>
      </c>
      <c r="E221" s="109">
        <v>92</v>
      </c>
      <c r="F221" s="109">
        <v>97</v>
      </c>
      <c r="G221" s="109">
        <v>29</v>
      </c>
      <c r="H221" s="109">
        <v>151</v>
      </c>
      <c r="I221" s="109">
        <v>0</v>
      </c>
      <c r="J221" s="112">
        <v>279</v>
      </c>
      <c r="K221" s="112">
        <v>781</v>
      </c>
      <c r="L221" s="109">
        <v>21</v>
      </c>
      <c r="M221" s="111">
        <v>5</v>
      </c>
      <c r="N221" s="109">
        <v>4</v>
      </c>
      <c r="O221" s="109">
        <v>139</v>
      </c>
      <c r="P221" s="109">
        <v>64</v>
      </c>
      <c r="Q221" s="109">
        <v>298</v>
      </c>
      <c r="R221" s="109">
        <v>28</v>
      </c>
      <c r="S221" s="112">
        <v>79</v>
      </c>
      <c r="T221" s="109">
        <v>5</v>
      </c>
      <c r="U221" s="109">
        <v>143</v>
      </c>
      <c r="V221" s="109">
        <v>6</v>
      </c>
      <c r="W221" s="109">
        <v>6</v>
      </c>
      <c r="X221" s="109">
        <v>6</v>
      </c>
      <c r="Y221" s="109">
        <v>192</v>
      </c>
      <c r="Z221" s="109">
        <v>15</v>
      </c>
      <c r="AA221" s="109">
        <v>71</v>
      </c>
      <c r="AB221" s="109">
        <v>44</v>
      </c>
      <c r="AC221" s="112">
        <v>80</v>
      </c>
      <c r="AD221" s="109">
        <v>77</v>
      </c>
      <c r="AE221" s="109">
        <v>18</v>
      </c>
      <c r="AF221" s="109">
        <v>44</v>
      </c>
      <c r="AG221" s="114">
        <v>287</v>
      </c>
    </row>
    <row r="222" spans="2:33" ht="15">
      <c r="B222" s="109"/>
      <c r="C222" s="109"/>
      <c r="D222" s="109">
        <v>2015</v>
      </c>
      <c r="E222" s="109">
        <v>95</v>
      </c>
      <c r="F222" s="109">
        <v>92</v>
      </c>
      <c r="G222" s="109">
        <v>22</v>
      </c>
      <c r="H222" s="109">
        <v>145</v>
      </c>
      <c r="I222" s="109">
        <v>0</v>
      </c>
      <c r="J222" s="109">
        <v>205</v>
      </c>
      <c r="K222" s="109">
        <v>806</v>
      </c>
      <c r="L222" s="109">
        <v>27</v>
      </c>
      <c r="M222" s="111">
        <v>7</v>
      </c>
      <c r="N222" s="109">
        <v>7</v>
      </c>
      <c r="O222" s="109">
        <v>108</v>
      </c>
      <c r="P222" s="109">
        <v>48</v>
      </c>
      <c r="Q222" s="109">
        <v>302</v>
      </c>
      <c r="R222" s="109">
        <v>30</v>
      </c>
      <c r="S222" s="112">
        <v>57</v>
      </c>
      <c r="T222" s="109">
        <v>2</v>
      </c>
      <c r="U222" s="109">
        <v>127</v>
      </c>
      <c r="V222" s="109">
        <v>4</v>
      </c>
      <c r="W222" s="109">
        <v>3</v>
      </c>
      <c r="X222" s="109">
        <v>11</v>
      </c>
      <c r="Y222" s="109">
        <v>223</v>
      </c>
      <c r="Z222" s="109">
        <v>7</v>
      </c>
      <c r="AA222" s="109">
        <v>88</v>
      </c>
      <c r="AB222" s="109">
        <v>39</v>
      </c>
      <c r="AC222" s="112">
        <v>42</v>
      </c>
      <c r="AD222" s="109">
        <v>86</v>
      </c>
      <c r="AE222" s="109">
        <v>16</v>
      </c>
      <c r="AF222" s="112">
        <v>64</v>
      </c>
      <c r="AG222" s="109">
        <v>254</v>
      </c>
    </row>
    <row r="223" spans="2:33" ht="15.75" thickBot="1">
      <c r="B223" s="109"/>
      <c r="C223" s="109"/>
      <c r="D223" s="109">
        <v>2016</v>
      </c>
      <c r="E223" s="109">
        <v>99</v>
      </c>
      <c r="F223" s="109">
        <v>104</v>
      </c>
      <c r="G223" s="109">
        <v>15</v>
      </c>
      <c r="H223" s="109">
        <v>140</v>
      </c>
      <c r="I223" s="109">
        <v>0</v>
      </c>
      <c r="J223" s="109">
        <v>203</v>
      </c>
      <c r="K223" s="109">
        <v>798</v>
      </c>
      <c r="L223" s="109">
        <v>27</v>
      </c>
      <c r="M223" s="109">
        <v>1</v>
      </c>
      <c r="N223" s="109">
        <v>4</v>
      </c>
      <c r="O223" s="109">
        <v>115</v>
      </c>
      <c r="P223" s="109">
        <v>60</v>
      </c>
      <c r="Q223" s="109">
        <v>314</v>
      </c>
      <c r="R223" s="109">
        <v>27</v>
      </c>
      <c r="S223" s="109">
        <v>76</v>
      </c>
      <c r="T223" s="109">
        <v>5</v>
      </c>
      <c r="U223" s="113">
        <v>165</v>
      </c>
      <c r="V223" s="109">
        <v>10</v>
      </c>
      <c r="W223" s="109">
        <v>3</v>
      </c>
      <c r="X223" s="109">
        <v>9</v>
      </c>
      <c r="Y223" s="109">
        <v>221</v>
      </c>
      <c r="Z223" s="109">
        <v>12</v>
      </c>
      <c r="AA223" s="112">
        <v>116</v>
      </c>
      <c r="AB223" s="109">
        <v>32</v>
      </c>
      <c r="AC223" s="109">
        <v>48</v>
      </c>
      <c r="AD223" s="109">
        <v>69</v>
      </c>
      <c r="AE223" s="112">
        <v>26</v>
      </c>
      <c r="AF223" s="109">
        <v>61</v>
      </c>
      <c r="AG223" s="109">
        <v>273</v>
      </c>
    </row>
    <row r="224" spans="2:33" ht="15.75" thickBot="1">
      <c r="B224" s="109"/>
      <c r="C224" s="109"/>
      <c r="D224" s="109">
        <v>2017</v>
      </c>
      <c r="E224" s="112">
        <v>73</v>
      </c>
      <c r="F224" s="109">
        <v>88</v>
      </c>
      <c r="G224" s="109">
        <v>23</v>
      </c>
      <c r="H224" s="109">
        <v>140</v>
      </c>
      <c r="I224" s="109">
        <v>0</v>
      </c>
      <c r="J224" s="109">
        <v>203</v>
      </c>
      <c r="K224" s="109">
        <v>771</v>
      </c>
      <c r="L224" s="109">
        <v>24</v>
      </c>
      <c r="M224" s="111">
        <v>5</v>
      </c>
      <c r="N224" s="109">
        <v>7</v>
      </c>
      <c r="O224" s="109">
        <v>126</v>
      </c>
      <c r="P224" s="109">
        <v>56</v>
      </c>
      <c r="Q224" s="109">
        <v>297</v>
      </c>
      <c r="R224" s="109">
        <v>21</v>
      </c>
      <c r="S224" s="109">
        <v>82</v>
      </c>
      <c r="T224" s="109">
        <v>7</v>
      </c>
      <c r="U224" s="109">
        <v>176</v>
      </c>
      <c r="V224" s="109">
        <v>3</v>
      </c>
      <c r="W224" s="109">
        <v>2</v>
      </c>
      <c r="X224" s="109">
        <v>7</v>
      </c>
      <c r="Y224" s="109">
        <v>215</v>
      </c>
      <c r="Z224" s="109">
        <v>18</v>
      </c>
      <c r="AA224" s="115">
        <v>112</v>
      </c>
      <c r="AB224" s="109">
        <v>52</v>
      </c>
      <c r="AC224" s="109">
        <v>48</v>
      </c>
      <c r="AD224" s="112">
        <v>50</v>
      </c>
      <c r="AE224" s="109">
        <v>15</v>
      </c>
      <c r="AF224" s="109">
        <v>69</v>
      </c>
      <c r="AG224" s="109">
        <v>245</v>
      </c>
    </row>
    <row r="225" spans="2:33" ht="15.75" thickBot="1">
      <c r="B225" s="109"/>
      <c r="C225" s="109"/>
      <c r="D225" s="109">
        <v>2018</v>
      </c>
      <c r="E225" s="109">
        <v>92</v>
      </c>
      <c r="F225" s="109">
        <v>93</v>
      </c>
      <c r="G225" s="109">
        <v>15</v>
      </c>
      <c r="H225" s="109">
        <v>139</v>
      </c>
      <c r="I225" s="109">
        <v>0</v>
      </c>
      <c r="J225" s="112">
        <v>184</v>
      </c>
      <c r="K225" s="109">
        <v>732</v>
      </c>
      <c r="L225" s="109">
        <v>25</v>
      </c>
      <c r="M225" s="111">
        <v>6</v>
      </c>
      <c r="N225" s="109">
        <v>5</v>
      </c>
      <c r="O225" s="112">
        <v>90</v>
      </c>
      <c r="P225" s="109">
        <v>48</v>
      </c>
      <c r="Q225" s="109">
        <v>288</v>
      </c>
      <c r="R225" s="109">
        <v>23</v>
      </c>
      <c r="S225" s="109">
        <v>63</v>
      </c>
      <c r="T225" s="109">
        <v>9</v>
      </c>
      <c r="U225" s="109">
        <v>144</v>
      </c>
      <c r="V225" s="109">
        <v>4</v>
      </c>
      <c r="W225" s="109">
        <v>1</v>
      </c>
      <c r="X225" s="109">
        <v>4</v>
      </c>
      <c r="Y225" s="109">
        <v>194</v>
      </c>
      <c r="Z225" s="109">
        <v>16</v>
      </c>
      <c r="AA225" s="109">
        <v>105</v>
      </c>
      <c r="AB225" s="109">
        <v>29</v>
      </c>
      <c r="AC225" s="109">
        <v>62</v>
      </c>
      <c r="AD225" s="109">
        <v>79</v>
      </c>
      <c r="AE225" s="109">
        <v>13</v>
      </c>
      <c r="AF225" s="109">
        <v>71</v>
      </c>
      <c r="AG225" s="109">
        <v>258</v>
      </c>
    </row>
    <row r="226" spans="2:33" ht="15.75" thickBot="1">
      <c r="B226" s="109"/>
      <c r="C226" s="109"/>
      <c r="D226" s="109">
        <v>2019</v>
      </c>
      <c r="E226" s="109">
        <v>71</v>
      </c>
      <c r="F226" s="109">
        <v>93</v>
      </c>
      <c r="G226" s="109">
        <v>19</v>
      </c>
      <c r="H226" s="109">
        <v>126</v>
      </c>
      <c r="I226" s="109">
        <v>0</v>
      </c>
      <c r="J226" s="109">
        <v>211</v>
      </c>
      <c r="K226" s="112">
        <v>646</v>
      </c>
      <c r="L226" s="109">
        <v>30</v>
      </c>
      <c r="M226" s="111">
        <v>5</v>
      </c>
      <c r="N226" s="109">
        <v>2</v>
      </c>
      <c r="O226" s="109">
        <v>89</v>
      </c>
      <c r="P226" s="109">
        <v>58</v>
      </c>
      <c r="Q226" s="112">
        <v>261</v>
      </c>
      <c r="R226" s="109">
        <v>20</v>
      </c>
      <c r="S226" s="109">
        <v>69</v>
      </c>
      <c r="T226" s="109">
        <v>2</v>
      </c>
      <c r="U226" s="109">
        <v>135</v>
      </c>
      <c r="V226" s="109">
        <v>2</v>
      </c>
      <c r="W226" s="109">
        <v>0</v>
      </c>
      <c r="X226" s="109">
        <v>10</v>
      </c>
      <c r="Y226" s="109">
        <v>194</v>
      </c>
      <c r="Z226" s="109">
        <v>7</v>
      </c>
      <c r="AA226" s="115">
        <v>156</v>
      </c>
      <c r="AB226" s="109">
        <v>40</v>
      </c>
      <c r="AC226" s="109">
        <v>41</v>
      </c>
      <c r="AD226" s="109">
        <v>85</v>
      </c>
      <c r="AE226" s="109">
        <v>17</v>
      </c>
      <c r="AF226" s="109">
        <v>57</v>
      </c>
      <c r="AG226" s="109">
        <v>259</v>
      </c>
    </row>
    <row r="227" spans="2:33" ht="15">
      <c r="B227" s="109"/>
      <c r="C227" s="109"/>
      <c r="D227" s="109">
        <v>2020</v>
      </c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09"/>
      <c r="AE227" s="109"/>
      <c r="AF227" s="109"/>
      <c r="AG227" s="109"/>
    </row>
    <row r="228" spans="2:33" ht="15">
      <c r="B228" s="110" t="s">
        <v>273</v>
      </c>
      <c r="C228" s="110" t="s">
        <v>347</v>
      </c>
      <c r="D228" s="110">
        <v>2006</v>
      </c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</row>
    <row r="229" spans="2:33" ht="15">
      <c r="B229" s="110"/>
      <c r="C229" s="110"/>
      <c r="D229" s="110">
        <v>2007</v>
      </c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  <c r="AA229" s="110"/>
      <c r="AB229" s="110"/>
      <c r="AC229" s="110"/>
      <c r="AD229" s="110"/>
      <c r="AE229" s="110"/>
      <c r="AF229" s="110"/>
      <c r="AG229" s="110"/>
    </row>
    <row r="230" spans="2:33" ht="15">
      <c r="B230" s="110"/>
      <c r="C230" s="110"/>
      <c r="D230" s="110">
        <v>2008</v>
      </c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  <c r="AA230" s="110"/>
      <c r="AB230" s="110"/>
      <c r="AC230" s="110"/>
      <c r="AD230" s="110"/>
      <c r="AE230" s="110"/>
      <c r="AF230" s="110"/>
      <c r="AG230" s="110"/>
    </row>
    <row r="231" spans="2:33" ht="15">
      <c r="B231" s="110"/>
      <c r="C231" s="110"/>
      <c r="D231" s="110">
        <v>2009</v>
      </c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  <c r="AA231" s="110"/>
      <c r="AB231" s="110"/>
      <c r="AC231" s="110"/>
      <c r="AD231" s="110"/>
      <c r="AE231" s="110"/>
      <c r="AF231" s="110"/>
      <c r="AG231" s="110"/>
    </row>
    <row r="232" spans="2:33" ht="15">
      <c r="B232" s="110"/>
      <c r="C232" s="110"/>
      <c r="D232" s="110">
        <v>2010</v>
      </c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0"/>
      <c r="AD232" s="110"/>
      <c r="AE232" s="110"/>
      <c r="AF232" s="110"/>
      <c r="AG232" s="110"/>
    </row>
    <row r="233" spans="2:33" ht="15">
      <c r="B233" s="110"/>
      <c r="C233" s="110"/>
      <c r="D233" s="110">
        <v>2011</v>
      </c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</row>
    <row r="234" spans="2:33" ht="15">
      <c r="B234" s="110"/>
      <c r="C234" s="110"/>
      <c r="D234" s="110">
        <v>2012</v>
      </c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</row>
    <row r="235" spans="2:33" ht="15">
      <c r="B235" s="110"/>
      <c r="C235" s="110"/>
      <c r="D235" s="110">
        <v>2013</v>
      </c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</row>
    <row r="236" spans="2:33" ht="15">
      <c r="B236" s="110"/>
      <c r="C236" s="110"/>
      <c r="D236" s="110">
        <v>2014</v>
      </c>
      <c r="E236" s="110">
        <v>9</v>
      </c>
      <c r="F236" s="110"/>
      <c r="G236" s="110"/>
      <c r="H236" s="110">
        <v>15</v>
      </c>
      <c r="I236" s="110"/>
      <c r="J236" s="110"/>
      <c r="K236" s="110"/>
      <c r="L236" s="110"/>
      <c r="M236" s="110"/>
      <c r="N236" s="110"/>
      <c r="O236" s="110"/>
      <c r="P236" s="110"/>
      <c r="Q236" s="110"/>
      <c r="R236" s="110">
        <v>7</v>
      </c>
      <c r="S236" s="110"/>
      <c r="T236" s="110">
        <v>2</v>
      </c>
      <c r="U236" s="110"/>
      <c r="V236" s="110"/>
      <c r="W236" s="110"/>
      <c r="X236" s="110">
        <v>0</v>
      </c>
      <c r="Y236" s="110">
        <v>11</v>
      </c>
      <c r="Z236" s="110">
        <v>1</v>
      </c>
      <c r="AA236" s="110">
        <v>6</v>
      </c>
      <c r="AB236" s="110"/>
      <c r="AC236" s="110">
        <v>5</v>
      </c>
      <c r="AD236" s="110">
        <v>4</v>
      </c>
      <c r="AE236" s="110"/>
      <c r="AF236" s="110"/>
      <c r="AG236" s="110"/>
    </row>
    <row r="237" spans="2:33" ht="15">
      <c r="B237" s="110"/>
      <c r="C237" s="110"/>
      <c r="D237" s="110">
        <v>2015</v>
      </c>
      <c r="E237" s="110">
        <v>12</v>
      </c>
      <c r="F237" s="110">
        <v>18</v>
      </c>
      <c r="G237" s="110">
        <v>1</v>
      </c>
      <c r="H237" s="110">
        <v>13</v>
      </c>
      <c r="I237" s="110">
        <v>0</v>
      </c>
      <c r="J237" s="110">
        <v>25</v>
      </c>
      <c r="K237" s="110">
        <v>101</v>
      </c>
      <c r="L237" s="110">
        <v>0</v>
      </c>
      <c r="M237" s="110">
        <v>1</v>
      </c>
      <c r="N237" s="110">
        <v>0</v>
      </c>
      <c r="O237" s="110">
        <v>13</v>
      </c>
      <c r="P237" s="110">
        <v>1</v>
      </c>
      <c r="Q237" s="110"/>
      <c r="R237" s="110">
        <v>4</v>
      </c>
      <c r="S237" s="110">
        <v>2</v>
      </c>
      <c r="T237" s="110">
        <v>1</v>
      </c>
      <c r="U237" s="110">
        <v>21</v>
      </c>
      <c r="V237" s="110">
        <v>2</v>
      </c>
      <c r="W237" s="110">
        <v>1</v>
      </c>
      <c r="X237" s="110">
        <v>0</v>
      </c>
      <c r="Y237" s="110">
        <v>20</v>
      </c>
      <c r="Z237" s="112">
        <v>5</v>
      </c>
      <c r="AA237" s="110">
        <v>7</v>
      </c>
      <c r="AB237" s="110">
        <v>7</v>
      </c>
      <c r="AC237" s="110">
        <v>9</v>
      </c>
      <c r="AD237" s="110">
        <v>3</v>
      </c>
      <c r="AE237" s="110">
        <v>3</v>
      </c>
      <c r="AF237" s="110">
        <v>3</v>
      </c>
      <c r="AG237" s="110"/>
    </row>
    <row r="238" spans="2:33" ht="15">
      <c r="B238" s="110"/>
      <c r="C238" s="110"/>
      <c r="D238" s="110">
        <v>2016</v>
      </c>
      <c r="E238" s="110">
        <v>5</v>
      </c>
      <c r="F238" s="110">
        <v>21</v>
      </c>
      <c r="G238" s="110">
        <v>1</v>
      </c>
      <c r="H238" s="110">
        <v>14</v>
      </c>
      <c r="I238" s="110">
        <v>0</v>
      </c>
      <c r="J238" s="110">
        <v>26</v>
      </c>
      <c r="K238" s="110">
        <v>91</v>
      </c>
      <c r="L238" s="110">
        <v>0</v>
      </c>
      <c r="M238" s="110">
        <v>1</v>
      </c>
      <c r="N238" s="110">
        <v>0</v>
      </c>
      <c r="O238" s="110">
        <v>15</v>
      </c>
      <c r="P238" s="110">
        <v>0</v>
      </c>
      <c r="Q238" s="110">
        <v>0</v>
      </c>
      <c r="R238" s="110">
        <v>3</v>
      </c>
      <c r="S238" s="113">
        <v>8</v>
      </c>
      <c r="T238" s="110">
        <v>2</v>
      </c>
      <c r="U238" s="110">
        <v>22</v>
      </c>
      <c r="V238" s="110">
        <v>0</v>
      </c>
      <c r="W238" s="110">
        <v>1</v>
      </c>
      <c r="X238" s="110">
        <v>1</v>
      </c>
      <c r="Y238" s="110">
        <v>10</v>
      </c>
      <c r="Z238" s="110">
        <v>2</v>
      </c>
      <c r="AA238" s="110">
        <v>10</v>
      </c>
      <c r="AB238" s="110">
        <v>1</v>
      </c>
      <c r="AC238" s="110">
        <v>7</v>
      </c>
      <c r="AD238" s="110">
        <v>6</v>
      </c>
      <c r="AE238" s="110">
        <v>2</v>
      </c>
      <c r="AF238" s="110">
        <v>5</v>
      </c>
      <c r="AG238" s="110">
        <v>0</v>
      </c>
    </row>
    <row r="239" spans="2:33" ht="15.75" thickBot="1">
      <c r="B239" s="110"/>
      <c r="C239" s="110"/>
      <c r="D239" s="110">
        <v>2017</v>
      </c>
      <c r="E239" s="110">
        <v>6</v>
      </c>
      <c r="F239" s="110">
        <v>14</v>
      </c>
      <c r="G239" s="110">
        <v>2</v>
      </c>
      <c r="H239" s="110">
        <v>13</v>
      </c>
      <c r="I239" s="110">
        <v>0</v>
      </c>
      <c r="J239" s="110">
        <v>25</v>
      </c>
      <c r="K239" s="110">
        <v>97</v>
      </c>
      <c r="L239" s="110">
        <v>0</v>
      </c>
      <c r="M239" s="110">
        <v>0</v>
      </c>
      <c r="N239" s="110">
        <v>1</v>
      </c>
      <c r="O239" s="110">
        <v>13</v>
      </c>
      <c r="P239" s="110">
        <v>2</v>
      </c>
      <c r="Q239" s="110"/>
      <c r="R239" s="110">
        <v>6</v>
      </c>
      <c r="S239" s="110">
        <v>13</v>
      </c>
      <c r="T239" s="110">
        <v>0</v>
      </c>
      <c r="U239" s="110">
        <v>17</v>
      </c>
      <c r="V239" s="110">
        <v>1</v>
      </c>
      <c r="W239" s="110">
        <v>0</v>
      </c>
      <c r="X239" s="110">
        <v>1</v>
      </c>
      <c r="Y239" s="110">
        <v>18</v>
      </c>
      <c r="Z239" s="110">
        <v>0</v>
      </c>
      <c r="AA239" s="110">
        <v>12</v>
      </c>
      <c r="AB239" s="110">
        <v>7</v>
      </c>
      <c r="AC239" s="110">
        <v>10</v>
      </c>
      <c r="AD239" s="110">
        <v>8</v>
      </c>
      <c r="AE239" s="110">
        <v>5</v>
      </c>
      <c r="AF239" s="110">
        <v>3</v>
      </c>
      <c r="AG239" s="110">
        <v>0</v>
      </c>
    </row>
    <row r="240" spans="2:33" ht="15.75" thickBot="1">
      <c r="B240" s="110"/>
      <c r="C240" s="110"/>
      <c r="D240" s="110">
        <v>2018</v>
      </c>
      <c r="E240" s="110">
        <v>6</v>
      </c>
      <c r="F240" s="110">
        <v>16</v>
      </c>
      <c r="G240" s="110">
        <v>1</v>
      </c>
      <c r="H240" s="110">
        <v>13</v>
      </c>
      <c r="I240" s="110">
        <v>0</v>
      </c>
      <c r="J240" s="110">
        <v>24</v>
      </c>
      <c r="K240" s="110">
        <v>96</v>
      </c>
      <c r="L240" s="110">
        <v>3</v>
      </c>
      <c r="M240" s="110">
        <v>2</v>
      </c>
      <c r="N240" s="110">
        <v>3</v>
      </c>
      <c r="O240" s="110">
        <v>18</v>
      </c>
      <c r="P240" s="113">
        <v>6</v>
      </c>
      <c r="Q240" s="110">
        <v>0</v>
      </c>
      <c r="R240" s="110">
        <v>3</v>
      </c>
      <c r="S240" s="110">
        <v>9</v>
      </c>
      <c r="T240" s="110">
        <v>0</v>
      </c>
      <c r="U240" s="110">
        <v>26</v>
      </c>
      <c r="V240" s="110">
        <v>0</v>
      </c>
      <c r="W240" s="110">
        <v>0</v>
      </c>
      <c r="X240" s="110">
        <v>1</v>
      </c>
      <c r="Y240" s="110">
        <v>19</v>
      </c>
      <c r="Z240" s="110">
        <v>3</v>
      </c>
      <c r="AA240" s="112">
        <v>16</v>
      </c>
      <c r="AB240" s="110">
        <v>6</v>
      </c>
      <c r="AC240" s="110">
        <v>10</v>
      </c>
      <c r="AD240" s="110">
        <v>2</v>
      </c>
      <c r="AE240" s="110">
        <v>4</v>
      </c>
      <c r="AF240" s="110">
        <v>6</v>
      </c>
      <c r="AG240" s="115">
        <v>45</v>
      </c>
    </row>
    <row r="241" spans="2:33" ht="15.75" thickBot="1">
      <c r="B241" s="110"/>
      <c r="C241" s="110"/>
      <c r="D241" s="110">
        <v>2019</v>
      </c>
      <c r="E241" s="110">
        <v>6</v>
      </c>
      <c r="F241" s="110">
        <v>14</v>
      </c>
      <c r="G241" s="112">
        <v>5</v>
      </c>
      <c r="H241" s="110">
        <v>11</v>
      </c>
      <c r="I241" s="110">
        <v>0</v>
      </c>
      <c r="J241" s="110">
        <v>26</v>
      </c>
      <c r="K241" s="110">
        <v>103</v>
      </c>
      <c r="L241" s="112">
        <v>25</v>
      </c>
      <c r="M241" s="110">
        <v>0</v>
      </c>
      <c r="N241" s="110">
        <v>2</v>
      </c>
      <c r="O241" s="110">
        <v>16</v>
      </c>
      <c r="P241" s="110">
        <v>11</v>
      </c>
      <c r="Q241" s="115">
        <v>38</v>
      </c>
      <c r="R241" s="110">
        <v>2</v>
      </c>
      <c r="S241" s="110">
        <v>11</v>
      </c>
      <c r="T241" s="110">
        <v>2</v>
      </c>
      <c r="U241" s="110">
        <v>21</v>
      </c>
      <c r="V241" s="112">
        <v>4</v>
      </c>
      <c r="W241" s="110">
        <v>0</v>
      </c>
      <c r="X241" s="110">
        <v>0</v>
      </c>
      <c r="Y241" s="110">
        <v>19</v>
      </c>
      <c r="Z241" s="110">
        <v>3</v>
      </c>
      <c r="AA241" s="110">
        <v>15</v>
      </c>
      <c r="AB241" s="110">
        <v>4</v>
      </c>
      <c r="AC241" s="110">
        <v>13</v>
      </c>
      <c r="AD241" s="110">
        <v>9</v>
      </c>
      <c r="AE241" s="110">
        <v>4</v>
      </c>
      <c r="AF241" s="110">
        <v>6</v>
      </c>
      <c r="AG241" s="110">
        <v>36</v>
      </c>
    </row>
    <row r="242" spans="2:33" ht="15">
      <c r="B242" s="110"/>
      <c r="C242" s="110"/>
      <c r="D242" s="110">
        <v>2020</v>
      </c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</row>
    <row r="243" spans="2:33" ht="15">
      <c r="B243" s="109" t="s">
        <v>631</v>
      </c>
      <c r="C243" s="109" t="s">
        <v>632</v>
      </c>
      <c r="D243" s="109">
        <v>2006</v>
      </c>
      <c r="E243" s="109">
        <v>0.69649000000000005</v>
      </c>
      <c r="F243" s="109"/>
      <c r="G243" s="109">
        <v>2.3275100000000002</v>
      </c>
      <c r="H243" s="109"/>
      <c r="I243" s="109"/>
      <c r="J243" s="109">
        <v>1.4654199999999999</v>
      </c>
      <c r="K243" s="109">
        <v>0.96989999999999998</v>
      </c>
      <c r="L243" s="109">
        <v>0.39731</v>
      </c>
      <c r="M243" s="109"/>
      <c r="N243" s="109">
        <v>3.67049</v>
      </c>
      <c r="O243" s="109">
        <v>0.41600999999999999</v>
      </c>
      <c r="P243" s="109">
        <v>1.0216099999999999</v>
      </c>
      <c r="Q243" s="109">
        <v>0.84841999999999995</v>
      </c>
      <c r="R243" s="109"/>
      <c r="S243" s="109">
        <v>3.83005</v>
      </c>
      <c r="T243" s="109">
        <v>0.10963000000000001</v>
      </c>
      <c r="U243" s="109">
        <v>0.40317999999999998</v>
      </c>
      <c r="V243" s="109">
        <v>4.7732700000000001</v>
      </c>
      <c r="W243" s="109"/>
      <c r="X243" s="109">
        <v>3.6794699999999998</v>
      </c>
      <c r="Y243" s="109">
        <v>0.21052000000000001</v>
      </c>
      <c r="Z243" s="109">
        <v>0.33761000000000002</v>
      </c>
      <c r="AA243" s="109">
        <v>4.18513</v>
      </c>
      <c r="AB243" s="109">
        <v>2.2667000000000002</v>
      </c>
      <c r="AC243" s="109">
        <v>4.4151699999999998</v>
      </c>
      <c r="AD243" s="109">
        <v>0.38550000000000001</v>
      </c>
      <c r="AE243" s="109">
        <v>3.6880899999999999</v>
      </c>
      <c r="AF243" s="109">
        <v>3.9036400000000002</v>
      </c>
      <c r="AG243" s="109">
        <v>0.15865000000000001</v>
      </c>
    </row>
    <row r="244" spans="2:33" ht="15">
      <c r="B244" s="109"/>
      <c r="C244" s="109"/>
      <c r="D244" s="109">
        <v>2007</v>
      </c>
      <c r="E244" s="109">
        <v>0.67096</v>
      </c>
      <c r="F244" s="109">
        <v>2.0948500000000001</v>
      </c>
      <c r="G244" s="109">
        <v>1.55426</v>
      </c>
      <c r="H244" s="109"/>
      <c r="I244" s="109">
        <v>0</v>
      </c>
      <c r="J244" s="109">
        <v>0.75217000000000001</v>
      </c>
      <c r="K244" s="109">
        <v>0.30514000000000002</v>
      </c>
      <c r="L244" s="109">
        <v>0.16517999999999999</v>
      </c>
      <c r="M244" s="109">
        <v>6.4874799999999997</v>
      </c>
      <c r="N244" s="109">
        <v>2.6626400000000001</v>
      </c>
      <c r="O244" s="109">
        <v>0.52810000000000001</v>
      </c>
      <c r="P244" s="109">
        <v>0.39940999999999999</v>
      </c>
      <c r="Q244" s="109">
        <v>0.77991999999999995</v>
      </c>
      <c r="R244" s="109"/>
      <c r="S244" s="109">
        <v>1.4210499999999999</v>
      </c>
      <c r="T244" s="109">
        <v>0.29704999999999998</v>
      </c>
      <c r="U244" s="109">
        <v>0.35135</v>
      </c>
      <c r="V244" s="109">
        <v>5.5362799999999996</v>
      </c>
      <c r="W244" s="109"/>
      <c r="X244" s="109">
        <v>2.74518</v>
      </c>
      <c r="Y244" s="109">
        <v>0.23571</v>
      </c>
      <c r="Z244" s="109">
        <v>0.25319999999999998</v>
      </c>
      <c r="AA244" s="109">
        <v>4.3760700000000003</v>
      </c>
      <c r="AB244" s="109">
        <v>2.2694000000000001</v>
      </c>
      <c r="AC244" s="109">
        <v>3.8436699999999999</v>
      </c>
      <c r="AD244" s="109">
        <v>0.41682999999999998</v>
      </c>
      <c r="AE244" s="109">
        <v>3.18371</v>
      </c>
      <c r="AF244" s="109">
        <v>4.3526899999999999</v>
      </c>
      <c r="AG244" s="109">
        <v>0.21101</v>
      </c>
    </row>
    <row r="245" spans="2:33" ht="15">
      <c r="B245" s="109"/>
      <c r="C245" s="109"/>
      <c r="D245" s="109">
        <v>2008</v>
      </c>
      <c r="E245" s="109">
        <v>0.61236999999999997</v>
      </c>
      <c r="F245" s="109">
        <v>2.3681299999999998</v>
      </c>
      <c r="G245" s="109">
        <v>1.85317</v>
      </c>
      <c r="H245" s="109"/>
      <c r="I245" s="109">
        <v>0.36101</v>
      </c>
      <c r="J245" s="109">
        <v>0.76015999999999995</v>
      </c>
      <c r="K245" s="109">
        <v>0.31528</v>
      </c>
      <c r="L245" s="109">
        <v>0.18292</v>
      </c>
      <c r="M245" s="109">
        <v>3.6460499999999998</v>
      </c>
      <c r="N245" s="109">
        <v>1.89</v>
      </c>
      <c r="O245" s="109">
        <v>0.41502</v>
      </c>
      <c r="P245" s="109">
        <v>0.50695000000000001</v>
      </c>
      <c r="Q245" s="109">
        <v>0.83733000000000002</v>
      </c>
      <c r="R245" s="109"/>
      <c r="S245" s="109">
        <v>1.42201</v>
      </c>
      <c r="T245" s="109">
        <v>0.25101000000000001</v>
      </c>
      <c r="U245" s="109">
        <v>0.31619000000000003</v>
      </c>
      <c r="V245" s="109">
        <v>4.2991700000000002</v>
      </c>
      <c r="W245" s="109"/>
      <c r="X245" s="109">
        <v>3.1242000000000001</v>
      </c>
      <c r="Y245" s="109">
        <v>0.18704999999999999</v>
      </c>
      <c r="Z245" s="109">
        <v>0.32023000000000001</v>
      </c>
      <c r="AA245" s="109">
        <v>3.9624000000000001</v>
      </c>
      <c r="AB245" s="109">
        <v>1.7480800000000001</v>
      </c>
      <c r="AC245" s="109">
        <v>4.2747900000000003</v>
      </c>
      <c r="AD245" s="109">
        <v>0.33285999999999999</v>
      </c>
      <c r="AE245" s="109">
        <v>3.2341500000000001</v>
      </c>
      <c r="AF245" s="109">
        <v>4.3988100000000001</v>
      </c>
      <c r="AG245" s="109">
        <v>0.18941</v>
      </c>
    </row>
    <row r="246" spans="2:33" ht="15">
      <c r="B246" s="109"/>
      <c r="C246" s="109"/>
      <c r="D246" s="109">
        <v>2009</v>
      </c>
      <c r="E246" s="109">
        <v>0.57779999999999998</v>
      </c>
      <c r="F246" s="109">
        <v>1.5891999999999999</v>
      </c>
      <c r="G246" s="109">
        <v>1.5242899999999999</v>
      </c>
      <c r="H246" s="109">
        <v>0.33057999999999998</v>
      </c>
      <c r="I246" s="109">
        <v>0.17693</v>
      </c>
      <c r="J246" s="109">
        <v>0.69245000000000001</v>
      </c>
      <c r="K246" s="109">
        <v>0.30908999999999998</v>
      </c>
      <c r="L246" s="109">
        <v>0.25562000000000001</v>
      </c>
      <c r="M246" s="109">
        <v>2.78592</v>
      </c>
      <c r="N246" s="109">
        <v>2.1414300000000002</v>
      </c>
      <c r="O246" s="109">
        <v>0.27107999999999999</v>
      </c>
      <c r="P246" s="109">
        <v>0.51980000000000004</v>
      </c>
      <c r="Q246" s="109">
        <v>0.33928000000000003</v>
      </c>
      <c r="R246" s="109"/>
      <c r="S246" s="109">
        <v>1.69354</v>
      </c>
      <c r="T246" s="109">
        <v>0.27499000000000001</v>
      </c>
      <c r="U246" s="109">
        <v>0.33661000000000002</v>
      </c>
      <c r="V246" s="109">
        <v>3.9137499999999998</v>
      </c>
      <c r="W246" s="109">
        <v>0.86816000000000004</v>
      </c>
      <c r="X246" s="109">
        <v>1.60205</v>
      </c>
      <c r="Y246" s="109">
        <v>0.16666</v>
      </c>
      <c r="Z246" s="109">
        <v>0.39279999999999998</v>
      </c>
      <c r="AA246" s="109">
        <v>2.50671</v>
      </c>
      <c r="AB246" s="109">
        <v>1.0596300000000001</v>
      </c>
      <c r="AC246" s="109">
        <v>3.4350200000000002</v>
      </c>
      <c r="AD246" s="109">
        <v>0.32146000000000002</v>
      </c>
      <c r="AE246" s="109">
        <v>1.04349</v>
      </c>
      <c r="AF246" s="109">
        <v>5.24939</v>
      </c>
      <c r="AG246" s="109">
        <v>0.18290999999999999</v>
      </c>
    </row>
    <row r="247" spans="2:33" ht="15">
      <c r="B247" s="109"/>
      <c r="C247" s="109"/>
      <c r="D247" s="109">
        <v>2010</v>
      </c>
      <c r="E247" s="109">
        <v>0.50607999999999997</v>
      </c>
      <c r="F247" s="109">
        <v>0.40816000000000002</v>
      </c>
      <c r="G247" s="109">
        <v>1.2729699999999999</v>
      </c>
      <c r="H247" s="109">
        <v>0.28594999999999998</v>
      </c>
      <c r="I247" s="109">
        <v>0.17499999999999999</v>
      </c>
      <c r="J247" s="109">
        <v>0.78029000000000004</v>
      </c>
      <c r="K247" s="109">
        <v>0.28778999999999999</v>
      </c>
      <c r="L247" s="109">
        <v>0.25134000000000001</v>
      </c>
      <c r="M247" s="109">
        <v>3.4698899999999999</v>
      </c>
      <c r="N247" s="109">
        <v>2.2991199999999998</v>
      </c>
      <c r="O247" s="109">
        <v>0.24102000000000001</v>
      </c>
      <c r="P247" s="109">
        <v>0.45097999999999999</v>
      </c>
      <c r="Q247" s="109">
        <v>0.31974999999999998</v>
      </c>
      <c r="R247" s="109">
        <v>1.86721</v>
      </c>
      <c r="S247" s="109">
        <v>1.3853599999999999</v>
      </c>
      <c r="T247" s="109">
        <v>0.22609000000000001</v>
      </c>
      <c r="U247" s="109">
        <v>0.30868000000000001</v>
      </c>
      <c r="V247" s="109">
        <v>3.1130599999999999</v>
      </c>
      <c r="W247" s="109">
        <v>0.36759999999999998</v>
      </c>
      <c r="X247" s="109">
        <v>2.4660099999999998</v>
      </c>
      <c r="Y247" s="109">
        <v>0.16413</v>
      </c>
      <c r="Z247" s="109">
        <v>0.43042999999999998</v>
      </c>
      <c r="AA247" s="109">
        <v>2.0496400000000001</v>
      </c>
      <c r="AB247" s="109">
        <v>1.05</v>
      </c>
      <c r="AC247" s="109">
        <v>2.89777</v>
      </c>
      <c r="AD247" s="109">
        <v>0.48821999999999999</v>
      </c>
      <c r="AE247" s="109">
        <v>1.1144700000000001</v>
      </c>
      <c r="AF247" s="109">
        <v>1.788</v>
      </c>
      <c r="AG247" s="109">
        <v>0.11922000000000001</v>
      </c>
    </row>
    <row r="248" spans="2:33" ht="15">
      <c r="B248" s="109"/>
      <c r="C248" s="109"/>
      <c r="D248" s="109">
        <v>2011</v>
      </c>
      <c r="E248" s="109">
        <v>0.55189999999999995</v>
      </c>
      <c r="F248" s="109">
        <v>0.50712000000000002</v>
      </c>
      <c r="G248" s="109">
        <v>2.3686799999999999</v>
      </c>
      <c r="H248" s="109">
        <v>0.24404999999999999</v>
      </c>
      <c r="I248" s="109">
        <v>0.35714000000000001</v>
      </c>
      <c r="J248" s="109">
        <v>0.61643000000000003</v>
      </c>
      <c r="K248" s="109">
        <v>0.27057999999999999</v>
      </c>
      <c r="L248" s="109">
        <v>0.24636</v>
      </c>
      <c r="M248" s="109">
        <v>4</v>
      </c>
      <c r="N248" s="109">
        <v>1.91479</v>
      </c>
      <c r="O248" s="109">
        <v>0.21948999999999999</v>
      </c>
      <c r="P248" s="109">
        <v>0.27412999999999998</v>
      </c>
      <c r="Q248" s="109">
        <v>0.30706</v>
      </c>
      <c r="R248" s="109">
        <v>1.5234300000000001</v>
      </c>
      <c r="S248" s="109">
        <v>1.3337600000000001</v>
      </c>
      <c r="T248" s="109">
        <v>0.11075</v>
      </c>
      <c r="U248" s="109">
        <v>0.33398</v>
      </c>
      <c r="V248" s="109">
        <v>2.1538300000000001</v>
      </c>
      <c r="W248" s="109">
        <v>0.11285000000000001</v>
      </c>
      <c r="X248" s="109">
        <v>1.89486</v>
      </c>
      <c r="Y248" s="109">
        <v>0.19455</v>
      </c>
      <c r="Z248" s="109">
        <v>0.78515999999999997</v>
      </c>
      <c r="AA248" s="109">
        <v>2.1465700000000001</v>
      </c>
      <c r="AB248" s="109">
        <v>0.72563</v>
      </c>
      <c r="AC248" s="109">
        <v>2.0825300000000002</v>
      </c>
      <c r="AD248" s="109">
        <v>0.38478000000000001</v>
      </c>
      <c r="AE248" s="109">
        <v>0.54098999999999997</v>
      </c>
      <c r="AF248" s="109">
        <v>1.8507</v>
      </c>
      <c r="AG248" s="109">
        <v>0.14759</v>
      </c>
    </row>
    <row r="249" spans="2:33" ht="15">
      <c r="B249" s="109"/>
      <c r="C249" s="109"/>
      <c r="D249" s="109">
        <v>2012</v>
      </c>
      <c r="E249" s="109">
        <v>0.58077000000000001</v>
      </c>
      <c r="F249" s="109">
        <v>0.36270000000000002</v>
      </c>
      <c r="G249" s="109">
        <v>1.72668</v>
      </c>
      <c r="H249" s="109">
        <v>0.23683999999999999</v>
      </c>
      <c r="I249" s="109">
        <v>0.34739999999999999</v>
      </c>
      <c r="J249" s="109">
        <v>0.60099000000000002</v>
      </c>
      <c r="K249" s="109">
        <v>0.27839000000000003</v>
      </c>
      <c r="L249" s="109">
        <v>0.33206000000000002</v>
      </c>
      <c r="M249" s="109">
        <v>2.8380800000000002</v>
      </c>
      <c r="N249" s="109">
        <v>1.53911</v>
      </c>
      <c r="O249" s="109">
        <v>0.27023000000000003</v>
      </c>
      <c r="P249" s="109">
        <v>0.41265000000000002</v>
      </c>
      <c r="Q249" s="109">
        <v>0.26567000000000002</v>
      </c>
      <c r="R249" s="109">
        <v>1.63144</v>
      </c>
      <c r="S249" s="109">
        <v>1.3137099999999999</v>
      </c>
      <c r="T249" s="109">
        <v>0</v>
      </c>
      <c r="U249" s="109">
        <v>0.33489999999999998</v>
      </c>
      <c r="V249" s="109">
        <v>1.7729200000000001</v>
      </c>
      <c r="W249" s="109">
        <v>0</v>
      </c>
      <c r="X249" s="109">
        <v>1.3261799999999999</v>
      </c>
      <c r="Y249" s="109">
        <v>0.20030000000000001</v>
      </c>
      <c r="Z249" s="109">
        <v>0.40626000000000001</v>
      </c>
      <c r="AA249" s="109">
        <v>1.6920599999999999</v>
      </c>
      <c r="AB249" s="109">
        <v>0.96011999999999997</v>
      </c>
      <c r="AC249" s="109">
        <v>1.98248</v>
      </c>
      <c r="AD249" s="109">
        <v>0.33467000000000002</v>
      </c>
      <c r="AE249" s="109">
        <v>0.70472000000000001</v>
      </c>
      <c r="AF249" s="109">
        <v>2.0755400000000002</v>
      </c>
      <c r="AG249" s="109">
        <v>0.14002999999999999</v>
      </c>
    </row>
    <row r="250" spans="2:33" ht="15">
      <c r="B250" s="109"/>
      <c r="C250" s="109"/>
      <c r="D250" s="109">
        <v>2013</v>
      </c>
      <c r="E250" s="109">
        <v>0.4844</v>
      </c>
      <c r="F250" s="109">
        <v>0.32991999999999999</v>
      </c>
      <c r="G250" s="109">
        <v>1.1708700000000001</v>
      </c>
      <c r="H250" s="109">
        <v>0.23199</v>
      </c>
      <c r="I250" s="109">
        <v>0.16822999999999999</v>
      </c>
      <c r="J250" s="109">
        <v>0.56555999999999995</v>
      </c>
      <c r="K250" s="109">
        <v>0.29161999999999999</v>
      </c>
      <c r="L250" s="109">
        <v>0.17163</v>
      </c>
      <c r="M250" s="109">
        <v>2.2140200000000001</v>
      </c>
      <c r="N250" s="109">
        <v>1.2511099999999999</v>
      </c>
      <c r="O250" s="109">
        <v>0.26182</v>
      </c>
      <c r="P250" s="109">
        <v>0.23780000000000001</v>
      </c>
      <c r="Q250" s="109">
        <v>0.29316999999999999</v>
      </c>
      <c r="R250" s="109">
        <v>1.4664699999999999</v>
      </c>
      <c r="S250" s="109">
        <v>1.6186100000000001</v>
      </c>
      <c r="T250" s="109">
        <v>0.16420000000000001</v>
      </c>
      <c r="U250" s="109">
        <v>0.29550999999999999</v>
      </c>
      <c r="V250" s="109">
        <v>1.6967099999999999</v>
      </c>
      <c r="W250" s="109">
        <v>0.33273999999999998</v>
      </c>
      <c r="X250" s="109">
        <v>1.4792799999999999</v>
      </c>
      <c r="Y250" s="109">
        <v>0.23838000000000001</v>
      </c>
      <c r="Z250" s="109">
        <v>0.61831000000000003</v>
      </c>
      <c r="AA250" s="109">
        <v>1.5114399999999999</v>
      </c>
      <c r="AB250" s="109">
        <v>1.32307</v>
      </c>
      <c r="AC250" s="109">
        <v>1.9284699999999999</v>
      </c>
      <c r="AD250" s="109">
        <v>0.29527999999999999</v>
      </c>
      <c r="AE250" s="109">
        <v>0.64549999999999996</v>
      </c>
      <c r="AF250" s="109">
        <v>2.00996</v>
      </c>
      <c r="AG250" s="109">
        <v>0.15662999999999999</v>
      </c>
    </row>
    <row r="251" spans="2:33" ht="15">
      <c r="B251" s="109"/>
      <c r="C251" s="109"/>
      <c r="D251" s="109">
        <v>2014</v>
      </c>
      <c r="E251" s="109">
        <v>0.40026</v>
      </c>
      <c r="F251" s="109">
        <v>0.48635</v>
      </c>
      <c r="G251" s="109">
        <v>2.0138799999999999</v>
      </c>
      <c r="H251" s="109">
        <v>0.29056999999999999</v>
      </c>
      <c r="I251" s="109">
        <v>0</v>
      </c>
      <c r="J251" s="109">
        <v>0.65576999999999996</v>
      </c>
      <c r="K251" s="109">
        <v>0.31919999999999998</v>
      </c>
      <c r="L251" s="109">
        <v>0.23705999999999999</v>
      </c>
      <c r="M251" s="109">
        <v>2.0026700000000002</v>
      </c>
      <c r="N251" s="109">
        <v>2.0008599999999999</v>
      </c>
      <c r="O251" s="109">
        <v>0.24969</v>
      </c>
      <c r="P251" s="109">
        <v>0.30193999999999999</v>
      </c>
      <c r="Q251" s="109">
        <v>0.36129</v>
      </c>
      <c r="R251" s="109">
        <v>1.5763</v>
      </c>
      <c r="S251" s="109">
        <v>1.8793800000000001</v>
      </c>
      <c r="T251" s="109">
        <v>0.16419</v>
      </c>
      <c r="U251" s="109">
        <v>0.32971</v>
      </c>
      <c r="V251" s="109">
        <v>1.1191899999999999</v>
      </c>
      <c r="W251" s="109">
        <v>0</v>
      </c>
      <c r="X251" s="109">
        <v>1.1560699999999999</v>
      </c>
      <c r="Y251" s="109">
        <v>0.12859000000000001</v>
      </c>
      <c r="Z251" s="109">
        <v>0.56713999999999998</v>
      </c>
      <c r="AA251" s="109">
        <v>1.4665900000000001</v>
      </c>
      <c r="AB251" s="109">
        <v>1.36802</v>
      </c>
      <c r="AC251" s="109">
        <v>2.0446499999999999</v>
      </c>
      <c r="AD251" s="109">
        <v>0.35713</v>
      </c>
      <c r="AE251" s="109">
        <v>0.73090999999999995</v>
      </c>
      <c r="AF251" s="109">
        <v>2.4042500000000002</v>
      </c>
      <c r="AG251" s="109">
        <v>9.8879999999999996E-2</v>
      </c>
    </row>
    <row r="252" spans="2:33" ht="15">
      <c r="B252" s="109"/>
      <c r="C252" s="109"/>
      <c r="D252" s="109">
        <v>2015</v>
      </c>
      <c r="E252" s="109">
        <v>0.50424999999999998</v>
      </c>
      <c r="F252" s="109">
        <v>0.21726000000000001</v>
      </c>
      <c r="G252" s="109">
        <v>1.59209</v>
      </c>
      <c r="H252" s="109">
        <v>0.17272999999999999</v>
      </c>
      <c r="I252" s="109">
        <v>0.12461</v>
      </c>
      <c r="J252" s="109">
        <v>0.59402999999999995</v>
      </c>
      <c r="K252" s="109">
        <v>0.29377999999999999</v>
      </c>
      <c r="L252" s="109">
        <v>0.20704</v>
      </c>
      <c r="M252" s="109">
        <v>1.7042999999999999</v>
      </c>
      <c r="N252" s="109">
        <v>2.3071199999999998</v>
      </c>
      <c r="O252" s="109">
        <v>0.20915</v>
      </c>
      <c r="P252" s="109">
        <v>0.26772000000000001</v>
      </c>
      <c r="Q252" s="109">
        <v>0.30364000000000002</v>
      </c>
      <c r="R252" s="109">
        <v>1.2896399999999999</v>
      </c>
      <c r="S252" s="109">
        <v>1.4444399999999999</v>
      </c>
      <c r="T252" s="109">
        <v>5.4730000000000001E-2</v>
      </c>
      <c r="U252" s="109">
        <v>0.28483999999999998</v>
      </c>
      <c r="V252" s="109">
        <v>0.91949999999999998</v>
      </c>
      <c r="W252" s="109">
        <v>0</v>
      </c>
      <c r="X252" s="109">
        <v>1.34575</v>
      </c>
      <c r="Y252" s="109">
        <v>0.19892000000000001</v>
      </c>
      <c r="Z252" s="109">
        <v>0.36728</v>
      </c>
      <c r="AA252" s="109">
        <v>1.3647</v>
      </c>
      <c r="AB252" s="109">
        <v>0.60133999999999999</v>
      </c>
      <c r="AC252" s="109">
        <v>1.69695</v>
      </c>
      <c r="AD252" s="109">
        <v>0.26935999999999999</v>
      </c>
      <c r="AE252" s="109">
        <v>0.64978999999999998</v>
      </c>
      <c r="AF252" s="109">
        <v>1.72783</v>
      </c>
      <c r="AG252" s="109">
        <v>7.0389999999999994E-2</v>
      </c>
    </row>
    <row r="253" spans="2:33" ht="15">
      <c r="B253" s="109"/>
      <c r="C253" s="109"/>
      <c r="D253" s="109">
        <v>2016</v>
      </c>
      <c r="E253" s="109">
        <v>0.56750999999999996</v>
      </c>
      <c r="F253" s="109">
        <v>0.22655</v>
      </c>
      <c r="G253" s="109">
        <v>1.3603099999999999</v>
      </c>
      <c r="H253" s="109">
        <v>0.18997</v>
      </c>
      <c r="I253" s="109">
        <v>0</v>
      </c>
      <c r="J253" s="109">
        <v>0.53703000000000001</v>
      </c>
      <c r="K253" s="109">
        <v>0.29066999999999998</v>
      </c>
      <c r="L253" s="109">
        <v>0.20704</v>
      </c>
      <c r="M253" s="109">
        <v>2.2397999999999998</v>
      </c>
      <c r="N253" s="109">
        <v>1.2474799999999999</v>
      </c>
      <c r="O253" s="109">
        <v>0.22656999999999999</v>
      </c>
      <c r="P253" s="109">
        <v>0.38461000000000001</v>
      </c>
      <c r="Q253" s="109">
        <v>0.31063000000000002</v>
      </c>
      <c r="R253" s="109">
        <v>1.10555</v>
      </c>
      <c r="S253" s="109">
        <v>1.29809</v>
      </c>
      <c r="T253" s="109">
        <v>0</v>
      </c>
      <c r="U253" s="109">
        <v>0.26507999999999998</v>
      </c>
      <c r="V253" s="109">
        <v>1.38293</v>
      </c>
      <c r="W253" s="109">
        <v>0.22967000000000001</v>
      </c>
      <c r="X253" s="109">
        <v>1.0898600000000001</v>
      </c>
      <c r="Y253" s="109">
        <v>0.17773</v>
      </c>
      <c r="Z253" s="109">
        <v>0.31777</v>
      </c>
      <c r="AA253" s="109">
        <v>1.13103</v>
      </c>
      <c r="AB253" s="109">
        <v>1.0240100000000001</v>
      </c>
      <c r="AC253" s="109">
        <v>2.1534</v>
      </c>
      <c r="AD253" s="109">
        <v>0.23582</v>
      </c>
      <c r="AE253" s="109">
        <v>0.51685000000000003</v>
      </c>
      <c r="AF253" s="109">
        <v>1.1812400000000001</v>
      </c>
      <c r="AG253" s="109">
        <v>9.3710000000000002E-2</v>
      </c>
    </row>
    <row r="254" spans="2:33" ht="15">
      <c r="B254" s="109"/>
      <c r="C254" s="109"/>
      <c r="D254" s="109">
        <v>2017</v>
      </c>
      <c r="E254" s="109">
        <v>0.38535000000000003</v>
      </c>
      <c r="F254" s="109">
        <v>0.33016000000000001</v>
      </c>
      <c r="G254" s="109">
        <v>1.5369999999999999</v>
      </c>
      <c r="H254" s="109">
        <v>0.24540000000000001</v>
      </c>
      <c r="I254" s="109">
        <v>0</v>
      </c>
      <c r="J254" s="109">
        <v>0.57372000000000001</v>
      </c>
      <c r="K254" s="109">
        <v>0.32230999999999999</v>
      </c>
      <c r="L254" s="109">
        <v>0.19370000000000001</v>
      </c>
      <c r="M254" s="109">
        <v>2.91858</v>
      </c>
      <c r="N254" s="109">
        <v>2.01797</v>
      </c>
      <c r="O254" s="109">
        <v>0.26074000000000003</v>
      </c>
      <c r="P254" s="109">
        <v>0.35343000000000002</v>
      </c>
      <c r="Q254" s="109">
        <v>0.31069000000000002</v>
      </c>
      <c r="R254" s="109">
        <v>1.5277700000000001</v>
      </c>
      <c r="S254" s="109">
        <v>1.3761000000000001</v>
      </c>
      <c r="T254" s="109">
        <v>0.21198</v>
      </c>
      <c r="U254" s="109">
        <v>0.27762999999999999</v>
      </c>
      <c r="V254" s="109">
        <v>1.7594099999999999</v>
      </c>
      <c r="W254" s="109">
        <v>0.11210000000000001</v>
      </c>
      <c r="X254" s="109">
        <v>1.53207</v>
      </c>
      <c r="Y254" s="109">
        <v>0.16356999999999999</v>
      </c>
      <c r="Z254" s="109">
        <v>0.31018000000000001</v>
      </c>
      <c r="AA254" s="109">
        <v>1.0343800000000001</v>
      </c>
      <c r="AB254" s="109">
        <v>0.75865000000000005</v>
      </c>
      <c r="AC254" s="109">
        <v>1.62537</v>
      </c>
      <c r="AD254" s="109">
        <v>0.24940000000000001</v>
      </c>
      <c r="AE254" s="109">
        <v>0.49995000000000001</v>
      </c>
      <c r="AF254" s="109">
        <v>1.25885</v>
      </c>
      <c r="AG254" s="109">
        <v>0.12528</v>
      </c>
    </row>
    <row r="255" spans="2:33" ht="15">
      <c r="B255" s="109"/>
      <c r="C255" s="109"/>
      <c r="D255" s="109">
        <v>2018</v>
      </c>
      <c r="E255" s="109">
        <v>0.255</v>
      </c>
      <c r="F255" s="109">
        <v>0.30525999999999998</v>
      </c>
      <c r="G255" s="109">
        <v>1.41157</v>
      </c>
      <c r="H255" s="109">
        <v>0.20832999999999999</v>
      </c>
      <c r="I255" s="109">
        <v>0.60562000000000005</v>
      </c>
      <c r="J255" s="109">
        <v>0.51102000000000003</v>
      </c>
      <c r="K255" s="109">
        <v>0.27843000000000001</v>
      </c>
      <c r="L255" s="109">
        <v>0.16846</v>
      </c>
      <c r="M255" s="109">
        <v>2.9166599999999998</v>
      </c>
      <c r="N255" s="109">
        <v>2.1800299999999999</v>
      </c>
      <c r="O255" s="109">
        <v>0.23508000000000001</v>
      </c>
      <c r="P255" s="109">
        <v>0.29760999999999999</v>
      </c>
      <c r="Q255" s="109">
        <v>0.26862000000000003</v>
      </c>
      <c r="R255" s="109">
        <v>1.0245</v>
      </c>
      <c r="S255" s="109">
        <v>1.39768</v>
      </c>
      <c r="T255" s="109">
        <v>0.32274999999999998</v>
      </c>
      <c r="U255" s="109">
        <v>0.28179999999999999</v>
      </c>
      <c r="V255" s="109">
        <v>0.97440000000000004</v>
      </c>
      <c r="W255" s="109">
        <v>0.22991</v>
      </c>
      <c r="X255" s="109">
        <v>1.18462</v>
      </c>
      <c r="Y255" s="109">
        <v>0.17817</v>
      </c>
      <c r="Z255" s="109">
        <v>0.48129</v>
      </c>
      <c r="AA255" s="109">
        <v>1.0669500000000001</v>
      </c>
      <c r="AB255" s="109">
        <v>1.01715</v>
      </c>
      <c r="AC255" s="109">
        <v>1.53352</v>
      </c>
      <c r="AD255" s="109">
        <v>0.21861</v>
      </c>
      <c r="AE255" s="109">
        <v>0.70052000000000003</v>
      </c>
      <c r="AF255" s="109">
        <v>1.19309</v>
      </c>
      <c r="AG255" s="109">
        <v>8.7889999999999996E-2</v>
      </c>
    </row>
    <row r="256" spans="2:33" ht="15">
      <c r="B256" s="109"/>
      <c r="C256" s="109"/>
      <c r="D256" s="109">
        <v>2019</v>
      </c>
      <c r="E256" s="109">
        <v>0.29330000000000001</v>
      </c>
      <c r="F256" s="109">
        <v>0.26791999999999999</v>
      </c>
      <c r="G256" s="109">
        <v>1.2879700000000001</v>
      </c>
      <c r="H256" s="109">
        <v>0.18429999999999999</v>
      </c>
      <c r="I256" s="109">
        <v>0</v>
      </c>
      <c r="J256" s="109">
        <v>0.52003999999999995</v>
      </c>
      <c r="K256" s="109">
        <v>0.27389000000000002</v>
      </c>
      <c r="L256" s="109">
        <v>0.16821</v>
      </c>
      <c r="M256" s="109">
        <v>0.68203000000000003</v>
      </c>
      <c r="N256" s="109">
        <v>1.62616</v>
      </c>
      <c r="O256" s="109">
        <v>0.24442</v>
      </c>
      <c r="P256" s="109">
        <v>0.27184000000000003</v>
      </c>
      <c r="Q256" s="109">
        <v>0.27394000000000002</v>
      </c>
      <c r="R256" s="109">
        <v>1.28193</v>
      </c>
      <c r="S256" s="109">
        <v>1.29488</v>
      </c>
      <c r="T256" s="109">
        <v>0.10382</v>
      </c>
      <c r="U256" s="109">
        <v>0.19617999999999999</v>
      </c>
      <c r="V256" s="109">
        <v>0.53234999999999999</v>
      </c>
      <c r="W256" s="109">
        <v>0</v>
      </c>
      <c r="X256" s="109">
        <v>1.2392000000000001</v>
      </c>
      <c r="Y256" s="109">
        <v>0.15201999999999999</v>
      </c>
      <c r="Z256" s="309">
        <v>0.53173680997301931</v>
      </c>
      <c r="AA256" s="109">
        <v>0.84274000000000004</v>
      </c>
      <c r="AB256" s="109">
        <v>1.3944000000000001</v>
      </c>
      <c r="AC256" s="109">
        <v>1.41255</v>
      </c>
      <c r="AD256" s="109">
        <v>0.27661000000000002</v>
      </c>
      <c r="AE256" s="109">
        <v>0.49720999999999999</v>
      </c>
      <c r="AF256" s="109">
        <v>1.16242</v>
      </c>
      <c r="AG256" s="109">
        <v>6.0990000000000003E-2</v>
      </c>
    </row>
    <row r="257" spans="2:33" ht="15">
      <c r="B257" s="109"/>
      <c r="C257" s="109"/>
      <c r="D257" s="109">
        <v>2020</v>
      </c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  <c r="AD257" s="109"/>
      <c r="AE257" s="109"/>
      <c r="AF257" s="109"/>
      <c r="AG257" s="109"/>
    </row>
    <row r="258" spans="2:33" ht="15">
      <c r="B258" s="110" t="s">
        <v>633</v>
      </c>
      <c r="C258" s="110" t="s">
        <v>634</v>
      </c>
      <c r="D258" s="110">
        <v>2006</v>
      </c>
      <c r="E258" s="110">
        <v>1.3140000000000001E-2</v>
      </c>
      <c r="F258" s="110"/>
      <c r="G258" s="110">
        <v>0</v>
      </c>
      <c r="H258" s="110"/>
      <c r="I258" s="110"/>
      <c r="J258" s="110">
        <v>8.1759999999999999E-2</v>
      </c>
      <c r="K258" s="110">
        <v>0.41637000000000002</v>
      </c>
      <c r="L258" s="110">
        <v>1.2409999999999999E-2</v>
      </c>
      <c r="M258" s="110"/>
      <c r="N258" s="110">
        <v>0.20974000000000001</v>
      </c>
      <c r="O258" s="110">
        <v>2.1610000000000001E-2</v>
      </c>
      <c r="P258" s="110">
        <v>0</v>
      </c>
      <c r="Q258" s="110">
        <v>9.4479999999999995E-2</v>
      </c>
      <c r="R258" s="110"/>
      <c r="S258" s="110">
        <v>3.7449999999999997E-2</v>
      </c>
      <c r="T258" s="110">
        <v>5.4809999999999998E-2</v>
      </c>
      <c r="U258" s="110">
        <v>1.3259999999999999E-2</v>
      </c>
      <c r="V258" s="110">
        <v>7.2319999999999995E-2</v>
      </c>
      <c r="W258" s="110"/>
      <c r="X258" s="110">
        <v>0</v>
      </c>
      <c r="Y258" s="110">
        <v>3.007E-2</v>
      </c>
      <c r="Z258" s="110">
        <v>0.1055</v>
      </c>
      <c r="AA258" s="110">
        <v>5.8619999999999998E-2</v>
      </c>
      <c r="AB258" s="110">
        <v>7.6399999999999996E-2</v>
      </c>
      <c r="AC258" s="110">
        <v>2.1069999999999998E-2</v>
      </c>
      <c r="AD258" s="110">
        <v>2.2669999999999999E-2</v>
      </c>
      <c r="AE258" s="110"/>
      <c r="AF258" s="110">
        <v>0.13730999999999999</v>
      </c>
      <c r="AG258" s="110">
        <v>7.4599999999999996E-3</v>
      </c>
    </row>
    <row r="259" spans="2:33" ht="15">
      <c r="B259" s="110"/>
      <c r="C259" s="110"/>
      <c r="D259" s="110">
        <v>2007</v>
      </c>
      <c r="E259" s="110">
        <v>2.58E-2</v>
      </c>
      <c r="F259" s="110">
        <v>0.74333000000000005</v>
      </c>
      <c r="G259" s="110">
        <v>8.3260000000000001E-2</v>
      </c>
      <c r="H259" s="110"/>
      <c r="I259" s="110">
        <v>0</v>
      </c>
      <c r="J259" s="110">
        <v>1.9619999999999999E-2</v>
      </c>
      <c r="K259" s="110">
        <v>1.43E-2</v>
      </c>
      <c r="L259" s="110">
        <v>0</v>
      </c>
      <c r="M259" s="110">
        <v>0</v>
      </c>
      <c r="N259" s="110">
        <v>0.15071000000000001</v>
      </c>
      <c r="O259" s="110">
        <v>2.155E-2</v>
      </c>
      <c r="P259" s="110">
        <v>0</v>
      </c>
      <c r="Q259" s="110">
        <v>0.16051000000000001</v>
      </c>
      <c r="R259" s="110"/>
      <c r="S259" s="110">
        <v>4.3860000000000003E-2</v>
      </c>
      <c r="T259" s="110">
        <v>0</v>
      </c>
      <c r="U259" s="110">
        <v>1.081E-2</v>
      </c>
      <c r="V259" s="110">
        <v>0.40021000000000001</v>
      </c>
      <c r="W259" s="110"/>
      <c r="X259" s="110">
        <v>0</v>
      </c>
      <c r="Y259" s="110">
        <v>2.8570000000000002E-2</v>
      </c>
      <c r="Z259" s="110">
        <v>8.4400000000000003E-2</v>
      </c>
      <c r="AA259" s="110">
        <v>2.69E-2</v>
      </c>
      <c r="AB259" s="110">
        <v>7.3200000000000001E-2</v>
      </c>
      <c r="AC259" s="110">
        <v>0</v>
      </c>
      <c r="AD259" s="110">
        <v>7.4400000000000004E-3</v>
      </c>
      <c r="AE259" s="110">
        <v>0</v>
      </c>
      <c r="AF259" s="110">
        <v>0.27449000000000001</v>
      </c>
      <c r="AG259" s="110">
        <v>2.3019999999999999E-2</v>
      </c>
    </row>
    <row r="260" spans="2:33" ht="15">
      <c r="B260" s="110"/>
      <c r="C260" s="110"/>
      <c r="D260" s="110">
        <v>2008</v>
      </c>
      <c r="E260" s="110">
        <v>1.8929999999999999E-2</v>
      </c>
      <c r="F260" s="110">
        <v>1.0118400000000001</v>
      </c>
      <c r="G260" s="110">
        <v>8.5529999999999995E-2</v>
      </c>
      <c r="H260" s="110"/>
      <c r="I260" s="110">
        <v>0</v>
      </c>
      <c r="J260" s="110">
        <v>2.8570000000000002E-2</v>
      </c>
      <c r="K260" s="110">
        <v>1.2449999999999999E-2</v>
      </c>
      <c r="L260" s="110">
        <v>0</v>
      </c>
      <c r="M260" s="110">
        <v>0</v>
      </c>
      <c r="N260" s="110">
        <v>4.725E-2</v>
      </c>
      <c r="O260" s="110">
        <v>2.0750000000000001E-2</v>
      </c>
      <c r="P260" s="110">
        <v>0</v>
      </c>
      <c r="Q260" s="110">
        <v>0.17929</v>
      </c>
      <c r="R260" s="110"/>
      <c r="S260" s="110">
        <v>9.1699999999999993E-3</v>
      </c>
      <c r="T260" s="110">
        <v>0</v>
      </c>
      <c r="U260" s="110">
        <v>5.45E-3</v>
      </c>
      <c r="V260" s="110">
        <v>6.3219999999999998E-2</v>
      </c>
      <c r="W260" s="110"/>
      <c r="X260" s="110">
        <v>5.1209999999999999E-2</v>
      </c>
      <c r="Y260" s="110">
        <v>1.438E-2</v>
      </c>
      <c r="Z260" s="110">
        <v>0.14943999999999999</v>
      </c>
      <c r="AA260" s="110">
        <v>3.5650000000000001E-2</v>
      </c>
      <c r="AB260" s="110">
        <v>0</v>
      </c>
      <c r="AC260" s="110">
        <v>0</v>
      </c>
      <c r="AD260" s="110">
        <v>2.894E-2</v>
      </c>
      <c r="AE260" s="110">
        <v>0.19902</v>
      </c>
      <c r="AF260" s="110">
        <v>0.24324999999999999</v>
      </c>
      <c r="AG260" s="110">
        <v>1.457E-2</v>
      </c>
    </row>
    <row r="261" spans="2:33" ht="15">
      <c r="B261" s="110"/>
      <c r="C261" s="110"/>
      <c r="D261" s="110">
        <v>2009</v>
      </c>
      <c r="E261" s="110">
        <v>3.2829999999999998E-2</v>
      </c>
      <c r="F261" s="110">
        <v>0.37008000000000002</v>
      </c>
      <c r="G261" s="110">
        <v>9.5259999999999997E-2</v>
      </c>
      <c r="H261" s="110">
        <v>2.8490000000000001E-2</v>
      </c>
      <c r="I261" s="110">
        <v>0</v>
      </c>
      <c r="J261" s="110">
        <v>3.0640000000000001E-2</v>
      </c>
      <c r="K261" s="110">
        <v>1.5949999999999999E-2</v>
      </c>
      <c r="L261" s="110">
        <v>1.217E-2</v>
      </c>
      <c r="M261" s="110">
        <v>0</v>
      </c>
      <c r="N261" s="110">
        <v>0.10197000000000001</v>
      </c>
      <c r="O261" s="110">
        <v>5.3200000000000001E-3</v>
      </c>
      <c r="P261" s="110">
        <v>0</v>
      </c>
      <c r="Q261" s="110">
        <v>1.388E-2</v>
      </c>
      <c r="R261" s="110"/>
      <c r="S261" s="110">
        <v>0</v>
      </c>
      <c r="T261" s="110">
        <v>5.4989999999999997E-2</v>
      </c>
      <c r="U261" s="110">
        <v>1.9959999999999999E-2</v>
      </c>
      <c r="V261" s="110">
        <v>0.28462999999999999</v>
      </c>
      <c r="W261" s="110">
        <v>0</v>
      </c>
      <c r="X261" s="110">
        <v>5.3400000000000003E-2</v>
      </c>
      <c r="Y261" s="110">
        <v>1.515E-2</v>
      </c>
      <c r="Z261" s="110">
        <v>0.13863</v>
      </c>
      <c r="AA261" s="110">
        <v>1.917E-2</v>
      </c>
      <c r="AB261" s="110">
        <v>0</v>
      </c>
      <c r="AC261" s="110">
        <v>2.2589999999999999E-2</v>
      </c>
      <c r="AD261" s="110">
        <v>6.9800000000000001E-3</v>
      </c>
      <c r="AE261" s="110">
        <v>5.4919999999999997E-2</v>
      </c>
      <c r="AF261" s="110">
        <v>0.13345000000000001</v>
      </c>
      <c r="AG261" s="110">
        <v>2.989E-2</v>
      </c>
    </row>
    <row r="262" spans="2:33" ht="15">
      <c r="B262" s="110"/>
      <c r="C262" s="110"/>
      <c r="D262" s="110">
        <v>2010</v>
      </c>
      <c r="E262" s="110">
        <v>1.9210000000000001E-2</v>
      </c>
      <c r="F262" s="110">
        <v>5.1020000000000003E-2</v>
      </c>
      <c r="G262" s="110">
        <v>6.5280000000000005E-2</v>
      </c>
      <c r="H262" s="110">
        <v>2.8029999999999999E-2</v>
      </c>
      <c r="I262" s="110"/>
      <c r="J262" s="110">
        <v>1.8720000000000001E-2</v>
      </c>
      <c r="K262" s="110">
        <v>1.259E-2</v>
      </c>
      <c r="L262" s="110"/>
      <c r="M262" s="110">
        <v>0.11193</v>
      </c>
      <c r="N262" s="110">
        <v>0.23580000000000001</v>
      </c>
      <c r="O262" s="110">
        <v>1.0710000000000001E-2</v>
      </c>
      <c r="P262" s="110">
        <v>0</v>
      </c>
      <c r="Q262" s="110">
        <v>3.0939999999999999E-2</v>
      </c>
      <c r="R262" s="110">
        <v>0</v>
      </c>
      <c r="S262" s="110">
        <v>9.75E-3</v>
      </c>
      <c r="T262" s="110">
        <v>0</v>
      </c>
      <c r="U262" s="110">
        <v>6.1700000000000001E-3</v>
      </c>
      <c r="V262" s="110">
        <v>0</v>
      </c>
      <c r="W262" s="110">
        <v>0.12253</v>
      </c>
      <c r="X262" s="110">
        <v>6.0139999999999999E-2</v>
      </c>
      <c r="Y262" s="110">
        <v>3.4189999999999998E-2</v>
      </c>
      <c r="Z262" s="110">
        <v>0.19369</v>
      </c>
      <c r="AA262" s="110">
        <v>1.8249999999999999E-2</v>
      </c>
      <c r="AB262" s="110">
        <v>0.05</v>
      </c>
      <c r="AC262" s="110">
        <v>0.10692</v>
      </c>
      <c r="AD262" s="110">
        <v>2.1219999999999999E-2</v>
      </c>
      <c r="AE262" s="110">
        <v>0</v>
      </c>
      <c r="AF262" s="110">
        <v>4.2070000000000003E-2</v>
      </c>
      <c r="AG262" s="110">
        <v>1.538E-2</v>
      </c>
    </row>
    <row r="263" spans="2:33" ht="15">
      <c r="B263" s="110"/>
      <c r="C263" s="110"/>
      <c r="D263" s="110">
        <v>2011</v>
      </c>
      <c r="E263" s="110">
        <v>1.3140000000000001E-2</v>
      </c>
      <c r="F263" s="110">
        <v>0</v>
      </c>
      <c r="G263" s="110">
        <v>0</v>
      </c>
      <c r="H263" s="110">
        <v>2.2179999999999998E-2</v>
      </c>
      <c r="I263" s="110">
        <v>0</v>
      </c>
      <c r="J263" s="110">
        <v>3.7350000000000001E-2</v>
      </c>
      <c r="K263" s="110">
        <v>1.7080000000000001E-2</v>
      </c>
      <c r="L263" s="110">
        <v>1.5389999999999999E-2</v>
      </c>
      <c r="M263" s="110">
        <v>0</v>
      </c>
      <c r="N263" s="110">
        <v>7.9780000000000004E-2</v>
      </c>
      <c r="O263" s="110">
        <v>2.0899999999999998E-2</v>
      </c>
      <c r="P263" s="110">
        <v>3.916E-2</v>
      </c>
      <c r="Q263" s="110">
        <v>2.392E-2</v>
      </c>
      <c r="R263" s="110">
        <v>0</v>
      </c>
      <c r="S263" s="110">
        <v>0</v>
      </c>
      <c r="T263" s="110">
        <v>0</v>
      </c>
      <c r="U263" s="110">
        <v>1.89E-2</v>
      </c>
      <c r="V263" s="110">
        <v>0</v>
      </c>
      <c r="W263" s="110">
        <v>0</v>
      </c>
      <c r="X263" s="110">
        <v>0</v>
      </c>
      <c r="Y263" s="110">
        <v>2.683E-2</v>
      </c>
      <c r="Z263" s="110">
        <v>0.32715</v>
      </c>
      <c r="AA263" s="110">
        <v>3.5180000000000003E-2</v>
      </c>
      <c r="AB263" s="110">
        <v>2.6870000000000002E-2</v>
      </c>
      <c r="AC263" s="110">
        <v>9.5899999999999996E-3</v>
      </c>
      <c r="AD263" s="110">
        <v>1.4250000000000001E-2</v>
      </c>
      <c r="AE263" s="110">
        <v>4.9180000000000001E-2</v>
      </c>
      <c r="AF263" s="110">
        <v>2.2030000000000001E-2</v>
      </c>
      <c r="AG263" s="110">
        <v>5.6699999999999997E-3</v>
      </c>
    </row>
    <row r="264" spans="2:33" ht="15">
      <c r="B264" s="110"/>
      <c r="C264" s="110"/>
      <c r="D264" s="110">
        <v>2012</v>
      </c>
      <c r="E264" s="110">
        <v>6.6699999999999997E-3</v>
      </c>
      <c r="F264" s="110">
        <v>3.022E-2</v>
      </c>
      <c r="G264" s="110">
        <v>0.10791000000000001</v>
      </c>
      <c r="H264" s="110">
        <v>2.2030000000000001E-2</v>
      </c>
      <c r="I264" s="110">
        <v>0</v>
      </c>
      <c r="J264" s="110">
        <v>3.7170000000000002E-2</v>
      </c>
      <c r="K264" s="110">
        <v>2.215E-2</v>
      </c>
      <c r="L264" s="110">
        <v>1.5810000000000001E-2</v>
      </c>
      <c r="M264" s="110">
        <v>0.42570999999999998</v>
      </c>
      <c r="N264" s="110">
        <v>0.17101</v>
      </c>
      <c r="O264" s="110">
        <v>1.5890000000000001E-2</v>
      </c>
      <c r="P264" s="110">
        <v>0</v>
      </c>
      <c r="Q264" s="110">
        <v>3.32E-2</v>
      </c>
      <c r="R264" s="110">
        <v>3.884E-2</v>
      </c>
      <c r="S264" s="110">
        <v>8.6400000000000001E-3</v>
      </c>
      <c r="T264" s="110">
        <v>0</v>
      </c>
      <c r="U264" s="110">
        <v>2.2110000000000001E-2</v>
      </c>
      <c r="V264" s="110">
        <v>0</v>
      </c>
      <c r="W264" s="110">
        <v>0</v>
      </c>
      <c r="X264" s="110">
        <v>0</v>
      </c>
      <c r="Y264" s="110">
        <v>2.0029999999999999E-2</v>
      </c>
      <c r="Z264" s="110">
        <v>0.21382000000000001</v>
      </c>
      <c r="AA264" s="110">
        <v>2.6780000000000002E-2</v>
      </c>
      <c r="AB264" s="110">
        <v>2.6669999999999999E-2</v>
      </c>
      <c r="AC264" s="110">
        <v>0</v>
      </c>
      <c r="AD264" s="110">
        <v>2.8479999999999998E-2</v>
      </c>
      <c r="AE264" s="110">
        <v>5.033E-2</v>
      </c>
      <c r="AF264" s="110">
        <v>2.162E-2</v>
      </c>
      <c r="AG264" s="110">
        <v>1.8669999999999999E-2</v>
      </c>
    </row>
    <row r="265" spans="2:33" ht="15">
      <c r="B265" s="110"/>
      <c r="C265" s="110"/>
      <c r="D265" s="110">
        <v>2013</v>
      </c>
      <c r="E265" s="110">
        <v>2.6540000000000001E-2</v>
      </c>
      <c r="F265" s="110">
        <v>1.031E-2</v>
      </c>
      <c r="G265" s="110">
        <v>7.0959999999999995E-2</v>
      </c>
      <c r="H265" s="110">
        <v>3.2370000000000003E-2</v>
      </c>
      <c r="I265" s="110">
        <v>0</v>
      </c>
      <c r="J265" s="110">
        <v>3.107E-2</v>
      </c>
      <c r="K265" s="110">
        <v>2.809E-2</v>
      </c>
      <c r="L265" s="110">
        <v>0</v>
      </c>
      <c r="M265" s="110">
        <v>0</v>
      </c>
      <c r="N265" s="110">
        <v>0.17873</v>
      </c>
      <c r="O265" s="110">
        <v>2.5170000000000001E-2</v>
      </c>
      <c r="P265" s="110">
        <v>0</v>
      </c>
      <c r="Q265" s="110">
        <v>2.0080000000000001E-2</v>
      </c>
      <c r="R265" s="110">
        <v>0</v>
      </c>
      <c r="S265" s="110">
        <v>1.7399999999999999E-2</v>
      </c>
      <c r="T265" s="110">
        <v>5.4730000000000001E-2</v>
      </c>
      <c r="U265" s="110">
        <v>1.206E-2</v>
      </c>
      <c r="V265" s="110">
        <v>0</v>
      </c>
      <c r="W265" s="110">
        <v>0</v>
      </c>
      <c r="X265" s="110">
        <v>0</v>
      </c>
      <c r="Y265" s="110">
        <v>1.9859999999999999E-2</v>
      </c>
      <c r="Z265" s="110">
        <v>0.35037000000000001</v>
      </c>
      <c r="AA265" s="110">
        <v>2.7640000000000001E-2</v>
      </c>
      <c r="AB265" s="110">
        <v>2.7560000000000001E-2</v>
      </c>
      <c r="AC265" s="110">
        <v>1.0710000000000001E-2</v>
      </c>
      <c r="AD265" s="110">
        <v>1.3729999999999999E-2</v>
      </c>
      <c r="AE265" s="110">
        <v>0</v>
      </c>
      <c r="AF265" s="110">
        <v>4.2759999999999999E-2</v>
      </c>
      <c r="AG265" s="110">
        <v>3.9149999999999997E-2</v>
      </c>
    </row>
    <row r="266" spans="2:33" ht="15">
      <c r="B266" s="110"/>
      <c r="C266" s="110"/>
      <c r="D266" s="110">
        <v>2014</v>
      </c>
      <c r="E266" s="110">
        <v>6.5599999999999999E-3</v>
      </c>
      <c r="F266" s="110">
        <v>3.1040000000000002E-2</v>
      </c>
      <c r="G266" s="110">
        <v>0.13888</v>
      </c>
      <c r="H266" s="110">
        <v>0</v>
      </c>
      <c r="I266" s="110">
        <v>0</v>
      </c>
      <c r="J266" s="110">
        <v>8.1189999999999998E-2</v>
      </c>
      <c r="K266" s="110">
        <v>3.0669999999999999E-2</v>
      </c>
      <c r="L266" s="110"/>
      <c r="M266" s="110">
        <v>0</v>
      </c>
      <c r="N266" s="110">
        <v>8.6989999999999998E-2</v>
      </c>
      <c r="O266" s="110">
        <v>3.4270000000000002E-2</v>
      </c>
      <c r="P266" s="110">
        <v>2.0119999999999999E-2</v>
      </c>
      <c r="Q266" s="110">
        <v>4.6940000000000003E-2</v>
      </c>
      <c r="R266" s="110">
        <v>9.5530000000000004E-2</v>
      </c>
      <c r="S266" s="110">
        <v>0</v>
      </c>
      <c r="T266" s="110">
        <v>0</v>
      </c>
      <c r="U266" s="110">
        <v>2.7220000000000001E-2</v>
      </c>
      <c r="V266" s="110"/>
      <c r="W266" s="110">
        <v>0</v>
      </c>
      <c r="X266" s="110">
        <v>0</v>
      </c>
      <c r="Y266" s="110">
        <v>1.9279999999999999E-2</v>
      </c>
      <c r="Z266" s="110">
        <v>0.26330999999999999</v>
      </c>
      <c r="AA266" s="110">
        <v>2.811E-2</v>
      </c>
      <c r="AB266" s="110">
        <v>0.19152</v>
      </c>
      <c r="AC266" s="110">
        <v>1.1050000000000001E-2</v>
      </c>
      <c r="AD266" s="110">
        <v>2.6950000000000002E-2</v>
      </c>
      <c r="AE266" s="110">
        <v>0.19491</v>
      </c>
      <c r="AF266" s="110">
        <v>0</v>
      </c>
      <c r="AG266" s="110">
        <v>5.4900000000000001E-3</v>
      </c>
    </row>
    <row r="267" spans="2:33" ht="15">
      <c r="B267" s="110"/>
      <c r="C267" s="110"/>
      <c r="D267" s="110">
        <v>2015</v>
      </c>
      <c r="E267" s="110">
        <v>4.5839999999999999E-2</v>
      </c>
      <c r="F267" s="110">
        <v>0</v>
      </c>
      <c r="G267" s="110">
        <v>9.9500000000000005E-2</v>
      </c>
      <c r="H267" s="110">
        <v>1.5699999999999999E-2</v>
      </c>
      <c r="I267" s="110">
        <v>0</v>
      </c>
      <c r="J267" s="110">
        <v>8.8469999999999993E-2</v>
      </c>
      <c r="K267" s="110">
        <v>3.8399999999999997E-2</v>
      </c>
      <c r="L267" s="110">
        <v>4.777E-2</v>
      </c>
      <c r="M267" s="110">
        <v>0</v>
      </c>
      <c r="N267" s="110">
        <v>0.18456</v>
      </c>
      <c r="O267" s="110">
        <v>1.4930000000000001E-2</v>
      </c>
      <c r="P267" s="110">
        <v>0</v>
      </c>
      <c r="Q267" s="110">
        <v>5.4649999999999997E-2</v>
      </c>
      <c r="R267" s="110">
        <v>0</v>
      </c>
      <c r="S267" s="110">
        <v>1.8509999999999999E-2</v>
      </c>
      <c r="T267" s="110">
        <v>5.4730000000000001E-2</v>
      </c>
      <c r="U267" s="110">
        <v>1.174E-2</v>
      </c>
      <c r="V267" s="110">
        <v>0</v>
      </c>
      <c r="W267" s="110">
        <v>0</v>
      </c>
      <c r="X267" s="110">
        <v>0</v>
      </c>
      <c r="Y267" s="110">
        <v>5.1330000000000001E-2</v>
      </c>
      <c r="Z267" s="110">
        <v>0.1933</v>
      </c>
      <c r="AA267" s="110">
        <v>1.333E-2</v>
      </c>
      <c r="AB267" s="110">
        <v>2.614E-2</v>
      </c>
      <c r="AC267" s="110">
        <v>1.2030000000000001E-2</v>
      </c>
      <c r="AD267" s="110">
        <v>2.0199999999999999E-2</v>
      </c>
      <c r="AE267" s="110">
        <v>4.641E-2</v>
      </c>
      <c r="AF267" s="110">
        <v>0</v>
      </c>
      <c r="AG267" s="110">
        <v>1.75E-3</v>
      </c>
    </row>
    <row r="268" spans="2:33" ht="15">
      <c r="B268" s="110"/>
      <c r="C268" s="110"/>
      <c r="D268" s="110">
        <v>2016</v>
      </c>
      <c r="E268" s="110">
        <v>4.5659999999999999E-2</v>
      </c>
      <c r="F268" s="110">
        <v>2.0590000000000001E-2</v>
      </c>
      <c r="G268" s="110">
        <v>0.10202</v>
      </c>
      <c r="H268" s="110">
        <v>1.026E-2</v>
      </c>
      <c r="I268" s="110">
        <v>0</v>
      </c>
      <c r="J268" s="110">
        <v>3.703E-2</v>
      </c>
      <c r="K268" s="110">
        <v>2.7189999999999999E-2</v>
      </c>
      <c r="L268" s="110">
        <v>4.777E-2</v>
      </c>
      <c r="M268" s="110">
        <v>0.44796000000000002</v>
      </c>
      <c r="N268" s="110">
        <v>9.5960000000000004E-2</v>
      </c>
      <c r="O268" s="110">
        <v>3.0210000000000001E-2</v>
      </c>
      <c r="P268" s="110">
        <v>8.5470000000000004E-2</v>
      </c>
      <c r="Q268" s="110">
        <v>1.489E-2</v>
      </c>
      <c r="R268" s="110">
        <v>0</v>
      </c>
      <c r="S268" s="110">
        <v>8.0099999999999998E-3</v>
      </c>
      <c r="T268" s="110">
        <v>0</v>
      </c>
      <c r="U268" s="110">
        <v>1.0710000000000001E-2</v>
      </c>
      <c r="V268" s="110">
        <v>0</v>
      </c>
      <c r="W268" s="110">
        <v>0.11483</v>
      </c>
      <c r="X268" s="110">
        <v>0</v>
      </c>
      <c r="Y268" s="110">
        <v>4.4429999999999997E-2</v>
      </c>
      <c r="Z268" s="110">
        <v>0.21845999999999999</v>
      </c>
      <c r="AA268" s="110">
        <v>2.1340000000000001E-2</v>
      </c>
      <c r="AB268" s="110">
        <v>0.10779</v>
      </c>
      <c r="AC268" s="110">
        <v>1.17E-2</v>
      </c>
      <c r="AD268" s="110">
        <v>1.3100000000000001E-2</v>
      </c>
      <c r="AE268" s="110">
        <v>4.6980000000000001E-2</v>
      </c>
      <c r="AF268" s="110">
        <v>3.9370000000000002E-2</v>
      </c>
      <c r="AG268" s="110">
        <v>8.8400000000000006E-3</v>
      </c>
    </row>
    <row r="269" spans="2:33" ht="15">
      <c r="B269" s="110"/>
      <c r="C269" s="110"/>
      <c r="D269" s="110">
        <v>2017</v>
      </c>
      <c r="E269" s="110">
        <v>4.4949999999999997E-2</v>
      </c>
      <c r="F269" s="110">
        <v>0.01</v>
      </c>
      <c r="G269" s="110">
        <v>3.27E-2</v>
      </c>
      <c r="H269" s="110">
        <v>1.566E-2</v>
      </c>
      <c r="I269" s="110">
        <v>0</v>
      </c>
      <c r="J269" s="110">
        <v>6.5060000000000007E-2</v>
      </c>
      <c r="K269" s="110">
        <v>3.5389999999999998E-2</v>
      </c>
      <c r="L269" s="110">
        <v>3.2280000000000003E-2</v>
      </c>
      <c r="M269" s="110">
        <v>0.61443000000000003</v>
      </c>
      <c r="N269" s="110">
        <v>9.1719999999999996E-2</v>
      </c>
      <c r="O269" s="110">
        <v>2.5069999999999999E-2</v>
      </c>
      <c r="P269" s="110">
        <v>0</v>
      </c>
      <c r="Q269" s="110">
        <v>1.44E-2</v>
      </c>
      <c r="R269" s="110">
        <v>4.6289999999999998E-2</v>
      </c>
      <c r="S269" s="110">
        <v>4.2999999999999997E-2</v>
      </c>
      <c r="T269" s="110">
        <v>0</v>
      </c>
      <c r="U269" s="110">
        <v>5.3299999999999997E-3</v>
      </c>
      <c r="V269" s="110">
        <v>0</v>
      </c>
      <c r="W269" s="110">
        <v>0.11210000000000001</v>
      </c>
      <c r="X269" s="110">
        <v>0</v>
      </c>
      <c r="Y269" s="110">
        <v>1.2579999999999999E-2</v>
      </c>
      <c r="Z269" s="110">
        <v>0.19386</v>
      </c>
      <c r="AA269" s="110">
        <v>4.104E-2</v>
      </c>
      <c r="AB269" s="110">
        <v>0</v>
      </c>
      <c r="AC269" s="110">
        <v>0</v>
      </c>
      <c r="AD269" s="110">
        <v>1.247E-2</v>
      </c>
      <c r="AE269" s="110">
        <v>4.5449999999999997E-2</v>
      </c>
      <c r="AF269" s="110">
        <v>1.9359999999999999E-2</v>
      </c>
      <c r="AG269" s="110">
        <v>2.1170000000000001E-2</v>
      </c>
    </row>
    <row r="270" spans="2:33" ht="15">
      <c r="B270" s="110"/>
      <c r="C270" s="110"/>
      <c r="D270" s="110">
        <v>2018</v>
      </c>
      <c r="E270" s="110">
        <v>2.4279999999999999E-2</v>
      </c>
      <c r="F270" s="110">
        <v>0</v>
      </c>
      <c r="G270" s="110">
        <v>3.3599999999999998E-2</v>
      </c>
      <c r="H270" s="110">
        <v>1.602E-2</v>
      </c>
      <c r="I270" s="110">
        <v>0</v>
      </c>
      <c r="J270" s="110">
        <v>3.4450000000000001E-2</v>
      </c>
      <c r="K270" s="110">
        <v>3.687E-2</v>
      </c>
      <c r="L270" s="110">
        <v>1.6840000000000001E-2</v>
      </c>
      <c r="M270" s="110">
        <v>0</v>
      </c>
      <c r="N270" s="110">
        <v>0.18165999999999999</v>
      </c>
      <c r="O270" s="110">
        <v>7.0019999999999999E-2</v>
      </c>
      <c r="P270" s="110">
        <v>0</v>
      </c>
      <c r="Q270" s="110">
        <v>2.257E-2</v>
      </c>
      <c r="R270" s="110">
        <v>0</v>
      </c>
      <c r="S270" s="110">
        <v>8.6199999999999992E-3</v>
      </c>
      <c r="T270" s="110">
        <v>0</v>
      </c>
      <c r="U270" s="110">
        <v>1.5509999999999999E-2</v>
      </c>
      <c r="V270" s="110">
        <v>0</v>
      </c>
      <c r="W270" s="110">
        <v>0</v>
      </c>
      <c r="X270" s="110">
        <v>0</v>
      </c>
      <c r="Y270" s="110">
        <v>4.2999999999999997E-2</v>
      </c>
      <c r="Z270" s="110">
        <v>0.23102</v>
      </c>
      <c r="AA270" s="110">
        <v>1.5509999999999999E-2</v>
      </c>
      <c r="AB270" s="110">
        <v>0.16494</v>
      </c>
      <c r="AC270" s="110">
        <v>0</v>
      </c>
      <c r="AD270" s="110">
        <v>3.1230000000000001E-2</v>
      </c>
      <c r="AE270" s="110">
        <v>0</v>
      </c>
      <c r="AF270" s="110">
        <v>3.7870000000000001E-2</v>
      </c>
      <c r="AG270" s="110">
        <v>1.933E-2</v>
      </c>
    </row>
    <row r="271" spans="2:33" ht="15">
      <c r="B271" s="110"/>
      <c r="C271" s="110"/>
      <c r="D271" s="110">
        <v>2019</v>
      </c>
      <c r="E271" s="110">
        <v>6.2399999999999999E-3</v>
      </c>
      <c r="F271" s="110">
        <v>1.984E-2</v>
      </c>
      <c r="G271" s="110">
        <v>0.1321</v>
      </c>
      <c r="H271" s="110">
        <v>2.1059999999999999E-2</v>
      </c>
      <c r="I271" s="110">
        <v>0</v>
      </c>
      <c r="J271" s="110">
        <v>0.04</v>
      </c>
      <c r="K271" s="110">
        <v>3.0329999999999999E-2</v>
      </c>
      <c r="L271" s="110">
        <v>3.3640000000000003E-2</v>
      </c>
      <c r="M271" s="110">
        <v>0</v>
      </c>
      <c r="N271" s="110">
        <v>9.0340000000000004E-2</v>
      </c>
      <c r="O271" s="110">
        <v>4.4889999999999999E-2</v>
      </c>
      <c r="P271" s="110">
        <v>1.941E-2</v>
      </c>
      <c r="Q271" s="110">
        <v>4.4540000000000003E-2</v>
      </c>
      <c r="R271" s="110">
        <v>4.5780000000000001E-2</v>
      </c>
      <c r="S271" s="110">
        <v>2.7349999999999999E-2</v>
      </c>
      <c r="T271" s="110">
        <v>0</v>
      </c>
      <c r="U271" s="110">
        <v>1.0319999999999999E-2</v>
      </c>
      <c r="V271" s="110"/>
      <c r="W271" s="110">
        <v>0</v>
      </c>
      <c r="X271" s="110">
        <v>0</v>
      </c>
      <c r="Y271" s="110">
        <v>1.2160000000000001E-2</v>
      </c>
      <c r="Z271" s="309">
        <v>0.31510329479882626</v>
      </c>
      <c r="AA271" s="110">
        <v>1.1809999999999999E-2</v>
      </c>
      <c r="AB271" s="110">
        <v>8.2019999999999996E-2</v>
      </c>
      <c r="AC271" s="110">
        <v>1.261E-2</v>
      </c>
      <c r="AD271" s="110">
        <v>2.4580000000000001E-2</v>
      </c>
      <c r="AE271" s="110">
        <v>0</v>
      </c>
      <c r="AF271" s="110">
        <v>3.7490000000000002E-2</v>
      </c>
      <c r="AG271" s="110">
        <v>1.694E-2</v>
      </c>
    </row>
    <row r="272" spans="2:33" ht="15">
      <c r="B272" s="110"/>
      <c r="C272" s="110"/>
      <c r="D272" s="110">
        <v>2020</v>
      </c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</row>
    <row r="273" spans="2:33" ht="15">
      <c r="B273" s="109" t="s">
        <v>635</v>
      </c>
      <c r="C273" s="109" t="s">
        <v>636</v>
      </c>
      <c r="D273" s="109">
        <v>2006</v>
      </c>
      <c r="E273" s="109">
        <v>6.5700000000000003E-3</v>
      </c>
      <c r="F273" s="109"/>
      <c r="G273" s="109">
        <v>5.5410000000000001E-2</v>
      </c>
      <c r="H273" s="109"/>
      <c r="I273" s="109"/>
      <c r="J273" s="109">
        <v>6.2890000000000001E-2</v>
      </c>
      <c r="K273" s="109">
        <v>5.1299999999999998E-2</v>
      </c>
      <c r="L273" s="109">
        <v>0</v>
      </c>
      <c r="M273" s="109"/>
      <c r="N273" s="109">
        <v>0.20974000000000001</v>
      </c>
      <c r="O273" s="109">
        <v>4.8619999999999997E-2</v>
      </c>
      <c r="P273" s="109">
        <v>0</v>
      </c>
      <c r="Q273" s="109">
        <v>8.2669999999999993E-2</v>
      </c>
      <c r="R273" s="109"/>
      <c r="S273" s="109">
        <v>0.14982999999999999</v>
      </c>
      <c r="T273" s="109">
        <v>0</v>
      </c>
      <c r="U273" s="109">
        <v>2.9170000000000001E-2</v>
      </c>
      <c r="V273" s="109">
        <v>0.50624999999999998</v>
      </c>
      <c r="W273" s="109"/>
      <c r="X273" s="109">
        <v>5.8400000000000001E-2</v>
      </c>
      <c r="Y273" s="109">
        <v>1.503E-2</v>
      </c>
      <c r="Z273" s="109">
        <v>6.3299999999999995E-2</v>
      </c>
      <c r="AA273" s="109">
        <v>0.56823999999999997</v>
      </c>
      <c r="AB273" s="109">
        <v>0.22921</v>
      </c>
      <c r="AC273" s="109">
        <v>0</v>
      </c>
      <c r="AD273" s="109">
        <v>3.7789999999999997E-2</v>
      </c>
      <c r="AE273" s="109">
        <v>0.15806000000000001</v>
      </c>
      <c r="AF273" s="109">
        <v>0.15692999999999999</v>
      </c>
      <c r="AG273" s="109">
        <v>4.1059999999999999E-2</v>
      </c>
    </row>
    <row r="274" spans="2:33" ht="15">
      <c r="B274" s="109"/>
      <c r="C274" s="109"/>
      <c r="D274" s="109">
        <v>2007</v>
      </c>
      <c r="E274" s="109">
        <v>1.9349999999999999E-2</v>
      </c>
      <c r="F274" s="109">
        <v>0.16411000000000001</v>
      </c>
      <c r="G274" s="109">
        <v>2.775E-2</v>
      </c>
      <c r="H274" s="109"/>
      <c r="I274" s="109">
        <v>0</v>
      </c>
      <c r="J274" s="109">
        <v>1.9619999999999999E-2</v>
      </c>
      <c r="K274" s="109">
        <v>6.6699999999999997E-3</v>
      </c>
      <c r="L274" s="109">
        <v>0</v>
      </c>
      <c r="M274" s="109">
        <v>0.13239000000000001</v>
      </c>
      <c r="N274" s="109">
        <v>0.40189999999999998</v>
      </c>
      <c r="O274" s="109">
        <v>6.4659999999999995E-2</v>
      </c>
      <c r="P274" s="109">
        <v>0</v>
      </c>
      <c r="Q274" s="109">
        <v>0.12841</v>
      </c>
      <c r="R274" s="109"/>
      <c r="S274" s="109">
        <v>6.1400000000000003E-2</v>
      </c>
      <c r="T274" s="109">
        <v>0</v>
      </c>
      <c r="U274" s="109">
        <v>2.7019999999999999E-2</v>
      </c>
      <c r="V274" s="109">
        <v>1.8009599999999999</v>
      </c>
      <c r="W274" s="109"/>
      <c r="X274" s="109">
        <v>0</v>
      </c>
      <c r="Y274" s="109">
        <v>0</v>
      </c>
      <c r="Z274" s="109">
        <v>0</v>
      </c>
      <c r="AA274" s="109">
        <v>0.59184000000000003</v>
      </c>
      <c r="AB274" s="109">
        <v>7.3200000000000001E-2</v>
      </c>
      <c r="AC274" s="109">
        <v>0</v>
      </c>
      <c r="AD274" s="109">
        <v>8.1869999999999998E-2</v>
      </c>
      <c r="AE274" s="109">
        <v>0.26096000000000003</v>
      </c>
      <c r="AF274" s="109">
        <v>0.21567</v>
      </c>
      <c r="AG274" s="109">
        <v>3.8359999999999998E-2</v>
      </c>
    </row>
    <row r="275" spans="2:33" ht="15">
      <c r="B275" s="109"/>
      <c r="C275" s="109"/>
      <c r="D275" s="109">
        <v>2008</v>
      </c>
      <c r="E275" s="109">
        <v>4.419E-2</v>
      </c>
      <c r="F275" s="109">
        <v>0.22605</v>
      </c>
      <c r="G275" s="109">
        <v>0</v>
      </c>
      <c r="H275" s="109"/>
      <c r="I275" s="109">
        <v>0</v>
      </c>
      <c r="J275" s="109">
        <v>1.1429999999999999E-2</v>
      </c>
      <c r="K275" s="109">
        <v>1.15E-2</v>
      </c>
      <c r="L275" s="109">
        <v>0</v>
      </c>
      <c r="M275" s="109">
        <v>0.28045999999999999</v>
      </c>
      <c r="N275" s="109">
        <v>9.4500000000000001E-2</v>
      </c>
      <c r="O275" s="109">
        <v>7.782E-2</v>
      </c>
      <c r="P275" s="109">
        <v>1.8769999999999998E-2</v>
      </c>
      <c r="Q275" s="109">
        <v>0.17929</v>
      </c>
      <c r="R275" s="109"/>
      <c r="S275" s="109">
        <v>9.1699999999999993E-3</v>
      </c>
      <c r="T275" s="109">
        <v>5.0200000000000002E-2</v>
      </c>
      <c r="U275" s="109">
        <v>2.725E-2</v>
      </c>
      <c r="V275" s="109">
        <v>6.3219999999999998E-2</v>
      </c>
      <c r="W275" s="109"/>
      <c r="X275" s="109">
        <v>0</v>
      </c>
      <c r="Y275" s="109">
        <v>7.1900000000000002E-3</v>
      </c>
      <c r="Z275" s="109">
        <v>6.404E-2</v>
      </c>
      <c r="AA275" s="109">
        <v>0.46800000000000003</v>
      </c>
      <c r="AB275" s="109">
        <v>7.1830000000000005E-2</v>
      </c>
      <c r="AC275" s="109">
        <v>1.04E-2</v>
      </c>
      <c r="AD275" s="109">
        <v>0.1013</v>
      </c>
      <c r="AE275" s="109">
        <v>0</v>
      </c>
      <c r="AF275" s="109">
        <v>0.12162000000000001</v>
      </c>
      <c r="AG275" s="109">
        <v>2.5489999999999999E-2</v>
      </c>
    </row>
    <row r="276" spans="2:33" ht="15">
      <c r="B276" s="109"/>
      <c r="C276" s="109"/>
      <c r="D276" s="109">
        <v>2009</v>
      </c>
      <c r="E276" s="109">
        <v>6.5599999999999999E-3</v>
      </c>
      <c r="F276" s="109">
        <v>0.44628000000000001</v>
      </c>
      <c r="G276" s="109">
        <v>0</v>
      </c>
      <c r="H276" s="109">
        <v>0</v>
      </c>
      <c r="I276" s="109">
        <v>0</v>
      </c>
      <c r="J276" s="109">
        <v>1.8380000000000001E-2</v>
      </c>
      <c r="K276" s="109">
        <v>6.9800000000000001E-3</v>
      </c>
      <c r="L276" s="109">
        <v>0</v>
      </c>
      <c r="M276" s="109">
        <v>0</v>
      </c>
      <c r="N276" s="109">
        <v>0.10197000000000001</v>
      </c>
      <c r="O276" s="109">
        <v>3.721E-2</v>
      </c>
      <c r="P276" s="109">
        <v>3.9980000000000002E-2</v>
      </c>
      <c r="Q276" s="109">
        <v>2.777E-2</v>
      </c>
      <c r="R276" s="109"/>
      <c r="S276" s="109">
        <v>9.4000000000000004E-3</v>
      </c>
      <c r="T276" s="109">
        <v>0</v>
      </c>
      <c r="U276" s="109">
        <v>1.711E-2</v>
      </c>
      <c r="V276" s="109">
        <v>7.1150000000000005E-2</v>
      </c>
      <c r="W276" s="109">
        <v>0</v>
      </c>
      <c r="X276" s="109">
        <v>0</v>
      </c>
      <c r="Y276" s="109">
        <v>1.515E-2</v>
      </c>
      <c r="Z276" s="109">
        <v>9.2420000000000002E-2</v>
      </c>
      <c r="AA276" s="109">
        <v>5.7509999999999999E-2</v>
      </c>
      <c r="AB276" s="109">
        <v>2.4639999999999999E-2</v>
      </c>
      <c r="AC276" s="109">
        <v>1.129E-2</v>
      </c>
      <c r="AD276" s="109">
        <v>4.8910000000000002E-2</v>
      </c>
      <c r="AE276" s="109">
        <v>0</v>
      </c>
      <c r="AF276" s="109">
        <v>6.6729999999999998E-2</v>
      </c>
      <c r="AG276" s="109">
        <v>2.1100000000000001E-2</v>
      </c>
    </row>
    <row r="277" spans="2:33" ht="15">
      <c r="B277" s="109"/>
      <c r="C277" s="109"/>
      <c r="D277" s="109">
        <v>2010</v>
      </c>
      <c r="E277" s="109">
        <v>1.281E-2</v>
      </c>
      <c r="F277" s="109">
        <v>2.0400000000000001E-2</v>
      </c>
      <c r="G277" s="109">
        <v>3.2640000000000002E-2</v>
      </c>
      <c r="H277" s="109">
        <v>5.5999999999999999E-3</v>
      </c>
      <c r="I277" s="109"/>
      <c r="J277" s="109">
        <v>1.8720000000000001E-2</v>
      </c>
      <c r="K277" s="109">
        <v>1.8409999999999999E-2</v>
      </c>
      <c r="L277" s="109">
        <v>1.5699999999999999E-2</v>
      </c>
      <c r="M277" s="109">
        <v>0</v>
      </c>
      <c r="N277" s="109">
        <v>0.1179</v>
      </c>
      <c r="O277" s="109">
        <v>3.7490000000000002E-2</v>
      </c>
      <c r="P277" s="109">
        <v>1.9599999999999999E-2</v>
      </c>
      <c r="Q277" s="109">
        <v>2.8879999999999999E-2</v>
      </c>
      <c r="R277" s="109">
        <v>0</v>
      </c>
      <c r="S277" s="109">
        <v>9.75E-3</v>
      </c>
      <c r="T277" s="109">
        <v>5.6520000000000001E-2</v>
      </c>
      <c r="U277" s="109">
        <v>9.2599999999999991E-3</v>
      </c>
      <c r="V277" s="109">
        <v>7.0749999999999993E-2</v>
      </c>
      <c r="W277" s="109">
        <v>0</v>
      </c>
      <c r="X277" s="109">
        <v>0</v>
      </c>
      <c r="Y277" s="109">
        <v>2.052E-2</v>
      </c>
      <c r="Z277" s="109">
        <v>8.6080000000000004E-2</v>
      </c>
      <c r="AA277" s="109">
        <v>7.7600000000000002E-2</v>
      </c>
      <c r="AB277" s="109">
        <v>7.4999999999999997E-2</v>
      </c>
      <c r="AC277" s="109">
        <v>0</v>
      </c>
      <c r="AD277" s="109">
        <v>4.9520000000000002E-2</v>
      </c>
      <c r="AE277" s="109">
        <v>0</v>
      </c>
      <c r="AF277" s="109">
        <v>2.103E-2</v>
      </c>
      <c r="AG277" s="109">
        <v>1.153E-2</v>
      </c>
    </row>
    <row r="278" spans="2:33" ht="15">
      <c r="B278" s="109"/>
      <c r="C278" s="109"/>
      <c r="D278" s="109">
        <v>2011</v>
      </c>
      <c r="E278" s="109">
        <v>1.3140000000000001E-2</v>
      </c>
      <c r="F278" s="109">
        <v>2.9829999999999999E-2</v>
      </c>
      <c r="G278" s="109">
        <v>3.2000000000000001E-2</v>
      </c>
      <c r="H278" s="109">
        <v>5.5399999999999998E-3</v>
      </c>
      <c r="I278" s="109">
        <v>0</v>
      </c>
      <c r="J278" s="109">
        <v>3.1130000000000001E-2</v>
      </c>
      <c r="K278" s="109">
        <v>1.329E-2</v>
      </c>
      <c r="L278" s="109">
        <v>1.5389999999999999E-2</v>
      </c>
      <c r="M278" s="109">
        <v>0</v>
      </c>
      <c r="N278" s="109">
        <v>0</v>
      </c>
      <c r="O278" s="109">
        <v>3.6580000000000001E-2</v>
      </c>
      <c r="P278" s="109">
        <v>0</v>
      </c>
      <c r="Q278" s="109">
        <v>2.1930000000000002E-2</v>
      </c>
      <c r="R278" s="109">
        <v>3.9059999999999997E-2</v>
      </c>
      <c r="S278" s="109">
        <v>9.0699999999999999E-3</v>
      </c>
      <c r="T278" s="109">
        <v>0</v>
      </c>
      <c r="U278" s="109">
        <v>9.4500000000000001E-3</v>
      </c>
      <c r="V278" s="109">
        <v>0</v>
      </c>
      <c r="W278" s="109">
        <v>0</v>
      </c>
      <c r="X278" s="109">
        <v>5.4129999999999998E-2</v>
      </c>
      <c r="Y278" s="109">
        <v>6.7000000000000002E-3</v>
      </c>
      <c r="Z278" s="109">
        <v>8.7239999999999998E-2</v>
      </c>
      <c r="AA278" s="109">
        <v>0.10117</v>
      </c>
      <c r="AB278" s="109">
        <v>5.3749999999999999E-2</v>
      </c>
      <c r="AC278" s="109">
        <v>9.5899999999999996E-3</v>
      </c>
      <c r="AD278" s="109">
        <v>4.9869999999999998E-2</v>
      </c>
      <c r="AE278" s="109">
        <v>0</v>
      </c>
      <c r="AF278" s="109">
        <v>2.2030000000000001E-2</v>
      </c>
      <c r="AG278" s="109">
        <v>1.1350000000000001E-2</v>
      </c>
    </row>
    <row r="279" spans="2:33" ht="15">
      <c r="B279" s="109"/>
      <c r="C279" s="109"/>
      <c r="D279" s="109">
        <v>2012</v>
      </c>
      <c r="E279" s="109">
        <v>1.3350000000000001E-2</v>
      </c>
      <c r="F279" s="109">
        <v>2.0150000000000001E-2</v>
      </c>
      <c r="G279" s="109">
        <v>0.10791000000000001</v>
      </c>
      <c r="H279" s="109">
        <v>5.4999999999999997E-3</v>
      </c>
      <c r="I279" s="109">
        <v>0</v>
      </c>
      <c r="J279" s="109">
        <v>3.7170000000000002E-2</v>
      </c>
      <c r="K279" s="109">
        <v>1.059E-2</v>
      </c>
      <c r="L279" s="109">
        <v>1.5810000000000001E-2</v>
      </c>
      <c r="M279" s="109">
        <v>0.1419</v>
      </c>
      <c r="N279" s="109">
        <v>0.17101</v>
      </c>
      <c r="O279" s="109">
        <v>5.2979999999999999E-2</v>
      </c>
      <c r="P279" s="109">
        <v>5.8950000000000002E-2</v>
      </c>
      <c r="Q279" s="109">
        <v>2.5389999999999999E-2</v>
      </c>
      <c r="R279" s="109">
        <v>3.884E-2</v>
      </c>
      <c r="S279" s="109">
        <v>2.5919999999999999E-2</v>
      </c>
      <c r="T279" s="109">
        <v>0</v>
      </c>
      <c r="U279" s="109">
        <v>1.5789999999999998E-2</v>
      </c>
      <c r="V279" s="109"/>
      <c r="W279" s="109">
        <v>0</v>
      </c>
      <c r="X279" s="109">
        <v>5.3039999999999997E-2</v>
      </c>
      <c r="Y279" s="109">
        <v>0</v>
      </c>
      <c r="Z279" s="109">
        <v>8.5529999999999995E-2</v>
      </c>
      <c r="AA279" s="109">
        <v>7.5889999999999999E-2</v>
      </c>
      <c r="AB279" s="109">
        <v>0</v>
      </c>
      <c r="AC279" s="109">
        <v>0</v>
      </c>
      <c r="AD279" s="109">
        <v>7.1199999999999999E-2</v>
      </c>
      <c r="AE279" s="109">
        <v>5.033E-2</v>
      </c>
      <c r="AF279" s="109">
        <v>4.3240000000000001E-2</v>
      </c>
      <c r="AG279" s="109">
        <v>5.5999999999999999E-3</v>
      </c>
    </row>
    <row r="280" spans="2:33" ht="15">
      <c r="B280" s="109"/>
      <c r="C280" s="109"/>
      <c r="D280" s="109">
        <v>2013</v>
      </c>
      <c r="E280" s="109">
        <v>6.6299999999999996E-3</v>
      </c>
      <c r="F280" s="109">
        <v>4.1239999999999999E-2</v>
      </c>
      <c r="G280" s="109">
        <v>7.0959999999999995E-2</v>
      </c>
      <c r="H280" s="109">
        <v>1.618E-2</v>
      </c>
      <c r="I280" s="109">
        <v>0</v>
      </c>
      <c r="J280" s="109">
        <v>4.3499999999999997E-2</v>
      </c>
      <c r="K280" s="109">
        <v>1.55E-2</v>
      </c>
      <c r="L280" s="109">
        <v>0</v>
      </c>
      <c r="M280" s="109">
        <v>0</v>
      </c>
      <c r="N280" s="109">
        <v>0</v>
      </c>
      <c r="O280" s="109">
        <v>5.5379999999999999E-2</v>
      </c>
      <c r="P280" s="109">
        <v>5.9450000000000003E-2</v>
      </c>
      <c r="Q280" s="109">
        <v>2.2079999999999999E-2</v>
      </c>
      <c r="R280" s="109">
        <v>0.22219</v>
      </c>
      <c r="S280" s="109">
        <v>3.4799999999999998E-2</v>
      </c>
      <c r="T280" s="109">
        <v>0</v>
      </c>
      <c r="U280" s="109">
        <v>1.8089999999999998E-2</v>
      </c>
      <c r="V280" s="109">
        <v>0</v>
      </c>
      <c r="W280" s="109">
        <v>0</v>
      </c>
      <c r="X280" s="109">
        <v>0.11379</v>
      </c>
      <c r="Y280" s="109">
        <v>6.62E-3</v>
      </c>
      <c r="Z280" s="109">
        <v>0.10305</v>
      </c>
      <c r="AA280" s="109">
        <v>5.9900000000000002E-2</v>
      </c>
      <c r="AB280" s="109">
        <v>0.11025</v>
      </c>
      <c r="AC280" s="109">
        <v>0</v>
      </c>
      <c r="AD280" s="109">
        <v>6.1800000000000001E-2</v>
      </c>
      <c r="AE280" s="109">
        <v>4.965E-2</v>
      </c>
      <c r="AF280" s="109">
        <v>0</v>
      </c>
      <c r="AG280" s="109">
        <v>1.491E-2</v>
      </c>
    </row>
    <row r="281" spans="2:33" ht="15">
      <c r="B281" s="109"/>
      <c r="C281" s="109"/>
      <c r="D281" s="109">
        <v>2014</v>
      </c>
      <c r="E281" s="109">
        <v>1.312E-2</v>
      </c>
      <c r="F281" s="109">
        <v>0</v>
      </c>
      <c r="G281" s="109">
        <v>0.20832999999999999</v>
      </c>
      <c r="H281" s="109">
        <v>5.28E-3</v>
      </c>
      <c r="I281" s="109">
        <v>0</v>
      </c>
      <c r="J281" s="109">
        <v>5.62E-2</v>
      </c>
      <c r="K281" s="109">
        <v>8.6199999999999992E-3</v>
      </c>
      <c r="L281" s="109">
        <v>1.5800000000000002E-2</v>
      </c>
      <c r="M281" s="109">
        <v>0</v>
      </c>
      <c r="N281" s="109">
        <v>0.26097999999999999</v>
      </c>
      <c r="O281" s="109">
        <v>2.937E-2</v>
      </c>
      <c r="P281" s="109">
        <v>2.0119999999999999E-2</v>
      </c>
      <c r="Q281" s="109">
        <v>3.0609999999999998E-2</v>
      </c>
      <c r="R281" s="109">
        <v>9.5530000000000004E-2</v>
      </c>
      <c r="S281" s="109">
        <v>4.9450000000000001E-2</v>
      </c>
      <c r="T281" s="109">
        <v>0</v>
      </c>
      <c r="U281" s="109">
        <v>1.209E-2</v>
      </c>
      <c r="V281" s="109"/>
      <c r="W281" s="109">
        <v>0</v>
      </c>
      <c r="X281" s="109">
        <v>5.2540000000000003E-2</v>
      </c>
      <c r="Y281" s="109">
        <v>6.4200000000000004E-3</v>
      </c>
      <c r="Z281" s="109">
        <v>0.12153</v>
      </c>
      <c r="AA281" s="109">
        <v>6.0909999999999999E-2</v>
      </c>
      <c r="AB281" s="109">
        <v>8.208E-2</v>
      </c>
      <c r="AC281" s="109">
        <v>0</v>
      </c>
      <c r="AD281" s="109">
        <v>6.7379999999999995E-2</v>
      </c>
      <c r="AE281" s="109">
        <v>4.8719999999999999E-2</v>
      </c>
      <c r="AF281" s="109">
        <v>2.1270000000000001E-2</v>
      </c>
      <c r="AG281" s="109">
        <v>2.0140000000000002E-2</v>
      </c>
    </row>
    <row r="282" spans="2:33" ht="15">
      <c r="B282" s="109"/>
      <c r="C282" s="109"/>
      <c r="D282" s="109">
        <v>2015</v>
      </c>
      <c r="E282" s="109">
        <v>3.2739999999999998E-2</v>
      </c>
      <c r="F282" s="109">
        <v>1.034E-2</v>
      </c>
      <c r="G282" s="109">
        <v>0.19900999999999999</v>
      </c>
      <c r="H282" s="109">
        <v>5.2300000000000003E-3</v>
      </c>
      <c r="I282" s="109">
        <v>0</v>
      </c>
      <c r="J282" s="109">
        <v>3.159E-2</v>
      </c>
      <c r="K282" s="109">
        <v>8.6400000000000001E-3</v>
      </c>
      <c r="L282" s="109">
        <v>0</v>
      </c>
      <c r="M282" s="109">
        <v>0</v>
      </c>
      <c r="N282" s="109">
        <v>0.18456</v>
      </c>
      <c r="O282" s="109">
        <v>2.9870000000000001E-2</v>
      </c>
      <c r="P282" s="109">
        <v>0</v>
      </c>
      <c r="Q282" s="109">
        <v>2.2259999999999999E-2</v>
      </c>
      <c r="R282" s="109">
        <v>0</v>
      </c>
      <c r="S282" s="109">
        <v>5.5550000000000002E-2</v>
      </c>
      <c r="T282" s="109">
        <v>0</v>
      </c>
      <c r="U282" s="109">
        <v>8.8000000000000005E-3</v>
      </c>
      <c r="V282" s="109">
        <v>0</v>
      </c>
      <c r="W282" s="109">
        <v>0</v>
      </c>
      <c r="X282" s="109">
        <v>0</v>
      </c>
      <c r="Y282" s="109">
        <v>6.4099999999999999E-3</v>
      </c>
      <c r="Z282" s="109">
        <v>5.799E-2</v>
      </c>
      <c r="AA282" s="109">
        <v>0.04</v>
      </c>
      <c r="AB282" s="109">
        <v>7.843E-2</v>
      </c>
      <c r="AC282" s="109">
        <v>0</v>
      </c>
      <c r="AD282" s="109">
        <v>2.0199999999999999E-2</v>
      </c>
      <c r="AE282" s="109">
        <v>0</v>
      </c>
      <c r="AF282" s="109">
        <v>3.9719999999999998E-2</v>
      </c>
      <c r="AG282" s="109">
        <v>8.7899999999999992E-3</v>
      </c>
    </row>
    <row r="283" spans="2:33" ht="15">
      <c r="B283" s="109"/>
      <c r="C283" s="109"/>
      <c r="D283" s="109">
        <v>2016</v>
      </c>
      <c r="E283" s="109">
        <v>3.261E-2</v>
      </c>
      <c r="F283" s="109">
        <v>0</v>
      </c>
      <c r="G283" s="109">
        <v>0.20404</v>
      </c>
      <c r="H283" s="109">
        <v>0</v>
      </c>
      <c r="I283" s="109">
        <v>0</v>
      </c>
      <c r="J283" s="109">
        <v>1.234E-2</v>
      </c>
      <c r="K283" s="109">
        <v>2.81E-3</v>
      </c>
      <c r="L283" s="109">
        <v>0</v>
      </c>
      <c r="M283" s="109">
        <v>0</v>
      </c>
      <c r="N283" s="109">
        <v>0</v>
      </c>
      <c r="O283" s="109">
        <v>3.524E-2</v>
      </c>
      <c r="P283" s="109">
        <v>2.1360000000000001E-2</v>
      </c>
      <c r="Q283" s="109">
        <v>1.0630000000000001E-2</v>
      </c>
      <c r="R283" s="109">
        <v>9.6129999999999993E-2</v>
      </c>
      <c r="S283" s="109">
        <v>1.602E-2</v>
      </c>
      <c r="T283" s="109">
        <v>0</v>
      </c>
      <c r="U283" s="109">
        <v>5.3499999999999997E-3</v>
      </c>
      <c r="V283" s="109">
        <v>6.9139999999999993E-2</v>
      </c>
      <c r="W283" s="109">
        <v>0</v>
      </c>
      <c r="X283" s="109">
        <v>0</v>
      </c>
      <c r="Y283" s="109"/>
      <c r="Z283" s="109">
        <v>3.9719999999999998E-2</v>
      </c>
      <c r="AA283" s="109">
        <v>6.8279999999999993E-2</v>
      </c>
      <c r="AB283" s="109">
        <v>0.13472999999999999</v>
      </c>
      <c r="AC283" s="109">
        <v>0</v>
      </c>
      <c r="AD283" s="109">
        <v>1.9650000000000001E-2</v>
      </c>
      <c r="AE283" s="109">
        <v>4.6980000000000001E-2</v>
      </c>
      <c r="AF283" s="109">
        <v>1.968E-2</v>
      </c>
      <c r="AG283" s="109">
        <v>1.06E-2</v>
      </c>
    </row>
    <row r="284" spans="2:33" ht="15">
      <c r="B284" s="109"/>
      <c r="C284" s="109"/>
      <c r="D284" s="109">
        <v>2017</v>
      </c>
      <c r="E284" s="109">
        <v>3.211E-2</v>
      </c>
      <c r="F284" s="109">
        <v>2.001E-2</v>
      </c>
      <c r="G284" s="109">
        <v>0.16350999999999999</v>
      </c>
      <c r="H284" s="109">
        <v>1.566E-2</v>
      </c>
      <c r="I284" s="109">
        <v>0</v>
      </c>
      <c r="J284" s="109">
        <v>1.1820000000000001E-2</v>
      </c>
      <c r="K284" s="109">
        <v>7.45E-3</v>
      </c>
      <c r="L284" s="109">
        <v>0</v>
      </c>
      <c r="M284" s="109">
        <v>0</v>
      </c>
      <c r="N284" s="109">
        <v>0.3669</v>
      </c>
      <c r="O284" s="109">
        <v>5.0139999999999997E-2</v>
      </c>
      <c r="P284" s="109">
        <v>0</v>
      </c>
      <c r="Q284" s="109">
        <v>1.6459999999999999E-2</v>
      </c>
      <c r="R284" s="109">
        <v>9.2590000000000006E-2</v>
      </c>
      <c r="S284" s="109">
        <v>8.5999999999999993E-2</v>
      </c>
      <c r="T284" s="109">
        <v>5.2990000000000002E-2</v>
      </c>
      <c r="U284" s="109">
        <v>1.3339999999999999E-2</v>
      </c>
      <c r="V284" s="109">
        <v>0</v>
      </c>
      <c r="W284" s="109">
        <v>0</v>
      </c>
      <c r="X284" s="109">
        <v>6.3829999999999998E-2</v>
      </c>
      <c r="Y284" s="109">
        <v>6.2899999999999996E-3</v>
      </c>
      <c r="Z284" s="109">
        <v>5.8160000000000003E-2</v>
      </c>
      <c r="AA284" s="109">
        <v>4.9250000000000002E-2</v>
      </c>
      <c r="AB284" s="109">
        <v>7.8479999999999994E-2</v>
      </c>
      <c r="AC284" s="109">
        <v>1.12E-2</v>
      </c>
      <c r="AD284" s="109">
        <v>2.494E-2</v>
      </c>
      <c r="AE284" s="109">
        <v>0.13635</v>
      </c>
      <c r="AF284" s="109">
        <v>1.9359999999999999E-2</v>
      </c>
      <c r="AG284" s="109">
        <v>1.7639999999999999E-2</v>
      </c>
    </row>
    <row r="285" spans="2:33" ht="15">
      <c r="B285" s="109"/>
      <c r="C285" s="109"/>
      <c r="D285" s="109">
        <v>2018</v>
      </c>
      <c r="E285" s="109">
        <v>6.0699999999999999E-3</v>
      </c>
      <c r="F285" s="109">
        <v>1.9689999999999999E-2</v>
      </c>
      <c r="G285" s="109">
        <v>3.3599999999999998E-2</v>
      </c>
      <c r="H285" s="109">
        <v>1.602E-2</v>
      </c>
      <c r="I285" s="109">
        <v>0</v>
      </c>
      <c r="J285" s="109">
        <v>2.87E-2</v>
      </c>
      <c r="K285" s="109">
        <v>6.45E-3</v>
      </c>
      <c r="L285" s="109">
        <v>0</v>
      </c>
      <c r="M285" s="109">
        <v>0</v>
      </c>
      <c r="N285" s="109">
        <v>0.18165999999999999</v>
      </c>
      <c r="O285" s="109">
        <v>4.0009999999999997E-2</v>
      </c>
      <c r="P285" s="109">
        <v>0</v>
      </c>
      <c r="Q285" s="109">
        <v>1.5800000000000002E-2</v>
      </c>
      <c r="R285" s="109">
        <v>8.1960000000000005E-2</v>
      </c>
      <c r="S285" s="109">
        <v>6.9019999999999998E-2</v>
      </c>
      <c r="T285" s="109">
        <v>0</v>
      </c>
      <c r="U285" s="109">
        <v>2.068E-2</v>
      </c>
      <c r="V285" s="109">
        <v>0</v>
      </c>
      <c r="W285" s="109">
        <v>0</v>
      </c>
      <c r="X285" s="109">
        <v>0</v>
      </c>
      <c r="Y285" s="109">
        <v>0</v>
      </c>
      <c r="Z285" s="109">
        <v>9.6250000000000002E-2</v>
      </c>
      <c r="AA285" s="109">
        <v>3.1029999999999999E-2</v>
      </c>
      <c r="AB285" s="109">
        <v>0.10996</v>
      </c>
      <c r="AC285" s="109">
        <v>1.1610000000000001E-2</v>
      </c>
      <c r="AD285" s="109">
        <v>4.3720000000000002E-2</v>
      </c>
      <c r="AE285" s="109">
        <v>0</v>
      </c>
      <c r="AF285" s="109">
        <v>5.6809999999999999E-2</v>
      </c>
      <c r="AG285" s="109">
        <v>1.75E-3</v>
      </c>
    </row>
    <row r="286" spans="2:33" ht="15">
      <c r="B286" s="109"/>
      <c r="C286" s="109"/>
      <c r="D286" s="109">
        <v>2019</v>
      </c>
      <c r="E286" s="109">
        <v>1.8720000000000001E-2</v>
      </c>
      <c r="F286" s="109">
        <v>9.92E-3</v>
      </c>
      <c r="G286" s="109">
        <v>0.1321</v>
      </c>
      <c r="H286" s="109">
        <v>1.5789999999999998E-2</v>
      </c>
      <c r="I286" s="109">
        <v>0</v>
      </c>
      <c r="J286" s="109">
        <v>2.8570000000000002E-2</v>
      </c>
      <c r="K286" s="109">
        <v>3.6700000000000001E-3</v>
      </c>
      <c r="L286" s="109">
        <v>0</v>
      </c>
      <c r="M286" s="109">
        <v>0</v>
      </c>
      <c r="N286" s="109">
        <v>0</v>
      </c>
      <c r="O286" s="109">
        <v>4.9880000000000001E-2</v>
      </c>
      <c r="P286" s="109">
        <v>1.941E-2</v>
      </c>
      <c r="Q286" s="109">
        <v>1.336E-2</v>
      </c>
      <c r="R286" s="109">
        <v>9.1560000000000002E-2</v>
      </c>
      <c r="S286" s="109">
        <v>3.6470000000000002E-2</v>
      </c>
      <c r="T286" s="109">
        <v>0</v>
      </c>
      <c r="U286" s="109">
        <v>1.29E-2</v>
      </c>
      <c r="V286" s="109"/>
      <c r="W286" s="109">
        <v>0</v>
      </c>
      <c r="X286" s="109">
        <v>0</v>
      </c>
      <c r="Y286" s="109">
        <v>0</v>
      </c>
      <c r="Z286" s="309">
        <v>7.8775823699706565E-2</v>
      </c>
      <c r="AA286" s="109">
        <v>6.3E-2</v>
      </c>
      <c r="AB286" s="109">
        <v>0</v>
      </c>
      <c r="AC286" s="109">
        <v>0</v>
      </c>
      <c r="AD286" s="109">
        <v>4.3020000000000003E-2</v>
      </c>
      <c r="AE286" s="109">
        <v>0.14915999999999999</v>
      </c>
      <c r="AF286" s="109">
        <v>3.7490000000000002E-2</v>
      </c>
      <c r="AG286" s="109">
        <v>0</v>
      </c>
    </row>
    <row r="287" spans="2:33" ht="15">
      <c r="B287" s="109"/>
      <c r="C287" s="109"/>
      <c r="D287" s="109">
        <v>2020</v>
      </c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</row>
    <row r="288" spans="2:33" ht="15">
      <c r="B288" s="110" t="s">
        <v>637</v>
      </c>
      <c r="C288" s="110" t="s">
        <v>638</v>
      </c>
      <c r="D288" s="110">
        <v>2006</v>
      </c>
      <c r="E288" s="110">
        <v>0.26282</v>
      </c>
      <c r="F288" s="110"/>
      <c r="G288" s="110">
        <v>0.27707999999999999</v>
      </c>
      <c r="H288" s="110"/>
      <c r="I288" s="110"/>
      <c r="J288" s="110">
        <v>0.65408999999999995</v>
      </c>
      <c r="K288" s="110">
        <v>0.17857999999999999</v>
      </c>
      <c r="L288" s="110">
        <v>9.9320000000000006E-2</v>
      </c>
      <c r="M288" s="110"/>
      <c r="N288" s="110">
        <v>1.3108900000000001</v>
      </c>
      <c r="O288" s="110">
        <v>7.0230000000000001E-2</v>
      </c>
      <c r="P288" s="110">
        <v>0.17680999999999999</v>
      </c>
      <c r="Q288" s="110">
        <v>0.27559</v>
      </c>
      <c r="R288" s="110"/>
      <c r="S288" s="110">
        <v>0.97389999999999999</v>
      </c>
      <c r="T288" s="110">
        <v>0</v>
      </c>
      <c r="U288" s="110">
        <v>0.10079</v>
      </c>
      <c r="V288" s="110">
        <v>1.5187600000000001</v>
      </c>
      <c r="W288" s="110"/>
      <c r="X288" s="110">
        <v>0.58404</v>
      </c>
      <c r="Y288" s="110">
        <v>9.0219999999999995E-2</v>
      </c>
      <c r="Z288" s="110">
        <v>4.2200000000000001E-2</v>
      </c>
      <c r="AA288" s="110">
        <v>1.2402</v>
      </c>
      <c r="AB288" s="110">
        <v>0.56030999999999997</v>
      </c>
      <c r="AC288" s="110">
        <v>0.91674999999999995</v>
      </c>
      <c r="AD288" s="110">
        <v>0.12094000000000001</v>
      </c>
      <c r="AE288" s="110">
        <v>2.1601599999999999</v>
      </c>
      <c r="AF288" s="110">
        <v>1.3339000000000001</v>
      </c>
      <c r="AG288" s="110">
        <v>1.6789999999999999E-2</v>
      </c>
    </row>
    <row r="289" spans="2:33" ht="15">
      <c r="B289" s="110"/>
      <c r="C289" s="110"/>
      <c r="D289" s="110">
        <v>2007</v>
      </c>
      <c r="E289" s="110">
        <v>0.35482999999999998</v>
      </c>
      <c r="F289" s="110">
        <v>0.73368</v>
      </c>
      <c r="G289" s="110">
        <v>0.27754000000000001</v>
      </c>
      <c r="H289" s="110"/>
      <c r="I289" s="110">
        <v>0</v>
      </c>
      <c r="J289" s="110">
        <v>0.31395000000000001</v>
      </c>
      <c r="K289" s="110">
        <v>9.2490000000000003E-2</v>
      </c>
      <c r="L289" s="110">
        <v>6.3530000000000003E-2</v>
      </c>
      <c r="M289" s="110">
        <v>4.3691199999999997</v>
      </c>
      <c r="N289" s="110">
        <v>1.1052500000000001</v>
      </c>
      <c r="O289" s="110">
        <v>0.10238</v>
      </c>
      <c r="P289" s="110">
        <v>0.20921000000000001</v>
      </c>
      <c r="Q289" s="110">
        <v>0.21717</v>
      </c>
      <c r="R289" s="110"/>
      <c r="S289" s="110">
        <v>0.47367999999999999</v>
      </c>
      <c r="T289" s="110">
        <v>0.11882</v>
      </c>
      <c r="U289" s="110">
        <v>6.216E-2</v>
      </c>
      <c r="V289" s="110">
        <v>0.86712</v>
      </c>
      <c r="W289" s="110"/>
      <c r="X289" s="110">
        <v>0.48443999999999998</v>
      </c>
      <c r="Y289" s="110">
        <v>0.18570999999999999</v>
      </c>
      <c r="Z289" s="110">
        <v>4.2200000000000001E-2</v>
      </c>
      <c r="AA289" s="110">
        <v>1.45719</v>
      </c>
      <c r="AB289" s="110">
        <v>0.65885000000000005</v>
      </c>
      <c r="AC289" s="110">
        <v>0.94533</v>
      </c>
      <c r="AD289" s="110">
        <v>0.1042</v>
      </c>
      <c r="AE289" s="110">
        <v>1.67014</v>
      </c>
      <c r="AF289" s="110">
        <v>1.3920699999999999</v>
      </c>
      <c r="AG289" s="110">
        <v>2.6849999999999999E-2</v>
      </c>
    </row>
    <row r="290" spans="2:33" ht="15">
      <c r="B290" s="110"/>
      <c r="C290" s="110"/>
      <c r="D290" s="110">
        <v>2008</v>
      </c>
      <c r="E290" s="110">
        <v>0.22727</v>
      </c>
      <c r="F290" s="110">
        <v>0.60279000000000005</v>
      </c>
      <c r="G290" s="110">
        <v>0.25658999999999998</v>
      </c>
      <c r="H290" s="110"/>
      <c r="I290" s="110">
        <v>0</v>
      </c>
      <c r="J290" s="110">
        <v>0.30292000000000002</v>
      </c>
      <c r="K290" s="110">
        <v>7.2830000000000006E-2</v>
      </c>
      <c r="L290" s="110">
        <v>4.8779999999999997E-2</v>
      </c>
      <c r="M290" s="110">
        <v>1.68279</v>
      </c>
      <c r="N290" s="110">
        <v>0.80325000000000002</v>
      </c>
      <c r="O290" s="110">
        <v>9.3380000000000005E-2</v>
      </c>
      <c r="P290" s="110">
        <v>0.16897999999999999</v>
      </c>
      <c r="Q290" s="110">
        <v>0.21256</v>
      </c>
      <c r="R290" s="110"/>
      <c r="S290" s="110">
        <v>0.40366999999999997</v>
      </c>
      <c r="T290" s="110">
        <v>5.0200000000000002E-2</v>
      </c>
      <c r="U290" s="110">
        <v>4.3610000000000003E-2</v>
      </c>
      <c r="V290" s="110">
        <v>1.20123</v>
      </c>
      <c r="W290" s="110"/>
      <c r="X290" s="110">
        <v>0.51215999999999995</v>
      </c>
      <c r="Y290" s="110">
        <v>0.15107000000000001</v>
      </c>
      <c r="Z290" s="110">
        <v>0</v>
      </c>
      <c r="AA290" s="110">
        <v>1.23908</v>
      </c>
      <c r="AB290" s="110">
        <v>0.47892000000000001</v>
      </c>
      <c r="AC290" s="110">
        <v>0.89448000000000005</v>
      </c>
      <c r="AD290" s="110">
        <v>4.3409999999999997E-2</v>
      </c>
      <c r="AE290" s="110">
        <v>2.04</v>
      </c>
      <c r="AF290" s="110">
        <v>1.2770699999999999</v>
      </c>
      <c r="AG290" s="110">
        <v>4.1880000000000001E-2</v>
      </c>
    </row>
    <row r="291" spans="2:33" ht="15">
      <c r="B291" s="110"/>
      <c r="C291" s="110"/>
      <c r="D291" s="110">
        <v>2009</v>
      </c>
      <c r="E291" s="110">
        <v>0.23637</v>
      </c>
      <c r="F291" s="110">
        <v>0.33743000000000001</v>
      </c>
      <c r="G291" s="110">
        <v>0.15878</v>
      </c>
      <c r="H291" s="110">
        <v>3.9890000000000002E-2</v>
      </c>
      <c r="I291" s="110">
        <v>0</v>
      </c>
      <c r="J291" s="110">
        <v>0.25736999999999999</v>
      </c>
      <c r="K291" s="110">
        <v>6.3810000000000006E-2</v>
      </c>
      <c r="L291" s="110">
        <v>2.4340000000000001E-2</v>
      </c>
      <c r="M291" s="110">
        <v>1.0263899999999999</v>
      </c>
      <c r="N291" s="110">
        <v>1.32565</v>
      </c>
      <c r="O291" s="110">
        <v>0.10099</v>
      </c>
      <c r="P291" s="110">
        <v>0.2399</v>
      </c>
      <c r="Q291" s="110">
        <v>9.7220000000000001E-2</v>
      </c>
      <c r="R291" s="110"/>
      <c r="S291" s="110">
        <v>0.36692999999999998</v>
      </c>
      <c r="T291" s="110">
        <v>5.4989999999999997E-2</v>
      </c>
      <c r="U291" s="110">
        <v>1.9959999999999999E-2</v>
      </c>
      <c r="V291" s="110">
        <v>0.99621999999999999</v>
      </c>
      <c r="W291" s="110">
        <v>0.62011000000000005</v>
      </c>
      <c r="X291" s="110">
        <v>0.42720999999999998</v>
      </c>
      <c r="Y291" s="110">
        <v>9.8479999999999998E-2</v>
      </c>
      <c r="Z291" s="110">
        <v>4.6210000000000001E-2</v>
      </c>
      <c r="AA291" s="110">
        <v>0.46970000000000001</v>
      </c>
      <c r="AB291" s="110">
        <v>0.36964000000000002</v>
      </c>
      <c r="AC291" s="110">
        <v>0.64405999999999997</v>
      </c>
      <c r="AD291" s="110">
        <v>9.0840000000000004E-2</v>
      </c>
      <c r="AE291" s="110">
        <v>0.60412999999999994</v>
      </c>
      <c r="AF291" s="110">
        <v>1.1344000000000001</v>
      </c>
      <c r="AG291" s="110">
        <v>2.8139999999999998E-2</v>
      </c>
    </row>
    <row r="292" spans="2:33" ht="15">
      <c r="B292" s="110"/>
      <c r="C292" s="110"/>
      <c r="D292" s="110">
        <v>2010</v>
      </c>
      <c r="E292" s="110">
        <v>0.2114</v>
      </c>
      <c r="F292" s="110">
        <v>0.17346</v>
      </c>
      <c r="G292" s="110">
        <v>0.32640000000000002</v>
      </c>
      <c r="H292" s="110">
        <v>3.3640000000000003E-2</v>
      </c>
      <c r="I292" s="110"/>
      <c r="J292" s="110">
        <v>0.35581000000000002</v>
      </c>
      <c r="K292" s="110">
        <v>7.0730000000000001E-2</v>
      </c>
      <c r="L292" s="110">
        <v>0.14138000000000001</v>
      </c>
      <c r="M292" s="110">
        <v>1.9028400000000001</v>
      </c>
      <c r="N292" s="110">
        <v>0.94321999999999995</v>
      </c>
      <c r="O292" s="110">
        <v>5.8909999999999997E-2</v>
      </c>
      <c r="P292" s="110">
        <v>0.17646999999999999</v>
      </c>
      <c r="Q292" s="110">
        <v>7.4260000000000007E-2</v>
      </c>
      <c r="R292" s="110">
        <v>0.49791999999999997</v>
      </c>
      <c r="S292" s="110">
        <v>0.40975</v>
      </c>
      <c r="T292" s="110">
        <v>0.11304</v>
      </c>
      <c r="U292" s="110">
        <v>4.6300000000000001E-2</v>
      </c>
      <c r="V292" s="110">
        <v>0.42449999999999999</v>
      </c>
      <c r="W292" s="110">
        <v>0.24507000000000001</v>
      </c>
      <c r="X292" s="110">
        <v>0.60145999999999999</v>
      </c>
      <c r="Y292" s="110">
        <v>6.1550000000000001E-2</v>
      </c>
      <c r="Z292" s="110">
        <v>6.4560000000000006E-2</v>
      </c>
      <c r="AA292" s="110">
        <v>0.39257999999999998</v>
      </c>
      <c r="AB292" s="110">
        <v>0.35</v>
      </c>
      <c r="AC292" s="110">
        <v>0.62017999999999995</v>
      </c>
      <c r="AD292" s="110">
        <v>9.9049999999999999E-2</v>
      </c>
      <c r="AE292" s="110">
        <v>0.84911999999999999</v>
      </c>
      <c r="AF292" s="110">
        <v>0.23138</v>
      </c>
      <c r="AG292" s="110">
        <v>1.346E-2</v>
      </c>
    </row>
    <row r="293" spans="2:33" ht="15">
      <c r="B293" s="110"/>
      <c r="C293" s="110"/>
      <c r="D293" s="110">
        <v>2011</v>
      </c>
      <c r="E293" s="110">
        <v>0.28251999999999999</v>
      </c>
      <c r="F293" s="110">
        <v>0.15909000000000001</v>
      </c>
      <c r="G293" s="110">
        <v>0.22406000000000001</v>
      </c>
      <c r="H293" s="110">
        <v>2.2179999999999998E-2</v>
      </c>
      <c r="I293" s="110">
        <v>0</v>
      </c>
      <c r="J293" s="110">
        <v>0.2117</v>
      </c>
      <c r="K293" s="110">
        <v>5.3159999999999999E-2</v>
      </c>
      <c r="L293" s="110">
        <v>3.0790000000000001E-2</v>
      </c>
      <c r="M293" s="110">
        <v>2.1428500000000001</v>
      </c>
      <c r="N293" s="110">
        <v>0.63826000000000005</v>
      </c>
      <c r="O293" s="110">
        <v>4.1799999999999997E-2</v>
      </c>
      <c r="P293" s="110">
        <v>9.7900000000000001E-2</v>
      </c>
      <c r="Q293" s="110">
        <v>7.9750000000000001E-2</v>
      </c>
      <c r="R293" s="110">
        <v>0.70311999999999997</v>
      </c>
      <c r="S293" s="110">
        <v>0.34477999999999998</v>
      </c>
      <c r="T293" s="110">
        <v>0</v>
      </c>
      <c r="U293" s="110">
        <v>5.6710000000000003E-2</v>
      </c>
      <c r="V293" s="110">
        <v>0.3916</v>
      </c>
      <c r="W293" s="110">
        <v>0</v>
      </c>
      <c r="X293" s="110">
        <v>0.43310999999999999</v>
      </c>
      <c r="Y293" s="110">
        <v>9.3920000000000003E-2</v>
      </c>
      <c r="Z293" s="110">
        <v>4.3619999999999999E-2</v>
      </c>
      <c r="AA293" s="110">
        <v>0.37828000000000001</v>
      </c>
      <c r="AB293" s="110">
        <v>0.18812000000000001</v>
      </c>
      <c r="AC293" s="110">
        <v>0.41266000000000003</v>
      </c>
      <c r="AD293" s="110">
        <v>4.9869999999999998E-2</v>
      </c>
      <c r="AE293" s="110">
        <v>0.29508000000000001</v>
      </c>
      <c r="AF293" s="110">
        <v>0.46267000000000003</v>
      </c>
      <c r="AG293" s="110">
        <v>2.0809999999999999E-2</v>
      </c>
    </row>
    <row r="294" spans="2:33" ht="15">
      <c r="B294" s="110"/>
      <c r="C294" s="110"/>
      <c r="D294" s="110">
        <v>2012</v>
      </c>
      <c r="E294" s="110">
        <v>0.24032000000000001</v>
      </c>
      <c r="F294" s="110">
        <v>0.18135000000000001</v>
      </c>
      <c r="G294" s="110">
        <v>0.53957999999999995</v>
      </c>
      <c r="H294" s="110">
        <v>4.4060000000000002E-2</v>
      </c>
      <c r="I294" s="110">
        <v>0</v>
      </c>
      <c r="J294" s="110">
        <v>0.29120000000000001</v>
      </c>
      <c r="K294" s="110">
        <v>7.6090000000000005E-2</v>
      </c>
      <c r="L294" s="110">
        <v>7.9060000000000005E-2</v>
      </c>
      <c r="M294" s="110">
        <v>1.4190400000000001</v>
      </c>
      <c r="N294" s="110">
        <v>0.51302999999999999</v>
      </c>
      <c r="O294" s="110">
        <v>4.2380000000000001E-2</v>
      </c>
      <c r="P294" s="110">
        <v>0.21615000000000001</v>
      </c>
      <c r="Q294" s="110">
        <v>7.4230000000000004E-2</v>
      </c>
      <c r="R294" s="110">
        <v>0.69918999999999998</v>
      </c>
      <c r="S294" s="110">
        <v>0.31978000000000001</v>
      </c>
      <c r="T294" s="110">
        <v>0</v>
      </c>
      <c r="U294" s="110">
        <v>4.1070000000000002E-2</v>
      </c>
      <c r="V294" s="110">
        <v>0.27274999999999999</v>
      </c>
      <c r="W294" s="110">
        <v>0</v>
      </c>
      <c r="X294" s="110">
        <v>0.31828000000000001</v>
      </c>
      <c r="Y294" s="110">
        <v>0.12684999999999999</v>
      </c>
      <c r="Z294" s="110">
        <v>4.2759999999999999E-2</v>
      </c>
      <c r="AA294" s="110">
        <v>0.34376000000000001</v>
      </c>
      <c r="AB294" s="110">
        <v>0.29337000000000002</v>
      </c>
      <c r="AC294" s="110">
        <v>0.54401999999999995</v>
      </c>
      <c r="AD294" s="110">
        <v>7.8320000000000001E-2</v>
      </c>
      <c r="AE294" s="110">
        <v>0.40268999999999999</v>
      </c>
      <c r="AF294" s="110">
        <v>0.58374000000000004</v>
      </c>
      <c r="AG294" s="110">
        <v>1.8669999999999999E-2</v>
      </c>
    </row>
    <row r="295" spans="2:33" ht="15">
      <c r="B295" s="110"/>
      <c r="C295" s="110"/>
      <c r="D295" s="110">
        <v>2013</v>
      </c>
      <c r="E295" s="110">
        <v>0.24551999999999999</v>
      </c>
      <c r="F295" s="110">
        <v>0.13403000000000001</v>
      </c>
      <c r="G295" s="110">
        <v>0.39029000000000003</v>
      </c>
      <c r="H295" s="110">
        <v>1.618E-2</v>
      </c>
      <c r="I295" s="110">
        <v>0</v>
      </c>
      <c r="J295" s="110">
        <v>0.22373999999999999</v>
      </c>
      <c r="K295" s="110">
        <v>5.7160000000000002E-2</v>
      </c>
      <c r="L295" s="110">
        <v>7.8009999999999996E-2</v>
      </c>
      <c r="M295" s="110">
        <v>1.62361</v>
      </c>
      <c r="N295" s="110">
        <v>0.44681999999999999</v>
      </c>
      <c r="O295" s="110">
        <v>5.5379999999999999E-2</v>
      </c>
      <c r="P295" s="110">
        <v>7.9259999999999997E-2</v>
      </c>
      <c r="Q295" s="110">
        <v>8.4330000000000002E-2</v>
      </c>
      <c r="R295" s="110">
        <v>0.57769999999999999</v>
      </c>
      <c r="S295" s="110">
        <v>0.30457000000000001</v>
      </c>
      <c r="T295" s="110">
        <v>0</v>
      </c>
      <c r="U295" s="110">
        <v>4.2209999999999998E-2</v>
      </c>
      <c r="V295" s="110">
        <v>0.28277999999999998</v>
      </c>
      <c r="W295" s="110">
        <v>0.22181999999999999</v>
      </c>
      <c r="X295" s="110">
        <v>0.11379</v>
      </c>
      <c r="Y295" s="110">
        <v>0.13905000000000001</v>
      </c>
      <c r="Z295" s="110">
        <v>6.1830000000000003E-2</v>
      </c>
      <c r="AA295" s="110">
        <v>0.34560000000000002</v>
      </c>
      <c r="AB295" s="110">
        <v>0.33076</v>
      </c>
      <c r="AC295" s="110">
        <v>0.47139999999999999</v>
      </c>
      <c r="AD295" s="110">
        <v>8.9270000000000002E-2</v>
      </c>
      <c r="AE295" s="110">
        <v>0.54618999999999995</v>
      </c>
      <c r="AF295" s="110">
        <v>0.38488</v>
      </c>
      <c r="AG295" s="110">
        <v>2.2370000000000001E-2</v>
      </c>
    </row>
    <row r="296" spans="2:33" ht="15">
      <c r="B296" s="110"/>
      <c r="C296" s="110"/>
      <c r="D296" s="110">
        <v>2014</v>
      </c>
      <c r="E296" s="110">
        <v>0.17716000000000001</v>
      </c>
      <c r="F296" s="110">
        <v>0.21729999999999999</v>
      </c>
      <c r="G296" s="110">
        <v>0.38194</v>
      </c>
      <c r="H296" s="110">
        <v>2.1129999999999999E-2</v>
      </c>
      <c r="I296" s="110">
        <v>0</v>
      </c>
      <c r="J296" s="110">
        <v>0.28727999999999998</v>
      </c>
      <c r="K296" s="110">
        <v>6.4219999999999999E-2</v>
      </c>
      <c r="L296" s="110">
        <v>7.9020000000000007E-2</v>
      </c>
      <c r="M296" s="110">
        <v>0.66754999999999998</v>
      </c>
      <c r="N296" s="110">
        <v>0.86994000000000005</v>
      </c>
      <c r="O296" s="110">
        <v>4.895E-2</v>
      </c>
      <c r="P296" s="110">
        <v>8.0509999999999998E-2</v>
      </c>
      <c r="Q296" s="110">
        <v>0.1041</v>
      </c>
      <c r="R296" s="110">
        <v>0.28660000000000002</v>
      </c>
      <c r="S296" s="110">
        <v>0.27695999999999998</v>
      </c>
      <c r="T296" s="110">
        <v>5.4730000000000001E-2</v>
      </c>
      <c r="U296" s="110">
        <v>4.8390000000000002E-2</v>
      </c>
      <c r="V296" s="110">
        <v>0.34974</v>
      </c>
      <c r="W296" s="110">
        <v>0</v>
      </c>
      <c r="X296" s="110">
        <v>0.15764</v>
      </c>
      <c r="Y296" s="110">
        <v>8.3580000000000002E-2</v>
      </c>
      <c r="Z296" s="110">
        <v>4.0509999999999997E-2</v>
      </c>
      <c r="AA296" s="110">
        <v>0.30456</v>
      </c>
      <c r="AB296" s="110">
        <v>0.24623999999999999</v>
      </c>
      <c r="AC296" s="110">
        <v>0.55259999999999998</v>
      </c>
      <c r="AD296" s="110">
        <v>8.7590000000000001E-2</v>
      </c>
      <c r="AE296" s="110">
        <v>0.43855</v>
      </c>
      <c r="AF296" s="110">
        <v>0.42553000000000002</v>
      </c>
      <c r="AG296" s="110">
        <v>2.0140000000000002E-2</v>
      </c>
    </row>
    <row r="297" spans="2:33" ht="15">
      <c r="B297" s="110"/>
      <c r="C297" s="110"/>
      <c r="D297" s="110">
        <v>2015</v>
      </c>
      <c r="E297" s="110">
        <v>0.21611</v>
      </c>
      <c r="F297" s="110">
        <v>0.14484</v>
      </c>
      <c r="G297" s="110">
        <v>0.19900999999999999</v>
      </c>
      <c r="H297" s="110">
        <v>2.0930000000000001E-2</v>
      </c>
      <c r="I297" s="110">
        <v>0</v>
      </c>
      <c r="J297" s="110">
        <v>0.22750000000000001</v>
      </c>
      <c r="K297" s="110">
        <v>5.8560000000000001E-2</v>
      </c>
      <c r="L297" s="110">
        <v>3.1850000000000003E-2</v>
      </c>
      <c r="M297" s="110">
        <v>1.42025</v>
      </c>
      <c r="N297" s="110">
        <v>1.0151300000000001</v>
      </c>
      <c r="O297" s="110">
        <v>3.9829999999999997E-2</v>
      </c>
      <c r="P297" s="110">
        <v>0.20594000000000001</v>
      </c>
      <c r="Q297" s="110">
        <v>8.2989999999999994E-2</v>
      </c>
      <c r="R297" s="110">
        <v>0.52541000000000004</v>
      </c>
      <c r="S297" s="110">
        <v>0.30554999999999999</v>
      </c>
      <c r="T297" s="110">
        <v>0</v>
      </c>
      <c r="U297" s="110">
        <v>5.5789999999999999E-2</v>
      </c>
      <c r="V297" s="110">
        <v>0.21218999999999999</v>
      </c>
      <c r="W297" s="110">
        <v>0</v>
      </c>
      <c r="X297" s="110">
        <v>0.26915</v>
      </c>
      <c r="Y297" s="110">
        <v>7.6999999999999999E-2</v>
      </c>
      <c r="Z297" s="110">
        <v>5.799E-2</v>
      </c>
      <c r="AA297" s="110">
        <v>0.32895000000000002</v>
      </c>
      <c r="AB297" s="110">
        <v>0.15687000000000001</v>
      </c>
      <c r="AC297" s="110">
        <v>0.34900999999999999</v>
      </c>
      <c r="AD297" s="110">
        <v>6.0600000000000001E-2</v>
      </c>
      <c r="AE297" s="110">
        <v>0.46412999999999999</v>
      </c>
      <c r="AF297" s="110">
        <v>0.43691999999999998</v>
      </c>
      <c r="AG297" s="110">
        <v>5.2700000000000004E-3</v>
      </c>
    </row>
    <row r="298" spans="2:33" ht="15">
      <c r="B298" s="110"/>
      <c r="C298" s="110"/>
      <c r="D298" s="110">
        <v>2016</v>
      </c>
      <c r="E298" s="110">
        <v>0.20221</v>
      </c>
      <c r="F298" s="110">
        <v>0.12357</v>
      </c>
      <c r="G298" s="110">
        <v>0.17002999999999999</v>
      </c>
      <c r="H298" s="110">
        <v>1.54E-2</v>
      </c>
      <c r="I298" s="110">
        <v>0</v>
      </c>
      <c r="J298" s="110">
        <v>0.20987</v>
      </c>
      <c r="K298" s="110">
        <v>4.6879999999999998E-2</v>
      </c>
      <c r="L298" s="110">
        <v>3.1850000000000003E-2</v>
      </c>
      <c r="M298" s="110">
        <v>1.1945600000000001</v>
      </c>
      <c r="N298" s="110">
        <v>9.5960000000000004E-2</v>
      </c>
      <c r="O298" s="110">
        <v>5.0349999999999999E-2</v>
      </c>
      <c r="P298" s="110">
        <v>0.12820000000000001</v>
      </c>
      <c r="Q298" s="110">
        <v>0.10212</v>
      </c>
      <c r="R298" s="110">
        <v>0.24032999999999999</v>
      </c>
      <c r="S298" s="110">
        <v>0.21634</v>
      </c>
      <c r="T298" s="110">
        <v>0</v>
      </c>
      <c r="U298" s="110">
        <v>4.0160000000000001E-2</v>
      </c>
      <c r="V298" s="110">
        <v>0.41488000000000003</v>
      </c>
      <c r="W298" s="110">
        <v>0.11483</v>
      </c>
      <c r="X298" s="110">
        <v>0.18164</v>
      </c>
      <c r="Y298" s="110">
        <v>4.4429999999999997E-2</v>
      </c>
      <c r="Z298" s="110">
        <v>0</v>
      </c>
      <c r="AA298" s="110">
        <v>0.32436999999999999</v>
      </c>
      <c r="AB298" s="110">
        <v>0.21557999999999999</v>
      </c>
      <c r="AC298" s="110">
        <v>0.49153000000000002</v>
      </c>
      <c r="AD298" s="110">
        <v>4.5850000000000002E-2</v>
      </c>
      <c r="AE298" s="110">
        <v>0.37589</v>
      </c>
      <c r="AF298" s="110">
        <v>0.23624000000000001</v>
      </c>
      <c r="AG298" s="110">
        <v>1.7680000000000001E-2</v>
      </c>
    </row>
    <row r="299" spans="2:33" ht="15">
      <c r="B299" s="110"/>
      <c r="C299" s="110"/>
      <c r="D299" s="110">
        <v>2017</v>
      </c>
      <c r="E299" s="110">
        <v>0.16697999999999999</v>
      </c>
      <c r="F299" s="110">
        <v>0.12006</v>
      </c>
      <c r="G299" s="110">
        <v>0.35971999999999998</v>
      </c>
      <c r="H299" s="110">
        <v>5.2199999999999998E-3</v>
      </c>
      <c r="I299" s="110">
        <v>0</v>
      </c>
      <c r="J299" s="110">
        <v>0.21292</v>
      </c>
      <c r="K299" s="110">
        <v>6.8000000000000005E-2</v>
      </c>
      <c r="L299" s="110">
        <v>3.2280000000000003E-2</v>
      </c>
      <c r="M299" s="110">
        <v>1.99692</v>
      </c>
      <c r="N299" s="110">
        <v>0.45862999999999998</v>
      </c>
      <c r="O299" s="110">
        <v>6.0170000000000001E-2</v>
      </c>
      <c r="P299" s="110">
        <v>0.14552999999999999</v>
      </c>
      <c r="Q299" s="110">
        <v>8.4360000000000004E-2</v>
      </c>
      <c r="R299" s="110">
        <v>0.46295999999999998</v>
      </c>
      <c r="S299" s="110">
        <v>0.28382000000000002</v>
      </c>
      <c r="T299" s="110">
        <v>0</v>
      </c>
      <c r="U299" s="110">
        <v>3.2030000000000003E-2</v>
      </c>
      <c r="V299" s="110">
        <v>0.13031999999999999</v>
      </c>
      <c r="W299" s="110">
        <v>0</v>
      </c>
      <c r="X299" s="110">
        <v>0.44685000000000002</v>
      </c>
      <c r="Y299" s="110">
        <v>6.9199999999999998E-2</v>
      </c>
      <c r="Z299" s="110">
        <v>3.8769999999999999E-2</v>
      </c>
      <c r="AA299" s="110">
        <v>0.23396</v>
      </c>
      <c r="AB299" s="110">
        <v>0.18312</v>
      </c>
      <c r="AC299" s="110">
        <v>0.48199999999999998</v>
      </c>
      <c r="AD299" s="110">
        <v>9.9760000000000001E-2</v>
      </c>
      <c r="AE299" s="110">
        <v>0.2727</v>
      </c>
      <c r="AF299" s="110">
        <v>0.27112999999999998</v>
      </c>
      <c r="AG299" s="110">
        <v>1.7639999999999999E-2</v>
      </c>
    </row>
    <row r="300" spans="2:33" ht="15">
      <c r="B300" s="110"/>
      <c r="C300" s="110"/>
      <c r="D300" s="110">
        <v>2018</v>
      </c>
      <c r="E300" s="110">
        <v>0.11536</v>
      </c>
      <c r="F300" s="110">
        <v>0.14771000000000001</v>
      </c>
      <c r="G300" s="110">
        <v>0.16803999999999999</v>
      </c>
      <c r="H300" s="110">
        <v>1.068E-2</v>
      </c>
      <c r="I300" s="110">
        <v>0</v>
      </c>
      <c r="J300" s="110">
        <v>0.26985999999999999</v>
      </c>
      <c r="K300" s="110">
        <v>6.0839999999999998E-2</v>
      </c>
      <c r="L300" s="110">
        <v>5.0529999999999999E-2</v>
      </c>
      <c r="M300" s="110">
        <v>2.36111</v>
      </c>
      <c r="N300" s="110">
        <v>0.63583999999999996</v>
      </c>
      <c r="O300" s="110">
        <v>5.0009999999999999E-2</v>
      </c>
      <c r="P300" s="110">
        <v>0.13888</v>
      </c>
      <c r="Q300" s="110">
        <v>5.8689999999999999E-2</v>
      </c>
      <c r="R300" s="110">
        <v>0.49175999999999997</v>
      </c>
      <c r="S300" s="110">
        <v>0.28471000000000002</v>
      </c>
      <c r="T300" s="110">
        <v>5.3789999999999998E-2</v>
      </c>
      <c r="U300" s="110">
        <v>7.7499999999999999E-3</v>
      </c>
      <c r="V300" s="110">
        <v>0.19488</v>
      </c>
      <c r="W300" s="110">
        <v>0.22991</v>
      </c>
      <c r="X300" s="110">
        <v>0.53308</v>
      </c>
      <c r="Y300" s="110">
        <v>7.9869999999999997E-2</v>
      </c>
      <c r="Z300" s="110">
        <v>5.7750000000000003E-2</v>
      </c>
      <c r="AA300" s="110">
        <v>0.24829999999999999</v>
      </c>
      <c r="AB300" s="110">
        <v>0.19242999999999999</v>
      </c>
      <c r="AC300" s="110">
        <v>0.39499000000000001</v>
      </c>
      <c r="AD300" s="110">
        <v>6.2460000000000002E-2</v>
      </c>
      <c r="AE300" s="110">
        <v>0.45033000000000001</v>
      </c>
      <c r="AF300" s="110">
        <v>0.37874999999999998</v>
      </c>
      <c r="AG300" s="110">
        <v>8.7799999999999996E-3</v>
      </c>
    </row>
    <row r="301" spans="2:33" ht="15">
      <c r="B301" s="110"/>
      <c r="C301" s="110"/>
      <c r="D301" s="110">
        <v>2019</v>
      </c>
      <c r="E301" s="110">
        <v>0.14976999999999999</v>
      </c>
      <c r="F301" s="110">
        <v>0.14884</v>
      </c>
      <c r="G301" s="110">
        <v>0.23116999999999999</v>
      </c>
      <c r="H301" s="110">
        <v>5.2599999999999999E-3</v>
      </c>
      <c r="I301" s="110">
        <v>0</v>
      </c>
      <c r="J301" s="110">
        <v>0.26286999999999999</v>
      </c>
      <c r="K301" s="110">
        <v>5.0549999999999998E-2</v>
      </c>
      <c r="L301" s="110">
        <v>1.6820000000000002E-2</v>
      </c>
      <c r="M301" s="110">
        <v>0.54561999999999999</v>
      </c>
      <c r="N301" s="110">
        <v>0.63239000000000001</v>
      </c>
      <c r="O301" s="110">
        <v>1.4959999999999999E-2</v>
      </c>
      <c r="P301" s="110">
        <v>0.11650000000000001</v>
      </c>
      <c r="Q301" s="110">
        <v>8.4629999999999997E-2</v>
      </c>
      <c r="R301" s="110">
        <v>0.50361</v>
      </c>
      <c r="S301" s="110">
        <v>0.33739999999999998</v>
      </c>
      <c r="T301" s="110">
        <v>0</v>
      </c>
      <c r="U301" s="110">
        <v>1.29E-2</v>
      </c>
      <c r="V301" s="110"/>
      <c r="W301" s="110">
        <v>0</v>
      </c>
      <c r="X301" s="110">
        <v>0.45654</v>
      </c>
      <c r="Y301" s="110">
        <v>8.5129999999999997E-2</v>
      </c>
      <c r="Z301" s="309">
        <v>1.9693955924926641E-2</v>
      </c>
      <c r="AA301" s="110">
        <v>0.26778000000000002</v>
      </c>
      <c r="AB301" s="110">
        <v>0.43745000000000001</v>
      </c>
      <c r="AC301" s="110">
        <v>0.46664</v>
      </c>
      <c r="AD301" s="110">
        <v>4.9169999999999998E-2</v>
      </c>
      <c r="AE301" s="110">
        <v>0.34805000000000003</v>
      </c>
      <c r="AF301" s="110">
        <v>0.29997000000000001</v>
      </c>
      <c r="AG301" s="110">
        <v>8.4700000000000001E-3</v>
      </c>
    </row>
    <row r="302" spans="2:33" ht="15">
      <c r="B302" s="110"/>
      <c r="C302" s="110"/>
      <c r="D302" s="110">
        <v>2020</v>
      </c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0"/>
      <c r="AD302" s="110"/>
      <c r="AE302" s="110"/>
      <c r="AF302" s="110"/>
      <c r="AG302" s="110"/>
    </row>
    <row r="303" spans="2:33" ht="15">
      <c r="B303" s="109" t="s">
        <v>639</v>
      </c>
      <c r="C303" s="109" t="s">
        <v>640</v>
      </c>
      <c r="D303" s="109">
        <v>2006</v>
      </c>
      <c r="E303" s="109">
        <v>0.36138999999999999</v>
      </c>
      <c r="F303" s="109"/>
      <c r="G303" s="109">
        <v>1.80105</v>
      </c>
      <c r="H303" s="109"/>
      <c r="I303" s="109"/>
      <c r="J303" s="109">
        <v>0.65408999999999995</v>
      </c>
      <c r="K303" s="109">
        <v>0.21312</v>
      </c>
      <c r="L303" s="109">
        <v>0.22348000000000001</v>
      </c>
      <c r="M303" s="109"/>
      <c r="N303" s="109">
        <v>1.83524</v>
      </c>
      <c r="O303" s="109">
        <v>0.27554000000000001</v>
      </c>
      <c r="P303" s="109">
        <v>0.45185999999999998</v>
      </c>
      <c r="Q303" s="109">
        <v>0.14566000000000001</v>
      </c>
      <c r="R303" s="109"/>
      <c r="S303" s="109">
        <v>2.2849200000000001</v>
      </c>
      <c r="T303" s="109">
        <v>0</v>
      </c>
      <c r="U303" s="109">
        <v>0.23341999999999999</v>
      </c>
      <c r="V303" s="109">
        <v>2.6759200000000001</v>
      </c>
      <c r="W303" s="109"/>
      <c r="X303" s="109">
        <v>3.0370200000000001</v>
      </c>
      <c r="Y303" s="109">
        <v>6.7659999999999998E-2</v>
      </c>
      <c r="Z303" s="109">
        <v>4.2200000000000001E-2</v>
      </c>
      <c r="AA303" s="109">
        <v>1.9076599999999999</v>
      </c>
      <c r="AB303" s="109">
        <v>1.4007700000000001</v>
      </c>
      <c r="AC303" s="109">
        <v>3.10853</v>
      </c>
      <c r="AD303" s="109">
        <v>0.1285</v>
      </c>
      <c r="AE303" s="109">
        <v>1.2118</v>
      </c>
      <c r="AF303" s="109">
        <v>1.03966</v>
      </c>
      <c r="AG303" s="109">
        <v>9.1450000000000004E-2</v>
      </c>
    </row>
    <row r="304" spans="2:33" ht="15">
      <c r="B304" s="109"/>
      <c r="C304" s="109"/>
      <c r="D304" s="109">
        <v>2007</v>
      </c>
      <c r="E304" s="109">
        <v>0.17419000000000001</v>
      </c>
      <c r="F304" s="109">
        <v>0.28960999999999998</v>
      </c>
      <c r="G304" s="109">
        <v>1.1656899999999999</v>
      </c>
      <c r="H304" s="109"/>
      <c r="I304" s="109">
        <v>0</v>
      </c>
      <c r="J304" s="109">
        <v>0.38589000000000001</v>
      </c>
      <c r="K304" s="109">
        <v>0.17544999999999999</v>
      </c>
      <c r="L304" s="109">
        <v>7.6230000000000006E-2</v>
      </c>
      <c r="M304" s="109">
        <v>1.8535600000000001</v>
      </c>
      <c r="N304" s="109">
        <v>1.0047699999999999</v>
      </c>
      <c r="O304" s="109">
        <v>0.33949000000000001</v>
      </c>
      <c r="P304" s="109">
        <v>0.17116999999999999</v>
      </c>
      <c r="Q304" s="109">
        <v>0.1454</v>
      </c>
      <c r="R304" s="109"/>
      <c r="S304" s="109">
        <v>0.80701000000000001</v>
      </c>
      <c r="T304" s="109">
        <v>0.11882</v>
      </c>
      <c r="U304" s="109">
        <v>0.22972999999999999</v>
      </c>
      <c r="V304" s="109">
        <v>2.4012799999999999</v>
      </c>
      <c r="W304" s="109"/>
      <c r="X304" s="109">
        <v>1.9916</v>
      </c>
      <c r="Y304" s="109">
        <v>2.1420000000000002E-2</v>
      </c>
      <c r="Z304" s="109">
        <v>4.2200000000000001E-2</v>
      </c>
      <c r="AA304" s="109">
        <v>1.8741699999999999</v>
      </c>
      <c r="AB304" s="109">
        <v>1.36652</v>
      </c>
      <c r="AC304" s="109">
        <v>2.5451299999999999</v>
      </c>
      <c r="AD304" s="109">
        <v>0.14887</v>
      </c>
      <c r="AE304" s="109">
        <v>0.99163999999999997</v>
      </c>
      <c r="AF304" s="109">
        <v>1.23522</v>
      </c>
      <c r="AG304" s="109">
        <v>0.11701</v>
      </c>
    </row>
    <row r="305" spans="2:33" ht="15">
      <c r="B305" s="109"/>
      <c r="C305" s="109"/>
      <c r="D305" s="109">
        <v>2008</v>
      </c>
      <c r="E305" s="109">
        <v>0.22095999999999999</v>
      </c>
      <c r="F305" s="109">
        <v>0.26910000000000001</v>
      </c>
      <c r="G305" s="109">
        <v>1.4825299999999999</v>
      </c>
      <c r="H305" s="109"/>
      <c r="I305" s="109">
        <v>0.18049999999999999</v>
      </c>
      <c r="J305" s="109">
        <v>0.41152</v>
      </c>
      <c r="K305" s="109">
        <v>0.18495</v>
      </c>
      <c r="L305" s="109">
        <v>0.13414000000000001</v>
      </c>
      <c r="M305" s="109">
        <v>1.68279</v>
      </c>
      <c r="N305" s="109">
        <v>0.89775000000000005</v>
      </c>
      <c r="O305" s="109">
        <v>0.22306999999999999</v>
      </c>
      <c r="P305" s="109">
        <v>0.26285999999999998</v>
      </c>
      <c r="Q305" s="109">
        <v>0.10536</v>
      </c>
      <c r="R305" s="109"/>
      <c r="S305" s="109">
        <v>0.72477000000000003</v>
      </c>
      <c r="T305" s="109">
        <v>0.15060000000000001</v>
      </c>
      <c r="U305" s="109">
        <v>0.22624</v>
      </c>
      <c r="V305" s="109">
        <v>2.65537</v>
      </c>
      <c r="W305" s="109"/>
      <c r="X305" s="109">
        <v>2.3047300000000002</v>
      </c>
      <c r="Y305" s="109">
        <v>7.1900000000000002E-3</v>
      </c>
      <c r="Z305" s="109">
        <v>4.2689999999999999E-2</v>
      </c>
      <c r="AA305" s="109">
        <v>1.7694799999999999</v>
      </c>
      <c r="AB305" s="109">
        <v>1.17337</v>
      </c>
      <c r="AC305" s="109">
        <v>3.2658999999999998</v>
      </c>
      <c r="AD305" s="109">
        <v>9.4070000000000001E-2</v>
      </c>
      <c r="AE305" s="109">
        <v>0.69657999999999998</v>
      </c>
      <c r="AF305" s="109">
        <v>1.5811299999999999</v>
      </c>
      <c r="AG305" s="109">
        <v>0.10381</v>
      </c>
    </row>
    <row r="306" spans="2:33" ht="15">
      <c r="B306" s="109"/>
      <c r="C306" s="109"/>
      <c r="D306" s="109">
        <v>2009</v>
      </c>
      <c r="E306" s="109">
        <v>0.24293999999999999</v>
      </c>
      <c r="F306" s="109">
        <v>0.37008000000000002</v>
      </c>
      <c r="G306" s="109">
        <v>1.27024</v>
      </c>
      <c r="H306" s="109">
        <v>0.21088999999999999</v>
      </c>
      <c r="I306" s="109">
        <v>0.17693</v>
      </c>
      <c r="J306" s="109">
        <v>0.37992999999999999</v>
      </c>
      <c r="K306" s="109">
        <v>0.20041</v>
      </c>
      <c r="L306" s="109">
        <v>0.15823999999999999</v>
      </c>
      <c r="M306" s="109">
        <v>1.75953</v>
      </c>
      <c r="N306" s="109">
        <v>0.56084999999999996</v>
      </c>
      <c r="O306" s="109">
        <v>0.11694</v>
      </c>
      <c r="P306" s="109">
        <v>0.19991999999999999</v>
      </c>
      <c r="Q306" s="109">
        <v>0.12698000000000001</v>
      </c>
      <c r="R306" s="109"/>
      <c r="S306" s="109">
        <v>1.27956</v>
      </c>
      <c r="T306" s="109">
        <v>0.10999</v>
      </c>
      <c r="U306" s="109">
        <v>0.23391000000000001</v>
      </c>
      <c r="V306" s="109">
        <v>2.3482500000000002</v>
      </c>
      <c r="W306" s="109">
        <v>0.24804000000000001</v>
      </c>
      <c r="X306" s="109">
        <v>1.0146299999999999</v>
      </c>
      <c r="Y306" s="109">
        <v>3.0300000000000001E-2</v>
      </c>
      <c r="Z306" s="109">
        <v>9.2420000000000002E-2</v>
      </c>
      <c r="AA306" s="109">
        <v>1.90279</v>
      </c>
      <c r="AB306" s="109">
        <v>0.66535</v>
      </c>
      <c r="AC306" s="109">
        <v>2.6553599999999999</v>
      </c>
      <c r="AD306" s="109">
        <v>0.13976</v>
      </c>
      <c r="AE306" s="109">
        <v>0.10983999999999999</v>
      </c>
      <c r="AF306" s="109">
        <v>1.6459900000000001</v>
      </c>
      <c r="AG306" s="109">
        <v>8.6180000000000007E-2</v>
      </c>
    </row>
    <row r="307" spans="2:33" ht="15">
      <c r="B307" s="109"/>
      <c r="C307" s="109"/>
      <c r="D307" s="109">
        <v>2010</v>
      </c>
      <c r="E307" s="109">
        <v>0.18576999999999999</v>
      </c>
      <c r="F307" s="109">
        <v>0.15306</v>
      </c>
      <c r="G307" s="109">
        <v>0.65280000000000005</v>
      </c>
      <c r="H307" s="109">
        <v>0.16259999999999999</v>
      </c>
      <c r="I307" s="109"/>
      <c r="J307" s="109">
        <v>0.38078000000000001</v>
      </c>
      <c r="K307" s="109">
        <v>0.16084999999999999</v>
      </c>
      <c r="L307" s="109">
        <v>7.8539999999999999E-2</v>
      </c>
      <c r="M307" s="109">
        <v>1.4551099999999999</v>
      </c>
      <c r="N307" s="109">
        <v>1.0021800000000001</v>
      </c>
      <c r="O307" s="109">
        <v>0.12853999999999999</v>
      </c>
      <c r="P307" s="109">
        <v>0.19606999999999999</v>
      </c>
      <c r="Q307" s="109">
        <v>0.13202</v>
      </c>
      <c r="R307" s="109">
        <v>1.1618200000000001</v>
      </c>
      <c r="S307" s="109">
        <v>0.93657999999999997</v>
      </c>
      <c r="T307" s="109">
        <v>5.6520000000000001E-2</v>
      </c>
      <c r="U307" s="109">
        <v>0.23768</v>
      </c>
      <c r="V307" s="109">
        <v>2.6177999999999999</v>
      </c>
      <c r="W307" s="109">
        <v>0</v>
      </c>
      <c r="X307" s="109">
        <v>1.6239600000000001</v>
      </c>
      <c r="Y307" s="109">
        <v>3.4189999999999998E-2</v>
      </c>
      <c r="Z307" s="109">
        <v>6.4560000000000006E-2</v>
      </c>
      <c r="AA307" s="109">
        <v>1.5292399999999999</v>
      </c>
      <c r="AB307" s="109">
        <v>0.55000000000000004</v>
      </c>
      <c r="AC307" s="109">
        <v>2.03165</v>
      </c>
      <c r="AD307" s="109">
        <v>0.26887</v>
      </c>
      <c r="AE307" s="109">
        <v>0.21228</v>
      </c>
      <c r="AF307" s="109">
        <v>1.4724699999999999</v>
      </c>
      <c r="AG307" s="109">
        <v>6.5379999999999994E-2</v>
      </c>
    </row>
    <row r="308" spans="2:33" ht="15">
      <c r="B308" s="109"/>
      <c r="C308" s="109"/>
      <c r="D308" s="109">
        <v>2011</v>
      </c>
      <c r="E308" s="109">
        <v>0.1971</v>
      </c>
      <c r="F308" s="109">
        <v>0.31818999999999997</v>
      </c>
      <c r="G308" s="109">
        <v>2.0805899999999999</v>
      </c>
      <c r="H308" s="109">
        <v>0.13866000000000001</v>
      </c>
      <c r="I308" s="109">
        <v>0.35714000000000001</v>
      </c>
      <c r="J308" s="109">
        <v>0.31755</v>
      </c>
      <c r="K308" s="109">
        <v>0.16614999999999999</v>
      </c>
      <c r="L308" s="109">
        <v>0.15398000000000001</v>
      </c>
      <c r="M308" s="109">
        <v>1.85714</v>
      </c>
      <c r="N308" s="109">
        <v>1.1967399999999999</v>
      </c>
      <c r="O308" s="109">
        <v>0.12019000000000001</v>
      </c>
      <c r="P308" s="109">
        <v>0.13705999999999999</v>
      </c>
      <c r="Q308" s="109">
        <v>0.15154000000000001</v>
      </c>
      <c r="R308" s="109">
        <v>0.66405999999999998</v>
      </c>
      <c r="S308" s="109">
        <v>0.94360999999999995</v>
      </c>
      <c r="T308" s="109">
        <v>0.11075</v>
      </c>
      <c r="U308" s="109">
        <v>0.24260999999999999</v>
      </c>
      <c r="V308" s="109">
        <v>1.76223</v>
      </c>
      <c r="W308" s="109">
        <v>0.11285000000000001</v>
      </c>
      <c r="X308" s="109">
        <v>1.40761</v>
      </c>
      <c r="Y308" s="109">
        <v>2.0119999999999999E-2</v>
      </c>
      <c r="Z308" s="109">
        <v>0.15267</v>
      </c>
      <c r="AA308" s="109">
        <v>1.6099300000000001</v>
      </c>
      <c r="AB308" s="109">
        <v>0.45687</v>
      </c>
      <c r="AC308" s="109">
        <v>1.5930899999999999</v>
      </c>
      <c r="AD308" s="109">
        <v>0.19950999999999999</v>
      </c>
      <c r="AE308" s="109">
        <v>0.14754</v>
      </c>
      <c r="AF308" s="109">
        <v>1.34396</v>
      </c>
      <c r="AG308" s="109">
        <v>0.10218000000000001</v>
      </c>
    </row>
    <row r="309" spans="2:33" ht="15">
      <c r="B309" s="109"/>
      <c r="C309" s="109"/>
      <c r="D309" s="109">
        <v>2012</v>
      </c>
      <c r="E309" s="109">
        <v>0.28704000000000002</v>
      </c>
      <c r="F309" s="109">
        <v>0.12089999999999999</v>
      </c>
      <c r="G309" s="109">
        <v>0.93528</v>
      </c>
      <c r="H309" s="109">
        <v>0.12117</v>
      </c>
      <c r="I309" s="109">
        <v>0</v>
      </c>
      <c r="J309" s="109">
        <v>0.22924</v>
      </c>
      <c r="K309" s="109">
        <v>0.14449000000000001</v>
      </c>
      <c r="L309" s="109">
        <v>0.17394000000000001</v>
      </c>
      <c r="M309" s="109">
        <v>0.85141999999999995</v>
      </c>
      <c r="N309" s="109">
        <v>0.68405000000000005</v>
      </c>
      <c r="O309" s="109">
        <v>0.15365999999999999</v>
      </c>
      <c r="P309" s="109">
        <v>9.8250000000000004E-2</v>
      </c>
      <c r="Q309" s="109">
        <v>9.962E-2</v>
      </c>
      <c r="R309" s="109">
        <v>0.77688000000000001</v>
      </c>
      <c r="S309" s="109">
        <v>0.92478000000000005</v>
      </c>
      <c r="T309" s="109">
        <v>0</v>
      </c>
      <c r="U309" s="109">
        <v>0.24959000000000001</v>
      </c>
      <c r="V309" s="109">
        <v>1.50017</v>
      </c>
      <c r="W309" s="109">
        <v>0</v>
      </c>
      <c r="X309" s="109">
        <v>0.95484999999999998</v>
      </c>
      <c r="Y309" s="109">
        <v>3.338E-2</v>
      </c>
      <c r="Z309" s="109">
        <v>0</v>
      </c>
      <c r="AA309" s="109">
        <v>1.2277400000000001</v>
      </c>
      <c r="AB309" s="109">
        <v>0.61341000000000001</v>
      </c>
      <c r="AC309" s="109">
        <v>1.3923399999999999</v>
      </c>
      <c r="AD309" s="109">
        <v>9.9690000000000001E-2</v>
      </c>
      <c r="AE309" s="109">
        <v>5.033E-2</v>
      </c>
      <c r="AF309" s="109">
        <v>1.4053100000000001</v>
      </c>
      <c r="AG309" s="109">
        <v>9.1480000000000006E-2</v>
      </c>
    </row>
    <row r="310" spans="2:33" ht="15">
      <c r="B310" s="109"/>
      <c r="C310" s="109"/>
      <c r="D310" s="109">
        <v>2013</v>
      </c>
      <c r="E310" s="109">
        <v>0.19242999999999999</v>
      </c>
      <c r="F310" s="109">
        <v>0.14434</v>
      </c>
      <c r="G310" s="109">
        <v>0.60316999999999998</v>
      </c>
      <c r="H310" s="109">
        <v>0.11869</v>
      </c>
      <c r="I310" s="109">
        <v>0</v>
      </c>
      <c r="J310" s="109">
        <v>0.21751999999999999</v>
      </c>
      <c r="K310" s="109">
        <v>0.15598000000000001</v>
      </c>
      <c r="L310" s="109">
        <v>4.6800000000000001E-2</v>
      </c>
      <c r="M310" s="109">
        <v>0.59040000000000004</v>
      </c>
      <c r="N310" s="109">
        <v>0.53619000000000006</v>
      </c>
      <c r="O310" s="109">
        <v>0.12587000000000001</v>
      </c>
      <c r="P310" s="109">
        <v>7.9259999999999997E-2</v>
      </c>
      <c r="Q310" s="109">
        <v>0.12851000000000001</v>
      </c>
      <c r="R310" s="109">
        <v>0.62212999999999996</v>
      </c>
      <c r="S310" s="109">
        <v>1.14869</v>
      </c>
      <c r="T310" s="109">
        <v>0.10946</v>
      </c>
      <c r="U310" s="109">
        <v>0.21409</v>
      </c>
      <c r="V310" s="109">
        <v>1.4139200000000001</v>
      </c>
      <c r="W310" s="109">
        <v>0.11090999999999999</v>
      </c>
      <c r="X310" s="109">
        <v>1.2517</v>
      </c>
      <c r="Y310" s="109">
        <v>5.9589999999999997E-2</v>
      </c>
      <c r="Z310" s="109">
        <v>8.2439999999999999E-2</v>
      </c>
      <c r="AA310" s="109">
        <v>1.0736699999999999</v>
      </c>
      <c r="AB310" s="109">
        <v>0.85448000000000002</v>
      </c>
      <c r="AC310" s="109">
        <v>1.44635</v>
      </c>
      <c r="AD310" s="109">
        <v>0.10987</v>
      </c>
      <c r="AE310" s="109">
        <v>0</v>
      </c>
      <c r="AF310" s="109">
        <v>1.5609200000000001</v>
      </c>
      <c r="AG310" s="109">
        <v>6.3390000000000002E-2</v>
      </c>
    </row>
    <row r="311" spans="2:33" ht="15">
      <c r="B311" s="109"/>
      <c r="C311" s="109"/>
      <c r="D311" s="109">
        <v>2014</v>
      </c>
      <c r="E311" s="109">
        <v>0.19028</v>
      </c>
      <c r="F311" s="109">
        <v>0.22764999999999999</v>
      </c>
      <c r="G311" s="109">
        <v>1.2847200000000001</v>
      </c>
      <c r="H311" s="109">
        <v>0.22189</v>
      </c>
      <c r="I311" s="109">
        <v>0</v>
      </c>
      <c r="J311" s="109">
        <v>0.19985</v>
      </c>
      <c r="K311" s="109">
        <v>0.17444999999999999</v>
      </c>
      <c r="L311" s="109">
        <v>0.11062</v>
      </c>
      <c r="M311" s="109">
        <v>1.33511</v>
      </c>
      <c r="N311" s="109">
        <v>0.69594999999999996</v>
      </c>
      <c r="O311" s="109">
        <v>0.13219</v>
      </c>
      <c r="P311" s="109">
        <v>0.16103000000000001</v>
      </c>
      <c r="Q311" s="109">
        <v>0.12859000000000001</v>
      </c>
      <c r="R311" s="109">
        <v>0.95533000000000001</v>
      </c>
      <c r="S311" s="109">
        <v>1.33535</v>
      </c>
      <c r="T311" s="109">
        <v>0.10946</v>
      </c>
      <c r="U311" s="109">
        <v>0.22384000000000001</v>
      </c>
      <c r="V311" s="109">
        <v>0.76944000000000001</v>
      </c>
      <c r="W311" s="109">
        <v>0</v>
      </c>
      <c r="X311" s="109">
        <v>0.94588000000000005</v>
      </c>
      <c r="Y311" s="109">
        <v>6.4200000000000004E-3</v>
      </c>
      <c r="Z311" s="109">
        <v>4.0509999999999997E-2</v>
      </c>
      <c r="AA311" s="109">
        <v>1.0636300000000001</v>
      </c>
      <c r="AB311" s="109">
        <v>0.84816999999999998</v>
      </c>
      <c r="AC311" s="109">
        <v>1.46993</v>
      </c>
      <c r="AD311" s="109">
        <v>0.11455</v>
      </c>
      <c r="AE311" s="109">
        <v>0</v>
      </c>
      <c r="AF311" s="109">
        <v>1.9574400000000001</v>
      </c>
      <c r="AG311" s="109">
        <v>4.5780000000000001E-2</v>
      </c>
    </row>
    <row r="312" spans="2:33" ht="15">
      <c r="B312" s="109"/>
      <c r="C312" s="109"/>
      <c r="D312" s="109">
        <v>2015</v>
      </c>
      <c r="E312" s="109">
        <v>0.17680999999999999</v>
      </c>
      <c r="F312" s="109">
        <v>6.207E-2</v>
      </c>
      <c r="G312" s="109">
        <v>1.09456</v>
      </c>
      <c r="H312" s="109">
        <v>0.10992</v>
      </c>
      <c r="I312" s="109">
        <v>0</v>
      </c>
      <c r="J312" s="109">
        <v>0.17061999999999999</v>
      </c>
      <c r="K312" s="109">
        <v>0.15073</v>
      </c>
      <c r="L312" s="109">
        <v>9.5549999999999996E-2</v>
      </c>
      <c r="M312" s="109">
        <v>0.28405000000000002</v>
      </c>
      <c r="N312" s="109">
        <v>0.92283999999999999</v>
      </c>
      <c r="O312" s="109">
        <v>0.11951000000000001</v>
      </c>
      <c r="P312" s="109">
        <v>4.1180000000000001E-2</v>
      </c>
      <c r="Q312" s="109">
        <v>0.10728</v>
      </c>
      <c r="R312" s="109">
        <v>0.76422999999999996</v>
      </c>
      <c r="S312" s="109">
        <v>0.94443999999999995</v>
      </c>
      <c r="T312" s="109">
        <v>0</v>
      </c>
      <c r="U312" s="109">
        <v>0.19674</v>
      </c>
      <c r="V312" s="109">
        <v>0.70730999999999999</v>
      </c>
      <c r="W312" s="109">
        <v>0</v>
      </c>
      <c r="X312" s="109">
        <v>1.0766</v>
      </c>
      <c r="Y312" s="109">
        <v>4.4909999999999999E-2</v>
      </c>
      <c r="Z312" s="109">
        <v>3.866E-2</v>
      </c>
      <c r="AA312" s="109">
        <v>0.96906999999999999</v>
      </c>
      <c r="AB312" s="109">
        <v>0.33988000000000002</v>
      </c>
      <c r="AC312" s="109">
        <v>1.3359000000000001</v>
      </c>
      <c r="AD312" s="109">
        <v>0.10774</v>
      </c>
      <c r="AE312" s="109">
        <v>9.282E-2</v>
      </c>
      <c r="AF312" s="109">
        <v>1.1916100000000001</v>
      </c>
      <c r="AG312" s="109">
        <v>5.4550000000000001E-2</v>
      </c>
    </row>
    <row r="313" spans="2:33" ht="15">
      <c r="B313" s="109"/>
      <c r="C313" s="109"/>
      <c r="D313" s="109">
        <v>2016</v>
      </c>
      <c r="E313" s="109">
        <v>0.26744000000000001</v>
      </c>
      <c r="F313" s="109">
        <v>7.2080000000000005E-2</v>
      </c>
      <c r="G313" s="109">
        <v>0.81618000000000002</v>
      </c>
      <c r="H313" s="109">
        <v>0.13349</v>
      </c>
      <c r="I313" s="109">
        <v>0</v>
      </c>
      <c r="J313" s="109">
        <v>0.23455999999999999</v>
      </c>
      <c r="K313" s="109">
        <v>0.17158999999999999</v>
      </c>
      <c r="L313" s="109">
        <v>9.5549999999999996E-2</v>
      </c>
      <c r="M313" s="109">
        <v>0.14932000000000001</v>
      </c>
      <c r="N313" s="109">
        <v>0.95960000000000001</v>
      </c>
      <c r="O313" s="109">
        <v>0.11076999999999999</v>
      </c>
      <c r="P313" s="109">
        <v>8.5470000000000004E-2</v>
      </c>
      <c r="Q313" s="109">
        <v>0.16808000000000001</v>
      </c>
      <c r="R313" s="109">
        <v>0.72101000000000004</v>
      </c>
      <c r="S313" s="109">
        <v>0.92147999999999997</v>
      </c>
      <c r="T313" s="109">
        <v>0</v>
      </c>
      <c r="U313" s="109">
        <v>0.19278999999999999</v>
      </c>
      <c r="V313" s="109">
        <v>0.89890000000000003</v>
      </c>
      <c r="W313" s="109">
        <v>0</v>
      </c>
      <c r="X313" s="109">
        <v>0.90822000000000003</v>
      </c>
      <c r="Y313" s="109">
        <v>6.9819999999999993E-2</v>
      </c>
      <c r="Z313" s="109">
        <v>5.9580000000000001E-2</v>
      </c>
      <c r="AA313" s="109">
        <v>0.71702999999999995</v>
      </c>
      <c r="AB313" s="109">
        <v>0.56589999999999996</v>
      </c>
      <c r="AC313" s="109">
        <v>1.63846</v>
      </c>
      <c r="AD313" s="109">
        <v>9.8250000000000004E-2</v>
      </c>
      <c r="AE313" s="109">
        <v>0</v>
      </c>
      <c r="AF313" s="109">
        <v>0.82686000000000004</v>
      </c>
      <c r="AG313" s="109">
        <v>5.3039999999999997E-2</v>
      </c>
    </row>
    <row r="314" spans="2:33" ht="15">
      <c r="B314" s="109"/>
      <c r="C314" s="109"/>
      <c r="D314" s="109">
        <v>2017</v>
      </c>
      <c r="E314" s="109">
        <v>0.14129</v>
      </c>
      <c r="F314" s="109">
        <v>0.17008000000000001</v>
      </c>
      <c r="G314" s="109">
        <v>0.94835999999999998</v>
      </c>
      <c r="H314" s="109">
        <v>0.15664</v>
      </c>
      <c r="I314" s="109">
        <v>0</v>
      </c>
      <c r="J314" s="109">
        <v>0.23066999999999999</v>
      </c>
      <c r="K314" s="109">
        <v>0.18443999999999999</v>
      </c>
      <c r="L314" s="109">
        <v>0.12912999999999999</v>
      </c>
      <c r="M314" s="109">
        <v>0.30720999999999998</v>
      </c>
      <c r="N314" s="109">
        <v>1.00898</v>
      </c>
      <c r="O314" s="109">
        <v>0.1053</v>
      </c>
      <c r="P314" s="109">
        <v>0.12474</v>
      </c>
      <c r="Q314" s="109">
        <v>0.17901</v>
      </c>
      <c r="R314" s="109">
        <v>0.83333000000000002</v>
      </c>
      <c r="S314" s="109">
        <v>0.85145999999999999</v>
      </c>
      <c r="T314" s="109">
        <v>0.15898999999999999</v>
      </c>
      <c r="U314" s="109">
        <v>0.20021</v>
      </c>
      <c r="V314" s="109">
        <v>1.6290800000000001</v>
      </c>
      <c r="W314" s="109">
        <v>0</v>
      </c>
      <c r="X314" s="109">
        <v>0.95753999999999995</v>
      </c>
      <c r="Y314" s="109">
        <v>4.403E-2</v>
      </c>
      <c r="Z314" s="109">
        <v>1.9380000000000001E-2</v>
      </c>
      <c r="AA314" s="109">
        <v>0.70599999999999996</v>
      </c>
      <c r="AB314" s="109">
        <v>0.49703999999999998</v>
      </c>
      <c r="AC314" s="109">
        <v>1.1321600000000001</v>
      </c>
      <c r="AD314" s="109">
        <v>6.8580000000000002E-2</v>
      </c>
      <c r="AE314" s="109">
        <v>4.5449999999999997E-2</v>
      </c>
      <c r="AF314" s="109">
        <v>0.92961000000000005</v>
      </c>
      <c r="AG314" s="109">
        <v>6.8820000000000006E-2</v>
      </c>
    </row>
    <row r="315" spans="2:33" ht="15">
      <c r="B315" s="109"/>
      <c r="C315" s="109"/>
      <c r="D315" s="109">
        <v>2018</v>
      </c>
      <c r="E315" s="109">
        <v>0.10928</v>
      </c>
      <c r="F315" s="109">
        <v>0.11816</v>
      </c>
      <c r="G315" s="109">
        <v>1.1090899999999999</v>
      </c>
      <c r="H315" s="109">
        <v>0.11217000000000001</v>
      </c>
      <c r="I315" s="109">
        <v>0.12112000000000001</v>
      </c>
      <c r="J315" s="109">
        <v>0.14354</v>
      </c>
      <c r="K315" s="109">
        <v>0.14382</v>
      </c>
      <c r="L315" s="109">
        <v>0.10106999999999999</v>
      </c>
      <c r="M315" s="109">
        <v>0.41665999999999997</v>
      </c>
      <c r="N315" s="109">
        <v>1.18085</v>
      </c>
      <c r="O315" s="109">
        <v>6.0019999999999997E-2</v>
      </c>
      <c r="P315" s="109">
        <v>5.9520000000000003E-2</v>
      </c>
      <c r="Q315" s="109">
        <v>0.15575</v>
      </c>
      <c r="R315" s="109">
        <v>0.4098</v>
      </c>
      <c r="S315" s="109">
        <v>0.94040999999999997</v>
      </c>
      <c r="T315" s="109">
        <v>0</v>
      </c>
      <c r="U315" s="109">
        <v>0.21457999999999999</v>
      </c>
      <c r="V315" s="109">
        <v>0.77951999999999999</v>
      </c>
      <c r="W315" s="109">
        <v>0</v>
      </c>
      <c r="X315" s="109">
        <v>0.65154000000000001</v>
      </c>
      <c r="Y315" s="109">
        <v>3.0720000000000001E-2</v>
      </c>
      <c r="Z315" s="109">
        <v>5.7750000000000003E-2</v>
      </c>
      <c r="AA315" s="109">
        <v>0.75656000000000001</v>
      </c>
      <c r="AB315" s="109">
        <v>0.54981000000000002</v>
      </c>
      <c r="AC315" s="109">
        <v>1.1269100000000001</v>
      </c>
      <c r="AD315" s="109">
        <v>3.7470000000000003E-2</v>
      </c>
      <c r="AE315" s="109">
        <v>0.25018000000000001</v>
      </c>
      <c r="AF315" s="109">
        <v>0.68176000000000003</v>
      </c>
      <c r="AG315" s="109">
        <v>5.8000000000000003E-2</v>
      </c>
    </row>
    <row r="316" spans="2:33" ht="15">
      <c r="B316" s="109"/>
      <c r="C316" s="109"/>
      <c r="D316" s="109">
        <v>2019</v>
      </c>
      <c r="E316" s="109">
        <v>9.9839999999999998E-2</v>
      </c>
      <c r="F316" s="109">
        <v>8.9300000000000004E-2</v>
      </c>
      <c r="G316" s="109">
        <v>0.79259999999999997</v>
      </c>
      <c r="H316" s="109">
        <v>0.11584999999999999</v>
      </c>
      <c r="I316" s="109">
        <v>0</v>
      </c>
      <c r="J316" s="109">
        <v>0.14285999999999999</v>
      </c>
      <c r="K316" s="109">
        <v>0.15808</v>
      </c>
      <c r="L316" s="109">
        <v>0.11774999999999999</v>
      </c>
      <c r="M316" s="109">
        <v>0.13639999999999999</v>
      </c>
      <c r="N316" s="109">
        <v>0.90342</v>
      </c>
      <c r="O316" s="109">
        <v>0.11971</v>
      </c>
      <c r="P316" s="109">
        <v>3.8830000000000003E-2</v>
      </c>
      <c r="Q316" s="109">
        <v>0.11581</v>
      </c>
      <c r="R316" s="109">
        <v>0.64095999999999997</v>
      </c>
      <c r="S316" s="109">
        <v>0.68391000000000002</v>
      </c>
      <c r="T316" s="109">
        <v>0.10382</v>
      </c>
      <c r="U316" s="109">
        <v>0.13422000000000001</v>
      </c>
      <c r="V316" s="109">
        <v>0.53234999999999999</v>
      </c>
      <c r="W316" s="109">
        <v>0</v>
      </c>
      <c r="X316" s="109">
        <v>0.78264999999999996</v>
      </c>
      <c r="Y316" s="109">
        <v>3.04E-2</v>
      </c>
      <c r="Z316" s="309">
        <v>3.9387911849853283E-2</v>
      </c>
      <c r="AA316" s="109">
        <v>0.48437999999999998</v>
      </c>
      <c r="AB316" s="109">
        <v>0.82023000000000001</v>
      </c>
      <c r="AC316" s="109">
        <v>0.93328999999999995</v>
      </c>
      <c r="AD316" s="109">
        <v>9.2200000000000004E-2</v>
      </c>
      <c r="AE316" s="109">
        <v>0</v>
      </c>
      <c r="AF316" s="109">
        <v>0.78744000000000003</v>
      </c>
      <c r="AG316" s="109">
        <v>3.388E-2</v>
      </c>
    </row>
    <row r="317" spans="2:33" ht="15">
      <c r="B317" s="109"/>
      <c r="C317" s="109"/>
      <c r="D317" s="109">
        <v>2020</v>
      </c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</row>
    <row r="318" spans="2:33" ht="15">
      <c r="B318" s="110" t="s">
        <v>641</v>
      </c>
      <c r="C318" s="110" t="s">
        <v>642</v>
      </c>
      <c r="D318" s="110">
        <v>2006</v>
      </c>
      <c r="E318" s="110">
        <v>6.5700000000000003E-3</v>
      </c>
      <c r="F318" s="110"/>
      <c r="G318" s="110">
        <v>2.7699999999999999E-2</v>
      </c>
      <c r="H318" s="110"/>
      <c r="I318" s="110"/>
      <c r="J318" s="110">
        <v>0</v>
      </c>
      <c r="K318" s="110">
        <v>9.6689999999999998E-2</v>
      </c>
      <c r="L318" s="110">
        <v>1.2409999999999999E-2</v>
      </c>
      <c r="M318" s="110"/>
      <c r="N318" s="110">
        <v>0.10487</v>
      </c>
      <c r="O318" s="110">
        <v>0</v>
      </c>
      <c r="P318" s="110">
        <v>0.33398</v>
      </c>
      <c r="Q318" s="110">
        <v>0.12204</v>
      </c>
      <c r="R318" s="110"/>
      <c r="S318" s="110">
        <v>9.3600000000000003E-3</v>
      </c>
      <c r="T318" s="110">
        <v>0</v>
      </c>
      <c r="U318" s="110">
        <v>1.3259999999999999E-2</v>
      </c>
      <c r="V318" s="110">
        <v>0</v>
      </c>
      <c r="W318" s="110"/>
      <c r="X318" s="110">
        <v>0</v>
      </c>
      <c r="Y318" s="110">
        <v>7.5100000000000002E-3</v>
      </c>
      <c r="Z318" s="110">
        <v>6.3299999999999995E-2</v>
      </c>
      <c r="AA318" s="110">
        <v>2.2540000000000001E-2</v>
      </c>
      <c r="AB318" s="110"/>
      <c r="AC318" s="110">
        <v>0</v>
      </c>
      <c r="AD318" s="110">
        <v>2.2669999999999999E-2</v>
      </c>
      <c r="AE318" s="110">
        <v>5.2679999999999998E-2</v>
      </c>
      <c r="AF318" s="110">
        <v>0.15692999999999999</v>
      </c>
      <c r="AG318" s="110">
        <v>0</v>
      </c>
    </row>
    <row r="319" spans="2:33" ht="15">
      <c r="B319" s="110"/>
      <c r="C319" s="110"/>
      <c r="D319" s="110">
        <v>2007</v>
      </c>
      <c r="E319" s="110">
        <v>6.45E-3</v>
      </c>
      <c r="F319" s="110">
        <v>0.16411000000000001</v>
      </c>
      <c r="G319" s="110">
        <v>0</v>
      </c>
      <c r="H319" s="110"/>
      <c r="I319" s="110">
        <v>0</v>
      </c>
      <c r="J319" s="110">
        <v>6.5399999999999998E-3</v>
      </c>
      <c r="K319" s="110">
        <v>2.8600000000000001E-3</v>
      </c>
      <c r="L319" s="110">
        <v>0</v>
      </c>
      <c r="M319" s="110">
        <v>0.13239000000000001</v>
      </c>
      <c r="N319" s="110">
        <v>0</v>
      </c>
      <c r="O319" s="110">
        <v>0</v>
      </c>
      <c r="P319" s="110">
        <v>1.9009999999999999E-2</v>
      </c>
      <c r="Q319" s="110">
        <v>6.9870000000000002E-2</v>
      </c>
      <c r="R319" s="110"/>
      <c r="S319" s="110">
        <v>2.631E-2</v>
      </c>
      <c r="T319" s="110">
        <v>0</v>
      </c>
      <c r="U319" s="110">
        <v>1.3509999999999999E-2</v>
      </c>
      <c r="V319" s="110">
        <v>6.6699999999999995E-2</v>
      </c>
      <c r="W319" s="110"/>
      <c r="X319" s="110">
        <v>0</v>
      </c>
      <c r="Y319" s="110">
        <v>0</v>
      </c>
      <c r="Z319" s="110">
        <v>2.1100000000000001E-2</v>
      </c>
      <c r="AA319" s="110">
        <v>3.1379999999999998E-2</v>
      </c>
      <c r="AB319" s="110">
        <v>0</v>
      </c>
      <c r="AC319" s="110">
        <v>0</v>
      </c>
      <c r="AD319" s="110">
        <v>2.9770000000000001E-2</v>
      </c>
      <c r="AE319" s="110">
        <v>0</v>
      </c>
      <c r="AF319" s="110">
        <v>0.43134</v>
      </c>
      <c r="AG319" s="110">
        <v>5.7499999999999999E-3</v>
      </c>
    </row>
    <row r="320" spans="2:33" ht="15">
      <c r="B320" s="110"/>
      <c r="C320" s="110"/>
      <c r="D320" s="110">
        <v>2008</v>
      </c>
      <c r="E320" s="110">
        <v>0</v>
      </c>
      <c r="F320" s="110">
        <v>0.25834000000000001</v>
      </c>
      <c r="G320" s="110">
        <v>2.8510000000000001E-2</v>
      </c>
      <c r="H320" s="110"/>
      <c r="I320" s="110">
        <v>0.18049999999999999</v>
      </c>
      <c r="J320" s="110">
        <v>5.7099999999999998E-3</v>
      </c>
      <c r="K320" s="110">
        <v>5.7499999999999999E-3</v>
      </c>
      <c r="L320" s="110">
        <v>0</v>
      </c>
      <c r="M320" s="110">
        <v>0</v>
      </c>
      <c r="N320" s="110">
        <v>4.725E-2</v>
      </c>
      <c r="O320" s="110">
        <v>0</v>
      </c>
      <c r="P320" s="110">
        <v>0</v>
      </c>
      <c r="Q320" s="110">
        <v>4.4359999999999997E-2</v>
      </c>
      <c r="R320" s="110"/>
      <c r="S320" s="110">
        <v>0</v>
      </c>
      <c r="T320" s="110">
        <v>0</v>
      </c>
      <c r="U320" s="110">
        <v>5.45E-3</v>
      </c>
      <c r="V320" s="110">
        <v>0.31611</v>
      </c>
      <c r="W320" s="110"/>
      <c r="X320" s="110">
        <v>0</v>
      </c>
      <c r="Y320" s="110">
        <v>0</v>
      </c>
      <c r="Z320" s="110">
        <v>6.404E-2</v>
      </c>
      <c r="AA320" s="110">
        <v>4.011E-2</v>
      </c>
      <c r="AB320" s="110">
        <v>0</v>
      </c>
      <c r="AC320" s="110">
        <v>0</v>
      </c>
      <c r="AD320" s="110">
        <v>2.1700000000000001E-2</v>
      </c>
      <c r="AE320" s="110">
        <v>0</v>
      </c>
      <c r="AF320" s="110">
        <v>0.16216</v>
      </c>
      <c r="AG320" s="110">
        <v>0</v>
      </c>
    </row>
    <row r="321" spans="2:33" ht="15">
      <c r="B321" s="110"/>
      <c r="C321" s="110"/>
      <c r="D321" s="110">
        <v>2009</v>
      </c>
      <c r="E321" s="110">
        <v>6.5599999999999999E-3</v>
      </c>
      <c r="F321" s="110">
        <v>6.5310000000000007E-2</v>
      </c>
      <c r="G321" s="110">
        <v>0</v>
      </c>
      <c r="H321" s="110">
        <v>0</v>
      </c>
      <c r="I321" s="110">
        <v>0</v>
      </c>
      <c r="J321" s="110">
        <v>6.1199999999999996E-3</v>
      </c>
      <c r="K321" s="110">
        <v>3.98E-3</v>
      </c>
      <c r="L321" s="110">
        <v>0</v>
      </c>
      <c r="M321" s="110">
        <v>0</v>
      </c>
      <c r="N321" s="110">
        <v>0</v>
      </c>
      <c r="O321" s="110">
        <v>0</v>
      </c>
      <c r="P321" s="110">
        <v>0</v>
      </c>
      <c r="Q321" s="110">
        <v>3.1739999999999997E-2</v>
      </c>
      <c r="R321" s="110"/>
      <c r="S321" s="110">
        <v>9.4000000000000004E-3</v>
      </c>
      <c r="T321" s="110">
        <v>0</v>
      </c>
      <c r="U321" s="110">
        <v>2.5669999999999998E-2</v>
      </c>
      <c r="V321" s="110">
        <v>0.21346999999999999</v>
      </c>
      <c r="W321" s="110">
        <v>0</v>
      </c>
      <c r="X321" s="110">
        <v>0</v>
      </c>
      <c r="Y321" s="110">
        <v>0</v>
      </c>
      <c r="Z321" s="110">
        <v>2.3099999999999999E-2</v>
      </c>
      <c r="AA321" s="110">
        <v>0</v>
      </c>
      <c r="AB321" s="110">
        <v>0</v>
      </c>
      <c r="AC321" s="110">
        <v>0</v>
      </c>
      <c r="AD321" s="110">
        <v>6.9800000000000001E-3</v>
      </c>
      <c r="AE321" s="110">
        <v>0</v>
      </c>
      <c r="AF321" s="110">
        <v>0.31140000000000001</v>
      </c>
      <c r="AG321" s="110">
        <v>1.055E-2</v>
      </c>
    </row>
    <row r="322" spans="2:33" ht="15">
      <c r="B322" s="110"/>
      <c r="C322" s="110"/>
      <c r="D322" s="110">
        <v>2010</v>
      </c>
      <c r="E322" s="110">
        <v>0</v>
      </c>
      <c r="F322" s="110">
        <v>0</v>
      </c>
      <c r="G322" s="110">
        <v>0</v>
      </c>
      <c r="H322" s="110">
        <v>5.5999999999999999E-3</v>
      </c>
      <c r="I322" s="110">
        <v>0.17499999999999999</v>
      </c>
      <c r="J322" s="110">
        <v>0</v>
      </c>
      <c r="K322" s="110">
        <v>1.9300000000000001E-3</v>
      </c>
      <c r="L322" s="110"/>
      <c r="M322" s="110">
        <v>0</v>
      </c>
      <c r="N322" s="110">
        <v>0</v>
      </c>
      <c r="O322" s="110">
        <v>0</v>
      </c>
      <c r="P322" s="110">
        <v>0</v>
      </c>
      <c r="Q322" s="110">
        <v>1.238E-2</v>
      </c>
      <c r="R322" s="110">
        <v>0</v>
      </c>
      <c r="S322" s="110">
        <v>0</v>
      </c>
      <c r="T322" s="110">
        <v>0</v>
      </c>
      <c r="U322" s="110">
        <v>0</v>
      </c>
      <c r="V322" s="110">
        <v>0</v>
      </c>
      <c r="W322" s="110">
        <v>0</v>
      </c>
      <c r="X322" s="110">
        <v>0</v>
      </c>
      <c r="Y322" s="110">
        <v>6.8399999999999997E-3</v>
      </c>
      <c r="Z322" s="110">
        <v>2.1520000000000001E-2</v>
      </c>
      <c r="AA322" s="110">
        <v>0</v>
      </c>
      <c r="AB322" s="110">
        <v>0</v>
      </c>
      <c r="AC322" s="110">
        <v>2.138E-2</v>
      </c>
      <c r="AD322" s="110">
        <v>0</v>
      </c>
      <c r="AE322" s="110">
        <v>0</v>
      </c>
      <c r="AF322" s="110">
        <v>0</v>
      </c>
      <c r="AG322" s="110">
        <v>3.8400000000000001E-3</v>
      </c>
    </row>
    <row r="323" spans="2:33" ht="15">
      <c r="B323" s="110"/>
      <c r="C323" s="110"/>
      <c r="D323" s="110">
        <v>2011</v>
      </c>
      <c r="E323" s="110">
        <v>0</v>
      </c>
      <c r="F323" s="110">
        <v>0</v>
      </c>
      <c r="G323" s="110">
        <v>3.2000000000000001E-2</v>
      </c>
      <c r="H323" s="110">
        <v>5.5399999999999998E-3</v>
      </c>
      <c r="I323" s="110">
        <v>0</v>
      </c>
      <c r="J323" s="110">
        <v>6.2199999999999998E-3</v>
      </c>
      <c r="K323" s="110">
        <v>3.79E-3</v>
      </c>
      <c r="L323" s="110">
        <v>1.5389999999999999E-2</v>
      </c>
      <c r="M323" s="110">
        <v>0</v>
      </c>
      <c r="N323" s="110">
        <v>0</v>
      </c>
      <c r="O323" s="110">
        <v>0</v>
      </c>
      <c r="P323" s="110">
        <v>0</v>
      </c>
      <c r="Q323" s="110">
        <v>3.98E-3</v>
      </c>
      <c r="R323" s="110">
        <v>0</v>
      </c>
      <c r="S323" s="110">
        <v>0</v>
      </c>
      <c r="T323" s="110">
        <v>0</v>
      </c>
      <c r="U323" s="110">
        <v>0</v>
      </c>
      <c r="V323" s="110">
        <v>0</v>
      </c>
      <c r="W323" s="110">
        <v>0</v>
      </c>
      <c r="X323" s="110">
        <v>0</v>
      </c>
      <c r="Y323" s="110">
        <v>6.7000000000000002E-3</v>
      </c>
      <c r="Z323" s="110">
        <v>2.181E-2</v>
      </c>
      <c r="AA323" s="110">
        <v>0</v>
      </c>
      <c r="AB323" s="110">
        <v>0</v>
      </c>
      <c r="AC323" s="110">
        <v>9.5899999999999996E-3</v>
      </c>
      <c r="AD323" s="110">
        <v>1.4250000000000001E-2</v>
      </c>
      <c r="AE323" s="110">
        <v>4.9180000000000001E-2</v>
      </c>
      <c r="AF323" s="110">
        <v>0</v>
      </c>
      <c r="AG323" s="110">
        <v>3.7799999999999999E-3</v>
      </c>
    </row>
    <row r="324" spans="2:33" ht="15">
      <c r="B324" s="110"/>
      <c r="C324" s="110"/>
      <c r="D324" s="110">
        <v>2012</v>
      </c>
      <c r="E324" s="110">
        <v>0</v>
      </c>
      <c r="F324" s="110">
        <v>1.0070000000000001E-2</v>
      </c>
      <c r="G324" s="110">
        <v>3.5970000000000002E-2</v>
      </c>
      <c r="H324" s="110">
        <v>5.4999999999999997E-3</v>
      </c>
      <c r="I324" s="110">
        <v>0.34739999999999999</v>
      </c>
      <c r="J324" s="110">
        <v>6.1900000000000002E-3</v>
      </c>
      <c r="K324" s="110">
        <v>1.92E-3</v>
      </c>
      <c r="L324" s="110">
        <v>1.5810000000000001E-2</v>
      </c>
      <c r="M324" s="110">
        <v>0</v>
      </c>
      <c r="N324" s="110">
        <v>0</v>
      </c>
      <c r="O324" s="110">
        <v>0</v>
      </c>
      <c r="P324" s="110">
        <v>0</v>
      </c>
      <c r="Q324" s="110">
        <v>3.8999999999999998E-3</v>
      </c>
      <c r="R324" s="110">
        <v>0</v>
      </c>
      <c r="S324" s="110">
        <v>0</v>
      </c>
      <c r="T324" s="110">
        <v>0</v>
      </c>
      <c r="U324" s="110">
        <v>3.15E-3</v>
      </c>
      <c r="V324" s="110"/>
      <c r="W324" s="110">
        <v>0</v>
      </c>
      <c r="X324" s="110">
        <v>0</v>
      </c>
      <c r="Y324" s="110">
        <v>0</v>
      </c>
      <c r="Z324" s="110">
        <v>2.138E-2</v>
      </c>
      <c r="AA324" s="110">
        <v>0</v>
      </c>
      <c r="AB324" s="110">
        <v>0</v>
      </c>
      <c r="AC324" s="110">
        <v>0</v>
      </c>
      <c r="AD324" s="110">
        <v>2.1360000000000001E-2</v>
      </c>
      <c r="AE324" s="110">
        <v>0</v>
      </c>
      <c r="AF324" s="110">
        <v>0</v>
      </c>
      <c r="AG324" s="110">
        <v>0</v>
      </c>
    </row>
    <row r="325" spans="2:33" ht="15">
      <c r="B325" s="110"/>
      <c r="C325" s="110"/>
      <c r="D325" s="110">
        <v>2013</v>
      </c>
      <c r="E325" s="110">
        <v>0</v>
      </c>
      <c r="F325" s="110">
        <v>0</v>
      </c>
      <c r="G325" s="110">
        <v>0</v>
      </c>
      <c r="H325" s="110">
        <v>0</v>
      </c>
      <c r="I325" s="110">
        <v>0.16822999999999999</v>
      </c>
      <c r="J325" s="110">
        <v>1.243E-2</v>
      </c>
      <c r="K325" s="110">
        <v>9.6000000000000002E-4</v>
      </c>
      <c r="L325" s="110">
        <v>0</v>
      </c>
      <c r="M325" s="110">
        <v>0</v>
      </c>
      <c r="N325" s="110">
        <v>0</v>
      </c>
      <c r="O325" s="110">
        <v>0</v>
      </c>
      <c r="P325" s="110">
        <v>0</v>
      </c>
      <c r="Q325" s="110">
        <v>1.6060000000000001E-2</v>
      </c>
      <c r="R325" s="110">
        <v>0</v>
      </c>
      <c r="S325" s="110">
        <v>1.7399999999999999E-2</v>
      </c>
      <c r="T325" s="110">
        <v>0</v>
      </c>
      <c r="U325" s="110">
        <v>6.0299999999999998E-3</v>
      </c>
      <c r="V325" s="110">
        <v>0</v>
      </c>
      <c r="W325" s="110">
        <v>0</v>
      </c>
      <c r="X325" s="110">
        <v>0</v>
      </c>
      <c r="Y325" s="110">
        <v>6.62E-3</v>
      </c>
      <c r="Z325" s="110">
        <v>2.061E-2</v>
      </c>
      <c r="AA325" s="110">
        <v>4.5999999999999999E-3</v>
      </c>
      <c r="AB325" s="110">
        <v>0</v>
      </c>
      <c r="AC325" s="110">
        <v>0</v>
      </c>
      <c r="AD325" s="110">
        <v>1.3729999999999999E-2</v>
      </c>
      <c r="AE325" s="110">
        <v>4.965E-2</v>
      </c>
      <c r="AF325" s="110">
        <v>0</v>
      </c>
      <c r="AG325" s="110">
        <v>1.678E-2</v>
      </c>
    </row>
    <row r="326" spans="2:33" ht="15">
      <c r="B326" s="110"/>
      <c r="C326" s="110"/>
      <c r="D326" s="110">
        <v>2014</v>
      </c>
      <c r="E326" s="110">
        <v>6.5599999999999999E-3</v>
      </c>
      <c r="F326" s="110">
        <v>1.034E-2</v>
      </c>
      <c r="G326" s="110">
        <v>0</v>
      </c>
      <c r="H326" s="110">
        <v>5.28E-3</v>
      </c>
      <c r="I326" s="110">
        <v>0</v>
      </c>
      <c r="J326" s="110"/>
      <c r="K326" s="110">
        <v>4.79E-3</v>
      </c>
      <c r="L326" s="110"/>
      <c r="M326" s="110">
        <v>0</v>
      </c>
      <c r="N326" s="110">
        <v>8.6989999999999998E-2</v>
      </c>
      <c r="O326" s="110">
        <v>4.8900000000000002E-3</v>
      </c>
      <c r="P326" s="110">
        <v>0</v>
      </c>
      <c r="Q326" s="110">
        <v>4.0800000000000003E-3</v>
      </c>
      <c r="R326" s="110">
        <v>4.7759999999999997E-2</v>
      </c>
      <c r="S326" s="110">
        <v>8.9020000000000002E-2</v>
      </c>
      <c r="T326" s="110">
        <v>0</v>
      </c>
      <c r="U326" s="110">
        <v>0</v>
      </c>
      <c r="V326" s="110"/>
      <c r="W326" s="110">
        <v>0</v>
      </c>
      <c r="X326" s="110">
        <v>0</v>
      </c>
      <c r="Y326" s="110">
        <v>6.4200000000000004E-3</v>
      </c>
      <c r="Z326" s="110">
        <v>0</v>
      </c>
      <c r="AA326" s="110">
        <v>0</v>
      </c>
      <c r="AB326" s="110">
        <v>0</v>
      </c>
      <c r="AC326" s="110">
        <v>1.1050000000000001E-2</v>
      </c>
      <c r="AD326" s="110">
        <v>2.0209999999999999E-2</v>
      </c>
      <c r="AE326" s="110">
        <v>4.8719999999999999E-2</v>
      </c>
      <c r="AF326" s="110">
        <v>0</v>
      </c>
      <c r="AG326" s="110">
        <v>7.3200000000000001E-3</v>
      </c>
    </row>
    <row r="327" spans="2:33" ht="15">
      <c r="B327" s="110"/>
      <c r="C327" s="110"/>
      <c r="D327" s="110">
        <v>2015</v>
      </c>
      <c r="E327" s="110">
        <v>6.5399999999999998E-3</v>
      </c>
      <c r="F327" s="110">
        <v>0</v>
      </c>
      <c r="G327" s="110">
        <v>0</v>
      </c>
      <c r="H327" s="110">
        <v>0</v>
      </c>
      <c r="I327" s="110">
        <v>0.12461</v>
      </c>
      <c r="J327" s="110">
        <v>2.5270000000000001E-2</v>
      </c>
      <c r="K327" s="110">
        <v>2.8800000000000002E-3</v>
      </c>
      <c r="L327" s="110">
        <v>0</v>
      </c>
      <c r="M327" s="110">
        <v>0</v>
      </c>
      <c r="N327" s="110">
        <v>0</v>
      </c>
      <c r="O327" s="110">
        <v>0</v>
      </c>
      <c r="P327" s="110">
        <v>0</v>
      </c>
      <c r="Q327" s="110">
        <v>1.619E-2</v>
      </c>
      <c r="R327" s="110">
        <v>0</v>
      </c>
      <c r="S327" s="110">
        <v>5.5550000000000002E-2</v>
      </c>
      <c r="T327" s="110">
        <v>0</v>
      </c>
      <c r="U327" s="110">
        <v>5.8700000000000002E-3</v>
      </c>
      <c r="V327" s="110">
        <v>0</v>
      </c>
      <c r="W327" s="110">
        <v>0</v>
      </c>
      <c r="X327" s="110">
        <v>0</v>
      </c>
      <c r="Y327" s="110">
        <v>1.2829999999999999E-2</v>
      </c>
      <c r="Z327" s="110">
        <v>0</v>
      </c>
      <c r="AA327" s="110">
        <v>0</v>
      </c>
      <c r="AB327" s="110">
        <v>0</v>
      </c>
      <c r="AC327" s="110">
        <v>0</v>
      </c>
      <c r="AD327" s="110">
        <v>1.346E-2</v>
      </c>
      <c r="AE327" s="110">
        <v>0</v>
      </c>
      <c r="AF327" s="110">
        <v>1.9859999999999999E-2</v>
      </c>
      <c r="AG327" s="110">
        <v>0</v>
      </c>
    </row>
    <row r="328" spans="2:33" ht="15">
      <c r="B328" s="110"/>
      <c r="C328" s="110"/>
      <c r="D328" s="110">
        <v>2016</v>
      </c>
      <c r="E328" s="110">
        <v>0</v>
      </c>
      <c r="F328" s="110">
        <v>0</v>
      </c>
      <c r="G328" s="110">
        <v>6.8010000000000001E-2</v>
      </c>
      <c r="H328" s="110">
        <v>5.13E-3</v>
      </c>
      <c r="I328" s="110">
        <v>0</v>
      </c>
      <c r="J328" s="110">
        <v>1.234E-2</v>
      </c>
      <c r="K328" s="110">
        <v>5.62E-3</v>
      </c>
      <c r="L328" s="110">
        <v>0</v>
      </c>
      <c r="M328" s="110">
        <v>0.14932000000000001</v>
      </c>
      <c r="N328" s="110">
        <v>0</v>
      </c>
      <c r="O328" s="110">
        <v>0</v>
      </c>
      <c r="P328" s="110">
        <v>0</v>
      </c>
      <c r="Q328" s="110">
        <v>8.5100000000000002E-3</v>
      </c>
      <c r="R328" s="110">
        <v>0</v>
      </c>
      <c r="S328" s="110">
        <v>7.2109999999999994E-2</v>
      </c>
      <c r="T328" s="110">
        <v>0</v>
      </c>
      <c r="U328" s="110">
        <v>2.6700000000000001E-3</v>
      </c>
      <c r="V328" s="110">
        <v>0</v>
      </c>
      <c r="W328" s="110">
        <v>0</v>
      </c>
      <c r="X328" s="110">
        <v>0</v>
      </c>
      <c r="Y328" s="110">
        <v>6.3400000000000001E-3</v>
      </c>
      <c r="Z328" s="110">
        <v>0</v>
      </c>
      <c r="AA328" s="110">
        <v>0</v>
      </c>
      <c r="AB328" s="110">
        <v>0</v>
      </c>
      <c r="AC328" s="110">
        <v>1.17E-2</v>
      </c>
      <c r="AD328" s="110">
        <v>2.6200000000000001E-2</v>
      </c>
      <c r="AE328" s="110">
        <v>0</v>
      </c>
      <c r="AF328" s="110">
        <v>3.9370000000000002E-2</v>
      </c>
      <c r="AG328" s="110">
        <v>3.5300000000000002E-3</v>
      </c>
    </row>
    <row r="329" spans="2:33" ht="15">
      <c r="B329" s="110"/>
      <c r="C329" s="110"/>
      <c r="D329" s="110">
        <v>2017</v>
      </c>
      <c r="E329" s="110">
        <v>0</v>
      </c>
      <c r="F329" s="110">
        <v>0</v>
      </c>
      <c r="G329" s="110">
        <v>3.27E-2</v>
      </c>
      <c r="H329" s="110"/>
      <c r="I329" s="110">
        <v>0</v>
      </c>
      <c r="J329" s="110">
        <v>1.1820000000000001E-2</v>
      </c>
      <c r="K329" s="110">
        <v>0</v>
      </c>
      <c r="L329" s="110">
        <v>0</v>
      </c>
      <c r="M329" s="110">
        <v>0</v>
      </c>
      <c r="N329" s="110"/>
      <c r="O329" s="110">
        <v>5.0099999999999997E-3</v>
      </c>
      <c r="P329" s="110">
        <v>0</v>
      </c>
      <c r="Q329" s="110"/>
      <c r="R329" s="110">
        <v>0</v>
      </c>
      <c r="S329" s="110">
        <v>6.88E-2</v>
      </c>
      <c r="T329" s="110">
        <v>0</v>
      </c>
      <c r="U329" s="110">
        <v>8.0000000000000002E-3</v>
      </c>
      <c r="V329" s="110">
        <v>0</v>
      </c>
      <c r="W329" s="110">
        <v>0</v>
      </c>
      <c r="X329" s="110">
        <v>6.3829999999999998E-2</v>
      </c>
      <c r="Y329" s="110">
        <v>1.8870000000000001E-2</v>
      </c>
      <c r="Z329" s="110">
        <v>0</v>
      </c>
      <c r="AA329" s="110">
        <v>0</v>
      </c>
      <c r="AB329" s="110">
        <v>0</v>
      </c>
      <c r="AC329" s="110">
        <v>0</v>
      </c>
      <c r="AD329" s="110">
        <v>6.2300000000000003E-3</v>
      </c>
      <c r="AE329" s="110">
        <v>0</v>
      </c>
      <c r="AF329" s="110">
        <v>1.9359999999999999E-2</v>
      </c>
      <c r="AG329" s="110">
        <v>0</v>
      </c>
    </row>
    <row r="330" spans="2:33" ht="15">
      <c r="B330" s="110"/>
      <c r="C330" s="110"/>
      <c r="D330" s="110">
        <v>2018</v>
      </c>
      <c r="E330" s="110">
        <v>0</v>
      </c>
      <c r="F330" s="110">
        <v>1.9689999999999999E-2</v>
      </c>
      <c r="G330" s="110">
        <v>6.7210000000000006E-2</v>
      </c>
      <c r="H330" s="110">
        <v>0</v>
      </c>
      <c r="I330" s="110">
        <v>0.36337000000000003</v>
      </c>
      <c r="J330" s="110">
        <v>0</v>
      </c>
      <c r="K330" s="110">
        <v>8.2900000000000005E-3</v>
      </c>
      <c r="L330" s="110">
        <v>0</v>
      </c>
      <c r="M330" s="110">
        <v>0</v>
      </c>
      <c r="N330" s="110">
        <v>0</v>
      </c>
      <c r="O330" s="110">
        <v>5.0000000000000001E-3</v>
      </c>
      <c r="P330" s="110">
        <v>3.968E-2</v>
      </c>
      <c r="Q330" s="110">
        <v>0</v>
      </c>
      <c r="R330" s="110">
        <v>0</v>
      </c>
      <c r="S330" s="110">
        <v>6.0389999999999999E-2</v>
      </c>
      <c r="T330" s="110">
        <v>0</v>
      </c>
      <c r="U330" s="110">
        <v>7.7499999999999999E-3</v>
      </c>
      <c r="V330" s="110">
        <v>0</v>
      </c>
      <c r="W330" s="110">
        <v>0</v>
      </c>
      <c r="X330" s="110">
        <v>0</v>
      </c>
      <c r="Y330" s="110">
        <v>6.1399999999999996E-3</v>
      </c>
      <c r="Z330" s="110">
        <v>0</v>
      </c>
      <c r="AA330" s="110">
        <v>7.7499999999999999E-3</v>
      </c>
      <c r="AB330" s="110">
        <v>0</v>
      </c>
      <c r="AC330" s="110">
        <v>0</v>
      </c>
      <c r="AD330" s="110">
        <v>1.2489999999999999E-2</v>
      </c>
      <c r="AE330" s="110">
        <v>0</v>
      </c>
      <c r="AF330" s="110">
        <v>3.7870000000000001E-2</v>
      </c>
      <c r="AG330" s="110">
        <v>0</v>
      </c>
    </row>
    <row r="331" spans="2:33" ht="15">
      <c r="B331" s="110"/>
      <c r="C331" s="110"/>
      <c r="D331" s="110">
        <v>2019</v>
      </c>
      <c r="E331" s="110">
        <v>0</v>
      </c>
      <c r="F331" s="110">
        <v>0</v>
      </c>
      <c r="G331" s="110">
        <v>0</v>
      </c>
      <c r="H331" s="110">
        <v>0</v>
      </c>
      <c r="I331" s="110">
        <v>0</v>
      </c>
      <c r="J331" s="110">
        <v>1.7139999999999999E-2</v>
      </c>
      <c r="K331" s="110">
        <v>2.7499999999999998E-3</v>
      </c>
      <c r="L331" s="110">
        <v>0</v>
      </c>
      <c r="M331" s="110">
        <v>0</v>
      </c>
      <c r="N331" s="110">
        <v>0</v>
      </c>
      <c r="O331" s="110">
        <v>0</v>
      </c>
      <c r="P331" s="110">
        <v>0</v>
      </c>
      <c r="Q331" s="110">
        <v>0</v>
      </c>
      <c r="R331" s="110">
        <v>0</v>
      </c>
      <c r="S331" s="110">
        <v>3.6470000000000002E-2</v>
      </c>
      <c r="T331" s="110">
        <v>0</v>
      </c>
      <c r="U331" s="110">
        <v>1.0319999999999999E-2</v>
      </c>
      <c r="V331" s="110"/>
      <c r="W331" s="110">
        <v>0</v>
      </c>
      <c r="X331" s="110">
        <v>0</v>
      </c>
      <c r="Y331" s="110">
        <v>0</v>
      </c>
      <c r="Z331" s="309">
        <v>1.9693955924926641E-2</v>
      </c>
      <c r="AA331" s="110">
        <v>3.9300000000000003E-3</v>
      </c>
      <c r="AB331" s="110">
        <v>0</v>
      </c>
      <c r="AC331" s="110">
        <v>0</v>
      </c>
      <c r="AD331" s="110">
        <v>1.2290000000000001E-2</v>
      </c>
      <c r="AE331" s="110">
        <v>0</v>
      </c>
      <c r="AF331" s="110">
        <v>0</v>
      </c>
      <c r="AG331" s="110">
        <v>0</v>
      </c>
    </row>
    <row r="332" spans="2:33" ht="15">
      <c r="B332" s="110"/>
      <c r="C332" s="110"/>
      <c r="D332" s="110">
        <v>2020</v>
      </c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  <c r="V332" s="110"/>
      <c r="W332" s="110"/>
      <c r="X332" s="110"/>
      <c r="Y332" s="110"/>
      <c r="Z332" s="110"/>
      <c r="AA332" s="110"/>
      <c r="AB332" s="110"/>
      <c r="AC332" s="110"/>
      <c r="AD332" s="110"/>
      <c r="AE332" s="110"/>
      <c r="AF332" s="110"/>
      <c r="AG332" s="110"/>
    </row>
    <row r="333" spans="2:33" ht="15">
      <c r="B333" s="109" t="s">
        <v>643</v>
      </c>
      <c r="C333" s="109" t="s">
        <v>644</v>
      </c>
      <c r="D333" s="109">
        <v>2006</v>
      </c>
      <c r="E333" s="109">
        <v>4.5990000000000003E-2</v>
      </c>
      <c r="F333" s="109"/>
      <c r="G333" s="109">
        <v>0.16625000000000001</v>
      </c>
      <c r="H333" s="109"/>
      <c r="I333" s="109"/>
      <c r="J333" s="109">
        <v>1.257E-2</v>
      </c>
      <c r="K333" s="109">
        <v>1.3809999999999999E-2</v>
      </c>
      <c r="L333" s="109">
        <v>4.9660000000000003E-2</v>
      </c>
      <c r="M333" s="109"/>
      <c r="N333" s="109">
        <v>0</v>
      </c>
      <c r="O333" s="109">
        <v>0</v>
      </c>
      <c r="P333" s="109">
        <v>5.8930000000000003E-2</v>
      </c>
      <c r="Q333" s="109">
        <v>0.12795000000000001</v>
      </c>
      <c r="R333" s="109"/>
      <c r="S333" s="109">
        <v>0.37457000000000001</v>
      </c>
      <c r="T333" s="109">
        <v>5.4809999999999998E-2</v>
      </c>
      <c r="U333" s="109">
        <v>1.3259999999999999E-2</v>
      </c>
      <c r="V333" s="109">
        <v>0</v>
      </c>
      <c r="W333" s="109"/>
      <c r="X333" s="109">
        <v>0</v>
      </c>
      <c r="Y333" s="109">
        <v>0</v>
      </c>
      <c r="Z333" s="109">
        <v>2.1100000000000001E-2</v>
      </c>
      <c r="AA333" s="109">
        <v>0.38784000000000002</v>
      </c>
      <c r="AB333" s="109"/>
      <c r="AC333" s="109">
        <v>0.36880000000000002</v>
      </c>
      <c r="AD333" s="109">
        <v>5.2909999999999999E-2</v>
      </c>
      <c r="AE333" s="109">
        <v>0.10537000000000001</v>
      </c>
      <c r="AF333" s="109">
        <v>1.0788899999999999</v>
      </c>
      <c r="AG333" s="109">
        <v>1.8600000000000001E-3</v>
      </c>
    </row>
    <row r="334" spans="2:33" ht="15">
      <c r="B334" s="109"/>
      <c r="C334" s="109"/>
      <c r="D334" s="109">
        <v>2007</v>
      </c>
      <c r="E334" s="109">
        <v>9.0319999999999998E-2</v>
      </c>
      <c r="F334" s="109">
        <v>0</v>
      </c>
      <c r="G334" s="109">
        <v>0</v>
      </c>
      <c r="H334" s="109"/>
      <c r="I334" s="109">
        <v>0</v>
      </c>
      <c r="J334" s="109">
        <v>6.5399999999999998E-3</v>
      </c>
      <c r="K334" s="109">
        <v>1.3350000000000001E-2</v>
      </c>
      <c r="L334" s="109">
        <v>2.5409999999999999E-2</v>
      </c>
      <c r="M334" s="109">
        <v>0</v>
      </c>
      <c r="N334" s="109">
        <v>0</v>
      </c>
      <c r="O334" s="109">
        <v>0</v>
      </c>
      <c r="P334" s="109">
        <v>0</v>
      </c>
      <c r="Q334" s="109">
        <v>5.8540000000000002E-2</v>
      </c>
      <c r="R334" s="109"/>
      <c r="S334" s="109">
        <v>8.77E-3</v>
      </c>
      <c r="T334" s="109">
        <v>5.9409999999999998E-2</v>
      </c>
      <c r="U334" s="109">
        <v>8.0999999999999996E-3</v>
      </c>
      <c r="V334" s="109">
        <v>0</v>
      </c>
      <c r="W334" s="109"/>
      <c r="X334" s="109">
        <v>0.26912999999999998</v>
      </c>
      <c r="Y334" s="109">
        <v>0</v>
      </c>
      <c r="Z334" s="109">
        <v>6.3299999999999995E-2</v>
      </c>
      <c r="AA334" s="109">
        <v>0.39456000000000002</v>
      </c>
      <c r="AB334" s="109">
        <v>9.7600000000000006E-2</v>
      </c>
      <c r="AC334" s="109">
        <v>0.35320000000000001</v>
      </c>
      <c r="AD334" s="109">
        <v>4.4659999999999998E-2</v>
      </c>
      <c r="AE334" s="109">
        <v>0.26096000000000003</v>
      </c>
      <c r="AF334" s="109">
        <v>0.80386999999999997</v>
      </c>
      <c r="AG334" s="109">
        <v>0</v>
      </c>
    </row>
    <row r="335" spans="2:33" ht="15">
      <c r="B335" s="109"/>
      <c r="C335" s="109"/>
      <c r="D335" s="109">
        <v>2008</v>
      </c>
      <c r="E335" s="109">
        <v>0.10101</v>
      </c>
      <c r="F335" s="109">
        <v>0</v>
      </c>
      <c r="G335" s="109">
        <v>0</v>
      </c>
      <c r="H335" s="109"/>
      <c r="I335" s="109">
        <v>0</v>
      </c>
      <c r="J335" s="109">
        <v>0</v>
      </c>
      <c r="K335" s="109">
        <v>2.7789999999999999E-2</v>
      </c>
      <c r="L335" s="109">
        <v>0</v>
      </c>
      <c r="M335" s="109">
        <v>0</v>
      </c>
      <c r="N335" s="109">
        <v>0</v>
      </c>
      <c r="O335" s="109">
        <v>0</v>
      </c>
      <c r="P335" s="109">
        <v>5.6320000000000002E-2</v>
      </c>
      <c r="Q335" s="109">
        <v>0.11645</v>
      </c>
      <c r="R335" s="109"/>
      <c r="S335" s="109">
        <v>0.27522000000000002</v>
      </c>
      <c r="T335" s="109">
        <v>0</v>
      </c>
      <c r="U335" s="109">
        <v>8.1700000000000002E-3</v>
      </c>
      <c r="V335" s="109">
        <v>0</v>
      </c>
      <c r="W335" s="109"/>
      <c r="X335" s="109">
        <v>0.25607999999999997</v>
      </c>
      <c r="Y335" s="109">
        <v>7.1900000000000002E-3</v>
      </c>
      <c r="Z335" s="109">
        <v>0</v>
      </c>
      <c r="AA335" s="109">
        <v>0.41005000000000003</v>
      </c>
      <c r="AB335" s="109">
        <v>2.3939999999999999E-2</v>
      </c>
      <c r="AC335" s="109">
        <v>0.10401000000000001</v>
      </c>
      <c r="AD335" s="109">
        <v>4.3409999999999997E-2</v>
      </c>
      <c r="AE335" s="109">
        <v>0.29853000000000002</v>
      </c>
      <c r="AF335" s="109">
        <v>1.01355</v>
      </c>
      <c r="AG335" s="109">
        <v>3.64E-3</v>
      </c>
    </row>
    <row r="336" spans="2:33" ht="15">
      <c r="B336" s="109"/>
      <c r="C336" s="109"/>
      <c r="D336" s="109">
        <v>2009</v>
      </c>
      <c r="E336" s="109">
        <v>5.2519999999999997E-2</v>
      </c>
      <c r="F336" s="109">
        <v>0</v>
      </c>
      <c r="G336" s="109">
        <v>0</v>
      </c>
      <c r="H336" s="109">
        <v>5.1290000000000002E-2</v>
      </c>
      <c r="I336" s="109">
        <v>0</v>
      </c>
      <c r="J336" s="109">
        <v>0</v>
      </c>
      <c r="K336" s="109">
        <v>1.7940000000000001E-2</v>
      </c>
      <c r="L336" s="109">
        <v>6.0859999999999997E-2</v>
      </c>
      <c r="M336" s="109">
        <v>0</v>
      </c>
      <c r="N336" s="109">
        <v>5.0979999999999998E-2</v>
      </c>
      <c r="O336" s="109">
        <v>1.0630000000000001E-2</v>
      </c>
      <c r="P336" s="109">
        <v>3.9980000000000002E-2</v>
      </c>
      <c r="Q336" s="109">
        <v>4.1660000000000003E-2</v>
      </c>
      <c r="R336" s="109"/>
      <c r="S336" s="109">
        <v>2.8219999999999999E-2</v>
      </c>
      <c r="T336" s="109">
        <v>5.4989999999999997E-2</v>
      </c>
      <c r="U336" s="109">
        <v>1.9959999999999999E-2</v>
      </c>
      <c r="V336" s="109">
        <v>0</v>
      </c>
      <c r="W336" s="109">
        <v>0</v>
      </c>
      <c r="X336" s="109">
        <v>0.10680000000000001</v>
      </c>
      <c r="Y336" s="109">
        <v>7.5700000000000003E-3</v>
      </c>
      <c r="Z336" s="109">
        <v>0</v>
      </c>
      <c r="AA336" s="109">
        <v>5.7509999999999999E-2</v>
      </c>
      <c r="AB336" s="109">
        <v>0</v>
      </c>
      <c r="AC336" s="109">
        <v>0.10169</v>
      </c>
      <c r="AD336" s="109">
        <v>2.7949999999999999E-2</v>
      </c>
      <c r="AE336" s="109">
        <v>0.27460000000000001</v>
      </c>
      <c r="AF336" s="109">
        <v>1.9574</v>
      </c>
      <c r="AG336" s="109">
        <v>7.0299999999999998E-3</v>
      </c>
    </row>
    <row r="337" spans="2:33" ht="15">
      <c r="B337" s="109"/>
      <c r="C337" s="109"/>
      <c r="D337" s="109">
        <v>2010</v>
      </c>
      <c r="E337" s="109">
        <v>7.6869999999999994E-2</v>
      </c>
      <c r="F337" s="109">
        <v>1.0200000000000001E-2</v>
      </c>
      <c r="G337" s="109">
        <v>0.19583999999999999</v>
      </c>
      <c r="H337" s="109">
        <v>5.0459999999999998E-2</v>
      </c>
      <c r="I337" s="109"/>
      <c r="J337" s="109">
        <v>6.2399999999999999E-3</v>
      </c>
      <c r="K337" s="109">
        <v>2.325E-2</v>
      </c>
      <c r="L337" s="109">
        <v>1.5699999999999999E-2</v>
      </c>
      <c r="M337" s="109">
        <v>0</v>
      </c>
      <c r="N337" s="109">
        <v>0</v>
      </c>
      <c r="O337" s="109">
        <v>5.3600000000000002E-3</v>
      </c>
      <c r="P337" s="109">
        <v>5.8819999999999997E-2</v>
      </c>
      <c r="Q337" s="109">
        <v>4.1259999999999998E-2</v>
      </c>
      <c r="R337" s="109">
        <v>0.20746000000000001</v>
      </c>
      <c r="S337" s="109">
        <v>1.951E-2</v>
      </c>
      <c r="T337" s="109">
        <v>0</v>
      </c>
      <c r="U337" s="109">
        <v>9.2599999999999991E-3</v>
      </c>
      <c r="V337" s="109">
        <v>0</v>
      </c>
      <c r="W337" s="109">
        <v>0</v>
      </c>
      <c r="X337" s="109">
        <v>0.18043999999999999</v>
      </c>
      <c r="Y337" s="109">
        <v>6.8399999999999997E-3</v>
      </c>
      <c r="Z337" s="109">
        <v>0</v>
      </c>
      <c r="AA337" s="109">
        <v>3.1949999999999999E-2</v>
      </c>
      <c r="AB337" s="109">
        <v>2.5000000000000001E-2</v>
      </c>
      <c r="AC337" s="109">
        <v>0.11762</v>
      </c>
      <c r="AD337" s="109">
        <v>4.9520000000000002E-2</v>
      </c>
      <c r="AE337" s="109">
        <v>5.3069999999999999E-2</v>
      </c>
      <c r="AF337" s="109">
        <v>2.103E-2</v>
      </c>
      <c r="AG337" s="109">
        <v>9.6100000000000005E-3</v>
      </c>
    </row>
    <row r="338" spans="2:33" ht="15">
      <c r="B338" s="109"/>
      <c r="C338" s="109"/>
      <c r="D338" s="109">
        <v>2011</v>
      </c>
      <c r="E338" s="109">
        <v>4.5990000000000003E-2</v>
      </c>
      <c r="F338" s="109">
        <v>0</v>
      </c>
      <c r="G338" s="109">
        <v>0</v>
      </c>
      <c r="H338" s="109">
        <v>4.9919999999999999E-2</v>
      </c>
      <c r="I338" s="109">
        <v>0</v>
      </c>
      <c r="J338" s="109">
        <v>1.2449999999999999E-2</v>
      </c>
      <c r="K338" s="109">
        <v>1.7080000000000001E-2</v>
      </c>
      <c r="L338" s="109">
        <v>1.5389999999999999E-2</v>
      </c>
      <c r="M338" s="109">
        <v>0</v>
      </c>
      <c r="N338" s="109">
        <v>0</v>
      </c>
      <c r="O338" s="109">
        <v>0</v>
      </c>
      <c r="P338" s="109">
        <v>0</v>
      </c>
      <c r="Q338" s="109">
        <v>2.5919999999999999E-2</v>
      </c>
      <c r="R338" s="109">
        <v>0.11718000000000001</v>
      </c>
      <c r="S338" s="109">
        <v>3.6290000000000003E-2</v>
      </c>
      <c r="T338" s="109">
        <v>0</v>
      </c>
      <c r="U338" s="109">
        <v>6.3E-3</v>
      </c>
      <c r="V338" s="109">
        <v>0</v>
      </c>
      <c r="W338" s="109">
        <v>0</v>
      </c>
      <c r="X338" s="109">
        <v>0</v>
      </c>
      <c r="Y338" s="109">
        <v>4.0250000000000001E-2</v>
      </c>
      <c r="Z338" s="109">
        <v>0.15267</v>
      </c>
      <c r="AA338" s="109">
        <v>2.1989999999999999E-2</v>
      </c>
      <c r="AB338" s="109">
        <v>0</v>
      </c>
      <c r="AC338" s="109">
        <v>4.7980000000000002E-2</v>
      </c>
      <c r="AD338" s="109">
        <v>5.7000000000000002E-2</v>
      </c>
      <c r="AE338" s="109">
        <v>0</v>
      </c>
      <c r="AF338" s="109">
        <v>0</v>
      </c>
      <c r="AG338" s="109">
        <v>3.7799999999999999E-3</v>
      </c>
    </row>
    <row r="339" spans="2:33" ht="15">
      <c r="B339" s="109"/>
      <c r="C339" s="109"/>
      <c r="D339" s="109">
        <v>2012</v>
      </c>
      <c r="E339" s="109">
        <v>3.3369999999999997E-2</v>
      </c>
      <c r="F339" s="109">
        <v>0</v>
      </c>
      <c r="G339" s="109">
        <v>0</v>
      </c>
      <c r="H339" s="109">
        <v>3.8550000000000001E-2</v>
      </c>
      <c r="I339" s="109">
        <v>0</v>
      </c>
      <c r="J339" s="109">
        <v>0</v>
      </c>
      <c r="K339" s="109">
        <v>2.3109999999999999E-2</v>
      </c>
      <c r="L339" s="109">
        <v>3.1620000000000002E-2</v>
      </c>
      <c r="M339" s="109">
        <v>0</v>
      </c>
      <c r="N339" s="109">
        <v>0</v>
      </c>
      <c r="O339" s="109">
        <v>5.2900000000000004E-3</v>
      </c>
      <c r="P339" s="109">
        <v>3.9300000000000002E-2</v>
      </c>
      <c r="Q339" s="109">
        <v>2.93E-2</v>
      </c>
      <c r="R339" s="109">
        <v>7.7679999999999999E-2</v>
      </c>
      <c r="S339" s="109">
        <v>3.4569999999999997E-2</v>
      </c>
      <c r="T339" s="109">
        <v>0</v>
      </c>
      <c r="U339" s="109">
        <v>3.15E-3</v>
      </c>
      <c r="V339" s="109"/>
      <c r="W339" s="109">
        <v>0</v>
      </c>
      <c r="X339" s="109">
        <v>0</v>
      </c>
      <c r="Y339" s="109">
        <v>2.0029999999999999E-2</v>
      </c>
      <c r="Z339" s="109">
        <v>4.2759999999999999E-2</v>
      </c>
      <c r="AA339" s="109">
        <v>1.7850000000000001E-2</v>
      </c>
      <c r="AB339" s="109">
        <v>2.6669999999999999E-2</v>
      </c>
      <c r="AC339" s="109">
        <v>4.6100000000000002E-2</v>
      </c>
      <c r="AD339" s="109">
        <v>3.56E-2</v>
      </c>
      <c r="AE339" s="109">
        <v>0.15101000000000001</v>
      </c>
      <c r="AF339" s="109">
        <v>2.162E-2</v>
      </c>
      <c r="AG339" s="109">
        <v>5.5999999999999999E-3</v>
      </c>
    </row>
    <row r="340" spans="2:33" ht="15">
      <c r="B340" s="109"/>
      <c r="C340" s="109"/>
      <c r="D340" s="109">
        <v>2013</v>
      </c>
      <c r="E340" s="109">
        <v>1.3270000000000001E-2</v>
      </c>
      <c r="F340" s="109">
        <v>0</v>
      </c>
      <c r="G340" s="109">
        <v>3.5479999999999998E-2</v>
      </c>
      <c r="H340" s="109">
        <v>4.8550000000000003E-2</v>
      </c>
      <c r="I340" s="109">
        <v>0</v>
      </c>
      <c r="J340" s="109">
        <v>3.7289999999999997E-2</v>
      </c>
      <c r="K340" s="109">
        <v>3.39E-2</v>
      </c>
      <c r="L340" s="109">
        <v>4.6800000000000001E-2</v>
      </c>
      <c r="M340" s="109">
        <v>0</v>
      </c>
      <c r="N340" s="109">
        <v>8.9359999999999995E-2</v>
      </c>
      <c r="O340" s="109">
        <v>0</v>
      </c>
      <c r="P340" s="109">
        <v>1.9810000000000001E-2</v>
      </c>
      <c r="Q340" s="109">
        <v>2.2079999999999999E-2</v>
      </c>
      <c r="R340" s="109">
        <v>4.4429999999999997E-2</v>
      </c>
      <c r="S340" s="109">
        <v>9.572E-2</v>
      </c>
      <c r="T340" s="109">
        <v>0</v>
      </c>
      <c r="U340" s="109">
        <v>3.0100000000000001E-3</v>
      </c>
      <c r="V340" s="109">
        <v>0</v>
      </c>
      <c r="W340" s="109">
        <v>0</v>
      </c>
      <c r="X340" s="109">
        <v>0</v>
      </c>
      <c r="Y340" s="109">
        <v>6.62E-3</v>
      </c>
      <c r="Z340" s="109">
        <v>0</v>
      </c>
      <c r="AA340" s="109">
        <v>0</v>
      </c>
      <c r="AB340" s="109">
        <v>0</v>
      </c>
      <c r="AC340" s="109">
        <v>0</v>
      </c>
      <c r="AD340" s="109">
        <v>6.8599999999999998E-3</v>
      </c>
      <c r="AE340" s="109">
        <v>0</v>
      </c>
      <c r="AF340" s="109">
        <v>2.138E-2</v>
      </c>
      <c r="AG340" s="109">
        <v>0</v>
      </c>
    </row>
    <row r="341" spans="2:33" ht="15">
      <c r="B341" s="109"/>
      <c r="C341" s="109"/>
      <c r="D341" s="109">
        <v>2014</v>
      </c>
      <c r="E341" s="109">
        <v>6.5599999999999999E-3</v>
      </c>
      <c r="F341" s="109">
        <v>0</v>
      </c>
      <c r="G341" s="109">
        <v>0</v>
      </c>
      <c r="H341" s="109">
        <v>3.6979999999999999E-2</v>
      </c>
      <c r="I341" s="109">
        <v>0</v>
      </c>
      <c r="J341" s="109">
        <v>3.1220000000000001E-2</v>
      </c>
      <c r="K341" s="109">
        <v>3.6420000000000001E-2</v>
      </c>
      <c r="L341" s="109">
        <v>3.1600000000000003E-2</v>
      </c>
      <c r="M341" s="109">
        <v>0</v>
      </c>
      <c r="N341" s="109">
        <v>0</v>
      </c>
      <c r="O341" s="109">
        <v>0</v>
      </c>
      <c r="P341" s="109">
        <v>2.0119999999999999E-2</v>
      </c>
      <c r="Q341" s="109">
        <v>4.6940000000000003E-2</v>
      </c>
      <c r="R341" s="109">
        <v>9.5530000000000004E-2</v>
      </c>
      <c r="S341" s="109">
        <v>0.12858</v>
      </c>
      <c r="T341" s="109">
        <v>0</v>
      </c>
      <c r="U341" s="109">
        <v>1.814E-2</v>
      </c>
      <c r="V341" s="109"/>
      <c r="W341" s="109">
        <v>0</v>
      </c>
      <c r="X341" s="109">
        <v>0</v>
      </c>
      <c r="Y341" s="109">
        <v>6.4200000000000004E-3</v>
      </c>
      <c r="Z341" s="109">
        <v>0.10127</v>
      </c>
      <c r="AA341" s="109">
        <v>9.3699999999999999E-3</v>
      </c>
      <c r="AB341" s="109">
        <v>0</v>
      </c>
      <c r="AC341" s="109">
        <v>0</v>
      </c>
      <c r="AD341" s="109">
        <v>4.0430000000000001E-2</v>
      </c>
      <c r="AE341" s="109">
        <v>0</v>
      </c>
      <c r="AF341" s="109">
        <v>0</v>
      </c>
      <c r="AG341" s="109">
        <v>0</v>
      </c>
    </row>
    <row r="342" spans="2:33" ht="15">
      <c r="B342" s="109"/>
      <c r="C342" s="109"/>
      <c r="D342" s="109">
        <v>2015</v>
      </c>
      <c r="E342" s="109">
        <v>2.6190000000000001E-2</v>
      </c>
      <c r="F342" s="109">
        <v>0</v>
      </c>
      <c r="G342" s="109">
        <v>0</v>
      </c>
      <c r="H342" s="109">
        <v>2.0930000000000001E-2</v>
      </c>
      <c r="I342" s="109">
        <v>0</v>
      </c>
      <c r="J342" s="109">
        <v>5.0549999999999998E-2</v>
      </c>
      <c r="K342" s="109">
        <v>3.456E-2</v>
      </c>
      <c r="L342" s="109">
        <v>3.1850000000000003E-2</v>
      </c>
      <c r="M342" s="109">
        <v>0</v>
      </c>
      <c r="N342" s="109">
        <v>0</v>
      </c>
      <c r="O342" s="109">
        <v>4.9699999999999996E-3</v>
      </c>
      <c r="P342" s="109">
        <v>2.0590000000000001E-2</v>
      </c>
      <c r="Q342" s="109">
        <v>2.0240000000000001E-2</v>
      </c>
      <c r="R342" s="109">
        <v>0</v>
      </c>
      <c r="S342" s="109">
        <v>6.4810000000000006E-2</v>
      </c>
      <c r="T342" s="109">
        <v>0</v>
      </c>
      <c r="U342" s="109">
        <v>5.8700000000000002E-3</v>
      </c>
      <c r="V342" s="109">
        <v>0</v>
      </c>
      <c r="W342" s="109">
        <v>0</v>
      </c>
      <c r="X342" s="109">
        <v>0</v>
      </c>
      <c r="Y342" s="109">
        <v>6.4099999999999999E-3</v>
      </c>
      <c r="Z342" s="109">
        <v>1.933E-2</v>
      </c>
      <c r="AA342" s="109">
        <v>1.333E-2</v>
      </c>
      <c r="AB342" s="109">
        <v>0</v>
      </c>
      <c r="AC342" s="109">
        <v>0</v>
      </c>
      <c r="AD342" s="109">
        <v>4.7129999999999998E-2</v>
      </c>
      <c r="AE342" s="109">
        <v>4.641E-2</v>
      </c>
      <c r="AF342" s="109">
        <v>3.9719999999999998E-2</v>
      </c>
      <c r="AG342" s="109">
        <v>0</v>
      </c>
    </row>
    <row r="343" spans="2:33" ht="15">
      <c r="B343" s="109"/>
      <c r="C343" s="109"/>
      <c r="D343" s="109">
        <v>2016</v>
      </c>
      <c r="E343" s="109">
        <v>1.9560000000000001E-2</v>
      </c>
      <c r="F343" s="109">
        <v>1.0290000000000001E-2</v>
      </c>
      <c r="G343" s="109">
        <v>0</v>
      </c>
      <c r="H343" s="109">
        <v>2.5669999999999998E-2</v>
      </c>
      <c r="I343" s="109">
        <v>0</v>
      </c>
      <c r="J343" s="109">
        <v>3.0859999999999999E-2</v>
      </c>
      <c r="K343" s="109">
        <v>3.6560000000000002E-2</v>
      </c>
      <c r="L343" s="109">
        <v>3.1850000000000003E-2</v>
      </c>
      <c r="M343" s="109">
        <v>0.29864000000000002</v>
      </c>
      <c r="N343" s="109">
        <v>9.5960000000000004E-2</v>
      </c>
      <c r="O343" s="109">
        <v>0</v>
      </c>
      <c r="P343" s="109">
        <v>6.4100000000000004E-2</v>
      </c>
      <c r="Q343" s="109">
        <v>6.3800000000000003E-3</v>
      </c>
      <c r="R343" s="109">
        <v>4.8059999999999999E-2</v>
      </c>
      <c r="S343" s="109">
        <v>6.4100000000000004E-2</v>
      </c>
      <c r="T343" s="109">
        <v>0</v>
      </c>
      <c r="U343" s="109">
        <v>1.338E-2</v>
      </c>
      <c r="V343" s="109">
        <v>0</v>
      </c>
      <c r="W343" s="109">
        <v>0</v>
      </c>
      <c r="X343" s="109">
        <v>0</v>
      </c>
      <c r="Y343" s="109">
        <v>1.269E-2</v>
      </c>
      <c r="Z343" s="109">
        <v>0</v>
      </c>
      <c r="AA343" s="109">
        <v>0</v>
      </c>
      <c r="AB343" s="109">
        <v>0</v>
      </c>
      <c r="AC343" s="109">
        <v>0</v>
      </c>
      <c r="AD343" s="109">
        <v>3.2750000000000001E-2</v>
      </c>
      <c r="AE343" s="109">
        <v>4.6980000000000001E-2</v>
      </c>
      <c r="AF343" s="109">
        <v>1.968E-2</v>
      </c>
      <c r="AG343" s="109">
        <v>0</v>
      </c>
    </row>
    <row r="344" spans="2:33" ht="15">
      <c r="B344" s="109"/>
      <c r="C344" s="109"/>
      <c r="D344" s="109">
        <v>2017</v>
      </c>
      <c r="E344" s="109">
        <v>0</v>
      </c>
      <c r="F344" s="109">
        <v>0.01</v>
      </c>
      <c r="G344" s="109">
        <v>0</v>
      </c>
      <c r="H344" s="109">
        <v>5.2209999999999999E-2</v>
      </c>
      <c r="I344" s="109">
        <v>0</v>
      </c>
      <c r="J344" s="109">
        <v>4.1399999999999999E-2</v>
      </c>
      <c r="K344" s="109">
        <v>2.7009999999999999E-2</v>
      </c>
      <c r="L344" s="109">
        <v>0</v>
      </c>
      <c r="M344" s="109">
        <v>0</v>
      </c>
      <c r="N344" s="109">
        <v>9.1719999999999996E-2</v>
      </c>
      <c r="O344" s="109">
        <v>1.504E-2</v>
      </c>
      <c r="P344" s="109">
        <v>8.3159999999999998E-2</v>
      </c>
      <c r="Q344" s="109">
        <v>1.6459999999999999E-2</v>
      </c>
      <c r="R344" s="109">
        <v>9.2590000000000006E-2</v>
      </c>
      <c r="S344" s="109">
        <v>4.2999999999999997E-2</v>
      </c>
      <c r="T344" s="109">
        <v>0</v>
      </c>
      <c r="U344" s="109">
        <v>1.8679999999999999E-2</v>
      </c>
      <c r="V344" s="109">
        <v>0</v>
      </c>
      <c r="W344" s="109">
        <v>0</v>
      </c>
      <c r="X344" s="109">
        <v>0</v>
      </c>
      <c r="Y344" s="109">
        <v>1.2579999999999999E-2</v>
      </c>
      <c r="Z344" s="109">
        <v>0</v>
      </c>
      <c r="AA344" s="109">
        <v>4.1000000000000003E-3</v>
      </c>
      <c r="AB344" s="109">
        <v>0</v>
      </c>
      <c r="AC344" s="109">
        <v>0</v>
      </c>
      <c r="AD344" s="109">
        <v>3.7409999999999999E-2</v>
      </c>
      <c r="AE344" s="109">
        <v>0</v>
      </c>
      <c r="AF344" s="109">
        <v>0</v>
      </c>
      <c r="AG344" s="109">
        <v>0</v>
      </c>
    </row>
    <row r="345" spans="2:33" ht="15">
      <c r="B345" s="109"/>
      <c r="C345" s="109"/>
      <c r="D345" s="109">
        <v>2018</v>
      </c>
      <c r="E345" s="109">
        <v>0</v>
      </c>
      <c r="F345" s="109">
        <v>0</v>
      </c>
      <c r="G345" s="109">
        <v>0</v>
      </c>
      <c r="H345" s="109">
        <v>5.3409999999999999E-2</v>
      </c>
      <c r="I345" s="109">
        <v>0.12112000000000001</v>
      </c>
      <c r="J345" s="109">
        <v>3.4450000000000001E-2</v>
      </c>
      <c r="K345" s="109">
        <v>2.2120000000000001E-2</v>
      </c>
      <c r="L345" s="109">
        <v>0</v>
      </c>
      <c r="M345" s="109">
        <v>0.13888</v>
      </c>
      <c r="N345" s="109">
        <v>0</v>
      </c>
      <c r="O345" s="109">
        <v>0.01</v>
      </c>
      <c r="P345" s="109">
        <v>5.9520000000000003E-2</v>
      </c>
      <c r="Q345" s="109">
        <v>1.5800000000000002E-2</v>
      </c>
      <c r="R345" s="109">
        <v>4.0980000000000003E-2</v>
      </c>
      <c r="S345" s="109">
        <v>3.4509999999999999E-2</v>
      </c>
      <c r="T345" s="109">
        <v>0.26895999999999998</v>
      </c>
      <c r="U345" s="109">
        <v>1.5509999999999999E-2</v>
      </c>
      <c r="V345" s="109">
        <v>0</v>
      </c>
      <c r="W345" s="109">
        <v>0</v>
      </c>
      <c r="X345" s="109">
        <v>0</v>
      </c>
      <c r="Y345" s="109">
        <v>1.8429999999999998E-2</v>
      </c>
      <c r="Z345" s="109">
        <v>3.85E-2</v>
      </c>
      <c r="AA345" s="109">
        <v>7.7499999999999999E-3</v>
      </c>
      <c r="AB345" s="109">
        <v>0</v>
      </c>
      <c r="AC345" s="109">
        <v>0</v>
      </c>
      <c r="AD345" s="109">
        <v>3.1230000000000001E-2</v>
      </c>
      <c r="AE345" s="109">
        <v>0</v>
      </c>
      <c r="AF345" s="109">
        <v>0</v>
      </c>
      <c r="AG345" s="109">
        <v>0</v>
      </c>
    </row>
    <row r="346" spans="2:33" ht="15">
      <c r="B346" s="109"/>
      <c r="C346" s="109"/>
      <c r="D346" s="109">
        <v>2019</v>
      </c>
      <c r="E346" s="109">
        <v>1.8720000000000001E-2</v>
      </c>
      <c r="F346" s="109">
        <v>0</v>
      </c>
      <c r="G346" s="109">
        <v>0</v>
      </c>
      <c r="H346" s="109">
        <v>2.632E-2</v>
      </c>
      <c r="I346" s="109">
        <v>0</v>
      </c>
      <c r="J346" s="109">
        <v>2.8570000000000002E-2</v>
      </c>
      <c r="K346" s="109">
        <v>2.8490000000000001E-2</v>
      </c>
      <c r="L346" s="109">
        <v>0</v>
      </c>
      <c r="M346" s="109">
        <v>0</v>
      </c>
      <c r="N346" s="109">
        <v>0</v>
      </c>
      <c r="O346" s="109">
        <v>1.4959999999999999E-2</v>
      </c>
      <c r="P346" s="109">
        <v>7.7660000000000007E-2</v>
      </c>
      <c r="Q346" s="109">
        <v>1.559E-2</v>
      </c>
      <c r="R346" s="109">
        <v>0</v>
      </c>
      <c r="S346" s="109">
        <v>0.17324999999999999</v>
      </c>
      <c r="T346" s="109">
        <v>0</v>
      </c>
      <c r="U346" s="109">
        <v>1.5480000000000001E-2</v>
      </c>
      <c r="V346" s="109"/>
      <c r="W346" s="109">
        <v>0</v>
      </c>
      <c r="X346" s="109">
        <v>0</v>
      </c>
      <c r="Y346" s="109">
        <v>2.4320000000000001E-2</v>
      </c>
      <c r="Z346" s="309">
        <v>5.9081867774779917E-2</v>
      </c>
      <c r="AA346" s="109">
        <v>1.1809999999999999E-2</v>
      </c>
      <c r="AB346" s="109">
        <v>5.4679999999999999E-2</v>
      </c>
      <c r="AC346" s="109">
        <v>0</v>
      </c>
      <c r="AD346" s="109">
        <v>5.5320000000000001E-2</v>
      </c>
      <c r="AE346" s="109">
        <v>0</v>
      </c>
      <c r="AF346" s="109">
        <v>0</v>
      </c>
      <c r="AG346" s="109">
        <v>1.6900000000000001E-3</v>
      </c>
    </row>
    <row r="347" spans="2:33" ht="15">
      <c r="B347" s="109"/>
      <c r="C347" s="109"/>
      <c r="D347" s="109">
        <v>2020</v>
      </c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  <c r="AD347" s="109"/>
      <c r="AE347" s="109"/>
      <c r="AF347" s="109"/>
      <c r="AG347" s="109"/>
    </row>
    <row r="348" spans="2:33" ht="15">
      <c r="B348" s="110" t="s">
        <v>645</v>
      </c>
      <c r="C348" s="110" t="s">
        <v>646</v>
      </c>
      <c r="D348" s="110">
        <v>2006</v>
      </c>
      <c r="E348" s="110">
        <v>0.51251000000000002</v>
      </c>
      <c r="F348" s="110"/>
      <c r="G348" s="110">
        <v>0.88666999999999996</v>
      </c>
      <c r="H348" s="110"/>
      <c r="I348" s="110"/>
      <c r="J348" s="110">
        <v>1.0943400000000001</v>
      </c>
      <c r="K348" s="110"/>
      <c r="L348" s="110">
        <v>0.26073000000000002</v>
      </c>
      <c r="M348" s="110"/>
      <c r="N348" s="110">
        <v>5.2429999999999997E-2</v>
      </c>
      <c r="O348" s="110">
        <v>1.0211300000000001</v>
      </c>
      <c r="P348" s="110">
        <v>0.82513999999999998</v>
      </c>
      <c r="Q348" s="110">
        <v>0.69094</v>
      </c>
      <c r="R348" s="110"/>
      <c r="S348" s="110">
        <v>1.1986399999999999</v>
      </c>
      <c r="T348" s="110">
        <v>0.38372000000000001</v>
      </c>
      <c r="U348" s="110">
        <v>0.33421000000000001</v>
      </c>
      <c r="V348" s="110">
        <v>0</v>
      </c>
      <c r="W348" s="110"/>
      <c r="X348" s="110">
        <v>0.35042000000000001</v>
      </c>
      <c r="Y348" s="110">
        <v>1.4285699999999999</v>
      </c>
      <c r="Z348" s="110">
        <v>0.2321</v>
      </c>
      <c r="AA348" s="110">
        <v>0.11274000000000001</v>
      </c>
      <c r="AB348" s="110">
        <v>1.01874</v>
      </c>
      <c r="AC348" s="110">
        <v>0.16858999999999999</v>
      </c>
      <c r="AD348" s="110">
        <v>0.52156000000000002</v>
      </c>
      <c r="AE348" s="110">
        <v>0.31612000000000001</v>
      </c>
      <c r="AF348" s="110">
        <v>0.96118999999999999</v>
      </c>
      <c r="AG348" s="110">
        <v>0.42370000000000002</v>
      </c>
    </row>
    <row r="349" spans="2:33" ht="15">
      <c r="B349" s="110"/>
      <c r="C349" s="110"/>
      <c r="D349" s="110">
        <v>2007</v>
      </c>
      <c r="E349" s="110">
        <v>0.72902999999999996</v>
      </c>
      <c r="F349" s="110">
        <v>0.90744999999999998</v>
      </c>
      <c r="G349" s="110">
        <v>1.08243</v>
      </c>
      <c r="H349" s="110"/>
      <c r="I349" s="110">
        <v>0</v>
      </c>
      <c r="J349" s="110">
        <v>0.98109000000000002</v>
      </c>
      <c r="K349" s="110">
        <v>0.67320999999999998</v>
      </c>
      <c r="L349" s="110">
        <v>0.30495</v>
      </c>
      <c r="M349" s="110">
        <v>0</v>
      </c>
      <c r="N349" s="110">
        <v>0.20094999999999999</v>
      </c>
      <c r="O349" s="110">
        <v>1.01309</v>
      </c>
      <c r="P349" s="110">
        <v>1.0270600000000001</v>
      </c>
      <c r="Q349" s="110">
        <v>0.64961999999999998</v>
      </c>
      <c r="R349" s="110"/>
      <c r="S349" s="110">
        <v>0.97367999999999999</v>
      </c>
      <c r="T349" s="110">
        <v>0.29704999999999998</v>
      </c>
      <c r="U349" s="110">
        <v>0.37297000000000002</v>
      </c>
      <c r="V349" s="110">
        <v>0</v>
      </c>
      <c r="W349" s="110"/>
      <c r="X349" s="110">
        <v>0.53827000000000003</v>
      </c>
      <c r="Y349" s="110">
        <v>1.3785700000000001</v>
      </c>
      <c r="Z349" s="110">
        <v>0.16880000000000001</v>
      </c>
      <c r="AA349" s="110">
        <v>0.12554000000000001</v>
      </c>
      <c r="AB349" s="110">
        <v>1.26891</v>
      </c>
      <c r="AC349" s="110">
        <v>0.24932000000000001</v>
      </c>
      <c r="AD349" s="110">
        <v>0.58059000000000005</v>
      </c>
      <c r="AE349" s="110">
        <v>0.73068</v>
      </c>
      <c r="AF349" s="110">
        <v>0.94111999999999996</v>
      </c>
      <c r="AG349" s="110">
        <v>0.37790000000000001</v>
      </c>
    </row>
    <row r="350" spans="2:33" ht="15">
      <c r="B350" s="110"/>
      <c r="C350" s="110"/>
      <c r="D350" s="110">
        <v>2008</v>
      </c>
      <c r="E350" s="110">
        <v>0.58711999999999998</v>
      </c>
      <c r="F350" s="110"/>
      <c r="G350" s="110">
        <v>0.76976999999999995</v>
      </c>
      <c r="H350" s="110"/>
      <c r="I350" s="110">
        <v>0</v>
      </c>
      <c r="J350" s="110">
        <v>0.91449000000000003</v>
      </c>
      <c r="K350" s="110">
        <v>0.68423</v>
      </c>
      <c r="L350" s="110">
        <v>0.18292</v>
      </c>
      <c r="M350" s="110">
        <v>0.14022999999999999</v>
      </c>
      <c r="N350" s="110">
        <v>4.725E-2</v>
      </c>
      <c r="O350" s="110">
        <v>0.90266000000000002</v>
      </c>
      <c r="P350" s="110">
        <v>0.97636000000000001</v>
      </c>
      <c r="Q350" s="110">
        <v>0.53419000000000005</v>
      </c>
      <c r="R350" s="110"/>
      <c r="S350" s="110">
        <v>1.01834</v>
      </c>
      <c r="T350" s="110">
        <v>0.35142000000000001</v>
      </c>
      <c r="U350" s="110">
        <v>0.37342999999999998</v>
      </c>
      <c r="V350" s="110">
        <v>0</v>
      </c>
      <c r="W350" s="110"/>
      <c r="X350" s="110">
        <v>0.46094000000000002</v>
      </c>
      <c r="Y350" s="110">
        <v>1.1798500000000001</v>
      </c>
      <c r="Z350" s="110">
        <v>0.14943999999999999</v>
      </c>
      <c r="AA350" s="110">
        <v>0.12925</v>
      </c>
      <c r="AB350" s="110">
        <v>1.1973100000000001</v>
      </c>
      <c r="AC350" s="110">
        <v>0.30162</v>
      </c>
      <c r="AD350" s="110">
        <v>0.51376999999999995</v>
      </c>
      <c r="AE350" s="110">
        <v>0.99512</v>
      </c>
      <c r="AF350" s="110">
        <v>1.17571</v>
      </c>
      <c r="AG350" s="110">
        <v>0.36788999999999999</v>
      </c>
    </row>
    <row r="351" spans="2:33" ht="15">
      <c r="B351" s="110"/>
      <c r="C351" s="110"/>
      <c r="D351" s="110">
        <v>2009</v>
      </c>
      <c r="E351" s="110">
        <v>0.66315999999999997</v>
      </c>
      <c r="F351" s="110">
        <v>0.75105999999999995</v>
      </c>
      <c r="G351" s="110">
        <v>0.60336000000000001</v>
      </c>
      <c r="H351" s="110">
        <v>0.68967000000000001</v>
      </c>
      <c r="I351" s="110">
        <v>0</v>
      </c>
      <c r="J351" s="110">
        <v>1.1336599999999999</v>
      </c>
      <c r="K351" s="110">
        <v>0.87244999999999995</v>
      </c>
      <c r="L351" s="110">
        <v>0.27997</v>
      </c>
      <c r="M351" s="110">
        <v>0</v>
      </c>
      <c r="N351" s="110">
        <v>0.15295</v>
      </c>
      <c r="O351" s="110">
        <v>0.86639999999999995</v>
      </c>
      <c r="P351" s="110">
        <v>1.23952</v>
      </c>
      <c r="Q351" s="110">
        <v>0.66864999999999997</v>
      </c>
      <c r="R351" s="110"/>
      <c r="S351" s="110">
        <v>1.30779</v>
      </c>
      <c r="T351" s="110">
        <v>0.10999</v>
      </c>
      <c r="U351" s="110">
        <v>0.31663999999999998</v>
      </c>
      <c r="V351" s="110">
        <v>0.14230999999999999</v>
      </c>
      <c r="W351" s="110">
        <v>0.49608999999999998</v>
      </c>
      <c r="X351" s="110">
        <v>0.53400999999999998</v>
      </c>
      <c r="Y351" s="110">
        <v>1.4924200000000001</v>
      </c>
      <c r="Z351" s="110">
        <v>0.18484999999999999</v>
      </c>
      <c r="AA351" s="110">
        <v>0.11022999999999999</v>
      </c>
      <c r="AB351" s="110">
        <v>1.70034</v>
      </c>
      <c r="AC351" s="110">
        <v>0.28248000000000001</v>
      </c>
      <c r="AD351" s="110">
        <v>0.46822000000000003</v>
      </c>
      <c r="AE351" s="110">
        <v>0.54920000000000002</v>
      </c>
      <c r="AF351" s="110">
        <v>1.2456100000000001</v>
      </c>
      <c r="AG351" s="110">
        <v>0.36934</v>
      </c>
    </row>
    <row r="352" spans="2:33" ht="15">
      <c r="B352" s="110"/>
      <c r="C352" s="110"/>
      <c r="D352" s="110">
        <v>2010</v>
      </c>
      <c r="E352" s="110">
        <v>0.57655000000000001</v>
      </c>
      <c r="F352" s="110">
        <v>0.85714000000000001</v>
      </c>
      <c r="G352" s="110">
        <v>0.58752000000000004</v>
      </c>
      <c r="H352" s="110">
        <v>0.70648</v>
      </c>
      <c r="I352" s="110"/>
      <c r="J352" s="110">
        <v>1.2359899999999999</v>
      </c>
      <c r="K352" s="110">
        <v>0.87112000000000001</v>
      </c>
      <c r="L352" s="110">
        <v>0.31417</v>
      </c>
      <c r="M352" s="110">
        <v>0</v>
      </c>
      <c r="N352" s="110">
        <v>0.1179</v>
      </c>
      <c r="O352" s="110">
        <v>0.66413</v>
      </c>
      <c r="P352" s="110">
        <v>0.86273999999999995</v>
      </c>
      <c r="Q352" s="110">
        <v>0.67662</v>
      </c>
      <c r="R352" s="110">
        <v>0.78837999999999997</v>
      </c>
      <c r="S352" s="110">
        <v>1.18048</v>
      </c>
      <c r="T352" s="110">
        <v>0.33912999999999999</v>
      </c>
      <c r="U352" s="110">
        <v>0.33645999999999998</v>
      </c>
      <c r="V352" s="110">
        <v>0.28299999999999997</v>
      </c>
      <c r="W352" s="110">
        <v>0.36759999999999998</v>
      </c>
      <c r="X352" s="110">
        <v>0.78190000000000004</v>
      </c>
      <c r="Y352" s="110">
        <v>1.3745799999999999</v>
      </c>
      <c r="Z352" s="110">
        <v>0.15065000000000001</v>
      </c>
      <c r="AA352" s="110">
        <v>0.20085</v>
      </c>
      <c r="AB352" s="110">
        <v>1.2749999999999999</v>
      </c>
      <c r="AC352" s="110">
        <v>0.24593000000000001</v>
      </c>
      <c r="AD352" s="110">
        <v>0.48114000000000001</v>
      </c>
      <c r="AE352" s="110">
        <v>0.79605000000000004</v>
      </c>
      <c r="AF352" s="110">
        <v>1.00969</v>
      </c>
      <c r="AG352" s="110">
        <v>0.43075000000000002</v>
      </c>
    </row>
    <row r="353" spans="2:33" ht="15">
      <c r="B353" s="110"/>
      <c r="C353" s="110"/>
      <c r="D353" s="110">
        <v>2011</v>
      </c>
      <c r="E353" s="110">
        <v>0.57160999999999995</v>
      </c>
      <c r="F353" s="110">
        <v>0.97448000000000001</v>
      </c>
      <c r="G353" s="110">
        <v>0.86424000000000001</v>
      </c>
      <c r="H353" s="110">
        <v>0.57130000000000003</v>
      </c>
      <c r="I353" s="110">
        <v>0</v>
      </c>
      <c r="J353" s="110">
        <v>1.46326</v>
      </c>
      <c r="K353" s="110">
        <v>0.80986000000000002</v>
      </c>
      <c r="L353" s="110">
        <v>0.30796000000000001</v>
      </c>
      <c r="M353" s="110">
        <v>0</v>
      </c>
      <c r="N353" s="110">
        <v>0.31913000000000002</v>
      </c>
      <c r="O353" s="110">
        <v>0.66893000000000002</v>
      </c>
      <c r="P353" s="110">
        <v>1.25318</v>
      </c>
      <c r="Q353" s="110">
        <v>0.66198999999999997</v>
      </c>
      <c r="R353" s="110">
        <v>1.09375</v>
      </c>
      <c r="S353" s="110">
        <v>1.40635</v>
      </c>
      <c r="T353" s="110">
        <v>0.33226</v>
      </c>
      <c r="U353" s="110">
        <v>0.44111</v>
      </c>
      <c r="V353" s="110">
        <v>0.32633000000000001</v>
      </c>
      <c r="W353" s="110">
        <v>0.78996999999999995</v>
      </c>
      <c r="X353" s="110">
        <v>0.54137999999999997</v>
      </c>
      <c r="Y353" s="110">
        <v>1.44238</v>
      </c>
      <c r="Z353" s="110">
        <v>0.23991000000000001</v>
      </c>
      <c r="AA353" s="110">
        <v>0.12316000000000001</v>
      </c>
      <c r="AB353" s="110">
        <v>1.1287499999999999</v>
      </c>
      <c r="AC353" s="110">
        <v>0.72936000000000001</v>
      </c>
      <c r="AD353" s="110">
        <v>0.44178000000000001</v>
      </c>
      <c r="AE353" s="110">
        <v>1.2295199999999999</v>
      </c>
      <c r="AF353" s="110">
        <v>0.88129000000000002</v>
      </c>
      <c r="AG353" s="110">
        <v>0.38413000000000003</v>
      </c>
    </row>
    <row r="354" spans="2:33" ht="15">
      <c r="B354" s="110"/>
      <c r="C354" s="110"/>
      <c r="D354" s="110">
        <v>2012</v>
      </c>
      <c r="E354" s="110">
        <v>0.53403999999999996</v>
      </c>
      <c r="F354" s="110">
        <v>1.02765</v>
      </c>
      <c r="G354" s="110">
        <v>1.18709</v>
      </c>
      <c r="H354" s="110">
        <v>0.77112999999999998</v>
      </c>
      <c r="I354" s="110">
        <v>0</v>
      </c>
      <c r="J354" s="110">
        <v>1.38785</v>
      </c>
      <c r="K354" s="110">
        <v>0.83997999999999995</v>
      </c>
      <c r="L354" s="110">
        <v>0.50600000000000001</v>
      </c>
      <c r="M354" s="110">
        <v>0.70952000000000004</v>
      </c>
      <c r="N354" s="110">
        <v>8.5500000000000007E-2</v>
      </c>
      <c r="O354" s="110">
        <v>0.73121999999999998</v>
      </c>
      <c r="P354" s="110">
        <v>0.62880000000000003</v>
      </c>
      <c r="Q354" s="110">
        <v>0.69543999999999995</v>
      </c>
      <c r="R354" s="110">
        <v>0.93225000000000002</v>
      </c>
      <c r="S354" s="110">
        <v>1.2791399999999999</v>
      </c>
      <c r="T354" s="110">
        <v>0.27184000000000003</v>
      </c>
      <c r="U354" s="110">
        <v>0.39177000000000001</v>
      </c>
      <c r="V354" s="110">
        <v>0.88646000000000003</v>
      </c>
      <c r="W354" s="110">
        <v>0.57142000000000004</v>
      </c>
      <c r="X354" s="110">
        <v>0.37132999999999999</v>
      </c>
      <c r="Y354" s="110">
        <v>1.3487</v>
      </c>
      <c r="Z354" s="110">
        <v>0.17105999999999999</v>
      </c>
      <c r="AA354" s="110">
        <v>0.35715999999999998</v>
      </c>
      <c r="AB354" s="110">
        <v>1.54687</v>
      </c>
      <c r="AC354" s="110">
        <v>0.52558000000000005</v>
      </c>
      <c r="AD354" s="110">
        <v>0.58389999999999997</v>
      </c>
      <c r="AE354" s="110">
        <v>0.80539000000000005</v>
      </c>
      <c r="AF354" s="110">
        <v>0.82155999999999996</v>
      </c>
      <c r="AG354" s="110">
        <v>0.46303</v>
      </c>
    </row>
    <row r="355" spans="2:33" ht="15">
      <c r="B355" s="110"/>
      <c r="C355" s="110"/>
      <c r="D355" s="110">
        <v>2013</v>
      </c>
      <c r="E355" s="110">
        <v>0.65693000000000001</v>
      </c>
      <c r="F355" s="110">
        <v>0.96916000000000002</v>
      </c>
      <c r="G355" s="110">
        <v>0.60316999999999998</v>
      </c>
      <c r="H355" s="110">
        <v>0.75531999999999999</v>
      </c>
      <c r="I355" s="110">
        <v>0</v>
      </c>
      <c r="J355" s="110">
        <v>1.28651</v>
      </c>
      <c r="K355" s="110">
        <v>0.80801999999999996</v>
      </c>
      <c r="L355" s="110">
        <v>0.35887000000000002</v>
      </c>
      <c r="M355" s="110">
        <v>0.14760000000000001</v>
      </c>
      <c r="N355" s="110">
        <v>0.44681999999999999</v>
      </c>
      <c r="O355" s="110">
        <v>0.59414</v>
      </c>
      <c r="P355" s="110">
        <v>1.08995</v>
      </c>
      <c r="Q355" s="110">
        <v>0.58433000000000002</v>
      </c>
      <c r="R355" s="110">
        <v>0.66657</v>
      </c>
      <c r="S355" s="110">
        <v>0.68747000000000003</v>
      </c>
      <c r="T355" s="110">
        <v>0.16420000000000001</v>
      </c>
      <c r="U355" s="110">
        <v>0.40405999999999997</v>
      </c>
      <c r="V355" s="110">
        <v>0.56557000000000002</v>
      </c>
      <c r="W355" s="110">
        <v>0.44364999999999999</v>
      </c>
      <c r="X355" s="110">
        <v>0.17068</v>
      </c>
      <c r="Y355" s="110">
        <v>1.45679</v>
      </c>
      <c r="Z355" s="110">
        <v>0.20610000000000001</v>
      </c>
      <c r="AA355" s="110">
        <v>0.32717000000000002</v>
      </c>
      <c r="AB355" s="110">
        <v>1.2955099999999999</v>
      </c>
      <c r="AC355" s="110">
        <v>0.70709999999999995</v>
      </c>
      <c r="AD355" s="110">
        <v>0.61804000000000003</v>
      </c>
      <c r="AE355" s="110">
        <v>0.64549999999999996</v>
      </c>
      <c r="AF355" s="110">
        <v>1.17604</v>
      </c>
      <c r="AG355" s="110">
        <v>0.49786999999999998</v>
      </c>
    </row>
    <row r="356" spans="2:33" ht="15">
      <c r="B356" s="110"/>
      <c r="C356" s="110"/>
      <c r="D356" s="110">
        <v>2014</v>
      </c>
      <c r="E356" s="110">
        <v>0.60367000000000004</v>
      </c>
      <c r="F356" s="110">
        <v>1.0037400000000001</v>
      </c>
      <c r="G356" s="110">
        <v>1.0069399999999999</v>
      </c>
      <c r="H356" s="110">
        <v>0.79774999999999996</v>
      </c>
      <c r="I356" s="110">
        <v>0</v>
      </c>
      <c r="J356" s="110">
        <v>1.74247</v>
      </c>
      <c r="K356" s="110">
        <v>0.74863000000000002</v>
      </c>
      <c r="L356" s="110">
        <v>0.33188000000000001</v>
      </c>
      <c r="M356" s="110">
        <v>0.66754999999999998</v>
      </c>
      <c r="N356" s="110">
        <v>0.34797</v>
      </c>
      <c r="O356" s="110">
        <v>0.68054000000000003</v>
      </c>
      <c r="P356" s="110">
        <v>1.2882899999999999</v>
      </c>
      <c r="Q356" s="110">
        <v>0.60828000000000004</v>
      </c>
      <c r="R356" s="110">
        <v>1.3374699999999999</v>
      </c>
      <c r="S356" s="110">
        <v>0.78142</v>
      </c>
      <c r="T356" s="110">
        <v>0.27365</v>
      </c>
      <c r="U356" s="110">
        <v>0.43256</v>
      </c>
      <c r="V356" s="110">
        <v>0.41969000000000001</v>
      </c>
      <c r="W356" s="110">
        <v>0.66569999999999996</v>
      </c>
      <c r="X356" s="110">
        <v>0.31529000000000001</v>
      </c>
      <c r="Y356" s="110">
        <v>1.23451</v>
      </c>
      <c r="Z356" s="110">
        <v>0.30381999999999998</v>
      </c>
      <c r="AA356" s="110">
        <v>0.33267000000000002</v>
      </c>
      <c r="AB356" s="110">
        <v>1.2038599999999999</v>
      </c>
      <c r="AC356" s="110">
        <v>0.88417000000000001</v>
      </c>
      <c r="AD356" s="110">
        <v>0.51885000000000003</v>
      </c>
      <c r="AE356" s="110">
        <v>0.87709999999999999</v>
      </c>
      <c r="AF356" s="110">
        <v>0.93616999999999995</v>
      </c>
      <c r="AG356" s="110">
        <v>0.52556999999999998</v>
      </c>
    </row>
    <row r="357" spans="2:33" ht="15">
      <c r="B357" s="110"/>
      <c r="C357" s="110"/>
      <c r="D357" s="110">
        <v>2015</v>
      </c>
      <c r="E357" s="110">
        <v>0.62212999999999996</v>
      </c>
      <c r="F357" s="110">
        <v>0.95182</v>
      </c>
      <c r="G357" s="110">
        <v>0.72970000000000002</v>
      </c>
      <c r="H357" s="110">
        <v>0.75899000000000005</v>
      </c>
      <c r="I357" s="110">
        <v>0</v>
      </c>
      <c r="J357" s="110">
        <v>1.29549</v>
      </c>
      <c r="K357" s="110">
        <v>0.77381</v>
      </c>
      <c r="L357" s="110">
        <v>0.43001</v>
      </c>
      <c r="M357" s="110">
        <v>0.99417</v>
      </c>
      <c r="N357" s="110">
        <v>0.64598999999999995</v>
      </c>
      <c r="O357" s="110">
        <v>0.53781999999999996</v>
      </c>
      <c r="P357" s="110">
        <v>0.98851999999999995</v>
      </c>
      <c r="Q357" s="110">
        <v>0.61133000000000004</v>
      </c>
      <c r="R357" s="110">
        <v>1.43293</v>
      </c>
      <c r="S357" s="110">
        <v>0.52776999999999996</v>
      </c>
      <c r="T357" s="110">
        <v>0.10946</v>
      </c>
      <c r="U357" s="110">
        <v>0.37293999999999999</v>
      </c>
      <c r="V357" s="110">
        <v>0.28292</v>
      </c>
      <c r="W357" s="110">
        <v>0.32657999999999998</v>
      </c>
      <c r="X357" s="110">
        <v>0.59213000000000005</v>
      </c>
      <c r="Y357" s="110">
        <v>1.43099</v>
      </c>
      <c r="Z357" s="110">
        <v>0.13531000000000001</v>
      </c>
      <c r="AA357" s="110">
        <v>0.39118000000000003</v>
      </c>
      <c r="AB357" s="110">
        <v>1.01966</v>
      </c>
      <c r="AC357" s="110">
        <v>0.50546999999999997</v>
      </c>
      <c r="AD357" s="110">
        <v>0.57913000000000003</v>
      </c>
      <c r="AE357" s="110">
        <v>0.74261999999999995</v>
      </c>
      <c r="AF357" s="110">
        <v>1.27105</v>
      </c>
      <c r="AG357" s="110">
        <v>0.44701000000000002</v>
      </c>
    </row>
    <row r="358" spans="2:33" ht="15">
      <c r="B358" s="110"/>
      <c r="C358" s="110"/>
      <c r="D358" s="110">
        <v>2016</v>
      </c>
      <c r="E358" s="110">
        <v>0.64578999999999998</v>
      </c>
      <c r="F358" s="110">
        <v>1.071</v>
      </c>
      <c r="G358" s="110">
        <v>0.51010999999999995</v>
      </c>
      <c r="H358" s="110">
        <v>0.71882000000000001</v>
      </c>
      <c r="I358" s="110">
        <v>0</v>
      </c>
      <c r="J358" s="110">
        <v>1.25308</v>
      </c>
      <c r="K358" s="110">
        <v>0.74824999999999997</v>
      </c>
      <c r="L358" s="110">
        <v>0.43001</v>
      </c>
      <c r="M358" s="110">
        <v>0.14932000000000001</v>
      </c>
      <c r="N358" s="110">
        <v>0.38384000000000001</v>
      </c>
      <c r="O358" s="110">
        <v>0.57903000000000004</v>
      </c>
      <c r="P358" s="110">
        <v>1.2820499999999999</v>
      </c>
      <c r="Q358" s="110">
        <v>0.66808000000000001</v>
      </c>
      <c r="R358" s="110">
        <v>1.29782</v>
      </c>
      <c r="S358" s="110">
        <v>0.60897999999999997</v>
      </c>
      <c r="T358" s="110">
        <v>0.27221000000000001</v>
      </c>
      <c r="U358" s="110">
        <v>0.44180999999999998</v>
      </c>
      <c r="V358" s="110">
        <v>0.69145999999999996</v>
      </c>
      <c r="W358" s="110">
        <v>0.34450999999999998</v>
      </c>
      <c r="X358" s="110">
        <v>0.54493000000000003</v>
      </c>
      <c r="Y358" s="110">
        <v>1.40283</v>
      </c>
      <c r="Z358" s="110">
        <v>0.23832</v>
      </c>
      <c r="AA358" s="110">
        <v>0.49508999999999997</v>
      </c>
      <c r="AB358" s="110">
        <v>0.86231999999999998</v>
      </c>
      <c r="AC358" s="110">
        <v>0.56174999999999997</v>
      </c>
      <c r="AD358" s="110">
        <v>0.45199</v>
      </c>
      <c r="AE358" s="110">
        <v>1.2216400000000001</v>
      </c>
      <c r="AF358" s="110">
        <v>1.20092</v>
      </c>
      <c r="AG358" s="110">
        <v>0.48270000000000002</v>
      </c>
    </row>
    <row r="359" spans="2:33" ht="15">
      <c r="B359" s="110"/>
      <c r="C359" s="110"/>
      <c r="D359" s="110">
        <v>2017</v>
      </c>
      <c r="E359" s="110">
        <v>0.46884999999999999</v>
      </c>
      <c r="F359" s="110">
        <v>0.88044</v>
      </c>
      <c r="G359" s="110">
        <v>0.75214999999999999</v>
      </c>
      <c r="H359" s="110">
        <v>0.73099999999999998</v>
      </c>
      <c r="I359" s="110">
        <v>0</v>
      </c>
      <c r="J359" s="110">
        <v>1.20068</v>
      </c>
      <c r="K359" s="110">
        <v>0.71821999999999997</v>
      </c>
      <c r="L359" s="110">
        <v>0.38740000000000002</v>
      </c>
      <c r="M359" s="110">
        <v>0.76803999999999994</v>
      </c>
      <c r="N359" s="110">
        <v>0.64207999999999998</v>
      </c>
      <c r="O359" s="110">
        <v>0.63180000000000003</v>
      </c>
      <c r="P359" s="110">
        <v>1.1642399999999999</v>
      </c>
      <c r="Q359" s="110">
        <v>0.61111000000000004</v>
      </c>
      <c r="R359" s="110">
        <v>0.97221999999999997</v>
      </c>
      <c r="S359" s="110">
        <v>0.70525000000000004</v>
      </c>
      <c r="T359" s="110">
        <v>0.37097000000000002</v>
      </c>
      <c r="U359" s="110">
        <v>0.46983999999999998</v>
      </c>
      <c r="V359" s="110">
        <v>0.19549</v>
      </c>
      <c r="W359" s="110">
        <v>0.22420999999999999</v>
      </c>
      <c r="X359" s="110">
        <v>0.44685000000000002</v>
      </c>
      <c r="Y359" s="110">
        <v>1.3526400000000001</v>
      </c>
      <c r="Z359" s="110">
        <v>0.34895999999999999</v>
      </c>
      <c r="AA359" s="110">
        <v>0.45972000000000002</v>
      </c>
      <c r="AB359" s="110">
        <v>1.3603400000000001</v>
      </c>
      <c r="AC359" s="110">
        <v>0.53805000000000003</v>
      </c>
      <c r="AD359" s="110">
        <v>0.31175000000000003</v>
      </c>
      <c r="AE359" s="110">
        <v>0.68174999999999997</v>
      </c>
      <c r="AF359" s="110">
        <v>1.33632</v>
      </c>
      <c r="AG359" s="110">
        <v>0.43232999999999999</v>
      </c>
    </row>
    <row r="360" spans="2:33" ht="15">
      <c r="B360" s="110"/>
      <c r="C360" s="110"/>
      <c r="D360" s="110">
        <v>2018</v>
      </c>
      <c r="E360" s="110">
        <v>0.55859000000000003</v>
      </c>
      <c r="F360" s="110">
        <v>0.91579999999999995</v>
      </c>
      <c r="G360" s="110">
        <v>0.50412999999999997</v>
      </c>
      <c r="H360" s="110">
        <v>0.74251999999999996</v>
      </c>
      <c r="I360" s="110">
        <v>0</v>
      </c>
      <c r="J360" s="110">
        <v>1.0565</v>
      </c>
      <c r="K360" s="110">
        <v>0.67486999999999997</v>
      </c>
      <c r="L360" s="110">
        <v>0.42115999999999998</v>
      </c>
      <c r="M360" s="110">
        <v>0.83333000000000002</v>
      </c>
      <c r="N360" s="110">
        <v>0.45417000000000002</v>
      </c>
      <c r="O360" s="110">
        <v>0.45016</v>
      </c>
      <c r="P360" s="110">
        <v>0.95238</v>
      </c>
      <c r="Q360" s="110">
        <v>0.65010999999999997</v>
      </c>
      <c r="R360" s="110">
        <v>0.94254000000000004</v>
      </c>
      <c r="S360" s="110">
        <v>0.54354000000000002</v>
      </c>
      <c r="T360" s="110">
        <v>0.48413</v>
      </c>
      <c r="U360" s="110">
        <v>0.37228</v>
      </c>
      <c r="V360" s="110">
        <v>0.25984000000000002</v>
      </c>
      <c r="W360" s="110">
        <v>0.11495</v>
      </c>
      <c r="X360" s="110">
        <v>0.23691999999999999</v>
      </c>
      <c r="Y360" s="110">
        <v>1.1919299999999999</v>
      </c>
      <c r="Z360" s="110">
        <v>0.30802000000000002</v>
      </c>
      <c r="AA360" s="110">
        <v>0.40738000000000002</v>
      </c>
      <c r="AB360" s="110">
        <v>0.79722000000000004</v>
      </c>
      <c r="AC360" s="110">
        <v>0.72028999999999999</v>
      </c>
      <c r="AD360" s="110">
        <v>0.49343999999999999</v>
      </c>
      <c r="AE360" s="110">
        <v>0.65047999999999995</v>
      </c>
      <c r="AF360" s="110">
        <v>1.34459</v>
      </c>
      <c r="AG360" s="110">
        <v>0.45351000000000002</v>
      </c>
    </row>
    <row r="361" spans="2:33" ht="15">
      <c r="B361" s="110"/>
      <c r="C361" s="110"/>
      <c r="D361" s="110">
        <v>2019</v>
      </c>
      <c r="E361" s="110">
        <v>0.44307999999999997</v>
      </c>
      <c r="F361" s="110">
        <v>0.92286000000000001</v>
      </c>
      <c r="G361" s="110">
        <v>0.62746999999999997</v>
      </c>
      <c r="H361" s="110">
        <v>0.66349999999999998</v>
      </c>
      <c r="I361" s="110">
        <v>0</v>
      </c>
      <c r="J361" s="110">
        <v>1.20581</v>
      </c>
      <c r="K361" s="110">
        <v>0.59375</v>
      </c>
      <c r="L361" s="110">
        <v>0.50465000000000004</v>
      </c>
      <c r="M361" s="110">
        <v>0.68203000000000003</v>
      </c>
      <c r="N361" s="110">
        <v>0.18068000000000001</v>
      </c>
      <c r="O361" s="110">
        <v>0.44395000000000001</v>
      </c>
      <c r="P361" s="110">
        <v>1.1262099999999999</v>
      </c>
      <c r="Q361" s="110">
        <v>0.58128999999999997</v>
      </c>
      <c r="R361" s="110">
        <v>0.91566000000000003</v>
      </c>
      <c r="S361" s="110">
        <v>0.62919999999999998</v>
      </c>
      <c r="T361" s="110">
        <v>0.10382</v>
      </c>
      <c r="U361" s="110">
        <v>0.34847</v>
      </c>
      <c r="V361" s="110">
        <v>0.1183</v>
      </c>
      <c r="W361" s="110">
        <v>0</v>
      </c>
      <c r="X361" s="110">
        <v>0.65220999999999996</v>
      </c>
      <c r="Y361" s="110">
        <v>1.1796800000000001</v>
      </c>
      <c r="Z361" s="309">
        <v>0.13785769147448648</v>
      </c>
      <c r="AA361" s="110">
        <v>0.61433000000000004</v>
      </c>
      <c r="AB361" s="110">
        <v>1.0936399999999999</v>
      </c>
      <c r="AC361" s="110">
        <v>0.51709000000000005</v>
      </c>
      <c r="AD361" s="110">
        <v>0.52249000000000001</v>
      </c>
      <c r="AE361" s="110">
        <v>0.84526000000000001</v>
      </c>
      <c r="AF361" s="110">
        <v>1.06867</v>
      </c>
      <c r="AG361" s="110">
        <v>0.43885000000000002</v>
      </c>
    </row>
    <row r="362" spans="2:33" ht="15">
      <c r="B362" s="110"/>
      <c r="C362" s="110"/>
      <c r="D362" s="110">
        <v>2020</v>
      </c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  <c r="AA362" s="110"/>
      <c r="AB362" s="110"/>
      <c r="AC362" s="110"/>
      <c r="AD362" s="110"/>
      <c r="AE362" s="110"/>
      <c r="AF362" s="110"/>
      <c r="AG362" s="110"/>
    </row>
    <row r="363" spans="2:33" ht="15">
      <c r="B363" s="109" t="s">
        <v>192</v>
      </c>
      <c r="C363" s="109" t="s">
        <v>184</v>
      </c>
      <c r="D363" s="109">
        <v>2006</v>
      </c>
      <c r="E363" s="109"/>
      <c r="F363" s="109">
        <v>0</v>
      </c>
      <c r="G363" s="109">
        <v>0</v>
      </c>
      <c r="H363" s="109"/>
      <c r="I363" s="109"/>
      <c r="J363" s="109"/>
      <c r="K363" s="109"/>
      <c r="L363" s="109"/>
      <c r="M363" s="109"/>
      <c r="N363" s="109"/>
      <c r="O363" s="109">
        <v>0</v>
      </c>
      <c r="P363" s="109"/>
      <c r="Q363" s="109"/>
      <c r="R363" s="109"/>
      <c r="S363" s="109"/>
      <c r="T363" s="109">
        <v>0</v>
      </c>
      <c r="U363" s="109"/>
      <c r="V363" s="109"/>
      <c r="W363" s="109"/>
      <c r="X363" s="109"/>
      <c r="Y363" s="109"/>
      <c r="Z363" s="109"/>
      <c r="AA363" s="109"/>
      <c r="AB363" s="109"/>
      <c r="AC363" s="109">
        <v>0</v>
      </c>
      <c r="AD363" s="109"/>
      <c r="AE363" s="109"/>
      <c r="AF363" s="109"/>
      <c r="AG363" s="109"/>
    </row>
    <row r="364" spans="2:33" ht="15">
      <c r="B364" s="109"/>
      <c r="C364" s="109"/>
      <c r="D364" s="109">
        <v>2007</v>
      </c>
      <c r="E364" s="109"/>
      <c r="F364" s="109"/>
      <c r="G364" s="109">
        <v>0</v>
      </c>
      <c r="H364" s="109"/>
      <c r="I364" s="109"/>
      <c r="J364" s="109"/>
      <c r="K364" s="109"/>
      <c r="L364" s="109">
        <v>0</v>
      </c>
      <c r="M364" s="109"/>
      <c r="N364" s="109"/>
      <c r="O364" s="109">
        <v>0</v>
      </c>
      <c r="P364" s="109">
        <v>0</v>
      </c>
      <c r="Q364" s="109"/>
      <c r="R364" s="109"/>
      <c r="S364" s="109"/>
      <c r="T364" s="109">
        <v>0</v>
      </c>
      <c r="U364" s="109"/>
      <c r="V364" s="109"/>
      <c r="W364" s="109"/>
      <c r="X364" s="109"/>
      <c r="Y364" s="109"/>
      <c r="Z364" s="109">
        <v>0</v>
      </c>
      <c r="AA364" s="109"/>
      <c r="AB364" s="109"/>
      <c r="AC364" s="109"/>
      <c r="AD364" s="109"/>
      <c r="AE364" s="109">
        <v>0</v>
      </c>
      <c r="AF364" s="109"/>
      <c r="AG364" s="109"/>
    </row>
    <row r="365" spans="2:33" ht="15">
      <c r="B365" s="109"/>
      <c r="C365" s="109"/>
      <c r="D365" s="109">
        <v>2008</v>
      </c>
      <c r="E365" s="109"/>
      <c r="F365" s="109"/>
      <c r="G365" s="109">
        <v>0</v>
      </c>
      <c r="H365" s="109"/>
      <c r="I365" s="109"/>
      <c r="J365" s="109"/>
      <c r="K365" s="109"/>
      <c r="L365" s="109">
        <v>0</v>
      </c>
      <c r="M365" s="109"/>
      <c r="N365" s="109"/>
      <c r="O365" s="109"/>
      <c r="P365" s="109"/>
      <c r="Q365" s="109"/>
      <c r="R365" s="109"/>
      <c r="S365" s="109"/>
      <c r="T365" s="109">
        <v>0</v>
      </c>
      <c r="U365" s="109"/>
      <c r="V365" s="109"/>
      <c r="W365" s="109"/>
      <c r="X365" s="109"/>
      <c r="Y365" s="109"/>
      <c r="Z365" s="109">
        <v>0</v>
      </c>
      <c r="AA365" s="109"/>
      <c r="AB365" s="109"/>
      <c r="AC365" s="109"/>
      <c r="AD365" s="109"/>
      <c r="AE365" s="109">
        <v>0</v>
      </c>
      <c r="AF365" s="109"/>
      <c r="AG365" s="109"/>
    </row>
    <row r="366" spans="2:33" ht="15">
      <c r="B366" s="109"/>
      <c r="C366" s="109"/>
      <c r="D366" s="109">
        <v>2009</v>
      </c>
      <c r="E366" s="109">
        <v>0</v>
      </c>
      <c r="F366" s="109"/>
      <c r="G366" s="109">
        <v>0</v>
      </c>
      <c r="H366" s="109">
        <v>0</v>
      </c>
      <c r="I366" s="109"/>
      <c r="J366" s="109"/>
      <c r="K366" s="109"/>
      <c r="L366" s="109"/>
      <c r="M366" s="109"/>
      <c r="N366" s="109">
        <v>0</v>
      </c>
      <c r="O366" s="109"/>
      <c r="P366" s="109">
        <v>0</v>
      </c>
      <c r="Q366" s="109">
        <v>0</v>
      </c>
      <c r="R366" s="109"/>
      <c r="S366" s="109"/>
      <c r="T366" s="109">
        <v>0</v>
      </c>
      <c r="U366" s="109"/>
      <c r="V366" s="109"/>
      <c r="W366" s="109"/>
      <c r="X366" s="109"/>
      <c r="Y366" s="109"/>
      <c r="Z366" s="109">
        <v>0</v>
      </c>
      <c r="AA366" s="109">
        <v>0</v>
      </c>
      <c r="AB366" s="109"/>
      <c r="AC366" s="109"/>
      <c r="AD366" s="109"/>
      <c r="AE366" s="109">
        <v>0</v>
      </c>
      <c r="AF366" s="109"/>
      <c r="AG366" s="109">
        <v>1</v>
      </c>
    </row>
    <row r="367" spans="2:33" ht="15">
      <c r="B367" s="109"/>
      <c r="C367" s="109"/>
      <c r="D367" s="109">
        <v>2010</v>
      </c>
      <c r="E367" s="109">
        <v>0</v>
      </c>
      <c r="F367" s="109">
        <v>2</v>
      </c>
      <c r="G367" s="109">
        <v>0</v>
      </c>
      <c r="H367" s="109">
        <v>1</v>
      </c>
      <c r="I367" s="109">
        <v>0</v>
      </c>
      <c r="J367" s="109">
        <v>0</v>
      </c>
      <c r="K367" s="109">
        <v>2</v>
      </c>
      <c r="L367" s="109">
        <v>2</v>
      </c>
      <c r="M367" s="109">
        <v>0</v>
      </c>
      <c r="N367" s="109">
        <v>0</v>
      </c>
      <c r="O367" s="109">
        <v>1</v>
      </c>
      <c r="P367" s="109">
        <v>0</v>
      </c>
      <c r="Q367" s="109"/>
      <c r="R367" s="109">
        <v>0</v>
      </c>
      <c r="S367" s="109">
        <v>0</v>
      </c>
      <c r="T367" s="109">
        <v>0</v>
      </c>
      <c r="U367" s="109">
        <v>5</v>
      </c>
      <c r="V367" s="109">
        <v>3</v>
      </c>
      <c r="W367" s="109">
        <v>0</v>
      </c>
      <c r="X367" s="109">
        <v>2</v>
      </c>
      <c r="Y367" s="109">
        <v>0</v>
      </c>
      <c r="Z367" s="109">
        <v>0</v>
      </c>
      <c r="AA367" s="109">
        <v>32</v>
      </c>
      <c r="AB367" s="109">
        <v>1</v>
      </c>
      <c r="AC367" s="109">
        <v>2</v>
      </c>
      <c r="AD367" s="109">
        <v>0</v>
      </c>
      <c r="AE367" s="109">
        <v>0</v>
      </c>
      <c r="AF367" s="109">
        <v>0</v>
      </c>
      <c r="AG367" s="109">
        <v>0</v>
      </c>
    </row>
    <row r="368" spans="2:33" ht="15">
      <c r="B368" s="109"/>
      <c r="C368" s="109"/>
      <c r="D368" s="109">
        <v>2011</v>
      </c>
      <c r="E368" s="109">
        <v>0</v>
      </c>
      <c r="F368" s="109">
        <v>0</v>
      </c>
      <c r="G368" s="109">
        <v>0</v>
      </c>
      <c r="H368" s="109">
        <v>1</v>
      </c>
      <c r="I368" s="109">
        <v>1</v>
      </c>
      <c r="J368" s="109">
        <v>0</v>
      </c>
      <c r="K368" s="109">
        <v>3</v>
      </c>
      <c r="L368" s="109">
        <v>2</v>
      </c>
      <c r="M368" s="109">
        <v>0</v>
      </c>
      <c r="N368" s="109">
        <v>0</v>
      </c>
      <c r="O368" s="109">
        <v>4</v>
      </c>
      <c r="P368" s="109">
        <v>0</v>
      </c>
      <c r="Q368" s="109">
        <v>2</v>
      </c>
      <c r="R368" s="109">
        <v>0</v>
      </c>
      <c r="S368" s="109">
        <v>0</v>
      </c>
      <c r="T368" s="109">
        <v>0</v>
      </c>
      <c r="U368" s="109">
        <v>0</v>
      </c>
      <c r="V368" s="109">
        <v>3</v>
      </c>
      <c r="W368" s="109">
        <v>0</v>
      </c>
      <c r="X368" s="109">
        <v>2</v>
      </c>
      <c r="Y368" s="109">
        <v>3</v>
      </c>
      <c r="Z368" s="109">
        <v>0</v>
      </c>
      <c r="AA368" s="109">
        <v>6</v>
      </c>
      <c r="AB368" s="109">
        <v>0</v>
      </c>
      <c r="AC368" s="109">
        <v>1</v>
      </c>
      <c r="AD368" s="109">
        <v>0</v>
      </c>
      <c r="AE368" s="109">
        <v>0</v>
      </c>
      <c r="AF368" s="109">
        <v>0</v>
      </c>
      <c r="AG368" s="109">
        <v>1</v>
      </c>
    </row>
    <row r="369" spans="2:33" ht="15">
      <c r="B369" s="109"/>
      <c r="C369" s="109"/>
      <c r="D369" s="109">
        <v>2012</v>
      </c>
      <c r="E369" s="109">
        <v>0</v>
      </c>
      <c r="F369" s="109">
        <v>2</v>
      </c>
      <c r="G369" s="109">
        <v>0</v>
      </c>
      <c r="H369" s="109">
        <v>0</v>
      </c>
      <c r="I369" s="109">
        <v>0</v>
      </c>
      <c r="J369" s="109">
        <v>0</v>
      </c>
      <c r="K369" s="109">
        <v>4</v>
      </c>
      <c r="L369" s="109">
        <v>1</v>
      </c>
      <c r="M369" s="109">
        <v>0</v>
      </c>
      <c r="N369" s="109">
        <v>0</v>
      </c>
      <c r="O369" s="109">
        <v>2</v>
      </c>
      <c r="P369" s="109">
        <v>1</v>
      </c>
      <c r="Q369" s="109">
        <v>3</v>
      </c>
      <c r="R369" s="109">
        <v>0</v>
      </c>
      <c r="S369" s="109">
        <v>0</v>
      </c>
      <c r="T369" s="109">
        <v>0</v>
      </c>
      <c r="U369" s="109">
        <v>1</v>
      </c>
      <c r="V369" s="109">
        <v>4</v>
      </c>
      <c r="W369" s="109">
        <v>0</v>
      </c>
      <c r="X369" s="109">
        <v>2</v>
      </c>
      <c r="Y369" s="109">
        <v>2</v>
      </c>
      <c r="Z369" s="109">
        <v>0</v>
      </c>
      <c r="AA369" s="109">
        <v>1</v>
      </c>
      <c r="AB369" s="109">
        <v>0</v>
      </c>
      <c r="AC369" s="109">
        <v>0</v>
      </c>
      <c r="AD369" s="109">
        <v>0</v>
      </c>
      <c r="AE369" s="109">
        <v>0</v>
      </c>
      <c r="AF369" s="109">
        <v>0</v>
      </c>
      <c r="AG369" s="109">
        <v>0</v>
      </c>
    </row>
    <row r="370" spans="2:33" ht="15">
      <c r="B370" s="109"/>
      <c r="C370" s="109"/>
      <c r="D370" s="109">
        <v>2013</v>
      </c>
      <c r="E370" s="109">
        <v>0</v>
      </c>
      <c r="F370" s="109">
        <v>1</v>
      </c>
      <c r="G370" s="109">
        <v>0</v>
      </c>
      <c r="H370" s="109">
        <v>0</v>
      </c>
      <c r="I370" s="109">
        <v>1</v>
      </c>
      <c r="J370" s="109">
        <v>0</v>
      </c>
      <c r="K370" s="109">
        <v>4</v>
      </c>
      <c r="L370" s="109">
        <v>0</v>
      </c>
      <c r="M370" s="109">
        <v>0</v>
      </c>
      <c r="N370" s="109">
        <v>0</v>
      </c>
      <c r="O370" s="109">
        <v>3</v>
      </c>
      <c r="P370" s="109">
        <v>1</v>
      </c>
      <c r="Q370" s="109">
        <v>4</v>
      </c>
      <c r="R370" s="109">
        <v>0</v>
      </c>
      <c r="S370" s="109">
        <v>0</v>
      </c>
      <c r="T370" s="109">
        <v>0</v>
      </c>
      <c r="U370" s="109">
        <v>1</v>
      </c>
      <c r="V370" s="109">
        <v>2</v>
      </c>
      <c r="W370" s="109">
        <v>0</v>
      </c>
      <c r="X370" s="109">
        <v>2</v>
      </c>
      <c r="Y370" s="109">
        <v>0</v>
      </c>
      <c r="Z370" s="109">
        <v>1</v>
      </c>
      <c r="AA370" s="109">
        <v>1</v>
      </c>
      <c r="AB370" s="109">
        <v>0</v>
      </c>
      <c r="AC370" s="109">
        <v>0</v>
      </c>
      <c r="AD370" s="109">
        <v>0</v>
      </c>
      <c r="AE370" s="109">
        <v>0</v>
      </c>
      <c r="AF370" s="109">
        <v>0</v>
      </c>
      <c r="AG370" s="109">
        <v>0</v>
      </c>
    </row>
    <row r="371" spans="2:33" ht="15">
      <c r="B371" s="109"/>
      <c r="C371" s="109"/>
      <c r="D371" s="109">
        <v>2014</v>
      </c>
      <c r="E371" s="109">
        <v>0</v>
      </c>
      <c r="F371" s="109">
        <v>1</v>
      </c>
      <c r="G371" s="109">
        <v>0</v>
      </c>
      <c r="H371" s="109">
        <v>0</v>
      </c>
      <c r="I371" s="109">
        <v>0</v>
      </c>
      <c r="J371" s="109">
        <v>0</v>
      </c>
      <c r="K371" s="109">
        <v>9</v>
      </c>
      <c r="L371" s="109">
        <v>1</v>
      </c>
      <c r="M371" s="109">
        <v>0</v>
      </c>
      <c r="N371" s="109">
        <v>0</v>
      </c>
      <c r="O371" s="109">
        <v>0</v>
      </c>
      <c r="P371" s="109">
        <v>4</v>
      </c>
      <c r="Q371" s="109">
        <v>4</v>
      </c>
      <c r="R371" s="109">
        <v>0</v>
      </c>
      <c r="S371" s="109">
        <v>0</v>
      </c>
      <c r="T371" s="109">
        <v>0</v>
      </c>
      <c r="U371" s="109">
        <v>2</v>
      </c>
      <c r="V371" s="109">
        <v>3</v>
      </c>
      <c r="W371" s="109">
        <v>0</v>
      </c>
      <c r="X371" s="109">
        <v>2</v>
      </c>
      <c r="Y371" s="109">
        <v>1</v>
      </c>
      <c r="Z371" s="109">
        <v>2</v>
      </c>
      <c r="AA371" s="109">
        <v>1</v>
      </c>
      <c r="AB371" s="109">
        <v>3</v>
      </c>
      <c r="AC371" s="109">
        <v>0</v>
      </c>
      <c r="AD371" s="109">
        <v>4</v>
      </c>
      <c r="AE371" s="109">
        <v>0</v>
      </c>
      <c r="AF371" s="109">
        <v>0</v>
      </c>
      <c r="AG371" s="109">
        <v>0</v>
      </c>
    </row>
    <row r="372" spans="2:33" ht="15">
      <c r="B372" s="109"/>
      <c r="C372" s="109"/>
      <c r="D372" s="109">
        <v>2015</v>
      </c>
      <c r="E372" s="109">
        <v>0</v>
      </c>
      <c r="F372" s="109">
        <v>0</v>
      </c>
      <c r="G372" s="109">
        <v>1</v>
      </c>
      <c r="H372" s="109">
        <v>1</v>
      </c>
      <c r="I372" s="109">
        <v>0</v>
      </c>
      <c r="J372" s="109">
        <v>1</v>
      </c>
      <c r="K372" s="109">
        <v>6</v>
      </c>
      <c r="L372" s="109">
        <v>2</v>
      </c>
      <c r="M372" s="109">
        <v>0</v>
      </c>
      <c r="N372" s="109">
        <v>0</v>
      </c>
      <c r="O372" s="109">
        <v>0</v>
      </c>
      <c r="P372" s="109">
        <v>1</v>
      </c>
      <c r="Q372" s="109">
        <v>2</v>
      </c>
      <c r="R372" s="109">
        <v>0</v>
      </c>
      <c r="S372" s="109">
        <v>0</v>
      </c>
      <c r="T372" s="109">
        <v>0</v>
      </c>
      <c r="U372" s="109">
        <v>0</v>
      </c>
      <c r="V372" s="109">
        <v>0</v>
      </c>
      <c r="W372" s="109">
        <v>0</v>
      </c>
      <c r="X372" s="109">
        <v>0</v>
      </c>
      <c r="Y372" s="109">
        <v>2</v>
      </c>
      <c r="Z372" s="109">
        <v>2</v>
      </c>
      <c r="AA372" s="109">
        <v>1</v>
      </c>
      <c r="AB372" s="109">
        <v>0</v>
      </c>
      <c r="AC372" s="109">
        <v>0</v>
      </c>
      <c r="AD372" s="109">
        <v>0</v>
      </c>
      <c r="AE372" s="109">
        <v>0</v>
      </c>
      <c r="AF372" s="109">
        <v>0</v>
      </c>
      <c r="AG372" s="109">
        <v>0</v>
      </c>
    </row>
    <row r="373" spans="2:33" ht="15">
      <c r="B373" s="109"/>
      <c r="C373" s="109"/>
      <c r="D373" s="109">
        <v>2016</v>
      </c>
      <c r="E373" s="109">
        <v>1</v>
      </c>
      <c r="F373" s="109">
        <v>0</v>
      </c>
      <c r="G373" s="109">
        <v>1</v>
      </c>
      <c r="H373" s="109">
        <v>0</v>
      </c>
      <c r="I373" s="109">
        <v>0</v>
      </c>
      <c r="J373" s="109">
        <v>1</v>
      </c>
      <c r="K373" s="109">
        <v>9</v>
      </c>
      <c r="L373" s="109">
        <v>2</v>
      </c>
      <c r="M373" s="109">
        <v>0</v>
      </c>
      <c r="N373" s="109">
        <v>0</v>
      </c>
      <c r="O373" s="109">
        <v>0</v>
      </c>
      <c r="P373" s="109">
        <v>0</v>
      </c>
      <c r="Q373" s="109">
        <v>1</v>
      </c>
      <c r="R373" s="109">
        <v>0</v>
      </c>
      <c r="S373" s="109">
        <v>0</v>
      </c>
      <c r="T373" s="109">
        <v>0</v>
      </c>
      <c r="U373" s="109">
        <v>1</v>
      </c>
      <c r="V373" s="109">
        <v>0</v>
      </c>
      <c r="W373" s="109">
        <v>0</v>
      </c>
      <c r="X373" s="109">
        <v>0</v>
      </c>
      <c r="Y373" s="109">
        <v>0</v>
      </c>
      <c r="Z373" s="109">
        <v>0</v>
      </c>
      <c r="AA373" s="109">
        <v>6</v>
      </c>
      <c r="AB373" s="109">
        <v>0</v>
      </c>
      <c r="AC373" s="109">
        <v>0</v>
      </c>
      <c r="AD373" s="109">
        <v>0</v>
      </c>
      <c r="AE373" s="109">
        <v>0</v>
      </c>
      <c r="AF373" s="109">
        <v>0</v>
      </c>
      <c r="AG373" s="109">
        <v>0</v>
      </c>
    </row>
    <row r="374" spans="2:33" ht="15">
      <c r="B374" s="109"/>
      <c r="C374" s="109"/>
      <c r="D374" s="109">
        <v>2017</v>
      </c>
      <c r="E374" s="109">
        <v>0</v>
      </c>
      <c r="F374" s="109">
        <v>0</v>
      </c>
      <c r="G374" s="109">
        <v>1</v>
      </c>
      <c r="H374" s="109">
        <v>0</v>
      </c>
      <c r="I374" s="109">
        <v>0</v>
      </c>
      <c r="J374" s="109">
        <v>0</v>
      </c>
      <c r="K374" s="109">
        <v>10</v>
      </c>
      <c r="L374" s="109">
        <v>0</v>
      </c>
      <c r="M374" s="109">
        <v>1</v>
      </c>
      <c r="N374" s="109">
        <v>0</v>
      </c>
      <c r="O374" s="109">
        <v>1</v>
      </c>
      <c r="P374" s="109">
        <v>1</v>
      </c>
      <c r="Q374" s="109">
        <v>6</v>
      </c>
      <c r="R374" s="109">
        <v>0</v>
      </c>
      <c r="S374" s="109">
        <v>1</v>
      </c>
      <c r="T374" s="109">
        <v>0</v>
      </c>
      <c r="U374" s="109">
        <v>0</v>
      </c>
      <c r="V374" s="109">
        <v>0</v>
      </c>
      <c r="W374" s="109">
        <v>0</v>
      </c>
      <c r="X374" s="109">
        <v>0</v>
      </c>
      <c r="Y374" s="109">
        <v>1</v>
      </c>
      <c r="Z374" s="109">
        <v>0</v>
      </c>
      <c r="AA374" s="109">
        <v>2</v>
      </c>
      <c r="AB374" s="109">
        <v>0</v>
      </c>
      <c r="AC374" s="109">
        <v>0</v>
      </c>
      <c r="AD374" s="109">
        <v>3</v>
      </c>
      <c r="AE374" s="109">
        <v>0</v>
      </c>
      <c r="AF374" s="109">
        <v>0</v>
      </c>
      <c r="AG374" s="109">
        <v>0</v>
      </c>
    </row>
    <row r="375" spans="2:33" ht="15">
      <c r="B375" s="109"/>
      <c r="C375" s="109"/>
      <c r="D375" s="109">
        <v>2018</v>
      </c>
      <c r="E375" s="308">
        <v>34</v>
      </c>
      <c r="F375" s="109">
        <v>0</v>
      </c>
      <c r="G375" s="109">
        <v>0</v>
      </c>
      <c r="H375" s="109">
        <v>0</v>
      </c>
      <c r="I375" s="109">
        <v>0</v>
      </c>
      <c r="J375" s="109">
        <v>0</v>
      </c>
      <c r="K375" s="109">
        <v>5</v>
      </c>
      <c r="L375" s="109">
        <v>0</v>
      </c>
      <c r="M375" s="109">
        <v>0</v>
      </c>
      <c r="N375" s="109">
        <v>0</v>
      </c>
      <c r="O375" s="109">
        <v>3</v>
      </c>
      <c r="P375" s="109">
        <v>1</v>
      </c>
      <c r="Q375" s="109">
        <v>5</v>
      </c>
      <c r="R375" s="109">
        <v>0</v>
      </c>
      <c r="S375" s="109">
        <v>2</v>
      </c>
      <c r="T375" s="109">
        <v>0</v>
      </c>
      <c r="U375" s="109">
        <v>3</v>
      </c>
      <c r="V375" s="109">
        <v>0</v>
      </c>
      <c r="W375" s="109">
        <v>0</v>
      </c>
      <c r="X375" s="109">
        <v>0</v>
      </c>
      <c r="Y375" s="109">
        <v>1</v>
      </c>
      <c r="Z375" s="109">
        <v>2</v>
      </c>
      <c r="AA375" s="109">
        <v>0</v>
      </c>
      <c r="AB375" s="109">
        <v>0</v>
      </c>
      <c r="AC375" s="109">
        <v>0</v>
      </c>
      <c r="AD375" s="109">
        <v>1</v>
      </c>
      <c r="AE375" s="109">
        <v>0</v>
      </c>
      <c r="AF375" s="109">
        <v>0</v>
      </c>
      <c r="AG375" s="109">
        <v>0</v>
      </c>
    </row>
    <row r="376" spans="2:33" ht="15">
      <c r="B376" s="109"/>
      <c r="C376" s="109"/>
      <c r="D376" s="109">
        <v>2019</v>
      </c>
      <c r="E376" s="309">
        <v>34</v>
      </c>
      <c r="F376" s="109">
        <v>1</v>
      </c>
      <c r="G376" s="109">
        <v>1</v>
      </c>
      <c r="H376" s="109">
        <v>0</v>
      </c>
      <c r="I376" s="109">
        <v>0</v>
      </c>
      <c r="J376" s="109">
        <v>1</v>
      </c>
      <c r="K376" s="109">
        <v>8</v>
      </c>
      <c r="L376" s="109">
        <v>0</v>
      </c>
      <c r="M376" s="109">
        <v>0</v>
      </c>
      <c r="N376" s="109">
        <v>0</v>
      </c>
      <c r="O376" s="109">
        <v>6</v>
      </c>
      <c r="P376" s="109">
        <v>3</v>
      </c>
      <c r="Q376" s="109">
        <v>0</v>
      </c>
      <c r="R376" s="109">
        <v>0</v>
      </c>
      <c r="S376" s="109">
        <v>1</v>
      </c>
      <c r="T376" s="109">
        <v>0</v>
      </c>
      <c r="U376" s="109">
        <v>0</v>
      </c>
      <c r="V376" s="109">
        <v>0</v>
      </c>
      <c r="W376" s="109">
        <v>0</v>
      </c>
      <c r="X376" s="109">
        <v>0</v>
      </c>
      <c r="Y376" s="109">
        <v>0</v>
      </c>
      <c r="Z376" s="109">
        <v>8</v>
      </c>
      <c r="AA376" s="109">
        <v>0</v>
      </c>
      <c r="AB376" s="109">
        <v>0</v>
      </c>
      <c r="AC376" s="109">
        <v>0</v>
      </c>
      <c r="AD376" s="109">
        <v>0</v>
      </c>
      <c r="AE376" s="109">
        <v>1</v>
      </c>
      <c r="AF376" s="109">
        <v>0</v>
      </c>
      <c r="AG376" s="109">
        <v>0</v>
      </c>
    </row>
    <row r="377" spans="2:33" ht="15">
      <c r="B377" s="109"/>
      <c r="C377" s="109"/>
      <c r="D377" s="109">
        <v>2020</v>
      </c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  <c r="AD377" s="109"/>
      <c r="AE377" s="109"/>
      <c r="AF377" s="109"/>
      <c r="AG377" s="109"/>
    </row>
    <row r="378" spans="2:33" ht="15">
      <c r="B378" s="110" t="s">
        <v>193</v>
      </c>
      <c r="C378" s="119" t="s">
        <v>467</v>
      </c>
      <c r="D378" s="110">
        <v>2006</v>
      </c>
      <c r="E378" s="110"/>
      <c r="F378" s="110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0"/>
      <c r="AD378" s="110"/>
      <c r="AE378" s="110"/>
      <c r="AF378" s="110"/>
      <c r="AG378" s="110"/>
    </row>
    <row r="379" spans="2:33" ht="15">
      <c r="B379" s="110"/>
      <c r="C379" s="119"/>
      <c r="D379" s="110">
        <v>2007</v>
      </c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  <c r="V379" s="110"/>
      <c r="W379" s="110"/>
      <c r="X379" s="110"/>
      <c r="Y379" s="110"/>
      <c r="Z379" s="110"/>
      <c r="AA379" s="110"/>
      <c r="AB379" s="110"/>
      <c r="AC379" s="110"/>
      <c r="AD379" s="110"/>
      <c r="AE379" s="110"/>
      <c r="AF379" s="110"/>
      <c r="AG379" s="110"/>
    </row>
    <row r="380" spans="2:33" ht="15">
      <c r="B380" s="110"/>
      <c r="C380" s="119"/>
      <c r="D380" s="110">
        <v>2008</v>
      </c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  <c r="V380" s="110"/>
      <c r="W380" s="110"/>
      <c r="X380" s="110"/>
      <c r="Y380" s="110"/>
      <c r="Z380" s="110"/>
      <c r="AA380" s="110"/>
      <c r="AB380" s="110"/>
      <c r="AC380" s="110"/>
      <c r="AD380" s="110"/>
      <c r="AE380" s="110"/>
      <c r="AF380" s="110"/>
      <c r="AG380" s="110"/>
    </row>
    <row r="381" spans="2:33" ht="15">
      <c r="B381" s="110"/>
      <c r="C381" s="119"/>
      <c r="D381" s="110">
        <v>2009</v>
      </c>
      <c r="E381" s="110"/>
      <c r="F381" s="110"/>
      <c r="G381" s="110"/>
      <c r="H381" s="110">
        <v>0</v>
      </c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  <c r="V381" s="110"/>
      <c r="W381" s="110"/>
      <c r="X381" s="110"/>
      <c r="Y381" s="110"/>
      <c r="Z381" s="110"/>
      <c r="AA381" s="110"/>
      <c r="AB381" s="110"/>
      <c r="AC381" s="110"/>
      <c r="AD381" s="110"/>
      <c r="AE381" s="110"/>
      <c r="AF381" s="110"/>
      <c r="AG381" s="110">
        <v>0</v>
      </c>
    </row>
    <row r="382" spans="2:33" ht="15">
      <c r="B382" s="110"/>
      <c r="C382" s="119"/>
      <c r="D382" s="110">
        <v>2010</v>
      </c>
      <c r="E382" s="110">
        <v>0</v>
      </c>
      <c r="F382" s="110">
        <v>0</v>
      </c>
      <c r="G382" s="110">
        <v>0</v>
      </c>
      <c r="H382" s="110">
        <v>0</v>
      </c>
      <c r="I382" s="110">
        <v>0</v>
      </c>
      <c r="J382" s="110">
        <v>0</v>
      </c>
      <c r="K382" s="110">
        <v>0</v>
      </c>
      <c r="L382" s="110">
        <v>1</v>
      </c>
      <c r="M382" s="110">
        <v>0</v>
      </c>
      <c r="N382" s="110">
        <v>0</v>
      </c>
      <c r="O382" s="110">
        <v>1</v>
      </c>
      <c r="P382" s="110">
        <v>0</v>
      </c>
      <c r="Q382" s="110"/>
      <c r="R382" s="110">
        <v>0</v>
      </c>
      <c r="S382" s="110">
        <v>0</v>
      </c>
      <c r="T382" s="110">
        <v>0</v>
      </c>
      <c r="U382" s="110">
        <v>0</v>
      </c>
      <c r="V382" s="110">
        <v>3</v>
      </c>
      <c r="W382" s="110">
        <v>0</v>
      </c>
      <c r="X382" s="110">
        <v>0</v>
      </c>
      <c r="Y382" s="110">
        <v>0</v>
      </c>
      <c r="Z382" s="110">
        <v>0</v>
      </c>
      <c r="AA382" s="110">
        <v>8</v>
      </c>
      <c r="AB382" s="110">
        <v>1</v>
      </c>
      <c r="AC382" s="110">
        <v>1</v>
      </c>
      <c r="AD382" s="110">
        <v>0</v>
      </c>
      <c r="AE382" s="110">
        <v>0</v>
      </c>
      <c r="AF382" s="110">
        <v>0</v>
      </c>
      <c r="AG382" s="110">
        <v>0</v>
      </c>
    </row>
    <row r="383" spans="2:33" ht="15">
      <c r="B383" s="110"/>
      <c r="C383" s="119"/>
      <c r="D383" s="110">
        <v>2011</v>
      </c>
      <c r="E383" s="110">
        <v>0</v>
      </c>
      <c r="F383" s="110">
        <v>0</v>
      </c>
      <c r="G383" s="110">
        <v>0</v>
      </c>
      <c r="H383" s="110">
        <v>1</v>
      </c>
      <c r="I383" s="110">
        <v>0</v>
      </c>
      <c r="J383" s="110">
        <v>0</v>
      </c>
      <c r="K383" s="110">
        <v>1</v>
      </c>
      <c r="L383" s="110">
        <v>2</v>
      </c>
      <c r="M383" s="110">
        <v>0</v>
      </c>
      <c r="N383" s="110">
        <v>0</v>
      </c>
      <c r="O383" s="110">
        <v>4</v>
      </c>
      <c r="P383" s="110">
        <v>0</v>
      </c>
      <c r="Q383" s="110">
        <v>0</v>
      </c>
      <c r="R383" s="110">
        <v>0</v>
      </c>
      <c r="S383" s="110">
        <v>0</v>
      </c>
      <c r="T383" s="110">
        <v>0</v>
      </c>
      <c r="U383" s="110">
        <v>0</v>
      </c>
      <c r="V383" s="110">
        <v>2</v>
      </c>
      <c r="W383" s="110">
        <v>0</v>
      </c>
      <c r="X383" s="110">
        <v>1</v>
      </c>
      <c r="Y383" s="110">
        <v>2</v>
      </c>
      <c r="Z383" s="110">
        <v>0</v>
      </c>
      <c r="AA383" s="110">
        <v>5</v>
      </c>
      <c r="AB383" s="110">
        <v>0</v>
      </c>
      <c r="AC383" s="110">
        <v>1</v>
      </c>
      <c r="AD383" s="110">
        <v>0</v>
      </c>
      <c r="AE383" s="110">
        <v>0</v>
      </c>
      <c r="AF383" s="110">
        <v>0</v>
      </c>
      <c r="AG383" s="110">
        <v>1</v>
      </c>
    </row>
    <row r="384" spans="2:33" ht="15">
      <c r="B384" s="110"/>
      <c r="C384" s="119"/>
      <c r="D384" s="110">
        <v>2012</v>
      </c>
      <c r="E384" s="110">
        <v>0</v>
      </c>
      <c r="F384" s="110">
        <v>2</v>
      </c>
      <c r="G384" s="110">
        <v>0</v>
      </c>
      <c r="H384" s="110">
        <v>0</v>
      </c>
      <c r="I384" s="110">
        <v>0</v>
      </c>
      <c r="J384" s="110">
        <v>0</v>
      </c>
      <c r="K384" s="110">
        <v>0</v>
      </c>
      <c r="L384" s="110">
        <v>1</v>
      </c>
      <c r="M384" s="110">
        <v>0</v>
      </c>
      <c r="N384" s="110">
        <v>0</v>
      </c>
      <c r="O384" s="110">
        <v>2</v>
      </c>
      <c r="P384" s="110">
        <v>1</v>
      </c>
      <c r="Q384" s="110">
        <v>1</v>
      </c>
      <c r="R384" s="110">
        <v>0</v>
      </c>
      <c r="S384" s="110">
        <v>0</v>
      </c>
      <c r="T384" s="110">
        <v>0</v>
      </c>
      <c r="U384" s="110">
        <v>0</v>
      </c>
      <c r="V384" s="110">
        <v>3</v>
      </c>
      <c r="W384" s="110">
        <v>0</v>
      </c>
      <c r="X384" s="110">
        <v>1</v>
      </c>
      <c r="Y384" s="110">
        <v>2</v>
      </c>
      <c r="Z384" s="110">
        <v>0</v>
      </c>
      <c r="AA384" s="110">
        <v>0</v>
      </c>
      <c r="AB384" s="110">
        <v>0</v>
      </c>
      <c r="AC384" s="110">
        <v>0</v>
      </c>
      <c r="AD384" s="110">
        <v>0</v>
      </c>
      <c r="AE384" s="110">
        <v>0</v>
      </c>
      <c r="AF384" s="110">
        <v>0</v>
      </c>
      <c r="AG384" s="110">
        <v>0</v>
      </c>
    </row>
    <row r="385" spans="2:33" ht="15">
      <c r="B385" s="110"/>
      <c r="C385" s="119"/>
      <c r="D385" s="110">
        <v>2013</v>
      </c>
      <c r="E385" s="110">
        <v>0</v>
      </c>
      <c r="F385" s="110">
        <v>0</v>
      </c>
      <c r="G385" s="110">
        <v>0</v>
      </c>
      <c r="H385" s="110">
        <v>0</v>
      </c>
      <c r="I385" s="110">
        <v>0</v>
      </c>
      <c r="J385" s="110">
        <v>0</v>
      </c>
      <c r="K385" s="110">
        <v>0</v>
      </c>
      <c r="L385" s="110">
        <v>0</v>
      </c>
      <c r="M385" s="110">
        <v>0</v>
      </c>
      <c r="N385" s="110">
        <v>0</v>
      </c>
      <c r="O385" s="110">
        <v>3</v>
      </c>
      <c r="P385" s="110">
        <v>1</v>
      </c>
      <c r="Q385" s="110">
        <v>2</v>
      </c>
      <c r="R385" s="110">
        <v>0</v>
      </c>
      <c r="S385" s="110">
        <v>0</v>
      </c>
      <c r="T385" s="110">
        <v>0</v>
      </c>
      <c r="U385" s="110">
        <v>0</v>
      </c>
      <c r="V385" s="110">
        <v>2</v>
      </c>
      <c r="W385" s="110">
        <v>0</v>
      </c>
      <c r="X385" s="110">
        <v>0</v>
      </c>
      <c r="Y385" s="110">
        <v>0</v>
      </c>
      <c r="Z385" s="110">
        <v>1</v>
      </c>
      <c r="AA385" s="110">
        <v>1</v>
      </c>
      <c r="AB385" s="110">
        <v>0</v>
      </c>
      <c r="AC385" s="110">
        <v>0</v>
      </c>
      <c r="AD385" s="110">
        <v>0</v>
      </c>
      <c r="AE385" s="110">
        <v>0</v>
      </c>
      <c r="AF385" s="110">
        <v>0</v>
      </c>
      <c r="AG385" s="110">
        <v>0</v>
      </c>
    </row>
    <row r="386" spans="2:33" ht="15">
      <c r="B386" s="110"/>
      <c r="C386" s="119"/>
      <c r="D386" s="110">
        <v>2014</v>
      </c>
      <c r="E386" s="110">
        <v>0</v>
      </c>
      <c r="F386" s="110">
        <v>1</v>
      </c>
      <c r="G386" s="110">
        <v>0</v>
      </c>
      <c r="H386" s="110">
        <v>0</v>
      </c>
      <c r="I386" s="110">
        <v>0</v>
      </c>
      <c r="J386" s="110">
        <v>0</v>
      </c>
      <c r="K386" s="110">
        <v>0</v>
      </c>
      <c r="L386" s="110">
        <v>1</v>
      </c>
      <c r="M386" s="110">
        <v>0</v>
      </c>
      <c r="N386" s="110">
        <v>0</v>
      </c>
      <c r="O386" s="110">
        <v>0</v>
      </c>
      <c r="P386" s="110">
        <v>4</v>
      </c>
      <c r="Q386" s="110">
        <v>2</v>
      </c>
      <c r="R386" s="110">
        <v>0</v>
      </c>
      <c r="S386" s="110">
        <v>0</v>
      </c>
      <c r="T386" s="110">
        <v>0</v>
      </c>
      <c r="U386" s="110">
        <v>0</v>
      </c>
      <c r="V386" s="110">
        <v>0</v>
      </c>
      <c r="W386" s="110">
        <v>0</v>
      </c>
      <c r="X386" s="110">
        <v>1</v>
      </c>
      <c r="Y386" s="110">
        <v>1</v>
      </c>
      <c r="Z386" s="110">
        <v>2</v>
      </c>
      <c r="AA386" s="110">
        <v>1</v>
      </c>
      <c r="AB386" s="110">
        <v>2</v>
      </c>
      <c r="AC386" s="110">
        <v>0</v>
      </c>
      <c r="AD386" s="110">
        <v>4</v>
      </c>
      <c r="AE386" s="110">
        <v>0</v>
      </c>
      <c r="AF386" s="110">
        <v>0</v>
      </c>
      <c r="AG386" s="110">
        <v>0</v>
      </c>
    </row>
    <row r="387" spans="2:33" ht="15">
      <c r="B387" s="110"/>
      <c r="C387" s="119"/>
      <c r="D387" s="110">
        <v>2015</v>
      </c>
      <c r="E387" s="110">
        <v>0</v>
      </c>
      <c r="F387" s="110">
        <v>0</v>
      </c>
      <c r="G387" s="110">
        <v>1</v>
      </c>
      <c r="H387" s="110">
        <v>0</v>
      </c>
      <c r="I387" s="110">
        <v>0</v>
      </c>
      <c r="J387" s="110">
        <v>1</v>
      </c>
      <c r="K387" s="110">
        <v>1</v>
      </c>
      <c r="L387" s="110">
        <v>1</v>
      </c>
      <c r="M387" s="110">
        <v>0</v>
      </c>
      <c r="N387" s="110">
        <v>0</v>
      </c>
      <c r="O387" s="110">
        <v>0</v>
      </c>
      <c r="P387" s="110">
        <v>1</v>
      </c>
      <c r="Q387" s="110">
        <v>0</v>
      </c>
      <c r="R387" s="110">
        <v>0</v>
      </c>
      <c r="S387" s="110">
        <v>0</v>
      </c>
      <c r="T387" s="110">
        <v>0</v>
      </c>
      <c r="U387" s="110">
        <v>0</v>
      </c>
      <c r="V387" s="110">
        <v>0</v>
      </c>
      <c r="W387" s="110">
        <v>0</v>
      </c>
      <c r="X387" s="110">
        <v>0</v>
      </c>
      <c r="Y387" s="110">
        <v>1</v>
      </c>
      <c r="Z387" s="110">
        <v>2</v>
      </c>
      <c r="AA387" s="110">
        <v>1</v>
      </c>
      <c r="AB387" s="110">
        <v>0</v>
      </c>
      <c r="AC387" s="110">
        <v>0</v>
      </c>
      <c r="AD387" s="110">
        <v>0</v>
      </c>
      <c r="AE387" s="110">
        <v>0</v>
      </c>
      <c r="AF387" s="110">
        <v>0</v>
      </c>
      <c r="AG387" s="110">
        <v>0</v>
      </c>
    </row>
    <row r="388" spans="2:33" ht="15">
      <c r="B388" s="110"/>
      <c r="C388" s="119"/>
      <c r="D388" s="110">
        <v>2016</v>
      </c>
      <c r="E388" s="110">
        <v>1</v>
      </c>
      <c r="F388" s="110">
        <v>0</v>
      </c>
      <c r="G388" s="110">
        <v>0</v>
      </c>
      <c r="H388" s="110">
        <v>0</v>
      </c>
      <c r="I388" s="110">
        <v>0</v>
      </c>
      <c r="J388" s="110">
        <v>1</v>
      </c>
      <c r="K388" s="110">
        <v>4</v>
      </c>
      <c r="L388" s="110">
        <v>1</v>
      </c>
      <c r="M388" s="110">
        <v>0</v>
      </c>
      <c r="N388" s="110">
        <v>0</v>
      </c>
      <c r="O388" s="110">
        <v>0</v>
      </c>
      <c r="P388" s="110">
        <v>0</v>
      </c>
      <c r="Q388" s="110">
        <v>0</v>
      </c>
      <c r="R388" s="110">
        <v>0</v>
      </c>
      <c r="S388" s="110">
        <v>0</v>
      </c>
      <c r="T388" s="110">
        <v>0</v>
      </c>
      <c r="U388" s="110">
        <v>0</v>
      </c>
      <c r="V388" s="110">
        <v>0</v>
      </c>
      <c r="W388" s="110">
        <v>0</v>
      </c>
      <c r="X388" s="110">
        <v>0</v>
      </c>
      <c r="Y388" s="110">
        <v>0</v>
      </c>
      <c r="Z388" s="110">
        <v>0</v>
      </c>
      <c r="AA388" s="110">
        <v>5</v>
      </c>
      <c r="AB388" s="110">
        <v>0</v>
      </c>
      <c r="AC388" s="110">
        <v>0</v>
      </c>
      <c r="AD388" s="110">
        <v>0</v>
      </c>
      <c r="AE388" s="110">
        <v>0</v>
      </c>
      <c r="AF388" s="110">
        <v>0</v>
      </c>
      <c r="AG388" s="110">
        <v>0</v>
      </c>
    </row>
    <row r="389" spans="2:33" ht="15">
      <c r="B389" s="110"/>
      <c r="C389" s="119"/>
      <c r="D389" s="110">
        <v>2017</v>
      </c>
      <c r="E389" s="110">
        <v>0</v>
      </c>
      <c r="F389" s="110">
        <v>0</v>
      </c>
      <c r="G389" s="110">
        <v>1</v>
      </c>
      <c r="H389" s="110">
        <v>0</v>
      </c>
      <c r="I389" s="110">
        <v>0</v>
      </c>
      <c r="J389" s="110">
        <v>0</v>
      </c>
      <c r="K389" s="110">
        <v>2</v>
      </c>
      <c r="L389" s="110">
        <v>0</v>
      </c>
      <c r="M389" s="110">
        <v>0</v>
      </c>
      <c r="N389" s="110">
        <v>0</v>
      </c>
      <c r="O389" s="110">
        <v>1</v>
      </c>
      <c r="P389" s="110">
        <v>0</v>
      </c>
      <c r="Q389" s="110">
        <v>2</v>
      </c>
      <c r="R389" s="110">
        <v>0</v>
      </c>
      <c r="S389" s="110">
        <v>0</v>
      </c>
      <c r="T389" s="110">
        <v>0</v>
      </c>
      <c r="U389" s="110">
        <v>0</v>
      </c>
      <c r="V389" s="110">
        <v>0</v>
      </c>
      <c r="W389" s="110">
        <v>0</v>
      </c>
      <c r="X389" s="110">
        <v>0</v>
      </c>
      <c r="Y389" s="110">
        <v>1</v>
      </c>
      <c r="Z389" s="110">
        <v>0</v>
      </c>
      <c r="AA389" s="110">
        <v>1</v>
      </c>
      <c r="AB389" s="110">
        <v>0</v>
      </c>
      <c r="AC389" s="110">
        <v>0</v>
      </c>
      <c r="AD389" s="110">
        <v>3</v>
      </c>
      <c r="AE389" s="110">
        <v>0</v>
      </c>
      <c r="AF389" s="110">
        <v>0</v>
      </c>
      <c r="AG389" s="110">
        <v>0</v>
      </c>
    </row>
    <row r="390" spans="2:33" ht="15">
      <c r="B390" s="110"/>
      <c r="C390" s="119"/>
      <c r="D390" s="110">
        <v>2018</v>
      </c>
      <c r="E390" s="110">
        <v>30</v>
      </c>
      <c r="F390" s="110">
        <v>0</v>
      </c>
      <c r="G390" s="110">
        <v>0</v>
      </c>
      <c r="H390" s="110">
        <v>0</v>
      </c>
      <c r="I390" s="110">
        <v>0</v>
      </c>
      <c r="J390" s="110">
        <v>0</v>
      </c>
      <c r="K390" s="110">
        <v>4</v>
      </c>
      <c r="L390" s="110">
        <v>0</v>
      </c>
      <c r="M390" s="110">
        <v>0</v>
      </c>
      <c r="N390" s="110">
        <v>0</v>
      </c>
      <c r="O390" s="110">
        <v>3</v>
      </c>
      <c r="P390" s="110">
        <v>0</v>
      </c>
      <c r="Q390" s="110">
        <v>4</v>
      </c>
      <c r="R390" s="110">
        <v>0</v>
      </c>
      <c r="S390" s="110">
        <v>2</v>
      </c>
      <c r="T390" s="110">
        <v>0</v>
      </c>
      <c r="U390" s="110">
        <v>1</v>
      </c>
      <c r="V390" s="110">
        <v>0</v>
      </c>
      <c r="W390" s="110">
        <v>0</v>
      </c>
      <c r="X390" s="110">
        <v>0</v>
      </c>
      <c r="Y390" s="110">
        <v>1</v>
      </c>
      <c r="Z390" s="110">
        <v>2</v>
      </c>
      <c r="AA390" s="110">
        <v>0</v>
      </c>
      <c r="AB390" s="110">
        <v>0</v>
      </c>
      <c r="AC390" s="110">
        <v>0</v>
      </c>
      <c r="AD390" s="110">
        <v>1</v>
      </c>
      <c r="AE390" s="110">
        <v>0</v>
      </c>
      <c r="AF390" s="110">
        <v>0</v>
      </c>
      <c r="AG390" s="110">
        <v>0</v>
      </c>
    </row>
    <row r="391" spans="2:33" ht="15">
      <c r="B391" s="110"/>
      <c r="C391" s="119"/>
      <c r="D391" s="110">
        <v>2019</v>
      </c>
      <c r="E391" s="134">
        <v>29</v>
      </c>
      <c r="F391" s="110">
        <v>1</v>
      </c>
      <c r="G391" s="110">
        <v>1</v>
      </c>
      <c r="H391" s="110">
        <v>0</v>
      </c>
      <c r="I391" s="110">
        <v>0</v>
      </c>
      <c r="J391" s="110">
        <v>1</v>
      </c>
      <c r="K391" s="110">
        <v>1</v>
      </c>
      <c r="L391" s="110">
        <v>0</v>
      </c>
      <c r="M391" s="110">
        <v>0</v>
      </c>
      <c r="N391" s="110">
        <v>0</v>
      </c>
      <c r="O391" s="110">
        <v>6</v>
      </c>
      <c r="P391" s="110">
        <v>3</v>
      </c>
      <c r="Q391" s="110">
        <v>1</v>
      </c>
      <c r="R391" s="110">
        <v>0</v>
      </c>
      <c r="S391" s="110">
        <v>1</v>
      </c>
      <c r="T391" s="110">
        <v>0</v>
      </c>
      <c r="U391" s="110">
        <v>0</v>
      </c>
      <c r="V391" s="110">
        <v>0</v>
      </c>
      <c r="W391" s="110">
        <v>0</v>
      </c>
      <c r="X391" s="110">
        <v>0</v>
      </c>
      <c r="Y391" s="110">
        <v>0</v>
      </c>
      <c r="Z391" s="110">
        <v>8</v>
      </c>
      <c r="AA391" s="110">
        <v>0</v>
      </c>
      <c r="AB391" s="110">
        <v>0</v>
      </c>
      <c r="AC391" s="110">
        <v>0</v>
      </c>
      <c r="AD391" s="110">
        <v>0</v>
      </c>
      <c r="AE391" s="110">
        <v>0</v>
      </c>
      <c r="AF391" s="110">
        <v>0</v>
      </c>
      <c r="AG391" s="110">
        <v>0</v>
      </c>
    </row>
    <row r="392" spans="2:33" ht="15">
      <c r="B392" s="110"/>
      <c r="C392" s="119"/>
      <c r="D392" s="110">
        <v>2020</v>
      </c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0"/>
      <c r="AD392" s="110"/>
      <c r="AE392" s="110"/>
      <c r="AF392" s="110"/>
      <c r="AG392" s="110"/>
    </row>
    <row r="393" spans="2:33" ht="15">
      <c r="B393" s="109" t="s">
        <v>194</v>
      </c>
      <c r="C393" s="120" t="s">
        <v>468</v>
      </c>
      <c r="D393" s="109">
        <v>2006</v>
      </c>
      <c r="E393" s="109"/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  <c r="AB393" s="109"/>
      <c r="AC393" s="109"/>
      <c r="AD393" s="109"/>
      <c r="AE393" s="109"/>
      <c r="AF393" s="109"/>
      <c r="AG393" s="109"/>
    </row>
    <row r="394" spans="2:33" ht="15">
      <c r="B394" s="109"/>
      <c r="C394" s="120"/>
      <c r="D394" s="109">
        <v>2007</v>
      </c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/>
      <c r="U394" s="109"/>
      <c r="V394" s="109"/>
      <c r="W394" s="109"/>
      <c r="X394" s="109"/>
      <c r="Y394" s="109"/>
      <c r="Z394" s="109"/>
      <c r="AA394" s="109"/>
      <c r="AB394" s="109"/>
      <c r="AC394" s="109"/>
      <c r="AD394" s="109"/>
      <c r="AE394" s="109"/>
      <c r="AF394" s="109"/>
      <c r="AG394" s="109"/>
    </row>
    <row r="395" spans="2:33" ht="15">
      <c r="B395" s="109"/>
      <c r="C395" s="120"/>
      <c r="D395" s="109">
        <v>2008</v>
      </c>
      <c r="E395" s="109"/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/>
      <c r="U395" s="109"/>
      <c r="V395" s="109"/>
      <c r="W395" s="109"/>
      <c r="X395" s="109"/>
      <c r="Y395" s="109"/>
      <c r="Z395" s="109"/>
      <c r="AA395" s="109"/>
      <c r="AB395" s="109"/>
      <c r="AC395" s="109"/>
      <c r="AD395" s="109"/>
      <c r="AE395" s="109"/>
      <c r="AF395" s="109"/>
      <c r="AG395" s="109"/>
    </row>
    <row r="396" spans="2:33" ht="15">
      <c r="B396" s="109"/>
      <c r="C396" s="120"/>
      <c r="D396" s="109">
        <v>2009</v>
      </c>
      <c r="E396" s="109"/>
      <c r="F396" s="109"/>
      <c r="G396" s="109"/>
      <c r="H396" s="109">
        <v>0</v>
      </c>
      <c r="I396" s="109"/>
      <c r="J396" s="109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/>
      <c r="U396" s="109"/>
      <c r="V396" s="109"/>
      <c r="W396" s="109"/>
      <c r="X396" s="109"/>
      <c r="Y396" s="109"/>
      <c r="Z396" s="109"/>
      <c r="AA396" s="109"/>
      <c r="AB396" s="109"/>
      <c r="AC396" s="109"/>
      <c r="AD396" s="109"/>
      <c r="AE396" s="109"/>
      <c r="AF396" s="109"/>
      <c r="AG396" s="109">
        <v>1</v>
      </c>
    </row>
    <row r="397" spans="2:33" ht="15">
      <c r="B397" s="109"/>
      <c r="C397" s="120"/>
      <c r="D397" s="109">
        <v>2010</v>
      </c>
      <c r="E397" s="109">
        <v>0</v>
      </c>
      <c r="F397" s="109">
        <v>2</v>
      </c>
      <c r="G397" s="109">
        <v>0</v>
      </c>
      <c r="H397" s="109">
        <v>1</v>
      </c>
      <c r="I397" s="109">
        <v>0</v>
      </c>
      <c r="J397" s="109">
        <v>0</v>
      </c>
      <c r="K397" s="109">
        <v>2</v>
      </c>
      <c r="L397" s="109">
        <v>1</v>
      </c>
      <c r="M397" s="109">
        <v>0</v>
      </c>
      <c r="N397" s="109">
        <v>0</v>
      </c>
      <c r="O397" s="109">
        <v>0</v>
      </c>
      <c r="P397" s="109">
        <v>0</v>
      </c>
      <c r="Q397" s="109"/>
      <c r="R397" s="109">
        <v>0</v>
      </c>
      <c r="S397" s="109">
        <v>0</v>
      </c>
      <c r="T397" s="109">
        <v>0</v>
      </c>
      <c r="U397" s="109">
        <v>5</v>
      </c>
      <c r="V397" s="109">
        <v>0</v>
      </c>
      <c r="W397" s="109">
        <v>0</v>
      </c>
      <c r="X397" s="109">
        <v>2</v>
      </c>
      <c r="Y397" s="109">
        <v>0</v>
      </c>
      <c r="Z397" s="109">
        <v>0</v>
      </c>
      <c r="AA397" s="109">
        <v>24</v>
      </c>
      <c r="AB397" s="109">
        <v>0</v>
      </c>
      <c r="AC397" s="109">
        <v>1</v>
      </c>
      <c r="AD397" s="109">
        <v>0</v>
      </c>
      <c r="AE397" s="109">
        <v>0</v>
      </c>
      <c r="AF397" s="109">
        <v>0</v>
      </c>
      <c r="AG397" s="109">
        <v>0</v>
      </c>
    </row>
    <row r="398" spans="2:33" ht="15">
      <c r="B398" s="109"/>
      <c r="C398" s="120"/>
      <c r="D398" s="109">
        <v>2011</v>
      </c>
      <c r="E398" s="109">
        <v>0</v>
      </c>
      <c r="F398" s="109">
        <v>0</v>
      </c>
      <c r="G398" s="109">
        <v>0</v>
      </c>
      <c r="H398" s="109">
        <v>0</v>
      </c>
      <c r="I398" s="109">
        <v>1</v>
      </c>
      <c r="J398" s="109">
        <v>0</v>
      </c>
      <c r="K398" s="109">
        <v>2</v>
      </c>
      <c r="L398" s="109">
        <v>0</v>
      </c>
      <c r="M398" s="109">
        <v>0</v>
      </c>
      <c r="N398" s="109">
        <v>0</v>
      </c>
      <c r="O398" s="109">
        <v>0</v>
      </c>
      <c r="P398" s="109">
        <v>0</v>
      </c>
      <c r="Q398" s="109">
        <v>2</v>
      </c>
      <c r="R398" s="109">
        <v>0</v>
      </c>
      <c r="S398" s="109">
        <v>0</v>
      </c>
      <c r="T398" s="109">
        <v>0</v>
      </c>
      <c r="U398" s="109">
        <v>0</v>
      </c>
      <c r="V398" s="109">
        <v>1</v>
      </c>
      <c r="W398" s="109">
        <v>0</v>
      </c>
      <c r="X398" s="109">
        <v>1</v>
      </c>
      <c r="Y398" s="109">
        <v>1</v>
      </c>
      <c r="Z398" s="109">
        <v>0</v>
      </c>
      <c r="AA398" s="109">
        <v>1</v>
      </c>
      <c r="AB398" s="109">
        <v>0</v>
      </c>
      <c r="AC398" s="109">
        <v>0</v>
      </c>
      <c r="AD398" s="109">
        <v>0</v>
      </c>
      <c r="AE398" s="109">
        <v>0</v>
      </c>
      <c r="AF398" s="109">
        <v>0</v>
      </c>
      <c r="AG398" s="109">
        <v>0</v>
      </c>
    </row>
    <row r="399" spans="2:33" ht="15">
      <c r="B399" s="109"/>
      <c r="C399" s="120"/>
      <c r="D399" s="109">
        <v>2012</v>
      </c>
      <c r="E399" s="109">
        <v>0</v>
      </c>
      <c r="F399" s="109">
        <v>0</v>
      </c>
      <c r="G399" s="109">
        <v>0</v>
      </c>
      <c r="H399" s="109">
        <v>0</v>
      </c>
      <c r="I399" s="109">
        <v>0</v>
      </c>
      <c r="J399" s="109">
        <v>0</v>
      </c>
      <c r="K399" s="109">
        <v>4</v>
      </c>
      <c r="L399" s="109">
        <v>0</v>
      </c>
      <c r="M399" s="109">
        <v>0</v>
      </c>
      <c r="N399" s="109">
        <v>0</v>
      </c>
      <c r="O399" s="109">
        <v>0</v>
      </c>
      <c r="P399" s="109">
        <v>0</v>
      </c>
      <c r="Q399" s="109">
        <v>2</v>
      </c>
      <c r="R399" s="109">
        <v>0</v>
      </c>
      <c r="S399" s="109">
        <v>0</v>
      </c>
      <c r="T399" s="109">
        <v>0</v>
      </c>
      <c r="U399" s="109">
        <v>1</v>
      </c>
      <c r="V399" s="109">
        <v>1</v>
      </c>
      <c r="W399" s="109">
        <v>0</v>
      </c>
      <c r="X399" s="109">
        <v>1</v>
      </c>
      <c r="Y399" s="109">
        <v>0</v>
      </c>
      <c r="Z399" s="109">
        <v>0</v>
      </c>
      <c r="AA399" s="109">
        <v>1</v>
      </c>
      <c r="AB399" s="109">
        <v>0</v>
      </c>
      <c r="AC399" s="109">
        <v>0</v>
      </c>
      <c r="AD399" s="109">
        <v>0</v>
      </c>
      <c r="AE399" s="109">
        <v>0</v>
      </c>
      <c r="AF399" s="109">
        <v>0</v>
      </c>
      <c r="AG399" s="109">
        <v>0</v>
      </c>
    </row>
    <row r="400" spans="2:33" ht="15">
      <c r="B400" s="109"/>
      <c r="C400" s="120"/>
      <c r="D400" s="109">
        <v>2013</v>
      </c>
      <c r="E400" s="109">
        <v>0</v>
      </c>
      <c r="F400" s="109">
        <v>1</v>
      </c>
      <c r="G400" s="109">
        <v>0</v>
      </c>
      <c r="H400" s="109">
        <v>0</v>
      </c>
      <c r="I400" s="109">
        <v>1</v>
      </c>
      <c r="J400" s="109">
        <v>0</v>
      </c>
      <c r="K400" s="109">
        <v>4</v>
      </c>
      <c r="L400" s="109">
        <v>0</v>
      </c>
      <c r="M400" s="109">
        <v>0</v>
      </c>
      <c r="N400" s="109">
        <v>0</v>
      </c>
      <c r="O400" s="109">
        <v>0</v>
      </c>
      <c r="P400" s="109">
        <v>0</v>
      </c>
      <c r="Q400" s="109">
        <v>2</v>
      </c>
      <c r="R400" s="109">
        <v>0</v>
      </c>
      <c r="S400" s="109">
        <v>0</v>
      </c>
      <c r="T400" s="109">
        <v>0</v>
      </c>
      <c r="U400" s="109">
        <v>1</v>
      </c>
      <c r="V400" s="109">
        <v>0</v>
      </c>
      <c r="W400" s="109">
        <v>0</v>
      </c>
      <c r="X400" s="109">
        <v>2</v>
      </c>
      <c r="Y400" s="109">
        <v>0</v>
      </c>
      <c r="Z400" s="109">
        <v>0</v>
      </c>
      <c r="AA400" s="109">
        <v>0</v>
      </c>
      <c r="AB400" s="109">
        <v>0</v>
      </c>
      <c r="AC400" s="109">
        <v>0</v>
      </c>
      <c r="AD400" s="109">
        <v>0</v>
      </c>
      <c r="AE400" s="109">
        <v>0</v>
      </c>
      <c r="AF400" s="109">
        <v>0</v>
      </c>
      <c r="AG400" s="109">
        <v>0</v>
      </c>
    </row>
    <row r="401" spans="2:33" ht="15">
      <c r="B401" s="109"/>
      <c r="C401" s="120"/>
      <c r="D401" s="109">
        <v>2014</v>
      </c>
      <c r="E401" s="109">
        <v>0</v>
      </c>
      <c r="F401" s="109">
        <v>0</v>
      </c>
      <c r="G401" s="109">
        <v>0</v>
      </c>
      <c r="H401" s="109">
        <v>0</v>
      </c>
      <c r="I401" s="109">
        <v>0</v>
      </c>
      <c r="J401" s="109">
        <v>0</v>
      </c>
      <c r="K401" s="109">
        <v>9</v>
      </c>
      <c r="L401" s="109">
        <v>0</v>
      </c>
      <c r="M401" s="109">
        <v>0</v>
      </c>
      <c r="N401" s="109">
        <v>0</v>
      </c>
      <c r="O401" s="109">
        <v>0</v>
      </c>
      <c r="P401" s="109">
        <v>0</v>
      </c>
      <c r="Q401" s="109">
        <v>2</v>
      </c>
      <c r="R401" s="109">
        <v>0</v>
      </c>
      <c r="S401" s="109">
        <v>0</v>
      </c>
      <c r="T401" s="109">
        <v>0</v>
      </c>
      <c r="U401" s="109">
        <v>2</v>
      </c>
      <c r="V401" s="109">
        <v>3</v>
      </c>
      <c r="W401" s="109">
        <v>0</v>
      </c>
      <c r="X401" s="109">
        <v>1</v>
      </c>
      <c r="Y401" s="109">
        <v>0</v>
      </c>
      <c r="Z401" s="109">
        <v>0</v>
      </c>
      <c r="AA401" s="109">
        <v>0</v>
      </c>
      <c r="AB401" s="109">
        <v>1</v>
      </c>
      <c r="AC401" s="109">
        <v>0</v>
      </c>
      <c r="AD401" s="109">
        <v>0</v>
      </c>
      <c r="AE401" s="109">
        <v>0</v>
      </c>
      <c r="AF401" s="109">
        <v>0</v>
      </c>
      <c r="AG401" s="109">
        <v>0</v>
      </c>
    </row>
    <row r="402" spans="2:33" ht="15">
      <c r="B402" s="109"/>
      <c r="C402" s="120"/>
      <c r="D402" s="109">
        <v>2015</v>
      </c>
      <c r="E402" s="109">
        <v>0</v>
      </c>
      <c r="F402" s="109">
        <v>0</v>
      </c>
      <c r="G402" s="109">
        <v>0</v>
      </c>
      <c r="H402" s="109">
        <v>1</v>
      </c>
      <c r="I402" s="109">
        <v>0</v>
      </c>
      <c r="J402" s="109">
        <v>0</v>
      </c>
      <c r="K402" s="109">
        <v>5</v>
      </c>
      <c r="L402" s="109">
        <v>1</v>
      </c>
      <c r="M402" s="109">
        <v>0</v>
      </c>
      <c r="N402" s="109">
        <v>0</v>
      </c>
      <c r="O402" s="109">
        <v>0</v>
      </c>
      <c r="P402" s="109">
        <v>0</v>
      </c>
      <c r="Q402" s="109">
        <v>2</v>
      </c>
      <c r="R402" s="109">
        <v>0</v>
      </c>
      <c r="S402" s="109">
        <v>0</v>
      </c>
      <c r="T402" s="109">
        <v>0</v>
      </c>
      <c r="U402" s="109">
        <v>0</v>
      </c>
      <c r="V402" s="109">
        <v>0</v>
      </c>
      <c r="W402" s="109">
        <v>0</v>
      </c>
      <c r="X402" s="109">
        <v>0</v>
      </c>
      <c r="Y402" s="109">
        <v>1</v>
      </c>
      <c r="Z402" s="109">
        <v>0</v>
      </c>
      <c r="AA402" s="109">
        <v>0</v>
      </c>
      <c r="AB402" s="109">
        <v>0</v>
      </c>
      <c r="AC402" s="109">
        <v>0</v>
      </c>
      <c r="AD402" s="109">
        <v>0</v>
      </c>
      <c r="AE402" s="109">
        <v>0</v>
      </c>
      <c r="AF402" s="109">
        <v>0</v>
      </c>
      <c r="AG402" s="109">
        <v>0</v>
      </c>
    </row>
    <row r="403" spans="2:33" ht="15">
      <c r="B403" s="109"/>
      <c r="C403" s="120"/>
      <c r="D403" s="109">
        <v>2016</v>
      </c>
      <c r="E403" s="109">
        <v>0</v>
      </c>
      <c r="F403" s="109">
        <v>0</v>
      </c>
      <c r="G403" s="109">
        <v>1</v>
      </c>
      <c r="H403" s="109">
        <v>0</v>
      </c>
      <c r="I403" s="109">
        <v>0</v>
      </c>
      <c r="J403" s="109">
        <v>0</v>
      </c>
      <c r="K403" s="109">
        <v>5</v>
      </c>
      <c r="L403" s="109">
        <v>1</v>
      </c>
      <c r="M403" s="109">
        <v>0</v>
      </c>
      <c r="N403" s="109">
        <v>0</v>
      </c>
      <c r="O403" s="109">
        <v>0</v>
      </c>
      <c r="P403" s="109">
        <v>0</v>
      </c>
      <c r="Q403" s="109">
        <v>1</v>
      </c>
      <c r="R403" s="109">
        <v>0</v>
      </c>
      <c r="S403" s="109">
        <v>0</v>
      </c>
      <c r="T403" s="109">
        <v>0</v>
      </c>
      <c r="U403" s="109">
        <v>1</v>
      </c>
      <c r="V403" s="109">
        <v>0</v>
      </c>
      <c r="W403" s="109">
        <v>0</v>
      </c>
      <c r="X403" s="109">
        <v>0</v>
      </c>
      <c r="Y403" s="109">
        <v>0</v>
      </c>
      <c r="Z403" s="109">
        <v>0</v>
      </c>
      <c r="AA403" s="109">
        <v>1</v>
      </c>
      <c r="AB403" s="109">
        <v>0</v>
      </c>
      <c r="AC403" s="109">
        <v>0</v>
      </c>
      <c r="AD403" s="109">
        <v>0</v>
      </c>
      <c r="AE403" s="109">
        <v>0</v>
      </c>
      <c r="AF403" s="109">
        <v>0</v>
      </c>
      <c r="AG403" s="109">
        <v>0</v>
      </c>
    </row>
    <row r="404" spans="2:33" ht="15">
      <c r="B404" s="109"/>
      <c r="C404" s="120"/>
      <c r="D404" s="109">
        <v>2017</v>
      </c>
      <c r="E404" s="109">
        <v>0</v>
      </c>
      <c r="F404" s="109">
        <v>0</v>
      </c>
      <c r="G404" s="109">
        <v>0</v>
      </c>
      <c r="H404" s="109">
        <v>0</v>
      </c>
      <c r="I404" s="109">
        <v>0</v>
      </c>
      <c r="J404" s="109">
        <v>0</v>
      </c>
      <c r="K404" s="109">
        <v>8</v>
      </c>
      <c r="L404" s="109">
        <v>0</v>
      </c>
      <c r="M404" s="109">
        <v>1</v>
      </c>
      <c r="N404" s="109">
        <v>0</v>
      </c>
      <c r="O404" s="109">
        <v>0</v>
      </c>
      <c r="P404" s="109">
        <v>1</v>
      </c>
      <c r="Q404" s="109">
        <v>4</v>
      </c>
      <c r="R404" s="109">
        <v>0</v>
      </c>
      <c r="S404" s="109">
        <v>1</v>
      </c>
      <c r="T404" s="109">
        <v>0</v>
      </c>
      <c r="U404" s="109">
        <v>0</v>
      </c>
      <c r="V404" s="109">
        <v>0</v>
      </c>
      <c r="W404" s="109">
        <v>0</v>
      </c>
      <c r="X404" s="109">
        <v>0</v>
      </c>
      <c r="Y404" s="109">
        <v>0</v>
      </c>
      <c r="Z404" s="109">
        <v>0</v>
      </c>
      <c r="AA404" s="109">
        <v>1</v>
      </c>
      <c r="AB404" s="109">
        <v>0</v>
      </c>
      <c r="AC404" s="109">
        <v>0</v>
      </c>
      <c r="AD404" s="109">
        <v>0</v>
      </c>
      <c r="AE404" s="109">
        <v>0</v>
      </c>
      <c r="AF404" s="109">
        <v>0</v>
      </c>
      <c r="AG404" s="109">
        <v>0</v>
      </c>
    </row>
    <row r="405" spans="2:33" ht="15">
      <c r="B405" s="109"/>
      <c r="C405" s="120"/>
      <c r="D405" s="109">
        <v>2018</v>
      </c>
      <c r="E405" s="109">
        <v>4</v>
      </c>
      <c r="F405" s="109">
        <v>0</v>
      </c>
      <c r="G405" s="109">
        <v>0</v>
      </c>
      <c r="H405" s="109">
        <v>0</v>
      </c>
      <c r="I405" s="109">
        <v>0</v>
      </c>
      <c r="J405" s="109">
        <v>0</v>
      </c>
      <c r="K405" s="109">
        <v>1</v>
      </c>
      <c r="L405" s="109">
        <v>0</v>
      </c>
      <c r="M405" s="109">
        <v>0</v>
      </c>
      <c r="N405" s="109">
        <v>0</v>
      </c>
      <c r="O405" s="109">
        <v>0</v>
      </c>
      <c r="P405" s="109">
        <v>1</v>
      </c>
      <c r="Q405" s="109">
        <v>1</v>
      </c>
      <c r="R405" s="109">
        <v>0</v>
      </c>
      <c r="S405" s="109">
        <v>0</v>
      </c>
      <c r="T405" s="109">
        <v>0</v>
      </c>
      <c r="U405" s="109">
        <v>2</v>
      </c>
      <c r="V405" s="109">
        <v>0</v>
      </c>
      <c r="W405" s="109">
        <v>0</v>
      </c>
      <c r="X405" s="109">
        <v>0</v>
      </c>
      <c r="Y405" s="109">
        <v>0</v>
      </c>
      <c r="Z405" s="109">
        <v>0</v>
      </c>
      <c r="AA405" s="109">
        <v>0</v>
      </c>
      <c r="AB405" s="109">
        <v>0</v>
      </c>
      <c r="AC405" s="109">
        <v>0</v>
      </c>
      <c r="AD405" s="109">
        <v>0</v>
      </c>
      <c r="AE405" s="109">
        <v>0</v>
      </c>
      <c r="AF405" s="109">
        <v>0</v>
      </c>
      <c r="AG405" s="109">
        <v>0</v>
      </c>
    </row>
    <row r="406" spans="2:33" ht="15">
      <c r="B406" s="109"/>
      <c r="C406" s="120"/>
      <c r="D406" s="109">
        <v>2019</v>
      </c>
      <c r="E406" s="134">
        <v>5</v>
      </c>
      <c r="F406" s="109">
        <v>0</v>
      </c>
      <c r="G406" s="109">
        <v>0</v>
      </c>
      <c r="H406" s="109">
        <v>0</v>
      </c>
      <c r="I406" s="109">
        <v>0</v>
      </c>
      <c r="J406" s="109">
        <v>0</v>
      </c>
      <c r="K406" s="109">
        <v>7</v>
      </c>
      <c r="L406" s="109">
        <v>0</v>
      </c>
      <c r="M406" s="109">
        <v>0</v>
      </c>
      <c r="N406" s="109">
        <v>0</v>
      </c>
      <c r="O406" s="109">
        <v>0</v>
      </c>
      <c r="P406" s="109">
        <v>0</v>
      </c>
      <c r="Q406" s="109">
        <v>0</v>
      </c>
      <c r="R406" s="109">
        <v>0</v>
      </c>
      <c r="S406" s="109">
        <v>0</v>
      </c>
      <c r="T406" s="109">
        <v>0</v>
      </c>
      <c r="U406" s="109">
        <v>0</v>
      </c>
      <c r="V406" s="109">
        <v>0</v>
      </c>
      <c r="W406" s="109">
        <v>0</v>
      </c>
      <c r="X406" s="109">
        <v>0</v>
      </c>
      <c r="Y406" s="109">
        <v>0</v>
      </c>
      <c r="Z406" s="109">
        <v>0</v>
      </c>
      <c r="AA406" s="109">
        <v>0</v>
      </c>
      <c r="AB406" s="109">
        <v>0</v>
      </c>
      <c r="AC406" s="109">
        <v>0</v>
      </c>
      <c r="AD406" s="109">
        <v>0</v>
      </c>
      <c r="AE406" s="109">
        <v>1</v>
      </c>
      <c r="AF406" s="109">
        <v>0</v>
      </c>
      <c r="AG406" s="109">
        <v>0</v>
      </c>
    </row>
    <row r="407" spans="2:33" ht="15">
      <c r="B407" s="109"/>
      <c r="C407" s="120"/>
      <c r="D407" s="109">
        <v>2020</v>
      </c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  <c r="AD407" s="109"/>
      <c r="AE407" s="109"/>
      <c r="AF407" s="109"/>
      <c r="AG407" s="109"/>
    </row>
    <row r="408" spans="2:33" ht="15">
      <c r="B408" s="110" t="s">
        <v>647</v>
      </c>
      <c r="C408" s="110" t="s">
        <v>648</v>
      </c>
      <c r="D408" s="110">
        <v>2006</v>
      </c>
      <c r="E408" s="110"/>
      <c r="F408" s="110"/>
      <c r="G408" s="110">
        <v>0</v>
      </c>
      <c r="H408" s="110"/>
      <c r="I408" s="110"/>
      <c r="J408" s="110"/>
      <c r="K408" s="110"/>
      <c r="L408" s="110"/>
      <c r="M408" s="110"/>
      <c r="N408" s="110"/>
      <c r="O408" s="110">
        <v>0</v>
      </c>
      <c r="P408" s="110"/>
      <c r="Q408" s="110"/>
      <c r="R408" s="110"/>
      <c r="S408" s="110"/>
      <c r="T408" s="110">
        <v>0</v>
      </c>
      <c r="U408" s="110"/>
      <c r="V408" s="110"/>
      <c r="W408" s="110"/>
      <c r="X408" s="110"/>
      <c r="Y408" s="110"/>
      <c r="Z408" s="110"/>
      <c r="AA408" s="110"/>
      <c r="AB408" s="110"/>
      <c r="AC408" s="110">
        <v>0</v>
      </c>
      <c r="AD408" s="110"/>
      <c r="AE408" s="110"/>
      <c r="AF408" s="110"/>
      <c r="AG408" s="110"/>
    </row>
    <row r="409" spans="2:33" ht="15">
      <c r="B409" s="110"/>
      <c r="C409" s="110"/>
      <c r="D409" s="110">
        <v>2007</v>
      </c>
      <c r="E409" s="110"/>
      <c r="F409" s="110"/>
      <c r="G409" s="110">
        <v>0</v>
      </c>
      <c r="H409" s="110"/>
      <c r="I409" s="110"/>
      <c r="J409" s="110"/>
      <c r="K409" s="110"/>
      <c r="L409" s="110">
        <v>0</v>
      </c>
      <c r="M409" s="110"/>
      <c r="N409" s="110"/>
      <c r="O409" s="110">
        <v>0</v>
      </c>
      <c r="P409" s="110">
        <v>0</v>
      </c>
      <c r="Q409" s="110"/>
      <c r="R409" s="110"/>
      <c r="S409" s="110"/>
      <c r="T409" s="110">
        <v>0</v>
      </c>
      <c r="U409" s="110"/>
      <c r="V409" s="110"/>
      <c r="W409" s="110"/>
      <c r="X409" s="110"/>
      <c r="Y409" s="110"/>
      <c r="Z409" s="110">
        <v>0</v>
      </c>
      <c r="AA409" s="110"/>
      <c r="AB409" s="110"/>
      <c r="AC409" s="110"/>
      <c r="AD409" s="110"/>
      <c r="AE409" s="110">
        <v>0</v>
      </c>
      <c r="AF409" s="110"/>
      <c r="AG409" s="110"/>
    </row>
    <row r="410" spans="2:33" ht="15">
      <c r="B410" s="110"/>
      <c r="C410" s="110"/>
      <c r="D410" s="110">
        <v>2008</v>
      </c>
      <c r="E410" s="110"/>
      <c r="F410" s="110"/>
      <c r="G410" s="110">
        <v>0</v>
      </c>
      <c r="H410" s="110"/>
      <c r="I410" s="110"/>
      <c r="J410" s="110"/>
      <c r="K410" s="110"/>
      <c r="L410" s="110">
        <v>0</v>
      </c>
      <c r="M410" s="110"/>
      <c r="N410" s="110"/>
      <c r="O410" s="110"/>
      <c r="P410" s="110"/>
      <c r="Q410" s="110"/>
      <c r="R410" s="110"/>
      <c r="S410" s="110"/>
      <c r="T410" s="110">
        <v>0</v>
      </c>
      <c r="U410" s="110"/>
      <c r="V410" s="110"/>
      <c r="W410" s="110"/>
      <c r="X410" s="110"/>
      <c r="Y410" s="110"/>
      <c r="Z410" s="110">
        <v>0</v>
      </c>
      <c r="AA410" s="110"/>
      <c r="AB410" s="110"/>
      <c r="AC410" s="110"/>
      <c r="AD410" s="110"/>
      <c r="AE410" s="110">
        <v>0</v>
      </c>
      <c r="AF410" s="110"/>
      <c r="AG410" s="110"/>
    </row>
    <row r="411" spans="2:33" ht="15">
      <c r="B411" s="110"/>
      <c r="C411" s="110"/>
      <c r="D411" s="110">
        <v>2009</v>
      </c>
      <c r="E411" s="110">
        <v>0</v>
      </c>
      <c r="F411" s="110"/>
      <c r="G411" s="110">
        <v>0</v>
      </c>
      <c r="H411" s="110">
        <v>0</v>
      </c>
      <c r="I411" s="110"/>
      <c r="J411" s="110"/>
      <c r="K411" s="110"/>
      <c r="L411" s="110"/>
      <c r="M411" s="110"/>
      <c r="N411" s="110">
        <v>0</v>
      </c>
      <c r="O411" s="110"/>
      <c r="P411" s="110">
        <v>0</v>
      </c>
      <c r="Q411" s="110">
        <v>0</v>
      </c>
      <c r="R411" s="110"/>
      <c r="S411" s="110"/>
      <c r="T411" s="110">
        <v>0</v>
      </c>
      <c r="U411" s="110"/>
      <c r="V411" s="110"/>
      <c r="W411" s="110"/>
      <c r="X411" s="110"/>
      <c r="Y411" s="110"/>
      <c r="Z411" s="110">
        <v>0</v>
      </c>
      <c r="AA411" s="110">
        <v>0</v>
      </c>
      <c r="AB411" s="110"/>
      <c r="AC411" s="110"/>
      <c r="AD411" s="110"/>
      <c r="AE411" s="110">
        <v>0</v>
      </c>
      <c r="AF411" s="110"/>
      <c r="AG411" s="110">
        <v>1.75E-3</v>
      </c>
    </row>
    <row r="412" spans="2:33" ht="15">
      <c r="B412" s="110"/>
      <c r="C412" s="110"/>
      <c r="D412" s="110">
        <v>2010</v>
      </c>
      <c r="E412" s="110">
        <v>0</v>
      </c>
      <c r="F412" s="110">
        <v>2.0400000000000001E-2</v>
      </c>
      <c r="G412" s="110">
        <v>0</v>
      </c>
      <c r="H412" s="110">
        <v>5.5999999999999999E-3</v>
      </c>
      <c r="I412" s="110"/>
      <c r="J412" s="110">
        <v>0</v>
      </c>
      <c r="K412" s="110">
        <v>1.9300000000000001E-3</v>
      </c>
      <c r="L412" s="110">
        <v>3.141E-2</v>
      </c>
      <c r="M412" s="110">
        <v>0</v>
      </c>
      <c r="N412" s="110">
        <v>0</v>
      </c>
      <c r="O412" s="110">
        <v>5.3600000000000002E-3</v>
      </c>
      <c r="P412" s="110">
        <v>0</v>
      </c>
      <c r="Q412" s="110">
        <v>0</v>
      </c>
      <c r="R412" s="110">
        <v>0</v>
      </c>
      <c r="S412" s="110">
        <v>0</v>
      </c>
      <c r="T412" s="110">
        <v>0</v>
      </c>
      <c r="U412" s="110">
        <v>1.5429999999999999E-2</v>
      </c>
      <c r="V412" s="110">
        <v>0.21224999999999999</v>
      </c>
      <c r="W412" s="110">
        <v>0</v>
      </c>
      <c r="X412" s="110">
        <v>0.12028999999999999</v>
      </c>
      <c r="Y412" s="110">
        <v>0</v>
      </c>
      <c r="Z412" s="110">
        <v>0</v>
      </c>
      <c r="AA412" s="110">
        <v>0.14607000000000001</v>
      </c>
      <c r="AB412" s="110">
        <v>2.5000000000000001E-2</v>
      </c>
      <c r="AC412" s="110">
        <v>2.138E-2</v>
      </c>
      <c r="AD412" s="110">
        <v>0</v>
      </c>
      <c r="AE412" s="110">
        <v>0</v>
      </c>
      <c r="AF412" s="110">
        <v>0</v>
      </c>
      <c r="AG412" s="110">
        <v>0</v>
      </c>
    </row>
    <row r="413" spans="2:33" ht="15">
      <c r="B413" s="110"/>
      <c r="C413" s="110"/>
      <c r="D413" s="110">
        <v>2011</v>
      </c>
      <c r="E413" s="110">
        <v>0</v>
      </c>
      <c r="F413" s="110">
        <v>0</v>
      </c>
      <c r="G413" s="110">
        <v>0</v>
      </c>
      <c r="H413" s="110">
        <v>5.5399999999999998E-3</v>
      </c>
      <c r="I413" s="110">
        <v>0.17857000000000001</v>
      </c>
      <c r="J413" s="110">
        <v>0</v>
      </c>
      <c r="K413" s="110">
        <v>2.8400000000000001E-3</v>
      </c>
      <c r="L413" s="110">
        <v>3.0790000000000001E-2</v>
      </c>
      <c r="M413" s="110">
        <v>0</v>
      </c>
      <c r="N413" s="110">
        <v>0</v>
      </c>
      <c r="O413" s="110">
        <v>2.0899999999999998E-2</v>
      </c>
      <c r="P413" s="110">
        <v>0</v>
      </c>
      <c r="Q413" s="110">
        <v>3.98E-3</v>
      </c>
      <c r="R413" s="110">
        <v>0</v>
      </c>
      <c r="S413" s="110">
        <v>0</v>
      </c>
      <c r="T413" s="110">
        <v>0</v>
      </c>
      <c r="U413" s="110">
        <v>0</v>
      </c>
      <c r="V413" s="110">
        <v>0.1958</v>
      </c>
      <c r="W413" s="110">
        <v>0</v>
      </c>
      <c r="X413" s="110">
        <v>0.10827000000000001</v>
      </c>
      <c r="Y413" s="110">
        <v>2.0119999999999999E-2</v>
      </c>
      <c r="Z413" s="110">
        <v>0</v>
      </c>
      <c r="AA413" s="110">
        <v>2.639E-2</v>
      </c>
      <c r="AB413" s="110">
        <v>0</v>
      </c>
      <c r="AC413" s="110">
        <v>9.5899999999999996E-3</v>
      </c>
      <c r="AD413" s="110">
        <v>0</v>
      </c>
      <c r="AE413" s="110">
        <v>0</v>
      </c>
      <c r="AF413" s="110">
        <v>0</v>
      </c>
      <c r="AG413" s="110">
        <v>1.89E-3</v>
      </c>
    </row>
    <row r="414" spans="2:33" ht="15">
      <c r="B414" s="110"/>
      <c r="C414" s="110"/>
      <c r="D414" s="110">
        <v>2012</v>
      </c>
      <c r="E414" s="110">
        <v>0</v>
      </c>
      <c r="F414" s="110">
        <v>2.0150000000000001E-2</v>
      </c>
      <c r="G414" s="110">
        <v>0</v>
      </c>
      <c r="H414" s="110">
        <v>0</v>
      </c>
      <c r="I414" s="110">
        <v>0</v>
      </c>
      <c r="J414" s="110">
        <v>0</v>
      </c>
      <c r="K414" s="110">
        <v>3.8500000000000001E-3</v>
      </c>
      <c r="L414" s="110">
        <v>1.5810000000000001E-2</v>
      </c>
      <c r="M414" s="110">
        <v>0</v>
      </c>
      <c r="N414" s="110">
        <v>0</v>
      </c>
      <c r="O414" s="110">
        <v>1.059E-2</v>
      </c>
      <c r="P414" s="110">
        <v>1.9650000000000001E-2</v>
      </c>
      <c r="Q414" s="110">
        <v>5.8599999999999998E-3</v>
      </c>
      <c r="R414" s="110">
        <v>0</v>
      </c>
      <c r="S414" s="110">
        <v>0</v>
      </c>
      <c r="T414" s="110">
        <v>0</v>
      </c>
      <c r="U414" s="110">
        <v>3.15E-3</v>
      </c>
      <c r="V414" s="110">
        <v>0.27274999999999999</v>
      </c>
      <c r="W414" s="110">
        <v>0</v>
      </c>
      <c r="X414" s="110">
        <v>0.10609</v>
      </c>
      <c r="Y414" s="110">
        <v>1.3350000000000001E-2</v>
      </c>
      <c r="Z414" s="110">
        <v>0</v>
      </c>
      <c r="AA414" s="110">
        <v>4.4600000000000004E-3</v>
      </c>
      <c r="AB414" s="110">
        <v>0</v>
      </c>
      <c r="AC414" s="110">
        <v>0</v>
      </c>
      <c r="AD414" s="110">
        <v>0</v>
      </c>
      <c r="AE414" s="110">
        <v>0</v>
      </c>
      <c r="AF414" s="110">
        <v>0</v>
      </c>
      <c r="AG414" s="110">
        <v>0</v>
      </c>
    </row>
    <row r="415" spans="2:33" ht="15">
      <c r="B415" s="110"/>
      <c r="C415" s="110"/>
      <c r="D415" s="110">
        <v>2013</v>
      </c>
      <c r="E415" s="110">
        <v>0</v>
      </c>
      <c r="F415" s="110">
        <v>1.031E-2</v>
      </c>
      <c r="G415" s="110">
        <v>0</v>
      </c>
      <c r="H415" s="110">
        <v>0</v>
      </c>
      <c r="I415" s="110">
        <v>0.16822999999999999</v>
      </c>
      <c r="J415" s="110">
        <v>0</v>
      </c>
      <c r="K415" s="110">
        <v>3.8700000000000002E-3</v>
      </c>
      <c r="L415" s="110">
        <v>0</v>
      </c>
      <c r="M415" s="110">
        <v>0</v>
      </c>
      <c r="N415" s="110">
        <v>0</v>
      </c>
      <c r="O415" s="110">
        <v>1.5100000000000001E-2</v>
      </c>
      <c r="P415" s="110">
        <v>1.9810000000000001E-2</v>
      </c>
      <c r="Q415" s="110">
        <v>8.0300000000000007E-3</v>
      </c>
      <c r="R415" s="110">
        <v>0</v>
      </c>
      <c r="S415" s="110">
        <v>0</v>
      </c>
      <c r="T415" s="110">
        <v>0</v>
      </c>
      <c r="U415" s="110">
        <v>3.0100000000000001E-3</v>
      </c>
      <c r="V415" s="110">
        <v>0.14138999999999999</v>
      </c>
      <c r="W415" s="110">
        <v>0</v>
      </c>
      <c r="X415" s="110">
        <v>0.11379</v>
      </c>
      <c r="Y415" s="110">
        <v>0</v>
      </c>
      <c r="Z415" s="110">
        <v>2.061E-2</v>
      </c>
      <c r="AA415" s="110">
        <v>4.5999999999999999E-3</v>
      </c>
      <c r="AB415" s="110">
        <v>0</v>
      </c>
      <c r="AC415" s="110">
        <v>0</v>
      </c>
      <c r="AD415" s="110">
        <v>0</v>
      </c>
      <c r="AE415" s="110">
        <v>0</v>
      </c>
      <c r="AF415" s="110">
        <v>0</v>
      </c>
      <c r="AG415" s="110">
        <v>0</v>
      </c>
    </row>
    <row r="416" spans="2:33" ht="15">
      <c r="B416" s="110"/>
      <c r="C416" s="110"/>
      <c r="D416" s="110">
        <v>2014</v>
      </c>
      <c r="E416" s="110">
        <v>0</v>
      </c>
      <c r="F416" s="110">
        <v>1.034E-2</v>
      </c>
      <c r="G416" s="110">
        <v>0</v>
      </c>
      <c r="H416" s="110">
        <v>0</v>
      </c>
      <c r="I416" s="110">
        <v>0</v>
      </c>
      <c r="J416" s="110"/>
      <c r="K416" s="110">
        <v>8.6199999999999992E-3</v>
      </c>
      <c r="L416" s="110">
        <v>1.5800000000000002E-2</v>
      </c>
      <c r="M416" s="110">
        <v>0</v>
      </c>
      <c r="N416" s="110">
        <v>0</v>
      </c>
      <c r="O416" s="110">
        <v>0</v>
      </c>
      <c r="P416" s="110">
        <v>8.0509999999999998E-2</v>
      </c>
      <c r="Q416" s="110">
        <v>8.1600000000000006E-3</v>
      </c>
      <c r="R416" s="110">
        <v>0</v>
      </c>
      <c r="S416" s="110">
        <v>0</v>
      </c>
      <c r="T416" s="110">
        <v>0</v>
      </c>
      <c r="U416" s="110">
        <v>6.0400000000000002E-3</v>
      </c>
      <c r="V416" s="110">
        <v>0.20984</v>
      </c>
      <c r="W416" s="110">
        <v>0</v>
      </c>
      <c r="X416" s="110">
        <v>0.10509</v>
      </c>
      <c r="Y416" s="110">
        <v>6.4200000000000004E-3</v>
      </c>
      <c r="Z416" s="110">
        <v>4.0509999999999997E-2</v>
      </c>
      <c r="AA416" s="110">
        <v>4.6800000000000001E-3</v>
      </c>
      <c r="AB416" s="110">
        <v>8.208E-2</v>
      </c>
      <c r="AC416" s="110">
        <v>0</v>
      </c>
      <c r="AD416" s="110">
        <v>2.6950000000000002E-2</v>
      </c>
      <c r="AE416" s="110">
        <v>0</v>
      </c>
      <c r="AF416" s="110">
        <v>0</v>
      </c>
      <c r="AG416" s="110">
        <v>0</v>
      </c>
    </row>
    <row r="417" spans="2:33" ht="15">
      <c r="B417" s="110"/>
      <c r="C417" s="110"/>
      <c r="D417" s="110">
        <v>2015</v>
      </c>
      <c r="E417" s="110">
        <v>0</v>
      </c>
      <c r="F417" s="110">
        <v>0</v>
      </c>
      <c r="G417" s="110">
        <v>3.3160000000000002E-2</v>
      </c>
      <c r="H417" s="110">
        <v>5.2300000000000003E-3</v>
      </c>
      <c r="I417" s="110">
        <v>0</v>
      </c>
      <c r="J417" s="110">
        <v>6.3099999999999996E-3</v>
      </c>
      <c r="K417" s="110">
        <v>5.7600000000000004E-3</v>
      </c>
      <c r="L417" s="110">
        <v>3.1850000000000003E-2</v>
      </c>
      <c r="M417" s="110">
        <v>0</v>
      </c>
      <c r="N417" s="110">
        <v>0</v>
      </c>
      <c r="O417" s="110">
        <v>0</v>
      </c>
      <c r="P417" s="110">
        <v>2.0590000000000001E-2</v>
      </c>
      <c r="Q417" s="110">
        <v>4.0400000000000002E-3</v>
      </c>
      <c r="R417" s="110">
        <v>0</v>
      </c>
      <c r="S417" s="110">
        <v>0</v>
      </c>
      <c r="T417" s="110">
        <v>0</v>
      </c>
      <c r="U417" s="110">
        <v>0</v>
      </c>
      <c r="V417" s="110">
        <v>0</v>
      </c>
      <c r="W417" s="110">
        <v>0</v>
      </c>
      <c r="X417" s="110">
        <v>0</v>
      </c>
      <c r="Y417" s="110">
        <v>1.2829999999999999E-2</v>
      </c>
      <c r="Z417" s="110">
        <v>3.866E-2</v>
      </c>
      <c r="AA417" s="110">
        <v>4.4400000000000004E-3</v>
      </c>
      <c r="AB417" s="110">
        <v>0</v>
      </c>
      <c r="AC417" s="110">
        <v>0</v>
      </c>
      <c r="AD417" s="110">
        <v>0</v>
      </c>
      <c r="AE417" s="110">
        <v>0</v>
      </c>
      <c r="AF417" s="110">
        <v>0</v>
      </c>
      <c r="AG417" s="110">
        <v>0</v>
      </c>
    </row>
    <row r="418" spans="2:33" ht="15">
      <c r="B418" s="110"/>
      <c r="C418" s="110"/>
      <c r="D418" s="110">
        <v>2016</v>
      </c>
      <c r="E418" s="110">
        <v>6.5199999999999998E-3</v>
      </c>
      <c r="F418" s="110">
        <v>0</v>
      </c>
      <c r="G418" s="110">
        <v>3.4000000000000002E-2</v>
      </c>
      <c r="H418" s="110">
        <v>0</v>
      </c>
      <c r="I418" s="110">
        <v>0</v>
      </c>
      <c r="J418" s="110">
        <v>6.1700000000000001E-3</v>
      </c>
      <c r="K418" s="110">
        <v>8.43E-3</v>
      </c>
      <c r="L418" s="110">
        <v>3.1850000000000003E-2</v>
      </c>
      <c r="M418" s="110">
        <v>0</v>
      </c>
      <c r="N418" s="110">
        <v>0</v>
      </c>
      <c r="O418" s="110">
        <v>0</v>
      </c>
      <c r="P418" s="110">
        <v>0</v>
      </c>
      <c r="Q418" s="110">
        <v>2.1199999999999999E-3</v>
      </c>
      <c r="R418" s="110">
        <v>0</v>
      </c>
      <c r="S418" s="110">
        <v>0</v>
      </c>
      <c r="T418" s="110">
        <v>0</v>
      </c>
      <c r="U418" s="110">
        <v>2.6700000000000001E-3</v>
      </c>
      <c r="V418" s="110">
        <v>0</v>
      </c>
      <c r="W418" s="110">
        <v>0</v>
      </c>
      <c r="X418" s="110">
        <v>0</v>
      </c>
      <c r="Y418" s="110"/>
      <c r="Z418" s="110">
        <v>0</v>
      </c>
      <c r="AA418" s="110">
        <v>2.5600000000000001E-2</v>
      </c>
      <c r="AB418" s="110">
        <v>0</v>
      </c>
      <c r="AC418" s="110">
        <v>0</v>
      </c>
      <c r="AD418" s="110">
        <v>0</v>
      </c>
      <c r="AE418" s="110">
        <v>0</v>
      </c>
      <c r="AF418" s="110">
        <v>0</v>
      </c>
      <c r="AG418" s="110">
        <v>0</v>
      </c>
    </row>
    <row r="419" spans="2:33" ht="15">
      <c r="B419" s="110"/>
      <c r="C419" s="110"/>
      <c r="D419" s="110">
        <v>2017</v>
      </c>
      <c r="E419" s="110">
        <v>0</v>
      </c>
      <c r="F419" s="110">
        <v>0</v>
      </c>
      <c r="G419" s="110">
        <v>3.27E-2</v>
      </c>
      <c r="H419" s="110"/>
      <c r="I419" s="110">
        <v>0</v>
      </c>
      <c r="J419" s="110">
        <v>0</v>
      </c>
      <c r="K419" s="110">
        <v>9.3100000000000006E-3</v>
      </c>
      <c r="L419" s="110">
        <v>0</v>
      </c>
      <c r="M419" s="110">
        <v>0.15359999999999999</v>
      </c>
      <c r="N419" s="110"/>
      <c r="O419" s="110">
        <v>5.0099999999999997E-3</v>
      </c>
      <c r="P419" s="110">
        <v>2.0789999999999999E-2</v>
      </c>
      <c r="Q419" s="110">
        <v>1.234E-2</v>
      </c>
      <c r="R419" s="110">
        <v>0</v>
      </c>
      <c r="S419" s="110">
        <v>8.6E-3</v>
      </c>
      <c r="T419" s="110">
        <v>0</v>
      </c>
      <c r="U419" s="110">
        <v>0</v>
      </c>
      <c r="V419" s="110">
        <v>0</v>
      </c>
      <c r="W419" s="110">
        <v>0</v>
      </c>
      <c r="X419" s="110">
        <v>0</v>
      </c>
      <c r="Y419" s="110">
        <v>6.2899999999999996E-3</v>
      </c>
      <c r="Z419" s="110">
        <v>0</v>
      </c>
      <c r="AA419" s="110">
        <v>8.2000000000000007E-3</v>
      </c>
      <c r="AB419" s="110">
        <v>0</v>
      </c>
      <c r="AC419" s="110">
        <v>0</v>
      </c>
      <c r="AD419" s="110">
        <v>1.8700000000000001E-2</v>
      </c>
      <c r="AE419" s="110">
        <v>0</v>
      </c>
      <c r="AF419" s="110">
        <v>0</v>
      </c>
      <c r="AG419" s="110">
        <v>0</v>
      </c>
    </row>
    <row r="420" spans="2:33" ht="15">
      <c r="B420" s="110"/>
      <c r="C420" s="110"/>
      <c r="D420" s="110">
        <v>2018</v>
      </c>
      <c r="E420" s="110">
        <v>0.20643</v>
      </c>
      <c r="F420" s="110">
        <v>0</v>
      </c>
      <c r="G420" s="110">
        <v>0</v>
      </c>
      <c r="H420" s="110">
        <v>0</v>
      </c>
      <c r="I420" s="110">
        <v>0</v>
      </c>
      <c r="J420" s="110">
        <v>0</v>
      </c>
      <c r="K420" s="110">
        <v>4.5999999999999999E-3</v>
      </c>
      <c r="L420" s="110">
        <v>0</v>
      </c>
      <c r="M420" s="110">
        <v>0</v>
      </c>
      <c r="N420" s="110">
        <v>0</v>
      </c>
      <c r="O420" s="110">
        <v>1.4999999999999999E-2</v>
      </c>
      <c r="P420" s="110">
        <v>1.984E-2</v>
      </c>
      <c r="Q420" s="110">
        <v>1.128E-2</v>
      </c>
      <c r="R420" s="110">
        <v>0</v>
      </c>
      <c r="S420" s="110">
        <v>1.7250000000000001E-2</v>
      </c>
      <c r="T420" s="110">
        <v>0</v>
      </c>
      <c r="U420" s="110">
        <v>7.7499999999999999E-3</v>
      </c>
      <c r="V420" s="110">
        <v>0</v>
      </c>
      <c r="W420" s="110">
        <v>0</v>
      </c>
      <c r="X420" s="110">
        <v>0</v>
      </c>
      <c r="Y420" s="110">
        <v>6.1399999999999996E-3</v>
      </c>
      <c r="Z420" s="110">
        <v>3.85E-2</v>
      </c>
      <c r="AA420" s="110">
        <v>0</v>
      </c>
      <c r="AB420" s="110">
        <v>0</v>
      </c>
      <c r="AC420" s="110">
        <v>0</v>
      </c>
      <c r="AD420" s="110">
        <v>6.2399999999999999E-3</v>
      </c>
      <c r="AE420" s="110">
        <v>0</v>
      </c>
      <c r="AF420" s="110">
        <v>0</v>
      </c>
      <c r="AG420" s="110">
        <v>0</v>
      </c>
    </row>
    <row r="421" spans="2:33" ht="15">
      <c r="B421" s="110"/>
      <c r="C421" s="110"/>
      <c r="D421" s="110">
        <v>2019</v>
      </c>
      <c r="E421" s="309">
        <v>0.21217971472062919</v>
      </c>
      <c r="F421" s="110">
        <v>9.92E-3</v>
      </c>
      <c r="G421" s="110">
        <v>3.3020000000000001E-2</v>
      </c>
      <c r="H421" s="110">
        <v>0</v>
      </c>
      <c r="I421" s="110">
        <v>0</v>
      </c>
      <c r="J421" s="110">
        <v>5.7099999999999998E-3</v>
      </c>
      <c r="K421" s="110">
        <v>7.3499999999999998E-3</v>
      </c>
      <c r="L421" s="110">
        <v>0</v>
      </c>
      <c r="M421" s="110">
        <v>0</v>
      </c>
      <c r="N421" s="110">
        <v>0</v>
      </c>
      <c r="O421" s="110">
        <v>2.9919999999999999E-2</v>
      </c>
      <c r="P421" s="110">
        <v>5.8250000000000003E-2</v>
      </c>
      <c r="Q421" s="110">
        <v>0</v>
      </c>
      <c r="R421" s="110">
        <v>0</v>
      </c>
      <c r="S421" s="110">
        <v>9.11E-3</v>
      </c>
      <c r="T421" s="110">
        <v>0</v>
      </c>
      <c r="U421" s="110">
        <v>0</v>
      </c>
      <c r="V421" s="110"/>
      <c r="W421" s="110">
        <v>0</v>
      </c>
      <c r="X421" s="110">
        <v>0</v>
      </c>
      <c r="Y421" s="110">
        <v>0</v>
      </c>
      <c r="Z421" s="309">
        <v>0.15755164739941313</v>
      </c>
      <c r="AA421" s="110">
        <v>0</v>
      </c>
      <c r="AB421" s="110">
        <v>0</v>
      </c>
      <c r="AC421" s="110">
        <v>0</v>
      </c>
      <c r="AD421" s="110">
        <v>0</v>
      </c>
      <c r="AE421" s="110">
        <v>4.972E-2</v>
      </c>
      <c r="AF421" s="110">
        <v>0</v>
      </c>
      <c r="AG421" s="110">
        <v>0</v>
      </c>
    </row>
    <row r="422" spans="2:33" ht="15">
      <c r="B422" s="110"/>
      <c r="C422" s="110"/>
      <c r="D422" s="110">
        <v>2020</v>
      </c>
      <c r="E422" s="110"/>
      <c r="F422" s="110"/>
      <c r="G422" s="110"/>
      <c r="H422" s="110"/>
      <c r="I422" s="110"/>
      <c r="J422" s="110"/>
      <c r="K422" s="110"/>
      <c r="L422" s="110"/>
      <c r="M422" s="110"/>
      <c r="N422" s="110"/>
      <c r="O422" s="110"/>
      <c r="P422" s="110"/>
      <c r="Q422" s="110"/>
      <c r="R422" s="110"/>
      <c r="S422" s="110"/>
      <c r="T422" s="110"/>
      <c r="U422" s="110"/>
      <c r="V422" s="110"/>
      <c r="W422" s="110"/>
      <c r="X422" s="110"/>
      <c r="Y422" s="110"/>
      <c r="Z422" s="110"/>
      <c r="AA422" s="110"/>
      <c r="AB422" s="110"/>
      <c r="AC422" s="110"/>
      <c r="AD422" s="110"/>
      <c r="AE422" s="110"/>
      <c r="AF422" s="110"/>
      <c r="AG422" s="110"/>
    </row>
    <row r="423" spans="2:33" ht="15">
      <c r="B423" s="109" t="s">
        <v>649</v>
      </c>
      <c r="C423" s="120" t="s">
        <v>650</v>
      </c>
      <c r="D423" s="109">
        <v>2006</v>
      </c>
      <c r="E423" s="109"/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/>
      <c r="U423" s="109"/>
      <c r="V423" s="109"/>
      <c r="W423" s="109"/>
      <c r="X423" s="109"/>
      <c r="Y423" s="109"/>
      <c r="Z423" s="109"/>
      <c r="AA423" s="109"/>
      <c r="AB423" s="109"/>
      <c r="AC423" s="109"/>
      <c r="AD423" s="109"/>
      <c r="AE423" s="109"/>
      <c r="AF423" s="109"/>
      <c r="AG423" s="109"/>
    </row>
    <row r="424" spans="2:33" ht="15">
      <c r="B424" s="109"/>
      <c r="C424" s="120"/>
      <c r="D424" s="109">
        <v>2007</v>
      </c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/>
      <c r="U424" s="109"/>
      <c r="V424" s="109"/>
      <c r="W424" s="109"/>
      <c r="X424" s="109"/>
      <c r="Y424" s="109"/>
      <c r="Z424" s="109"/>
      <c r="AA424" s="109"/>
      <c r="AB424" s="109"/>
      <c r="AC424" s="109"/>
      <c r="AD424" s="109"/>
      <c r="AE424" s="109"/>
      <c r="AF424" s="109"/>
      <c r="AG424" s="109"/>
    </row>
    <row r="425" spans="2:33" ht="15">
      <c r="B425" s="109"/>
      <c r="C425" s="120"/>
      <c r="D425" s="109">
        <v>2008</v>
      </c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/>
      <c r="U425" s="109"/>
      <c r="V425" s="109"/>
      <c r="W425" s="109"/>
      <c r="X425" s="109"/>
      <c r="Y425" s="109"/>
      <c r="Z425" s="109"/>
      <c r="AA425" s="109"/>
      <c r="AB425" s="109"/>
      <c r="AC425" s="109"/>
      <c r="AD425" s="109"/>
      <c r="AE425" s="109"/>
      <c r="AF425" s="109"/>
      <c r="AG425" s="109"/>
    </row>
    <row r="426" spans="2:33" ht="15">
      <c r="B426" s="109"/>
      <c r="C426" s="120"/>
      <c r="D426" s="109">
        <v>2009</v>
      </c>
      <c r="E426" s="109"/>
      <c r="F426" s="109"/>
      <c r="G426" s="109"/>
      <c r="H426" s="109">
        <v>0</v>
      </c>
      <c r="I426" s="109"/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/>
      <c r="U426" s="109"/>
      <c r="V426" s="109"/>
      <c r="W426" s="109"/>
      <c r="X426" s="109"/>
      <c r="Y426" s="109"/>
      <c r="Z426" s="109"/>
      <c r="AA426" s="109"/>
      <c r="AB426" s="109"/>
      <c r="AC426" s="109"/>
      <c r="AD426" s="109"/>
      <c r="AE426" s="109"/>
      <c r="AF426" s="109"/>
      <c r="AG426" s="109">
        <v>0</v>
      </c>
    </row>
    <row r="427" spans="2:33" ht="15">
      <c r="B427" s="109"/>
      <c r="C427" s="120"/>
      <c r="D427" s="109">
        <v>2010</v>
      </c>
      <c r="E427" s="109">
        <v>0</v>
      </c>
      <c r="F427" s="109">
        <v>0</v>
      </c>
      <c r="G427" s="109">
        <v>0</v>
      </c>
      <c r="H427" s="109">
        <v>0</v>
      </c>
      <c r="I427" s="109"/>
      <c r="J427" s="109">
        <v>0</v>
      </c>
      <c r="K427" s="109">
        <v>0</v>
      </c>
      <c r="L427" s="109">
        <v>1.5699999999999999E-2</v>
      </c>
      <c r="M427" s="109">
        <v>0</v>
      </c>
      <c r="N427" s="109">
        <v>0</v>
      </c>
      <c r="O427" s="109">
        <v>5.3600000000000002E-3</v>
      </c>
      <c r="P427" s="109">
        <v>0</v>
      </c>
      <c r="Q427" s="109"/>
      <c r="R427" s="109">
        <v>0</v>
      </c>
      <c r="S427" s="109">
        <v>0</v>
      </c>
      <c r="T427" s="109">
        <v>0</v>
      </c>
      <c r="U427" s="109">
        <v>0</v>
      </c>
      <c r="V427" s="109">
        <v>0.21224999999999999</v>
      </c>
      <c r="W427" s="109">
        <v>0</v>
      </c>
      <c r="X427" s="109">
        <v>0</v>
      </c>
      <c r="Y427" s="109">
        <v>0</v>
      </c>
      <c r="Z427" s="109">
        <v>0</v>
      </c>
      <c r="AA427" s="109">
        <v>3.6510000000000001E-2</v>
      </c>
      <c r="AB427" s="109">
        <v>2.5000000000000001E-2</v>
      </c>
      <c r="AC427" s="109">
        <v>1.069E-2</v>
      </c>
      <c r="AD427" s="109">
        <v>0</v>
      </c>
      <c r="AE427" s="109">
        <v>0</v>
      </c>
      <c r="AF427" s="109">
        <v>0</v>
      </c>
      <c r="AG427" s="109">
        <v>0</v>
      </c>
    </row>
    <row r="428" spans="2:33" ht="15">
      <c r="B428" s="109"/>
      <c r="C428" s="120"/>
      <c r="D428" s="109">
        <v>2011</v>
      </c>
      <c r="E428" s="109">
        <v>0</v>
      </c>
      <c r="F428" s="109">
        <v>0</v>
      </c>
      <c r="G428" s="109">
        <v>0</v>
      </c>
      <c r="H428" s="109">
        <v>5.5399999999999998E-3</v>
      </c>
      <c r="I428" s="109">
        <v>0</v>
      </c>
      <c r="J428" s="109">
        <v>0</v>
      </c>
      <c r="K428" s="109">
        <v>9.3999999999999997E-4</v>
      </c>
      <c r="L428" s="109">
        <v>3.0790000000000001E-2</v>
      </c>
      <c r="M428" s="109">
        <v>0</v>
      </c>
      <c r="N428" s="109">
        <v>0</v>
      </c>
      <c r="O428" s="109">
        <v>2.0899999999999998E-2</v>
      </c>
      <c r="P428" s="109">
        <v>0</v>
      </c>
      <c r="Q428" s="109">
        <v>0</v>
      </c>
      <c r="R428" s="109">
        <v>0</v>
      </c>
      <c r="S428" s="109">
        <v>0</v>
      </c>
      <c r="T428" s="109">
        <v>0</v>
      </c>
      <c r="U428" s="109">
        <v>0</v>
      </c>
      <c r="V428" s="109">
        <v>0.13053000000000001</v>
      </c>
      <c r="W428" s="109">
        <v>0</v>
      </c>
      <c r="X428" s="109">
        <v>5.4129999999999998E-2</v>
      </c>
      <c r="Y428" s="109">
        <v>1.341E-2</v>
      </c>
      <c r="Z428" s="109">
        <v>0</v>
      </c>
      <c r="AA428" s="109">
        <v>2.1989999999999999E-2</v>
      </c>
      <c r="AB428" s="109">
        <v>0</v>
      </c>
      <c r="AC428" s="109">
        <v>9.5899999999999996E-3</v>
      </c>
      <c r="AD428" s="109">
        <v>0</v>
      </c>
      <c r="AE428" s="109">
        <v>0</v>
      </c>
      <c r="AF428" s="109">
        <v>0</v>
      </c>
      <c r="AG428" s="109">
        <v>1.89E-3</v>
      </c>
    </row>
    <row r="429" spans="2:33" ht="15">
      <c r="B429" s="109"/>
      <c r="C429" s="120"/>
      <c r="D429" s="109">
        <v>2012</v>
      </c>
      <c r="E429" s="109">
        <v>0</v>
      </c>
      <c r="F429" s="109">
        <v>2.0150000000000001E-2</v>
      </c>
      <c r="G429" s="109">
        <v>0</v>
      </c>
      <c r="H429" s="109">
        <v>0</v>
      </c>
      <c r="I429" s="109">
        <v>0</v>
      </c>
      <c r="J429" s="109">
        <v>0</v>
      </c>
      <c r="K429" s="109">
        <v>0</v>
      </c>
      <c r="L429" s="109">
        <v>1.5810000000000001E-2</v>
      </c>
      <c r="M429" s="109">
        <v>0</v>
      </c>
      <c r="N429" s="109">
        <v>0</v>
      </c>
      <c r="O429" s="109">
        <v>1.059E-2</v>
      </c>
      <c r="P429" s="109">
        <v>1.9650000000000001E-2</v>
      </c>
      <c r="Q429" s="109">
        <v>1.9499999999999999E-3</v>
      </c>
      <c r="R429" s="109">
        <v>0</v>
      </c>
      <c r="S429" s="109">
        <v>0</v>
      </c>
      <c r="T429" s="109">
        <v>0</v>
      </c>
      <c r="U429" s="109">
        <v>0</v>
      </c>
      <c r="V429" s="109">
        <v>0.20455999999999999</v>
      </c>
      <c r="W429" s="109">
        <v>0</v>
      </c>
      <c r="X429" s="109">
        <v>5.3039999999999997E-2</v>
      </c>
      <c r="Y429" s="109">
        <v>1.3350000000000001E-2</v>
      </c>
      <c r="Z429" s="109">
        <v>0</v>
      </c>
      <c r="AA429" s="109">
        <v>0</v>
      </c>
      <c r="AB429" s="109">
        <v>0</v>
      </c>
      <c r="AC429" s="109">
        <v>0</v>
      </c>
      <c r="AD429" s="109">
        <v>0</v>
      </c>
      <c r="AE429" s="109">
        <v>0</v>
      </c>
      <c r="AF429" s="109">
        <v>0</v>
      </c>
      <c r="AG429" s="109">
        <v>0</v>
      </c>
    </row>
    <row r="430" spans="2:33" ht="15">
      <c r="B430" s="109"/>
      <c r="C430" s="120"/>
      <c r="D430" s="109">
        <v>2013</v>
      </c>
      <c r="E430" s="109">
        <v>0</v>
      </c>
      <c r="F430" s="109">
        <v>0</v>
      </c>
      <c r="G430" s="109">
        <v>0</v>
      </c>
      <c r="H430" s="109">
        <v>0</v>
      </c>
      <c r="I430" s="109">
        <v>0</v>
      </c>
      <c r="J430" s="109">
        <v>0</v>
      </c>
      <c r="K430" s="109">
        <v>0</v>
      </c>
      <c r="L430" s="109">
        <v>0</v>
      </c>
      <c r="M430" s="109">
        <v>0</v>
      </c>
      <c r="N430" s="109">
        <v>0</v>
      </c>
      <c r="O430" s="109">
        <v>1.5100000000000001E-2</v>
      </c>
      <c r="P430" s="109">
        <v>1.9810000000000001E-2</v>
      </c>
      <c r="Q430" s="109">
        <v>4.0099999999999997E-3</v>
      </c>
      <c r="R430" s="109">
        <v>0</v>
      </c>
      <c r="S430" s="109">
        <v>0</v>
      </c>
      <c r="T430" s="109">
        <v>0</v>
      </c>
      <c r="U430" s="109">
        <v>0</v>
      </c>
      <c r="V430" s="109">
        <v>0.14138999999999999</v>
      </c>
      <c r="W430" s="109">
        <v>0</v>
      </c>
      <c r="X430" s="109">
        <v>0</v>
      </c>
      <c r="Y430" s="109">
        <v>0</v>
      </c>
      <c r="Z430" s="109">
        <v>2.061E-2</v>
      </c>
      <c r="AA430" s="109">
        <v>4.5999999999999999E-3</v>
      </c>
      <c r="AB430" s="109">
        <v>0</v>
      </c>
      <c r="AC430" s="109">
        <v>0</v>
      </c>
      <c r="AD430" s="109">
        <v>0</v>
      </c>
      <c r="AE430" s="109">
        <v>0</v>
      </c>
      <c r="AF430" s="109">
        <v>0</v>
      </c>
      <c r="AG430" s="109">
        <v>0</v>
      </c>
    </row>
    <row r="431" spans="2:33" ht="15">
      <c r="B431" s="109"/>
      <c r="C431" s="120"/>
      <c r="D431" s="109">
        <v>2014</v>
      </c>
      <c r="E431" s="109">
        <v>0</v>
      </c>
      <c r="F431" s="109">
        <v>1.034E-2</v>
      </c>
      <c r="G431" s="109">
        <v>0</v>
      </c>
      <c r="H431" s="109">
        <v>0</v>
      </c>
      <c r="I431" s="109">
        <v>0</v>
      </c>
      <c r="J431" s="109"/>
      <c r="K431" s="109">
        <v>0</v>
      </c>
      <c r="L431" s="109">
        <v>1.5800000000000002E-2</v>
      </c>
      <c r="M431" s="109">
        <v>0</v>
      </c>
      <c r="N431" s="109">
        <v>0</v>
      </c>
      <c r="O431" s="109">
        <v>0</v>
      </c>
      <c r="P431" s="109">
        <v>8.0509999999999998E-2</v>
      </c>
      <c r="Q431" s="109">
        <v>4.0800000000000003E-3</v>
      </c>
      <c r="R431" s="109">
        <v>0</v>
      </c>
      <c r="S431" s="109">
        <v>0</v>
      </c>
      <c r="T431" s="109">
        <v>0</v>
      </c>
      <c r="U431" s="109">
        <v>0</v>
      </c>
      <c r="V431" s="109"/>
      <c r="W431" s="109">
        <v>0</v>
      </c>
      <c r="X431" s="109">
        <v>5.2540000000000003E-2</v>
      </c>
      <c r="Y431" s="109">
        <v>6.4200000000000004E-3</v>
      </c>
      <c r="Z431" s="109">
        <v>4.0509999999999997E-2</v>
      </c>
      <c r="AA431" s="109">
        <v>4.6800000000000001E-3</v>
      </c>
      <c r="AB431" s="109">
        <v>5.4719999999999998E-2</v>
      </c>
      <c r="AC431" s="109">
        <v>0</v>
      </c>
      <c r="AD431" s="109">
        <v>2.6950000000000002E-2</v>
      </c>
      <c r="AE431" s="109">
        <v>0</v>
      </c>
      <c r="AF431" s="109">
        <v>0</v>
      </c>
      <c r="AG431" s="109">
        <v>0</v>
      </c>
    </row>
    <row r="432" spans="2:33" ht="15">
      <c r="B432" s="109"/>
      <c r="C432" s="120"/>
      <c r="D432" s="109">
        <v>2015</v>
      </c>
      <c r="E432" s="109">
        <v>0</v>
      </c>
      <c r="F432" s="109">
        <v>0</v>
      </c>
      <c r="G432" s="109">
        <v>3.3160000000000002E-2</v>
      </c>
      <c r="H432" s="109">
        <v>0</v>
      </c>
      <c r="I432" s="109">
        <v>0</v>
      </c>
      <c r="J432" s="109">
        <v>6.3099999999999996E-3</v>
      </c>
      <c r="K432" s="109">
        <v>9.6000000000000002E-4</v>
      </c>
      <c r="L432" s="109">
        <v>1.592E-2</v>
      </c>
      <c r="M432" s="109">
        <v>0</v>
      </c>
      <c r="N432" s="109">
        <v>0</v>
      </c>
      <c r="O432" s="109">
        <v>0</v>
      </c>
      <c r="P432" s="109">
        <v>2.0590000000000001E-2</v>
      </c>
      <c r="Q432" s="109"/>
      <c r="R432" s="109">
        <v>0</v>
      </c>
      <c r="S432" s="109">
        <v>0</v>
      </c>
      <c r="T432" s="109">
        <v>0</v>
      </c>
      <c r="U432" s="109">
        <v>0</v>
      </c>
      <c r="V432" s="109">
        <v>0</v>
      </c>
      <c r="W432" s="109">
        <v>0</v>
      </c>
      <c r="X432" s="109">
        <v>0</v>
      </c>
      <c r="Y432" s="109">
        <v>6.4099999999999999E-3</v>
      </c>
      <c r="Z432" s="109">
        <v>3.866E-2</v>
      </c>
      <c r="AA432" s="109">
        <v>4.4400000000000004E-3</v>
      </c>
      <c r="AB432" s="109">
        <v>0</v>
      </c>
      <c r="AC432" s="109">
        <v>0</v>
      </c>
      <c r="AD432" s="109">
        <v>0</v>
      </c>
      <c r="AE432" s="109">
        <v>0</v>
      </c>
      <c r="AF432" s="109">
        <v>0</v>
      </c>
      <c r="AG432" s="109">
        <v>0</v>
      </c>
    </row>
    <row r="433" spans="2:33" ht="15">
      <c r="B433" s="109"/>
      <c r="C433" s="120"/>
      <c r="D433" s="109">
        <v>2016</v>
      </c>
      <c r="E433" s="109">
        <v>6.5199999999999998E-3</v>
      </c>
      <c r="F433" s="109">
        <v>0</v>
      </c>
      <c r="G433" s="109">
        <v>0</v>
      </c>
      <c r="H433" s="109">
        <v>0</v>
      </c>
      <c r="I433" s="109">
        <v>0</v>
      </c>
      <c r="J433" s="109">
        <v>6.1700000000000001E-3</v>
      </c>
      <c r="K433" s="109">
        <v>3.7499999999999999E-3</v>
      </c>
      <c r="L433" s="109">
        <v>1.592E-2</v>
      </c>
      <c r="M433" s="109">
        <v>0</v>
      </c>
      <c r="N433" s="109">
        <v>0</v>
      </c>
      <c r="O433" s="109">
        <v>0</v>
      </c>
      <c r="P433" s="109">
        <v>0</v>
      </c>
      <c r="Q433" s="109">
        <v>0</v>
      </c>
      <c r="R433" s="109">
        <v>0</v>
      </c>
      <c r="S433" s="109">
        <v>0</v>
      </c>
      <c r="T433" s="109">
        <v>0</v>
      </c>
      <c r="U433" s="109">
        <v>0</v>
      </c>
      <c r="V433" s="109">
        <v>0</v>
      </c>
      <c r="W433" s="109">
        <v>0</v>
      </c>
      <c r="X433" s="109">
        <v>0</v>
      </c>
      <c r="Y433" s="109"/>
      <c r="Z433" s="109">
        <v>0</v>
      </c>
      <c r="AA433" s="109">
        <v>2.1340000000000001E-2</v>
      </c>
      <c r="AB433" s="109">
        <v>0</v>
      </c>
      <c r="AC433" s="109">
        <v>0</v>
      </c>
      <c r="AD433" s="109">
        <v>0</v>
      </c>
      <c r="AE433" s="109">
        <v>0</v>
      </c>
      <c r="AF433" s="109">
        <v>0</v>
      </c>
      <c r="AG433" s="109">
        <v>0</v>
      </c>
    </row>
    <row r="434" spans="2:33" ht="15">
      <c r="B434" s="109"/>
      <c r="C434" s="120"/>
      <c r="D434" s="109">
        <v>2017</v>
      </c>
      <c r="E434" s="109">
        <v>0</v>
      </c>
      <c r="F434" s="109">
        <v>0</v>
      </c>
      <c r="G434" s="109">
        <v>3.27E-2</v>
      </c>
      <c r="H434" s="109"/>
      <c r="I434" s="109">
        <v>0</v>
      </c>
      <c r="J434" s="109">
        <v>0</v>
      </c>
      <c r="K434" s="109">
        <v>1.8600000000000001E-3</v>
      </c>
      <c r="L434" s="109">
        <v>0</v>
      </c>
      <c r="M434" s="109">
        <v>0</v>
      </c>
      <c r="N434" s="109"/>
      <c r="O434" s="109">
        <v>5.0099999999999997E-3</v>
      </c>
      <c r="P434" s="109">
        <v>0</v>
      </c>
      <c r="Q434" s="109">
        <v>4.1099999999999999E-3</v>
      </c>
      <c r="R434" s="109">
        <v>0</v>
      </c>
      <c r="S434" s="109">
        <v>0</v>
      </c>
      <c r="T434" s="109">
        <v>0</v>
      </c>
      <c r="U434" s="109">
        <v>0</v>
      </c>
      <c r="V434" s="109">
        <v>0</v>
      </c>
      <c r="W434" s="109">
        <v>0</v>
      </c>
      <c r="X434" s="109">
        <v>0</v>
      </c>
      <c r="Y434" s="109">
        <v>6.2899999999999996E-3</v>
      </c>
      <c r="Z434" s="109">
        <v>0</v>
      </c>
      <c r="AA434" s="109">
        <v>4.1000000000000003E-3</v>
      </c>
      <c r="AB434" s="109">
        <v>0</v>
      </c>
      <c r="AC434" s="109">
        <v>0</v>
      </c>
      <c r="AD434" s="109">
        <v>1.8700000000000001E-2</v>
      </c>
      <c r="AE434" s="109">
        <v>0</v>
      </c>
      <c r="AF434" s="109">
        <v>0</v>
      </c>
      <c r="AG434" s="109">
        <v>0</v>
      </c>
    </row>
    <row r="435" spans="2:33" ht="15">
      <c r="B435" s="109"/>
      <c r="C435" s="120"/>
      <c r="D435" s="109">
        <v>2018</v>
      </c>
      <c r="E435" s="109">
        <v>0.18214</v>
      </c>
      <c r="F435" s="109">
        <v>0</v>
      </c>
      <c r="G435" s="109">
        <v>0</v>
      </c>
      <c r="H435" s="109">
        <v>0</v>
      </c>
      <c r="I435" s="109">
        <v>0</v>
      </c>
      <c r="J435" s="109">
        <v>0</v>
      </c>
      <c r="K435" s="109">
        <v>3.6800000000000001E-3</v>
      </c>
      <c r="L435" s="109">
        <v>0</v>
      </c>
      <c r="M435" s="109">
        <v>0</v>
      </c>
      <c r="N435" s="109">
        <v>0</v>
      </c>
      <c r="O435" s="109">
        <v>1.4999999999999999E-2</v>
      </c>
      <c r="P435" s="109">
        <v>0</v>
      </c>
      <c r="Q435" s="109">
        <v>9.0200000000000002E-3</v>
      </c>
      <c r="R435" s="109">
        <v>0</v>
      </c>
      <c r="S435" s="109">
        <v>1.7250000000000001E-2</v>
      </c>
      <c r="T435" s="109">
        <v>0</v>
      </c>
      <c r="U435" s="109">
        <v>2.5799999999999998E-3</v>
      </c>
      <c r="V435" s="109">
        <v>0</v>
      </c>
      <c r="W435" s="109">
        <v>0</v>
      </c>
      <c r="X435" s="109">
        <v>0</v>
      </c>
      <c r="Y435" s="109">
        <v>6.1399999999999996E-3</v>
      </c>
      <c r="Z435" s="109">
        <v>3.85E-2</v>
      </c>
      <c r="AA435" s="109">
        <v>0</v>
      </c>
      <c r="AB435" s="109">
        <v>0</v>
      </c>
      <c r="AC435" s="109">
        <v>0</v>
      </c>
      <c r="AD435" s="109">
        <v>6.2399999999999999E-3</v>
      </c>
      <c r="AE435" s="109">
        <v>0</v>
      </c>
      <c r="AF435" s="109">
        <v>0</v>
      </c>
      <c r="AG435" s="109">
        <v>0</v>
      </c>
    </row>
    <row r="436" spans="2:33" ht="15">
      <c r="B436" s="109"/>
      <c r="C436" s="120"/>
      <c r="D436" s="109">
        <v>2019</v>
      </c>
      <c r="E436" s="309">
        <v>0.18097681549700725</v>
      </c>
      <c r="F436" s="109">
        <v>9.92E-3</v>
      </c>
      <c r="G436" s="109">
        <v>3.3020000000000001E-2</v>
      </c>
      <c r="H436" s="109">
        <v>0</v>
      </c>
      <c r="I436" s="109">
        <v>0</v>
      </c>
      <c r="J436" s="109">
        <v>5.7099999999999998E-3</v>
      </c>
      <c r="K436" s="109">
        <v>9.1E-4</v>
      </c>
      <c r="L436" s="109">
        <v>0</v>
      </c>
      <c r="M436" s="109">
        <v>0</v>
      </c>
      <c r="N436" s="109">
        <v>0</v>
      </c>
      <c r="O436" s="109">
        <v>2.9919999999999999E-2</v>
      </c>
      <c r="P436" s="109">
        <v>5.8250000000000003E-2</v>
      </c>
      <c r="Q436" s="109">
        <v>0</v>
      </c>
      <c r="R436" s="109">
        <v>0</v>
      </c>
      <c r="S436" s="109">
        <v>9.11E-3</v>
      </c>
      <c r="T436" s="109">
        <v>0</v>
      </c>
      <c r="U436" s="109">
        <v>0</v>
      </c>
      <c r="V436" s="109"/>
      <c r="W436" s="109">
        <v>0</v>
      </c>
      <c r="X436" s="109">
        <v>0</v>
      </c>
      <c r="Y436" s="109">
        <v>0</v>
      </c>
      <c r="Z436" s="309">
        <v>0.15755164739941313</v>
      </c>
      <c r="AA436" s="109">
        <v>0</v>
      </c>
      <c r="AB436" s="109">
        <v>0</v>
      </c>
      <c r="AC436" s="109">
        <v>0</v>
      </c>
      <c r="AD436" s="109">
        <v>0</v>
      </c>
      <c r="AE436" s="109">
        <v>0</v>
      </c>
      <c r="AF436" s="109">
        <v>0</v>
      </c>
      <c r="AG436" s="109">
        <v>0</v>
      </c>
    </row>
    <row r="437" spans="2:33" ht="15">
      <c r="B437" s="109"/>
      <c r="C437" s="120"/>
      <c r="D437" s="109">
        <v>2020</v>
      </c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  <c r="AD437" s="109"/>
      <c r="AE437" s="109"/>
      <c r="AF437" s="109"/>
      <c r="AG437" s="109"/>
    </row>
    <row r="438" spans="2:33" ht="15">
      <c r="B438" s="110" t="s">
        <v>651</v>
      </c>
      <c r="C438" s="119" t="s">
        <v>652</v>
      </c>
      <c r="D438" s="110">
        <v>2006</v>
      </c>
      <c r="E438" s="110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  <c r="V438" s="110"/>
      <c r="W438" s="110"/>
      <c r="X438" s="110"/>
      <c r="Y438" s="110"/>
      <c r="Z438" s="110"/>
      <c r="AA438" s="110"/>
      <c r="AB438" s="110"/>
      <c r="AC438" s="110"/>
      <c r="AD438" s="110"/>
      <c r="AE438" s="110"/>
      <c r="AF438" s="110"/>
      <c r="AG438" s="110"/>
    </row>
    <row r="439" spans="2:33" ht="15">
      <c r="B439" s="110"/>
      <c r="C439" s="119"/>
      <c r="D439" s="110">
        <v>2007</v>
      </c>
      <c r="E439" s="110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  <c r="V439" s="110"/>
      <c r="W439" s="110"/>
      <c r="X439" s="110"/>
      <c r="Y439" s="110"/>
      <c r="Z439" s="110"/>
      <c r="AA439" s="110"/>
      <c r="AB439" s="110"/>
      <c r="AC439" s="110"/>
      <c r="AD439" s="110"/>
      <c r="AE439" s="110"/>
      <c r="AF439" s="110"/>
      <c r="AG439" s="110"/>
    </row>
    <row r="440" spans="2:33" ht="15">
      <c r="B440" s="110"/>
      <c r="C440" s="119"/>
      <c r="D440" s="110">
        <v>2008</v>
      </c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  <c r="V440" s="110"/>
      <c r="W440" s="110"/>
      <c r="X440" s="110"/>
      <c r="Y440" s="110"/>
      <c r="Z440" s="110"/>
      <c r="AA440" s="110"/>
      <c r="AB440" s="110"/>
      <c r="AC440" s="110"/>
      <c r="AD440" s="110"/>
      <c r="AE440" s="110"/>
      <c r="AF440" s="110"/>
      <c r="AG440" s="110"/>
    </row>
    <row r="441" spans="2:33" ht="15">
      <c r="B441" s="110"/>
      <c r="C441" s="119"/>
      <c r="D441" s="110">
        <v>2009</v>
      </c>
      <c r="E441" s="110"/>
      <c r="F441" s="110"/>
      <c r="G441" s="110"/>
      <c r="H441" s="110">
        <v>0</v>
      </c>
      <c r="I441" s="110"/>
      <c r="J441" s="110"/>
      <c r="K441" s="110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  <c r="V441" s="110"/>
      <c r="W441" s="110"/>
      <c r="X441" s="110"/>
      <c r="Y441" s="110"/>
      <c r="Z441" s="110"/>
      <c r="AA441" s="110"/>
      <c r="AB441" s="110"/>
      <c r="AC441" s="110"/>
      <c r="AD441" s="110"/>
      <c r="AE441" s="110"/>
      <c r="AF441" s="110"/>
      <c r="AG441" s="110">
        <v>1.75E-3</v>
      </c>
    </row>
    <row r="442" spans="2:33" ht="15">
      <c r="B442" s="110"/>
      <c r="C442" s="119"/>
      <c r="D442" s="110">
        <v>2010</v>
      </c>
      <c r="E442" s="110">
        <v>0</v>
      </c>
      <c r="F442" s="110">
        <v>2.0400000000000001E-2</v>
      </c>
      <c r="G442" s="110">
        <v>0</v>
      </c>
      <c r="H442" s="110">
        <v>5.5999999999999999E-3</v>
      </c>
      <c r="I442" s="110"/>
      <c r="J442" s="110">
        <v>0</v>
      </c>
      <c r="K442" s="110">
        <v>1.9300000000000001E-3</v>
      </c>
      <c r="L442" s="110">
        <v>1.5699999999999999E-2</v>
      </c>
      <c r="M442" s="110">
        <v>0</v>
      </c>
      <c r="N442" s="110">
        <v>0</v>
      </c>
      <c r="O442" s="110">
        <v>0</v>
      </c>
      <c r="P442" s="110">
        <v>0</v>
      </c>
      <c r="Q442" s="110"/>
      <c r="R442" s="110">
        <v>0</v>
      </c>
      <c r="S442" s="110">
        <v>0</v>
      </c>
      <c r="T442" s="110">
        <v>0</v>
      </c>
      <c r="U442" s="110">
        <v>1.5429999999999999E-2</v>
      </c>
      <c r="V442" s="110">
        <v>0</v>
      </c>
      <c r="W442" s="110">
        <v>0</v>
      </c>
      <c r="X442" s="110">
        <v>0.12028999999999999</v>
      </c>
      <c r="Y442" s="110">
        <v>0</v>
      </c>
      <c r="Z442" s="110">
        <v>0</v>
      </c>
      <c r="AA442" s="110">
        <v>0.10954999999999999</v>
      </c>
      <c r="AB442" s="110">
        <v>0</v>
      </c>
      <c r="AC442" s="110">
        <v>1.069E-2</v>
      </c>
      <c r="AD442" s="110">
        <v>0</v>
      </c>
      <c r="AE442" s="110">
        <v>0</v>
      </c>
      <c r="AF442" s="110">
        <v>0</v>
      </c>
      <c r="AG442" s="110">
        <v>0</v>
      </c>
    </row>
    <row r="443" spans="2:33" ht="15">
      <c r="B443" s="110"/>
      <c r="C443" s="119"/>
      <c r="D443" s="110">
        <v>2011</v>
      </c>
      <c r="E443" s="110">
        <v>0</v>
      </c>
      <c r="F443" s="110">
        <v>0</v>
      </c>
      <c r="G443" s="110">
        <v>0</v>
      </c>
      <c r="H443" s="110">
        <v>0</v>
      </c>
      <c r="I443" s="110">
        <v>0.17857000000000001</v>
      </c>
      <c r="J443" s="110">
        <v>0</v>
      </c>
      <c r="K443" s="110">
        <v>1.89E-3</v>
      </c>
      <c r="L443" s="110">
        <v>0</v>
      </c>
      <c r="M443" s="110">
        <v>0</v>
      </c>
      <c r="N443" s="110">
        <v>0</v>
      </c>
      <c r="O443" s="110">
        <v>0</v>
      </c>
      <c r="P443" s="110">
        <v>0</v>
      </c>
      <c r="Q443" s="110">
        <v>3.98E-3</v>
      </c>
      <c r="R443" s="110">
        <v>0</v>
      </c>
      <c r="S443" s="110">
        <v>0</v>
      </c>
      <c r="T443" s="110">
        <v>0</v>
      </c>
      <c r="U443" s="110">
        <v>0</v>
      </c>
      <c r="V443" s="110">
        <v>6.5259999999999999E-2</v>
      </c>
      <c r="W443" s="110">
        <v>0</v>
      </c>
      <c r="X443" s="110">
        <v>5.4129999999999998E-2</v>
      </c>
      <c r="Y443" s="110">
        <v>6.7000000000000002E-3</v>
      </c>
      <c r="Z443" s="110">
        <v>0</v>
      </c>
      <c r="AA443" s="110">
        <v>4.3899999999999998E-3</v>
      </c>
      <c r="AB443" s="110">
        <v>0</v>
      </c>
      <c r="AC443" s="110">
        <v>0</v>
      </c>
      <c r="AD443" s="110">
        <v>0</v>
      </c>
      <c r="AE443" s="110">
        <v>0</v>
      </c>
      <c r="AF443" s="110">
        <v>0</v>
      </c>
      <c r="AG443" s="110">
        <v>0</v>
      </c>
    </row>
    <row r="444" spans="2:33" ht="15">
      <c r="B444" s="110"/>
      <c r="C444" s="119"/>
      <c r="D444" s="110">
        <v>2012</v>
      </c>
      <c r="E444" s="110">
        <v>0</v>
      </c>
      <c r="F444" s="110">
        <v>0</v>
      </c>
      <c r="G444" s="110">
        <v>0</v>
      </c>
      <c r="H444" s="110">
        <v>0</v>
      </c>
      <c r="I444" s="110">
        <v>0</v>
      </c>
      <c r="J444" s="110">
        <v>0</v>
      </c>
      <c r="K444" s="110">
        <v>3.8500000000000001E-3</v>
      </c>
      <c r="L444" s="110">
        <v>0</v>
      </c>
      <c r="M444" s="110">
        <v>0</v>
      </c>
      <c r="N444" s="110">
        <v>0</v>
      </c>
      <c r="O444" s="110">
        <v>0</v>
      </c>
      <c r="P444" s="110">
        <v>0</v>
      </c>
      <c r="Q444" s="110">
        <v>3.8999999999999998E-3</v>
      </c>
      <c r="R444" s="110">
        <v>0</v>
      </c>
      <c r="S444" s="110">
        <v>0</v>
      </c>
      <c r="T444" s="110">
        <v>0</v>
      </c>
      <c r="U444" s="110">
        <v>3.15E-3</v>
      </c>
      <c r="V444" s="110">
        <v>6.8180000000000004E-2</v>
      </c>
      <c r="W444" s="110">
        <v>0</v>
      </c>
      <c r="X444" s="110">
        <v>5.3039999999999997E-2</v>
      </c>
      <c r="Y444" s="110">
        <v>0</v>
      </c>
      <c r="Z444" s="110">
        <v>0</v>
      </c>
      <c r="AA444" s="110">
        <v>4.4600000000000004E-3</v>
      </c>
      <c r="AB444" s="110">
        <v>0</v>
      </c>
      <c r="AC444" s="110">
        <v>0</v>
      </c>
      <c r="AD444" s="110">
        <v>0</v>
      </c>
      <c r="AE444" s="110">
        <v>0</v>
      </c>
      <c r="AF444" s="110">
        <v>0</v>
      </c>
      <c r="AG444" s="110">
        <v>0</v>
      </c>
    </row>
    <row r="445" spans="2:33" ht="15">
      <c r="B445" s="110"/>
      <c r="C445" s="119"/>
      <c r="D445" s="110">
        <v>2013</v>
      </c>
      <c r="E445" s="110">
        <v>0</v>
      </c>
      <c r="F445" s="110">
        <v>1.031E-2</v>
      </c>
      <c r="G445" s="110">
        <v>0</v>
      </c>
      <c r="H445" s="110">
        <v>0</v>
      </c>
      <c r="I445" s="110">
        <v>0.16822999999999999</v>
      </c>
      <c r="J445" s="110">
        <v>0</v>
      </c>
      <c r="K445" s="110">
        <v>3.8700000000000002E-3</v>
      </c>
      <c r="L445" s="110">
        <v>0</v>
      </c>
      <c r="M445" s="110">
        <v>0</v>
      </c>
      <c r="N445" s="110">
        <v>0</v>
      </c>
      <c r="O445" s="110">
        <v>0</v>
      </c>
      <c r="P445" s="110">
        <v>0</v>
      </c>
      <c r="Q445" s="110">
        <v>4.0099999999999997E-3</v>
      </c>
      <c r="R445" s="110">
        <v>0</v>
      </c>
      <c r="S445" s="110">
        <v>0</v>
      </c>
      <c r="T445" s="110">
        <v>0</v>
      </c>
      <c r="U445" s="110">
        <v>3.0100000000000001E-3</v>
      </c>
      <c r="V445" s="110">
        <v>0</v>
      </c>
      <c r="W445" s="110">
        <v>0</v>
      </c>
      <c r="X445" s="110">
        <v>0.11379</v>
      </c>
      <c r="Y445" s="110">
        <v>0</v>
      </c>
      <c r="Z445" s="110">
        <v>0</v>
      </c>
      <c r="AA445" s="110">
        <v>0</v>
      </c>
      <c r="AB445" s="110">
        <v>0</v>
      </c>
      <c r="AC445" s="110">
        <v>0</v>
      </c>
      <c r="AD445" s="110">
        <v>0</v>
      </c>
      <c r="AE445" s="110">
        <v>0</v>
      </c>
      <c r="AF445" s="110">
        <v>0</v>
      </c>
      <c r="AG445" s="110">
        <v>0</v>
      </c>
    </row>
    <row r="446" spans="2:33" ht="15">
      <c r="B446" s="110"/>
      <c r="C446" s="119"/>
      <c r="D446" s="110">
        <v>2014</v>
      </c>
      <c r="E446" s="110">
        <v>0</v>
      </c>
      <c r="F446" s="110">
        <v>0</v>
      </c>
      <c r="G446" s="110">
        <v>0</v>
      </c>
      <c r="H446" s="110">
        <v>0</v>
      </c>
      <c r="I446" s="110">
        <v>0</v>
      </c>
      <c r="J446" s="110"/>
      <c r="K446" s="110">
        <v>8.6199999999999992E-3</v>
      </c>
      <c r="L446" s="110"/>
      <c r="M446" s="110">
        <v>0</v>
      </c>
      <c r="N446" s="110">
        <v>0</v>
      </c>
      <c r="O446" s="110">
        <v>0</v>
      </c>
      <c r="P446" s="110">
        <v>0</v>
      </c>
      <c r="Q446" s="110">
        <v>4.0800000000000003E-3</v>
      </c>
      <c r="R446" s="110">
        <v>0</v>
      </c>
      <c r="S446" s="110">
        <v>0</v>
      </c>
      <c r="T446" s="110">
        <v>0</v>
      </c>
      <c r="U446" s="110">
        <v>6.0400000000000002E-3</v>
      </c>
      <c r="V446" s="110">
        <v>0.20984</v>
      </c>
      <c r="W446" s="110">
        <v>0</v>
      </c>
      <c r="X446" s="110">
        <v>5.2540000000000003E-2</v>
      </c>
      <c r="Y446" s="110">
        <v>0</v>
      </c>
      <c r="Z446" s="110">
        <v>0</v>
      </c>
      <c r="AA446" s="110">
        <v>0</v>
      </c>
      <c r="AB446" s="110">
        <v>2.7359999999999999E-2</v>
      </c>
      <c r="AC446" s="110">
        <v>0</v>
      </c>
      <c r="AD446" s="110"/>
      <c r="AE446" s="110">
        <v>0</v>
      </c>
      <c r="AF446" s="110">
        <v>0</v>
      </c>
      <c r="AG446" s="110">
        <v>0</v>
      </c>
    </row>
    <row r="447" spans="2:33" ht="15">
      <c r="B447" s="110"/>
      <c r="C447" s="119"/>
      <c r="D447" s="110">
        <v>2015</v>
      </c>
      <c r="E447" s="110">
        <v>0</v>
      </c>
      <c r="F447" s="110">
        <v>0</v>
      </c>
      <c r="G447" s="110">
        <v>0</v>
      </c>
      <c r="H447" s="110">
        <v>5.2300000000000003E-3</v>
      </c>
      <c r="I447" s="110">
        <v>0</v>
      </c>
      <c r="J447" s="110">
        <v>0</v>
      </c>
      <c r="K447" s="110">
        <v>4.7999999999999996E-3</v>
      </c>
      <c r="L447" s="110">
        <v>1.592E-2</v>
      </c>
      <c r="M447" s="110">
        <v>0</v>
      </c>
      <c r="N447" s="110">
        <v>0</v>
      </c>
      <c r="O447" s="110">
        <v>0</v>
      </c>
      <c r="P447" s="110">
        <v>0</v>
      </c>
      <c r="Q447" s="110">
        <v>4.0400000000000002E-3</v>
      </c>
      <c r="R447" s="110">
        <v>0</v>
      </c>
      <c r="S447" s="110">
        <v>0</v>
      </c>
      <c r="T447" s="110">
        <v>0</v>
      </c>
      <c r="U447" s="110">
        <v>0</v>
      </c>
      <c r="V447" s="110">
        <v>0</v>
      </c>
      <c r="W447" s="110">
        <v>0</v>
      </c>
      <c r="X447" s="110">
        <v>0</v>
      </c>
      <c r="Y447" s="110">
        <v>6.4099999999999999E-3</v>
      </c>
      <c r="Z447" s="110">
        <v>0</v>
      </c>
      <c r="AA447" s="110">
        <v>0</v>
      </c>
      <c r="AB447" s="110">
        <v>0</v>
      </c>
      <c r="AC447" s="110">
        <v>0</v>
      </c>
      <c r="AD447" s="110">
        <v>0</v>
      </c>
      <c r="AE447" s="110">
        <v>0</v>
      </c>
      <c r="AF447" s="110">
        <v>0</v>
      </c>
      <c r="AG447" s="110">
        <v>0</v>
      </c>
    </row>
    <row r="448" spans="2:33" ht="15">
      <c r="B448" s="110"/>
      <c r="C448" s="119"/>
      <c r="D448" s="110">
        <v>2016</v>
      </c>
      <c r="E448" s="110">
        <v>0</v>
      </c>
      <c r="F448" s="110">
        <v>0</v>
      </c>
      <c r="G448" s="110">
        <v>3.4000000000000002E-2</v>
      </c>
      <c r="H448" s="110">
        <v>0</v>
      </c>
      <c r="I448" s="110">
        <v>0</v>
      </c>
      <c r="J448" s="110"/>
      <c r="K448" s="110">
        <v>4.6800000000000001E-3</v>
      </c>
      <c r="L448" s="110">
        <v>1.592E-2</v>
      </c>
      <c r="M448" s="110">
        <v>0</v>
      </c>
      <c r="N448" s="110">
        <v>0</v>
      </c>
      <c r="O448" s="110">
        <v>0</v>
      </c>
      <c r="P448" s="110">
        <v>0</v>
      </c>
      <c r="Q448" s="110">
        <v>2.1199999999999999E-3</v>
      </c>
      <c r="R448" s="110">
        <v>0</v>
      </c>
      <c r="S448" s="110">
        <v>0</v>
      </c>
      <c r="T448" s="110">
        <v>0</v>
      </c>
      <c r="U448" s="110">
        <v>2.6700000000000001E-3</v>
      </c>
      <c r="V448" s="110">
        <v>0</v>
      </c>
      <c r="W448" s="110">
        <v>0</v>
      </c>
      <c r="X448" s="110">
        <v>0</v>
      </c>
      <c r="Y448" s="110"/>
      <c r="Z448" s="110">
        <v>0</v>
      </c>
      <c r="AA448" s="110">
        <v>4.2599999999999999E-3</v>
      </c>
      <c r="AB448" s="110">
        <v>0</v>
      </c>
      <c r="AC448" s="110">
        <v>0</v>
      </c>
      <c r="AD448" s="110">
        <v>0</v>
      </c>
      <c r="AE448" s="110">
        <v>0</v>
      </c>
      <c r="AF448" s="110">
        <v>0</v>
      </c>
      <c r="AG448" s="110">
        <v>0</v>
      </c>
    </row>
    <row r="449" spans="2:33" ht="15">
      <c r="B449" s="110"/>
      <c r="C449" s="119"/>
      <c r="D449" s="110">
        <v>2017</v>
      </c>
      <c r="E449" s="110">
        <v>0</v>
      </c>
      <c r="F449" s="110">
        <v>0</v>
      </c>
      <c r="G449" s="110">
        <v>0</v>
      </c>
      <c r="H449" s="110"/>
      <c r="I449" s="110">
        <v>0</v>
      </c>
      <c r="J449" s="110">
        <v>0</v>
      </c>
      <c r="K449" s="110">
        <v>7.45E-3</v>
      </c>
      <c r="L449" s="110">
        <v>0</v>
      </c>
      <c r="M449" s="110">
        <v>0.15359999999999999</v>
      </c>
      <c r="N449" s="110"/>
      <c r="O449" s="110">
        <v>0</v>
      </c>
      <c r="P449" s="110">
        <v>2.0789999999999999E-2</v>
      </c>
      <c r="Q449" s="110">
        <v>8.2299999999999995E-3</v>
      </c>
      <c r="R449" s="110">
        <v>0</v>
      </c>
      <c r="S449" s="110">
        <v>8.6E-3</v>
      </c>
      <c r="T449" s="110">
        <v>0</v>
      </c>
      <c r="U449" s="110">
        <v>0</v>
      </c>
      <c r="V449" s="110">
        <v>0</v>
      </c>
      <c r="W449" s="110">
        <v>0</v>
      </c>
      <c r="X449" s="110">
        <v>0</v>
      </c>
      <c r="Y449" s="110">
        <v>0</v>
      </c>
      <c r="Z449" s="110">
        <v>0</v>
      </c>
      <c r="AA449" s="110">
        <v>4.1000000000000003E-3</v>
      </c>
      <c r="AB449" s="110">
        <v>0</v>
      </c>
      <c r="AC449" s="110">
        <v>0</v>
      </c>
      <c r="AD449" s="110">
        <v>0</v>
      </c>
      <c r="AE449" s="110">
        <v>0</v>
      </c>
      <c r="AF449" s="110">
        <v>0</v>
      </c>
      <c r="AG449" s="110">
        <v>0</v>
      </c>
    </row>
    <row r="450" spans="2:33" ht="15">
      <c r="B450" s="110"/>
      <c r="C450" s="119"/>
      <c r="D450" s="110">
        <v>2018</v>
      </c>
      <c r="E450" s="110">
        <v>2.4279999999999999E-2</v>
      </c>
      <c r="F450" s="110">
        <v>0</v>
      </c>
      <c r="G450" s="110">
        <v>0</v>
      </c>
      <c r="H450" s="110">
        <v>0</v>
      </c>
      <c r="I450" s="110">
        <v>0</v>
      </c>
      <c r="J450" s="110">
        <v>0</v>
      </c>
      <c r="K450" s="110">
        <v>9.2000000000000003E-4</v>
      </c>
      <c r="L450" s="110">
        <v>0</v>
      </c>
      <c r="M450" s="110">
        <v>0</v>
      </c>
      <c r="N450" s="110">
        <v>0</v>
      </c>
      <c r="O450" s="110">
        <v>0</v>
      </c>
      <c r="P450" s="110">
        <v>1.984E-2</v>
      </c>
      <c r="Q450" s="110">
        <v>2.2499999999999998E-3</v>
      </c>
      <c r="R450" s="110">
        <v>0</v>
      </c>
      <c r="S450" s="110">
        <v>0</v>
      </c>
      <c r="T450" s="110">
        <v>0</v>
      </c>
      <c r="U450" s="110">
        <v>5.1700000000000001E-3</v>
      </c>
      <c r="V450" s="110">
        <v>0</v>
      </c>
      <c r="W450" s="110">
        <v>0</v>
      </c>
      <c r="X450" s="110">
        <v>0</v>
      </c>
      <c r="Y450" s="110">
        <v>0</v>
      </c>
      <c r="Z450" s="110">
        <v>0</v>
      </c>
      <c r="AA450" s="110">
        <v>0</v>
      </c>
      <c r="AB450" s="110">
        <v>0</v>
      </c>
      <c r="AC450" s="110">
        <v>0</v>
      </c>
      <c r="AD450" s="110">
        <v>0</v>
      </c>
      <c r="AE450" s="110">
        <v>0</v>
      </c>
      <c r="AF450" s="110">
        <v>0</v>
      </c>
      <c r="AG450" s="110">
        <v>0</v>
      </c>
    </row>
    <row r="451" spans="2:33" ht="15">
      <c r="B451" s="110"/>
      <c r="C451" s="119"/>
      <c r="D451" s="110">
        <v>2019</v>
      </c>
      <c r="E451" s="309">
        <v>3.120289922362194E-2</v>
      </c>
      <c r="F451" s="110">
        <v>0</v>
      </c>
      <c r="G451" s="110">
        <v>0</v>
      </c>
      <c r="H451" s="110">
        <v>0</v>
      </c>
      <c r="I451" s="110">
        <v>0</v>
      </c>
      <c r="J451" s="110">
        <v>0</v>
      </c>
      <c r="K451" s="110">
        <v>6.43E-3</v>
      </c>
      <c r="L451" s="110">
        <v>0</v>
      </c>
      <c r="M451" s="110">
        <v>0</v>
      </c>
      <c r="N451" s="110">
        <v>0</v>
      </c>
      <c r="O451" s="110">
        <v>0</v>
      </c>
      <c r="P451" s="110">
        <v>0</v>
      </c>
      <c r="Q451" s="110">
        <v>0</v>
      </c>
      <c r="R451" s="110">
        <v>0</v>
      </c>
      <c r="S451" s="110">
        <v>0</v>
      </c>
      <c r="T451" s="110">
        <v>0</v>
      </c>
      <c r="U451" s="110">
        <v>0</v>
      </c>
      <c r="V451" s="110"/>
      <c r="W451" s="110">
        <v>0</v>
      </c>
      <c r="X451" s="110">
        <v>0</v>
      </c>
      <c r="Y451" s="110">
        <v>0</v>
      </c>
      <c r="Z451" s="110">
        <v>0</v>
      </c>
      <c r="AA451" s="110">
        <v>0</v>
      </c>
      <c r="AB451" s="110">
        <v>0</v>
      </c>
      <c r="AC451" s="110">
        <v>0</v>
      </c>
      <c r="AD451" s="110">
        <v>0</v>
      </c>
      <c r="AE451" s="110">
        <v>4.972E-2</v>
      </c>
      <c r="AF451" s="110">
        <v>0</v>
      </c>
      <c r="AG451" s="110">
        <v>0</v>
      </c>
    </row>
    <row r="452" spans="2:33" ht="12.75" customHeight="1">
      <c r="B452" s="122"/>
      <c r="C452" s="122"/>
      <c r="D452" s="123">
        <v>2020</v>
      </c>
      <c r="E452" s="122"/>
      <c r="F452" s="122"/>
      <c r="G452" s="122"/>
      <c r="H452" s="122"/>
      <c r="I452" s="122"/>
      <c r="J452" s="122"/>
      <c r="K452" s="122"/>
      <c r="L452" s="122"/>
      <c r="M452" s="122"/>
      <c r="N452" s="122"/>
      <c r="O452" s="122"/>
      <c r="P452" s="122"/>
      <c r="Q452" s="122"/>
      <c r="R452" s="122"/>
      <c r="S452" s="122"/>
      <c r="T452" s="122"/>
      <c r="U452" s="122"/>
      <c r="V452" s="122"/>
      <c r="W452" s="122"/>
      <c r="X452" s="122"/>
      <c r="Y452" s="122"/>
      <c r="Z452" s="122"/>
      <c r="AA452" s="122"/>
      <c r="AB452" s="122"/>
      <c r="AC452" s="122"/>
      <c r="AD452" s="122"/>
      <c r="AE452" s="122"/>
      <c r="AF452" s="122"/>
      <c r="AG452" s="122"/>
    </row>
  </sheetData>
  <sheetProtection algorithmName="SHA-512" hashValue="8Q+BdcCWTMsr+TqZ03sKiB+F8AsUeoZAPiKFVu08IATKrmZ3V5zbiuJ0cVPALMBLQeym0JKrX9crL1VcParJDg==" saltValue="3qEoTsA7SX6WqC6JmXU0Lg==" spinCount="100000" sheet="1" objects="1" scenarios="1"/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3"/>
  </sheetPr>
  <dimension ref="B1:T27"/>
  <sheetViews>
    <sheetView showGridLines="0" topLeftCell="A10" workbookViewId="0">
      <selection activeCell="G1" sqref="G1"/>
    </sheetView>
  </sheetViews>
  <sheetFormatPr defaultRowHeight="12.75"/>
  <cols>
    <col min="1" max="1" width="4.7109375" customWidth="1"/>
    <col min="2" max="2" width="10.85546875" customWidth="1"/>
    <col min="3" max="3" width="16" customWidth="1"/>
    <col min="8" max="8" width="15.28515625" customWidth="1"/>
    <col min="15" max="15" width="4.42578125" customWidth="1"/>
  </cols>
  <sheetData>
    <row r="1" spans="2:20" ht="163.5" customHeight="1"/>
    <row r="2" spans="2:20" ht="33.75">
      <c r="B2" s="19" t="s">
        <v>272</v>
      </c>
    </row>
    <row r="3" spans="2:20" ht="7.5" customHeight="1">
      <c r="B3" s="14"/>
    </row>
    <row r="4" spans="2:20" ht="23.25">
      <c r="B4" s="300" t="s">
        <v>438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17"/>
      <c r="N4" s="17"/>
      <c r="O4" s="17"/>
      <c r="P4" s="17"/>
      <c r="Q4" s="17"/>
      <c r="R4" s="17"/>
      <c r="S4" s="17"/>
      <c r="T4" s="17"/>
    </row>
    <row r="5" spans="2:20" ht="23.25">
      <c r="B5" s="300" t="s">
        <v>1015</v>
      </c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17"/>
    </row>
    <row r="6" spans="2:20" ht="23.2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2:20" ht="23.25">
      <c r="B7" s="17"/>
      <c r="C7" s="17"/>
      <c r="D7" s="17"/>
      <c r="E7" s="17"/>
      <c r="F7" s="17"/>
      <c r="G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2:20" ht="23.25">
      <c r="B8" s="20" t="s">
        <v>426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2:20" ht="7.5" customHeight="1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7"/>
      <c r="O9" s="17"/>
      <c r="P9" s="17"/>
      <c r="Q9" s="17"/>
      <c r="R9" s="17"/>
      <c r="S9" s="17"/>
      <c r="T9" s="17"/>
    </row>
    <row r="10" spans="2:20" ht="30" customHeight="1">
      <c r="B10" s="18" t="s">
        <v>429</v>
      </c>
      <c r="C10" s="21" t="s">
        <v>430</v>
      </c>
      <c r="D10" s="18" t="s">
        <v>1019</v>
      </c>
      <c r="F10" s="18"/>
      <c r="G10" s="18"/>
      <c r="H10" s="18"/>
      <c r="I10" s="18"/>
      <c r="J10" s="18"/>
      <c r="K10" s="18"/>
      <c r="L10" s="18"/>
      <c r="M10" s="18"/>
      <c r="N10" s="17"/>
      <c r="O10" s="17"/>
      <c r="P10" s="17"/>
      <c r="Q10" s="17"/>
      <c r="R10" s="17"/>
      <c r="S10" s="17"/>
      <c r="T10" s="17"/>
    </row>
    <row r="11" spans="2:20" ht="30" customHeight="1">
      <c r="B11" s="18" t="s">
        <v>427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2:20" ht="30" customHeight="1">
      <c r="B12" s="18" t="s">
        <v>428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2:20" ht="30" customHeight="1">
      <c r="B13" s="18" t="s">
        <v>437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2:20" ht="30" customHeight="1">
      <c r="B14" s="302" t="s">
        <v>1011</v>
      </c>
      <c r="C14" s="301"/>
      <c r="D14" s="301"/>
      <c r="E14" s="301"/>
      <c r="F14" s="301"/>
      <c r="G14" s="301"/>
      <c r="H14" s="301"/>
      <c r="I14" s="301"/>
      <c r="J14" s="301"/>
      <c r="K14" s="301"/>
      <c r="L14" s="17"/>
      <c r="M14" s="17"/>
      <c r="N14" s="17"/>
      <c r="O14" s="17"/>
      <c r="P14" s="17"/>
      <c r="Q14" s="17"/>
      <c r="R14" s="17"/>
      <c r="S14" s="17"/>
      <c r="T14" s="17"/>
    </row>
    <row r="15" spans="2:20" ht="30" customHeight="1">
      <c r="B15" s="302" t="s">
        <v>1016</v>
      </c>
      <c r="C15" s="301"/>
      <c r="D15" s="301"/>
      <c r="E15" s="301"/>
      <c r="F15" s="301"/>
      <c r="G15" s="301"/>
      <c r="H15" s="301"/>
      <c r="I15" s="301"/>
      <c r="J15" s="301"/>
      <c r="K15" s="301"/>
      <c r="L15" s="17"/>
      <c r="M15" s="17"/>
      <c r="N15" s="17"/>
      <c r="O15" s="17"/>
      <c r="P15" s="17"/>
      <c r="Q15" s="17"/>
      <c r="R15" s="17"/>
      <c r="S15" s="17"/>
      <c r="T15" s="17"/>
    </row>
    <row r="16" spans="2:20" ht="30" customHeight="1">
      <c r="B16" s="302" t="s">
        <v>1017</v>
      </c>
      <c r="C16" s="301"/>
      <c r="D16" s="301"/>
      <c r="E16" s="301"/>
      <c r="F16" s="301"/>
      <c r="G16" s="301"/>
      <c r="H16" s="301"/>
      <c r="I16" s="301"/>
      <c r="J16" s="301"/>
      <c r="K16" s="301"/>
      <c r="L16" s="17"/>
      <c r="M16" s="17"/>
      <c r="N16" s="17"/>
      <c r="O16" s="17"/>
      <c r="P16" s="17"/>
      <c r="Q16" s="17"/>
      <c r="R16" s="17"/>
      <c r="S16" s="17"/>
      <c r="T16" s="17"/>
    </row>
    <row r="17" spans="2:16" ht="30" customHeight="1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6" ht="26.25">
      <c r="B18" s="35" t="s">
        <v>431</v>
      </c>
      <c r="C18" s="35"/>
      <c r="D18" s="36"/>
      <c r="E18" s="36"/>
      <c r="F18" s="36"/>
      <c r="G18" s="36"/>
      <c r="H18" s="36"/>
      <c r="I18" s="36"/>
      <c r="J18" s="36"/>
      <c r="K18" s="36"/>
      <c r="L18" s="36"/>
      <c r="M18" s="36"/>
      <c r="P18" s="49" t="s">
        <v>432</v>
      </c>
    </row>
    <row r="19" spans="2:16" ht="23.25">
      <c r="B19" s="18"/>
      <c r="C19" s="18"/>
    </row>
    <row r="20" spans="2:16" ht="25.5">
      <c r="B20" s="22"/>
      <c r="C20" s="18"/>
    </row>
    <row r="21" spans="2:16" ht="25.5">
      <c r="B21" s="22"/>
      <c r="C21" s="18"/>
    </row>
    <row r="22" spans="2:16" ht="25.5">
      <c r="B22" s="22"/>
      <c r="C22" s="18"/>
    </row>
    <row r="23" spans="2:16" ht="15">
      <c r="B23" s="15"/>
    </row>
    <row r="24" spans="2:16" ht="15">
      <c r="B24" s="15"/>
      <c r="C24" s="16"/>
    </row>
    <row r="25" spans="2:16" ht="15">
      <c r="B25" s="15"/>
      <c r="C25" s="16"/>
    </row>
    <row r="26" spans="2:16" ht="15">
      <c r="B26" s="15"/>
    </row>
    <row r="27" spans="2:16" ht="15">
      <c r="B27" s="15"/>
    </row>
  </sheetData>
  <sheetProtection algorithmName="SHA-512" hashValue="mxJKDe/47eqOp2BCX7BQQ+9fctPbtMyqjz0/zeJMnf/jsA1gpSdBiCEbQZ3vjldRUxoslH5pwuHzNny8kgQfjg==" saltValue="t2uklfMKfufIp9jU+HzV0g==" spinCount="100000" sheet="1" objects="1" scenarios="1"/>
  <hyperlinks>
    <hyperlink ref="P18" r:id="rId1"/>
  </hyperlinks>
  <pageMargins left="0.7" right="0.7" top="0.75" bottom="0.75" header="0.3" footer="0.3"/>
  <pageSetup paperSize="9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5" tint="-0.499984740745262"/>
  </sheetPr>
  <dimension ref="A1:N271"/>
  <sheetViews>
    <sheetView showGridLines="0" tabSelected="1" view="pageBreakPreview" zoomScale="75" zoomScaleNormal="75" zoomScaleSheetLayoutView="75" workbookViewId="0">
      <selection activeCell="J11" sqref="J11"/>
    </sheetView>
  </sheetViews>
  <sheetFormatPr defaultColWidth="9.140625" defaultRowHeight="27" customHeight="1"/>
  <cols>
    <col min="1" max="1" width="6.28515625" style="30" bestFit="1" customWidth="1"/>
    <col min="2" max="2" width="9.28515625" style="31" customWidth="1"/>
    <col min="3" max="3" width="69.28515625" style="29" customWidth="1"/>
    <col min="4" max="4" width="24" style="32" customWidth="1"/>
    <col min="5" max="5" width="14.7109375" style="32" hidden="1" customWidth="1"/>
    <col min="6" max="6" width="12.85546875" style="32" hidden="1" customWidth="1"/>
    <col min="7" max="7" width="11.5703125" style="32" customWidth="1"/>
    <col min="8" max="8" width="15.28515625" style="32" customWidth="1"/>
    <col min="9" max="9" width="19.85546875" style="32" customWidth="1"/>
    <col min="10" max="10" width="13.42578125" style="33" customWidth="1"/>
    <col min="11" max="11" width="25.28515625" style="34" customWidth="1"/>
    <col min="12" max="12" width="32.140625" style="80" customWidth="1"/>
    <col min="13" max="16384" width="9.140625" style="29"/>
  </cols>
  <sheetData>
    <row r="1" spans="1:14" s="28" customFormat="1" ht="27" customHeight="1">
      <c r="A1" s="23"/>
      <c r="B1" s="24"/>
      <c r="C1" s="25"/>
      <c r="D1" s="26"/>
      <c r="E1" s="26"/>
      <c r="F1" s="26"/>
      <c r="G1" s="26"/>
      <c r="H1" s="26"/>
      <c r="I1" s="26"/>
      <c r="J1" s="27"/>
      <c r="K1" s="27" t="s">
        <v>1020</v>
      </c>
      <c r="L1" s="97"/>
    </row>
    <row r="2" spans="1:14" ht="33" customHeight="1" thickBot="1">
      <c r="A2" s="333" t="s">
        <v>629</v>
      </c>
      <c r="B2" s="334"/>
      <c r="C2" s="334"/>
      <c r="D2" s="188" t="str">
        <f>IF(COUNTIF(L11:L257,"")=247," - Validated Version, click on the button to get graphs --&gt;"," - Draft Version")</f>
        <v xml:space="preserve"> - Validated Version, click on the button to get graphs --&gt;</v>
      </c>
      <c r="E2" s="188"/>
      <c r="F2" s="189"/>
      <c r="G2" s="189"/>
      <c r="H2" s="189"/>
      <c r="I2" s="189"/>
      <c r="J2" s="189"/>
      <c r="K2" s="189"/>
      <c r="L2" s="98"/>
    </row>
    <row r="3" spans="1:14" ht="30" customHeight="1">
      <c r="A3" s="190" t="s">
        <v>424</v>
      </c>
      <c r="B3" s="191" t="s">
        <v>178</v>
      </c>
      <c r="C3" s="192" t="s">
        <v>179</v>
      </c>
      <c r="D3" s="193" t="s">
        <v>86</v>
      </c>
      <c r="E3" s="193"/>
      <c r="F3" s="335" t="s">
        <v>423</v>
      </c>
      <c r="G3" s="336"/>
      <c r="H3" s="336"/>
      <c r="I3" s="336"/>
      <c r="J3" s="336"/>
      <c r="K3" s="194" t="s">
        <v>627</v>
      </c>
      <c r="L3" s="99"/>
    </row>
    <row r="4" spans="1:14" ht="30" customHeight="1">
      <c r="A4" s="337" t="s">
        <v>90</v>
      </c>
      <c r="B4" s="338"/>
      <c r="C4" s="338">
        <v>14</v>
      </c>
      <c r="D4" s="338">
        <v>3</v>
      </c>
      <c r="E4" s="338"/>
      <c r="F4" s="338"/>
      <c r="G4" s="338"/>
      <c r="H4" s="338"/>
      <c r="I4" s="339"/>
      <c r="J4" s="338"/>
      <c r="K4" s="340"/>
      <c r="L4" s="72"/>
    </row>
    <row r="5" spans="1:14" ht="92.25" customHeight="1">
      <c r="A5" s="85" t="s">
        <v>375</v>
      </c>
      <c r="B5" s="86" t="s">
        <v>88</v>
      </c>
      <c r="C5" s="86" t="s">
        <v>87</v>
      </c>
      <c r="D5" s="88" t="s">
        <v>420</v>
      </c>
      <c r="E5" s="195"/>
      <c r="F5" s="196" t="s">
        <v>38</v>
      </c>
      <c r="G5" s="341" t="str">
        <f>F5</f>
        <v>LV</v>
      </c>
      <c r="H5" s="342"/>
      <c r="I5" s="342"/>
      <c r="J5" s="343"/>
      <c r="K5" s="50"/>
      <c r="L5" s="99"/>
    </row>
    <row r="6" spans="1:14" ht="48.75" customHeight="1">
      <c r="A6" s="85" t="s">
        <v>376</v>
      </c>
      <c r="B6" s="86" t="s">
        <v>89</v>
      </c>
      <c r="C6" s="86" t="s">
        <v>180</v>
      </c>
      <c r="D6" s="87"/>
      <c r="E6" s="51">
        <v>2016</v>
      </c>
      <c r="F6" s="51">
        <v>2017</v>
      </c>
      <c r="G6" s="51">
        <v>2018</v>
      </c>
      <c r="H6" s="51">
        <v>2019</v>
      </c>
      <c r="I6" s="268" t="s">
        <v>1014</v>
      </c>
      <c r="J6" s="51">
        <v>2020</v>
      </c>
      <c r="K6" s="50" t="s">
        <v>628</v>
      </c>
      <c r="L6" s="99"/>
    </row>
    <row r="7" spans="1:14" ht="5.25" customHeight="1">
      <c r="A7" s="140"/>
      <c r="B7" s="141"/>
      <c r="C7" s="141"/>
      <c r="D7" s="142"/>
      <c r="E7" s="142"/>
      <c r="F7" s="142"/>
      <c r="G7" s="142"/>
      <c r="H7" s="142"/>
      <c r="I7" s="142"/>
      <c r="J7" s="142"/>
      <c r="K7" s="143"/>
      <c r="L7" s="99"/>
    </row>
    <row r="8" spans="1:14" ht="29.25" customHeight="1">
      <c r="A8" s="136" t="s">
        <v>349</v>
      </c>
      <c r="B8" s="135"/>
      <c r="C8" s="135"/>
      <c r="D8" s="135"/>
      <c r="E8" s="135"/>
      <c r="F8" s="135"/>
      <c r="G8" s="135"/>
      <c r="H8" s="135"/>
      <c r="I8" s="135"/>
      <c r="J8" s="135"/>
      <c r="K8" s="137"/>
      <c r="L8" s="99"/>
    </row>
    <row r="9" spans="1:14" ht="30" customHeight="1">
      <c r="A9" s="136" t="s">
        <v>382</v>
      </c>
      <c r="B9" s="135"/>
      <c r="C9" s="135"/>
      <c r="D9" s="135"/>
      <c r="E9" s="135"/>
      <c r="F9" s="135"/>
      <c r="G9" s="135"/>
      <c r="H9" s="135"/>
      <c r="I9" s="135"/>
      <c r="J9" s="135"/>
      <c r="K9" s="138"/>
      <c r="L9" s="72"/>
    </row>
    <row r="10" spans="1:14" ht="30" customHeight="1">
      <c r="A10" s="129">
        <v>1</v>
      </c>
      <c r="B10" s="126" t="s">
        <v>55</v>
      </c>
      <c r="C10" s="89" t="s">
        <v>383</v>
      </c>
      <c r="D10" s="91" t="s">
        <v>1021</v>
      </c>
      <c r="E10" s="51">
        <f>HLOOKUP($F$5,'Table 0'!$B$2:$AG$452,MATCH($B10,'Table 0'!$B$2:$B$452,0)+10,FALSE)</f>
        <v>18</v>
      </c>
      <c r="F10" s="51">
        <f>HLOOKUP($F$5,'Table 0'!$B$2:$AG$452,MATCH($B10,'Table 0'!$B$2:$B$452,0)+11,FALSE)</f>
        <v>24</v>
      </c>
      <c r="G10" s="51">
        <f>HLOOKUP($F$5,'Table 0'!$B$2:$AG$452,MATCH($B10,'Table 0'!$B$2:$B$452,0)+12,FALSE)</f>
        <v>20</v>
      </c>
      <c r="H10" s="51">
        <f>HLOOKUP($F$5,'Table 0'!$B$2:$AG$452,MATCH($B10,'Table 0'!$B$2:$B$452,0)+13,FALSE)</f>
        <v>19</v>
      </c>
      <c r="I10" s="272"/>
      <c r="J10" s="51">
        <f>+IF(J11&lt;&gt;"-",VALUE(J11),)+IF(J12&lt;&gt;"-",VALUE(J12),)+IF(J14&lt;&gt;"-",VALUE(J14),)+IF(J20&lt;&gt;"-",VALUE(J20),)+IF(J21&lt;&gt;"-",VALUE(J21),)+IF(J22&lt;&gt;"-",VALUE(J22),)+IF(J23&lt;&gt;"-",VALUE(J23),)</f>
        <v>9</v>
      </c>
      <c r="K10" s="70"/>
      <c r="L10" s="271"/>
    </row>
    <row r="11" spans="1:14" ht="30" customHeight="1">
      <c r="A11" s="128">
        <v>3</v>
      </c>
      <c r="B11" s="125" t="s">
        <v>266</v>
      </c>
      <c r="C11" s="90" t="s">
        <v>385</v>
      </c>
      <c r="D11" s="91" t="s">
        <v>1021</v>
      </c>
      <c r="E11" s="51">
        <f>HLOOKUP($F$5,'Table 0'!$B$2:$AG$452,MATCH($B11,'Table 0'!$B$2:$B$452,0)+10,FALSE)</f>
        <v>0</v>
      </c>
      <c r="F11" s="51">
        <f>HLOOKUP($F$5,'Table 0'!$B$2:$AG$452,MATCH($B11,'Table 0'!$B$2:$B$452,0)+11,FALSE)</f>
        <v>0</v>
      </c>
      <c r="G11" s="51">
        <f>HLOOKUP($F$5,'Table 0'!$B$2:$AG$452,MATCH($B11,'Table 0'!$B$2:$B$452,0)+12,FALSE)</f>
        <v>0</v>
      </c>
      <c r="H11" s="51">
        <f>HLOOKUP($F$5,'Table 0'!$B$2:$AG$452,MATCH($B11,'Table 0'!$B$2:$B$452,0)+13,FALSE)</f>
        <v>0</v>
      </c>
      <c r="I11" s="273"/>
      <c r="J11" s="66">
        <v>0</v>
      </c>
      <c r="K11" s="67"/>
      <c r="L11" s="74" t="str">
        <f>IF(ISBLANK(J11),"&lt;--please fill in the value for 2020",IF(AND(J11&lt;&gt;"-",NOT(ISNUMBER(J11))),"&lt;-- wrong data format",IF(J11="-","",IF(J11&lt;&gt;INT(J11),"&lt;-- please provide an integer",IF(AND(ISBLANK(K11),LEN(J11)&gt;0,OR(_xlfn.POISSON.DIST(J11,AVERAGE(F11:H11),TRUE)&gt;=0.95,_xlfn.POISSON.DIST(J11,AVERAGE(F11:H11),TRUE)&lt;=0.05)),IF(AND(AVERAGE(F11:H11)&lt;1,J11&lt;=2),"","&lt;-- please fill the classification details"),"")))))</f>
        <v/>
      </c>
      <c r="N11" s="63"/>
    </row>
    <row r="12" spans="1:14" ht="30" customHeight="1">
      <c r="A12" s="128">
        <v>4</v>
      </c>
      <c r="B12" s="125" t="s">
        <v>267</v>
      </c>
      <c r="C12" s="90" t="s">
        <v>386</v>
      </c>
      <c r="D12" s="91" t="s">
        <v>1021</v>
      </c>
      <c r="E12" s="51">
        <f>HLOOKUP($F$5,'Table 0'!$B$2:$AG$452,MATCH($B12,'Table 0'!$B$2:$B$452,0)+10,FALSE)</f>
        <v>0</v>
      </c>
      <c r="F12" s="51">
        <f>HLOOKUP($F$5,'Table 0'!$B$2:$AG$452,MATCH($B12,'Table 0'!$B$2:$B$452,0)+11,FALSE)</f>
        <v>0</v>
      </c>
      <c r="G12" s="51">
        <f>HLOOKUP($F$5,'Table 0'!$B$2:$AG$452,MATCH($B12,'Table 0'!$B$2:$B$452,0)+12,FALSE)</f>
        <v>0</v>
      </c>
      <c r="H12" s="51">
        <f>HLOOKUP($F$5,'Table 0'!$B$2:$AG$452,MATCH($B12,'Table 0'!$B$2:$B$452,0)+13,FALSE)</f>
        <v>0</v>
      </c>
      <c r="I12" s="273"/>
      <c r="J12" s="66">
        <v>0</v>
      </c>
      <c r="K12" s="67"/>
      <c r="L12" s="74" t="str">
        <f>IF(ISBLANK(J12),"&lt;--please fill in the value for 2020",IF(AND(J12&lt;&gt;"-",NOT(ISNUMBER(J12))),"&lt;-- wrong data format",IF(J12="-","",IF(J12&lt;&gt;INT(J12),"&lt;-- please provide an integer",IF(AND(ISBLANK(K12),LEN(J12)&gt;0,OR(_xlfn.POISSON.DIST(J12,AVERAGE(F12:H12),TRUE)&gt;=0.95,_xlfn.POISSON.DIST(J12,AVERAGE(F12:H12),TRUE)&lt;=0.05)),IF(AND(AVERAGE(F12:H12)&lt;1,J12&lt;=2),"","&lt;-- please fill the classification details"),"")))))</f>
        <v/>
      </c>
    </row>
    <row r="13" spans="1:14" ht="30" hidden="1" customHeight="1">
      <c r="A13" s="128">
        <v>2</v>
      </c>
      <c r="B13" s="90" t="s">
        <v>56</v>
      </c>
      <c r="C13" s="90" t="s">
        <v>384</v>
      </c>
      <c r="D13" s="91" t="s">
        <v>1021</v>
      </c>
      <c r="E13" s="51">
        <f>HLOOKUP($F$5,'Table 0'!$B$2:$AG$452,MATCH($B13,'Table 0'!$B$2:$B$452,0)+10,FALSE)</f>
        <v>0</v>
      </c>
      <c r="F13" s="51">
        <f>HLOOKUP($F$5,'Table 0'!$B$2:$AG$452,MATCH($B13,'Table 0'!$B$2:$B$452,0)+11,FALSE)</f>
        <v>0</v>
      </c>
      <c r="G13" s="51">
        <f>HLOOKUP($F$5,'Table 0'!$B$2:$AG$452,MATCH($B13,'Table 0'!$B$2:$B$452,0)+12,FALSE)</f>
        <v>0</v>
      </c>
      <c r="H13" s="51">
        <f>HLOOKUP($F$5,'Table 0'!$B$2:$AG$452,MATCH($B13,'Table 0'!$B$2:$B$452,0)+13,FALSE)</f>
        <v>0</v>
      </c>
      <c r="I13" s="273"/>
      <c r="J13" s="313"/>
      <c r="K13" s="67"/>
      <c r="L13" s="74"/>
    </row>
    <row r="14" spans="1:14" ht="30" customHeight="1">
      <c r="A14" s="128">
        <v>5</v>
      </c>
      <c r="B14" s="90" t="s">
        <v>57</v>
      </c>
      <c r="C14" s="90" t="s">
        <v>387</v>
      </c>
      <c r="D14" s="91" t="s">
        <v>1021</v>
      </c>
      <c r="E14" s="51">
        <f>HLOOKUP($F$5,'Table 0'!$B$2:$AG$452,MATCH($B14,'Table 0'!$B$2:$B$452,0)+10,FALSE)</f>
        <v>0</v>
      </c>
      <c r="F14" s="51">
        <f>HLOOKUP($F$5,'Table 0'!$B$2:$AG$452,MATCH($B14,'Table 0'!$B$2:$B$452,0)+11,FALSE)</f>
        <v>1</v>
      </c>
      <c r="G14" s="51">
        <f>HLOOKUP($F$5,'Table 0'!$B$2:$AG$452,MATCH($B14,'Table 0'!$B$2:$B$452,0)+12,FALSE)</f>
        <v>0</v>
      </c>
      <c r="H14" s="51">
        <f>HLOOKUP($F$5,'Table 0'!$B$2:$AG$452,MATCH($B14,'Table 0'!$B$2:$B$452,0)+13,FALSE)</f>
        <v>0</v>
      </c>
      <c r="I14" s="273"/>
      <c r="J14" s="66">
        <v>0</v>
      </c>
      <c r="K14" s="67"/>
      <c r="L14" s="74" t="str">
        <f>IF(ISBLANK(J14),"&lt;--please fill in the value for 2020",IF(AND(J14&lt;&gt;"-",NOT(ISNUMBER(J14))),"&lt;-- wrong data format",IF(J14="-","",IF(J14&lt;&gt;INT(J14),"&lt;-- please provide an integer",IF(AND(ISBLANK(K14),LEN(J14)&gt;0,OR(_xlfn.POISSON.DIST(J14,AVERAGE(F14:H14),TRUE)&gt;=0.95,_xlfn.POISSON.DIST(J14,AVERAGE(F14:H14),TRUE)&lt;=0.05)),IF(AND(AVERAGE(F14:H14)&lt;1,J14&lt;=2),"","&lt;-- please fill the classification details"),"")))))</f>
        <v/>
      </c>
      <c r="M14" s="104"/>
    </row>
    <row r="15" spans="1:14" ht="30" customHeight="1">
      <c r="A15" s="128">
        <v>6</v>
      </c>
      <c r="B15" s="125" t="s">
        <v>274</v>
      </c>
      <c r="C15" s="92" t="s">
        <v>389</v>
      </c>
      <c r="D15" s="91" t="s">
        <v>1021</v>
      </c>
      <c r="E15" s="51">
        <f>HLOOKUP($F$5,'Table 0'!$B$2:$AG$452,MATCH($B15,'Table 0'!$B$2:$B$452,0)+10,FALSE)</f>
        <v>0</v>
      </c>
      <c r="F15" s="51">
        <f>HLOOKUP($F$5,'Table 0'!$B$2:$AG$452,MATCH($B15,'Table 0'!$B$2:$B$452,0)+11,FALSE)</f>
        <v>0</v>
      </c>
      <c r="G15" s="51">
        <f>HLOOKUP($F$5,'Table 0'!$B$2:$AG$452,MATCH($B15,'Table 0'!$B$2:$B$452,0)+12,FALSE)</f>
        <v>0</v>
      </c>
      <c r="H15" s="51">
        <f>HLOOKUP($F$5,'Table 0'!$B$2:$AG$452,MATCH($B15,'Table 0'!$B$2:$B$452,0)+13,FALSE)</f>
        <v>0</v>
      </c>
      <c r="I15" s="273"/>
      <c r="J15" s="66">
        <v>0</v>
      </c>
      <c r="K15" s="67"/>
      <c r="L15" s="74" t="str">
        <f>IF(ISBLANK(J15),"&lt;--please fill in the value for 2020",IF(AND(J15&lt;&gt;"-",NOT(ISNUMBER(J15))),"&lt;-- wrong data format",IF(J15="-","",IF(J15&lt;&gt;INT(J15),"&lt;-- please provide an integer",IF(AND(ISBLANK(K15),LEN(J15)&gt;0,OR(_xlfn.POISSON.DIST(J15,AVERAGE(F15:H15),TRUE)&gt;=0.95,_xlfn.POISSON.DIST(J15,AVERAGE(F15:H15),TRUE)&lt;=0.05)),IF(AND(AVERAGE(F15:H15)&lt;1,J15&lt;=2),"","&lt;-- please fill the classification details"),"")))))</f>
        <v/>
      </c>
      <c r="M15" s="104"/>
    </row>
    <row r="16" spans="1:14" ht="30" customHeight="1">
      <c r="A16" s="128">
        <v>7</v>
      </c>
      <c r="B16" s="125" t="s">
        <v>275</v>
      </c>
      <c r="C16" s="92" t="s">
        <v>390</v>
      </c>
      <c r="D16" s="91" t="s">
        <v>1021</v>
      </c>
      <c r="E16" s="51">
        <f>HLOOKUP($F$5,'Table 0'!$B$2:$AG$452,MATCH($B16,'Table 0'!$B$2:$B$452,0)+10,FALSE)</f>
        <v>0</v>
      </c>
      <c r="F16" s="51">
        <f>HLOOKUP($F$5,'Table 0'!$B$2:$AG$452,MATCH($B16,'Table 0'!$B$2:$B$452,0)+11,FALSE)</f>
        <v>0</v>
      </c>
      <c r="G16" s="51">
        <f>HLOOKUP($F$5,'Table 0'!$B$2:$AG$452,MATCH($B16,'Table 0'!$B$2:$B$452,0)+12,FALSE)</f>
        <v>0</v>
      </c>
      <c r="H16" s="51">
        <f>HLOOKUP($F$5,'Table 0'!$B$2:$AG$452,MATCH($B16,'Table 0'!$B$2:$B$452,0)+13,FALSE)</f>
        <v>0</v>
      </c>
      <c r="I16" s="273"/>
      <c r="J16" s="66">
        <v>0</v>
      </c>
      <c r="K16" s="67"/>
      <c r="L16" s="74" t="str">
        <f>IF(ISBLANK(J16),"&lt;--please fill in the value for 2020",IF(AND(J16&lt;&gt;"-",NOT(ISNUMBER(J16))),"&lt;-- wrong data format",IF(J16="-","",IF(J16&lt;&gt;INT(J16),"&lt;-- please provide an integer",IF(AND(ISBLANK(K16),LEN(J16)&gt;0,OR(_xlfn.POISSON.DIST(J16,AVERAGE(F16:H16),TRUE)&gt;=0.95,_xlfn.POISSON.DIST(J16,AVERAGE(F16:H16),TRUE)&lt;=0.05)),IF(AND(AVERAGE(F16:H16)&lt;1,J16&lt;=2),"","&lt;-- please fill the classification details"),"")))))</f>
        <v/>
      </c>
    </row>
    <row r="17" spans="1:13" ht="30" customHeight="1">
      <c r="A17" s="128">
        <v>8</v>
      </c>
      <c r="B17" s="125" t="s">
        <v>276</v>
      </c>
      <c r="C17" s="92" t="s">
        <v>391</v>
      </c>
      <c r="D17" s="91" t="s">
        <v>1021</v>
      </c>
      <c r="E17" s="51">
        <f>HLOOKUP($F$5,'Table 0'!$B$2:$AG$452,MATCH($B17,'Table 0'!$B$2:$B$452,0)+10,FALSE)</f>
        <v>1</v>
      </c>
      <c r="F17" s="51">
        <f>HLOOKUP($F$5,'Table 0'!$B$2:$AG$452,MATCH($B17,'Table 0'!$B$2:$B$452,0)+11,FALSE)</f>
        <v>3</v>
      </c>
      <c r="G17" s="51">
        <f>HLOOKUP($F$5,'Table 0'!$B$2:$AG$452,MATCH($B17,'Table 0'!$B$2:$B$452,0)+12,FALSE)</f>
        <v>5</v>
      </c>
      <c r="H17" s="51">
        <f>HLOOKUP($F$5,'Table 0'!$B$2:$AG$452,MATCH($B17,'Table 0'!$B$2:$B$452,0)+13,FALSE)</f>
        <v>4</v>
      </c>
      <c r="I17" s="273"/>
      <c r="J17" s="66">
        <v>1</v>
      </c>
      <c r="K17" s="67"/>
      <c r="L17" s="74" t="str">
        <f>IF(ISBLANK(J17),"&lt;--please fill in the value for 2020",IF(AND(J17&lt;&gt;"-",NOT(ISNUMBER(J17))),"&lt;-- wrong data format",IF(J17="-","",IF(J17&lt;&gt;INT(J17),"&lt;-- please provide an integer",IF(AND(ISBLANK(K17),LEN(J17)&gt;0,OR(_xlfn.POISSON.DIST(J17,AVERAGE(F17:H17),TRUE)&gt;=0.95,_xlfn.POISSON.DIST(J17,AVERAGE(F17:H17),TRUE)&lt;=0.05)),IF(AND(AVERAGE(F17:H17)&lt;1,J17&lt;=2),"","&lt;-- please fill the classification details"),"")))))</f>
        <v/>
      </c>
    </row>
    <row r="18" spans="1:13" ht="30" customHeight="1">
      <c r="A18" s="128">
        <v>9</v>
      </c>
      <c r="B18" s="125" t="s">
        <v>277</v>
      </c>
      <c r="C18" s="92" t="s">
        <v>392</v>
      </c>
      <c r="D18" s="91" t="s">
        <v>1021</v>
      </c>
      <c r="E18" s="51">
        <f>HLOOKUP($F$5,'Table 0'!$B$2:$AG$452,MATCH($B18,'Table 0'!$B$2:$B$452,0)+10,FALSE)</f>
        <v>2</v>
      </c>
      <c r="F18" s="51">
        <f>HLOOKUP($F$5,'Table 0'!$B$2:$AG$452,MATCH($B18,'Table 0'!$B$2:$B$452,0)+11,FALSE)</f>
        <v>1</v>
      </c>
      <c r="G18" s="51">
        <f>HLOOKUP($F$5,'Table 0'!$B$2:$AG$452,MATCH($B18,'Table 0'!$B$2:$B$452,0)+12,FALSE)</f>
        <v>1</v>
      </c>
      <c r="H18" s="51">
        <f>HLOOKUP($F$5,'Table 0'!$B$2:$AG$452,MATCH($B18,'Table 0'!$B$2:$B$452,0)+13,FALSE)</f>
        <v>0</v>
      </c>
      <c r="I18" s="273"/>
      <c r="J18" s="66">
        <v>0</v>
      </c>
      <c r="K18" s="67"/>
      <c r="L18" s="74" t="str">
        <f t="shared" ref="L18:L19" si="0">IF(ISBLANK(J18),"&lt;--please fill in the value for 2020",IF(AND(J18&lt;&gt;"-",NOT(ISNUMBER(J18))),"&lt;-- wrong data format",IF(J18="-","",IF(J18&lt;&gt;INT(J18),"&lt;-- please provide an integer",IF(AND(ISBLANK(K18),LEN(J18)&gt;0,OR(_xlfn.POISSON.DIST(J18,AVERAGE(F18:H18),TRUE)&gt;=0.95,_xlfn.POISSON.DIST(J18,AVERAGE(F18:H18),TRUE)&lt;=0.05)),IF(AND(AVERAGE(F18:H18)&lt;1,J18&lt;=2),"","&lt;-- please fill the classification details"),"")))))</f>
        <v/>
      </c>
    </row>
    <row r="19" spans="1:13" ht="30" customHeight="1">
      <c r="A19" s="128">
        <v>10</v>
      </c>
      <c r="B19" s="125" t="s">
        <v>278</v>
      </c>
      <c r="C19" s="92" t="s">
        <v>393</v>
      </c>
      <c r="D19" s="91" t="s">
        <v>1021</v>
      </c>
      <c r="E19" s="51">
        <f>HLOOKUP($F$5,'Table 0'!$B$2:$AG$452,MATCH($B19,'Table 0'!$B$2:$B$452,0)+10,FALSE)</f>
        <v>0</v>
      </c>
      <c r="F19" s="51">
        <f>HLOOKUP($F$5,'Table 0'!$B$2:$AG$452,MATCH($B19,'Table 0'!$B$2:$B$452,0)+11,FALSE)</f>
        <v>0</v>
      </c>
      <c r="G19" s="51">
        <f>HLOOKUP($F$5,'Table 0'!$B$2:$AG$452,MATCH($B19,'Table 0'!$B$2:$B$452,0)+12,FALSE)</f>
        <v>0</v>
      </c>
      <c r="H19" s="51">
        <f>HLOOKUP($F$5,'Table 0'!$B$2:$AG$452,MATCH($B19,'Table 0'!$B$2:$B$452,0)+13,FALSE)</f>
        <v>0</v>
      </c>
      <c r="I19" s="273"/>
      <c r="J19" s="66">
        <v>0</v>
      </c>
      <c r="K19" s="67"/>
      <c r="L19" s="74" t="str">
        <f t="shared" si="0"/>
        <v/>
      </c>
    </row>
    <row r="20" spans="1:13" ht="30" customHeight="1">
      <c r="A20" s="128">
        <v>11</v>
      </c>
      <c r="B20" s="90" t="s">
        <v>58</v>
      </c>
      <c r="C20" s="90" t="s">
        <v>388</v>
      </c>
      <c r="D20" s="91" t="s">
        <v>1021</v>
      </c>
      <c r="E20" s="51">
        <f>HLOOKUP($F$5,'Table 0'!$B$2:$AG$452,MATCH($B20,'Table 0'!$B$2:$B$452,0)+10,FALSE)</f>
        <v>3</v>
      </c>
      <c r="F20" s="51">
        <f>HLOOKUP($F$5,'Table 0'!$B$2:$AG$452,MATCH($B20,'Table 0'!$B$2:$B$452,0)+11,FALSE)</f>
        <v>7</v>
      </c>
      <c r="G20" s="51">
        <f>HLOOKUP($F$5,'Table 0'!$B$2:$AG$452,MATCH($B20,'Table 0'!$B$2:$B$452,0)+12,FALSE)</f>
        <v>9</v>
      </c>
      <c r="H20" s="51">
        <f>HLOOKUP($F$5,'Table 0'!$B$2:$AG$452,MATCH($B20,'Table 0'!$B$2:$B$452,0)+13,FALSE)</f>
        <v>7</v>
      </c>
      <c r="I20" s="274"/>
      <c r="J20" s="148">
        <f>SUM(J19+J18+J17+J16+J15)</f>
        <v>1</v>
      </c>
      <c r="K20" s="67"/>
      <c r="L20" s="74"/>
      <c r="M20" s="104"/>
    </row>
    <row r="21" spans="1:13" ht="36.75" customHeight="1">
      <c r="A21" s="128">
        <v>12</v>
      </c>
      <c r="B21" s="90" t="s">
        <v>59</v>
      </c>
      <c r="C21" s="90" t="s">
        <v>394</v>
      </c>
      <c r="D21" s="91" t="s">
        <v>1021</v>
      </c>
      <c r="E21" s="51">
        <f>HLOOKUP($F$5,'Table 0'!$B$2:$AG$452,MATCH($B21,'Table 0'!$B$2:$B$452,0)+10,FALSE)</f>
        <v>15</v>
      </c>
      <c r="F21" s="51">
        <f>HLOOKUP($F$5,'Table 0'!$B$2:$AG$452,MATCH($B21,'Table 0'!$B$2:$B$452,0)+11,FALSE)</f>
        <v>15</v>
      </c>
      <c r="G21" s="51">
        <f>HLOOKUP($F$5,'Table 0'!$B$2:$AG$452,MATCH($B21,'Table 0'!$B$2:$B$452,0)+12,FALSE)</f>
        <v>11</v>
      </c>
      <c r="H21" s="51">
        <f>HLOOKUP($F$5,'Table 0'!$B$2:$AG$452,MATCH($B21,'Table 0'!$B$2:$B$452,0)+13,FALSE)</f>
        <v>12</v>
      </c>
      <c r="I21" s="273"/>
      <c r="J21" s="314">
        <v>8</v>
      </c>
      <c r="K21" s="67"/>
      <c r="L21" s="74" t="str">
        <f t="shared" ref="L21:L23" si="1">IF(ISBLANK(J21),"&lt;--please fill in the value for 2020",IF(AND(J21&lt;&gt;"-",NOT(ISNUMBER(J21))),"&lt;-- wrong data format",IF(J21="-","",IF(J21&lt;&gt;INT(J21),"&lt;-- please provide an integer",IF(AND(ISBLANK(K21),LEN(J21)&gt;0,OR(_xlfn.POISSON.DIST(J21,AVERAGE(F21:H21),TRUE)&gt;=0.95,_xlfn.POISSON.DIST(J21,AVERAGE(F21:H21),TRUE)&lt;=0.05)),IF(AND(AVERAGE(F21:H21)&lt;1,J21&lt;=2),"","&lt;-- please fill the classification details"),"")))))</f>
        <v/>
      </c>
    </row>
    <row r="22" spans="1:13" ht="30" customHeight="1">
      <c r="A22" s="128">
        <v>13</v>
      </c>
      <c r="B22" s="90" t="s">
        <v>60</v>
      </c>
      <c r="C22" s="90" t="s">
        <v>395</v>
      </c>
      <c r="D22" s="91" t="s">
        <v>1021</v>
      </c>
      <c r="E22" s="51">
        <f>HLOOKUP($F$5,'Table 0'!$B$2:$AG$452,MATCH($B22,'Table 0'!$B$2:$B$452,0)+10,FALSE)</f>
        <v>0</v>
      </c>
      <c r="F22" s="51">
        <f>HLOOKUP($F$5,'Table 0'!$B$2:$AG$452,MATCH($B22,'Table 0'!$B$2:$B$452,0)+11,FALSE)</f>
        <v>1</v>
      </c>
      <c r="G22" s="51">
        <f>HLOOKUP($F$5,'Table 0'!$B$2:$AG$452,MATCH($B22,'Table 0'!$B$2:$B$452,0)+12,FALSE)</f>
        <v>0</v>
      </c>
      <c r="H22" s="51">
        <f>HLOOKUP($F$5,'Table 0'!$B$2:$AG$452,MATCH($B22,'Table 0'!$B$2:$B$452,0)+13,FALSE)</f>
        <v>0</v>
      </c>
      <c r="I22" s="273"/>
      <c r="J22" s="66">
        <v>0</v>
      </c>
      <c r="K22" s="67"/>
      <c r="L22" s="74" t="str">
        <f t="shared" si="1"/>
        <v/>
      </c>
    </row>
    <row r="23" spans="1:13" ht="30" customHeight="1">
      <c r="A23" s="130">
        <v>14</v>
      </c>
      <c r="B23" s="93" t="s">
        <v>61</v>
      </c>
      <c r="C23" s="93" t="s">
        <v>396</v>
      </c>
      <c r="D23" s="91" t="s">
        <v>1021</v>
      </c>
      <c r="E23" s="51">
        <f>HLOOKUP($F$5,'Table 0'!$B$2:$AG$452,MATCH($B23,'Table 0'!$B$2:$B$452,0)+10,FALSE)</f>
        <v>0</v>
      </c>
      <c r="F23" s="51">
        <f>HLOOKUP($F$5,'Table 0'!$B$2:$AG$452,MATCH($B23,'Table 0'!$B$2:$B$452,0)+11,FALSE)</f>
        <v>0</v>
      </c>
      <c r="G23" s="51">
        <f>HLOOKUP($F$5,'Table 0'!$B$2:$AG$452,MATCH($B23,'Table 0'!$B$2:$B$452,0)+12,FALSE)</f>
        <v>0</v>
      </c>
      <c r="H23" s="51">
        <f>HLOOKUP($F$5,'Table 0'!$B$2:$AG$452,MATCH($B23,'Table 0'!$B$2:$B$452,0)+13,FALSE)</f>
        <v>0</v>
      </c>
      <c r="I23" s="275"/>
      <c r="J23" s="66">
        <v>0</v>
      </c>
      <c r="K23" s="67"/>
      <c r="L23" s="74" t="str">
        <f t="shared" si="1"/>
        <v/>
      </c>
    </row>
    <row r="24" spans="1:13" ht="5.25" customHeight="1">
      <c r="A24" s="94"/>
      <c r="B24" s="95"/>
      <c r="C24" s="95"/>
      <c r="D24" s="96"/>
      <c r="E24" s="96"/>
      <c r="F24" s="96"/>
      <c r="G24" s="96"/>
      <c r="H24" s="96"/>
      <c r="I24" s="276"/>
      <c r="J24" s="315"/>
      <c r="K24" s="139"/>
      <c r="L24" s="75"/>
    </row>
    <row r="25" spans="1:13" ht="30" customHeight="1">
      <c r="A25" s="136" t="s">
        <v>451</v>
      </c>
      <c r="B25" s="135"/>
      <c r="C25" s="135"/>
      <c r="D25" s="135"/>
      <c r="E25" s="135"/>
      <c r="F25" s="135"/>
      <c r="G25" s="135"/>
      <c r="H25" s="135"/>
      <c r="I25" s="277"/>
      <c r="J25" s="316"/>
      <c r="K25" s="137"/>
      <c r="L25" s="72"/>
    </row>
    <row r="26" spans="1:13" ht="30" customHeight="1">
      <c r="A26" s="136" t="s">
        <v>397</v>
      </c>
      <c r="B26" s="135"/>
      <c r="C26" s="135"/>
      <c r="D26" s="135"/>
      <c r="E26" s="135"/>
      <c r="F26" s="135"/>
      <c r="G26" s="135"/>
      <c r="H26" s="135"/>
      <c r="I26" s="277"/>
      <c r="J26" s="316"/>
      <c r="K26" s="138"/>
      <c r="L26" s="72"/>
    </row>
    <row r="27" spans="1:13" ht="30" customHeight="1">
      <c r="A27" s="129">
        <v>15</v>
      </c>
      <c r="B27" s="126" t="s">
        <v>164</v>
      </c>
      <c r="C27" s="89" t="s">
        <v>215</v>
      </c>
      <c r="D27" s="91" t="s">
        <v>1021</v>
      </c>
      <c r="E27" s="51">
        <f>HLOOKUP($F$5,'Table 1'!$B$2:$AG$1892,MATCH($B27,'Table 1'!$B$2:$B$1892,0)+10,FALSE)</f>
        <v>3</v>
      </c>
      <c r="F27" s="127">
        <f>HLOOKUP($F$5,'Table 1'!$B$2:$AG$1892,MATCH($B27,'Table 1'!$B$2:$B$1892,0)+11,FALSE)</f>
        <v>8</v>
      </c>
      <c r="G27" s="127">
        <f>HLOOKUP($F$5,'Table 1'!$B$2:$AG$1892,MATCH($B27,'Table 1'!$B$2:$B$1892,0)+12,FALSE)</f>
        <v>8</v>
      </c>
      <c r="H27" s="127">
        <f>HLOOKUP($F$5,'Table 1'!$B$2:$AG$1892,MATCH($B27,'Table 1'!$B$2:$B$1892,0)+13,FALSE)</f>
        <v>6</v>
      </c>
      <c r="I27" s="278"/>
      <c r="J27" s="148">
        <f>+IF(J29&lt;&gt;"-",VALUE(J29),)+IF(J30&lt;&gt;"-",VALUE(J30),)+IF(J31&lt;&gt;"-",VALUE(J31),)+IF(J32&lt;&gt;"-",VALUE(J32),)+IF(J33&lt;&gt;"-",VALUE(J33),)+IF(J34&lt;&gt;"-",VALUE(J34),)+IF(J35&lt;&gt;"-",VALUE(J35),)</f>
        <v>3</v>
      </c>
      <c r="K27" s="70"/>
      <c r="L27" s="71"/>
    </row>
    <row r="28" spans="1:13" ht="36" customHeight="1">
      <c r="A28" s="128">
        <v>16</v>
      </c>
      <c r="B28" s="90" t="s">
        <v>165</v>
      </c>
      <c r="C28" s="90" t="s">
        <v>352</v>
      </c>
      <c r="D28" s="91" t="s">
        <v>1021</v>
      </c>
      <c r="E28" s="51">
        <f>HLOOKUP($F$5,'Table 1'!$B$2:$AG$1892,MATCH($B28,'Table 1'!$B$2:$B$1892,0)+10,FALSE)</f>
        <v>0</v>
      </c>
      <c r="F28" s="53">
        <f>HLOOKUP($F$5,'Table 1'!$B$2:$AG$1892,MATCH($B28,'Table 1'!$B$2:$B$1892,0)+11,FALSE)</f>
        <v>0</v>
      </c>
      <c r="G28" s="53">
        <f>HLOOKUP($F$5,'Table 1'!$B$2:$AG$1892,MATCH($B28,'Table 1'!$B$2:$B$1892,0)+12,FALSE)</f>
        <v>0</v>
      </c>
      <c r="H28" s="53">
        <f>HLOOKUP($F$5,'Table 1'!$B$2:$AG$1892,MATCH($B28,'Table 1'!$B$2:$B$1892,0)+13,FALSE)</f>
        <v>0</v>
      </c>
      <c r="I28" s="279"/>
      <c r="J28" s="148">
        <f>+IF(J29&lt;&gt;"-",VALUE(J29),)+IF(J30&lt;&gt;"-",VALUE(J30),)</f>
        <v>0</v>
      </c>
      <c r="K28" s="81"/>
      <c r="L28" s="73"/>
    </row>
    <row r="29" spans="1:13" ht="30" customHeight="1">
      <c r="A29" s="129">
        <v>17</v>
      </c>
      <c r="B29" s="125" t="s">
        <v>269</v>
      </c>
      <c r="C29" s="90" t="s">
        <v>353</v>
      </c>
      <c r="D29" s="91" t="s">
        <v>1021</v>
      </c>
      <c r="E29" s="51">
        <f>HLOOKUP($F$5,'Table 1'!$B$2:$AG$1892,MATCH($B29,'Table 1'!$B$2:$B$1892,0)+10,FALSE)</f>
        <v>0</v>
      </c>
      <c r="F29" s="53">
        <f>HLOOKUP($F$5,'Table 1'!$B$2:$AG$1892,MATCH($B29,'Table 1'!$B$2:$B$1892,0)+11,FALSE)</f>
        <v>0</v>
      </c>
      <c r="G29" s="53">
        <f>HLOOKUP($F$5,'Table 1'!$B$2:$AG$1892,MATCH($B29,'Table 1'!$B$2:$B$1892,0)+12,FALSE)</f>
        <v>0</v>
      </c>
      <c r="H29" s="53">
        <f>HLOOKUP($F$5,'Table 1'!$B$2:$AG$1892,MATCH($B29,'Table 1'!$B$2:$B$1892,0)+13,FALSE)</f>
        <v>0</v>
      </c>
      <c r="I29" s="279"/>
      <c r="J29" s="148">
        <f t="shared" ref="J29:J35" si="2">+IF(J40&lt;&gt;"-",VALUE(J40),)+IF(J50&lt;&gt;"-",VALUE(J50),)+IF(J60&lt;&gt;"-",VALUE(J60),)+IF(J70&lt;&gt;"-",VALUE(J70),)+IF(J89&lt;&gt;"-",VALUE(J89),)+IF(J98&lt;&gt;"-",VALUE(J98),)</f>
        <v>0</v>
      </c>
      <c r="K29" s="82"/>
      <c r="L29" s="71"/>
    </row>
    <row r="30" spans="1:13" ht="30" customHeight="1">
      <c r="A30" s="128">
        <v>18</v>
      </c>
      <c r="B30" s="125" t="s">
        <v>271</v>
      </c>
      <c r="C30" s="90" t="s">
        <v>354</v>
      </c>
      <c r="D30" s="91" t="s">
        <v>1021</v>
      </c>
      <c r="E30" s="51">
        <f>HLOOKUP($F$5,'Table 1'!$B$2:$AG$1892,MATCH($B30,'Table 1'!$B$2:$B$1892,0)+10,FALSE)</f>
        <v>0</v>
      </c>
      <c r="F30" s="53">
        <f>HLOOKUP($F$5,'Table 1'!$B$2:$AG$1892,MATCH($B30,'Table 1'!$B$2:$B$1892,0)+11,FALSE)</f>
        <v>0</v>
      </c>
      <c r="G30" s="53">
        <f>HLOOKUP($F$5,'Table 1'!$B$2:$AG$1892,MATCH($B30,'Table 1'!$B$2:$B$1892,0)+12,FALSE)</f>
        <v>0</v>
      </c>
      <c r="H30" s="53">
        <f>HLOOKUP($F$5,'Table 1'!$B$2:$AG$1892,MATCH($B30,'Table 1'!$B$2:$B$1892,0)+13,FALSE)</f>
        <v>0</v>
      </c>
      <c r="I30" s="279"/>
      <c r="J30" s="148">
        <f t="shared" si="2"/>
        <v>0</v>
      </c>
      <c r="K30" s="82"/>
      <c r="L30" s="71"/>
    </row>
    <row r="31" spans="1:13" ht="30" customHeight="1">
      <c r="A31" s="129">
        <v>19</v>
      </c>
      <c r="B31" s="90" t="s">
        <v>166</v>
      </c>
      <c r="C31" s="86" t="s">
        <v>355</v>
      </c>
      <c r="D31" s="91" t="s">
        <v>1021</v>
      </c>
      <c r="E31" s="51">
        <f>HLOOKUP($F$5,'Table 1'!$B$2:$AG$1892,MATCH($B31,'Table 1'!$B$2:$B$1892,0)+10,FALSE)</f>
        <v>0</v>
      </c>
      <c r="F31" s="53">
        <f>HLOOKUP($F$5,'Table 1'!$B$2:$AG$1892,MATCH($B31,'Table 1'!$B$2:$B$1892,0)+11,FALSE)</f>
        <v>0</v>
      </c>
      <c r="G31" s="53">
        <f>HLOOKUP($F$5,'Table 1'!$B$2:$AG$1892,MATCH($B31,'Table 1'!$B$2:$B$1892,0)+12,FALSE)</f>
        <v>0</v>
      </c>
      <c r="H31" s="53">
        <f>HLOOKUP($F$5,'Table 1'!$B$2:$AG$1892,MATCH($B31,'Table 1'!$B$2:$B$1892,0)+13,FALSE)</f>
        <v>0</v>
      </c>
      <c r="I31" s="279"/>
      <c r="J31" s="148">
        <f t="shared" si="2"/>
        <v>0</v>
      </c>
      <c r="K31" s="81"/>
      <c r="L31" s="73"/>
    </row>
    <row r="32" spans="1:13" ht="30" customHeight="1">
      <c r="A32" s="128">
        <v>20</v>
      </c>
      <c r="B32" s="90" t="s">
        <v>167</v>
      </c>
      <c r="C32" s="86" t="s">
        <v>356</v>
      </c>
      <c r="D32" s="91" t="s">
        <v>1021</v>
      </c>
      <c r="E32" s="51">
        <f>HLOOKUP($F$5,'Table 1'!$B$2:$AG$1892,MATCH($B32,'Table 1'!$B$2:$B$1892,0)+10,FALSE)</f>
        <v>0</v>
      </c>
      <c r="F32" s="53">
        <f>HLOOKUP($F$5,'Table 1'!$B$2:$AG$1892,MATCH($B32,'Table 1'!$B$2:$B$1892,0)+11,FALSE)</f>
        <v>2</v>
      </c>
      <c r="G32" s="53">
        <f>HLOOKUP($F$5,'Table 1'!$B$2:$AG$1892,MATCH($B32,'Table 1'!$B$2:$B$1892,0)+12,FALSE)</f>
        <v>4</v>
      </c>
      <c r="H32" s="53">
        <f>HLOOKUP($F$5,'Table 1'!$B$2:$AG$1892,MATCH($B32,'Table 1'!$B$2:$B$1892,0)+13,FALSE)</f>
        <v>2</v>
      </c>
      <c r="I32" s="279"/>
      <c r="J32" s="148">
        <f t="shared" si="2"/>
        <v>1</v>
      </c>
      <c r="K32" s="81"/>
      <c r="L32" s="73"/>
    </row>
    <row r="33" spans="1:12" ht="30" customHeight="1">
      <c r="A33" s="129">
        <v>21</v>
      </c>
      <c r="B33" s="90" t="s">
        <v>168</v>
      </c>
      <c r="C33" s="86" t="s">
        <v>357</v>
      </c>
      <c r="D33" s="91" t="s">
        <v>1021</v>
      </c>
      <c r="E33" s="51">
        <f>HLOOKUP($F$5,'Table 1'!$B$2:$AG$1892,MATCH($B33,'Table 1'!$B$2:$B$1892,0)+10,FALSE)</f>
        <v>3</v>
      </c>
      <c r="F33" s="53">
        <f>HLOOKUP($F$5,'Table 1'!$B$2:$AG$1892,MATCH($B33,'Table 1'!$B$2:$B$1892,0)+11,FALSE)</f>
        <v>6</v>
      </c>
      <c r="G33" s="53">
        <f>HLOOKUP($F$5,'Table 1'!$B$2:$AG$1892,MATCH($B33,'Table 1'!$B$2:$B$1892,0)+12,FALSE)</f>
        <v>4</v>
      </c>
      <c r="H33" s="53">
        <f>HLOOKUP($F$5,'Table 1'!$B$2:$AG$1892,MATCH($B33,'Table 1'!$B$2:$B$1892,0)+13,FALSE)</f>
        <v>4</v>
      </c>
      <c r="I33" s="279"/>
      <c r="J33" s="148">
        <f t="shared" si="2"/>
        <v>2</v>
      </c>
      <c r="K33" s="81"/>
      <c r="L33" s="73"/>
    </row>
    <row r="34" spans="1:12" ht="27" customHeight="1">
      <c r="A34" s="128">
        <v>22</v>
      </c>
      <c r="B34" s="90" t="s">
        <v>169</v>
      </c>
      <c r="C34" s="86" t="s">
        <v>358</v>
      </c>
      <c r="D34" s="91" t="s">
        <v>1021</v>
      </c>
      <c r="E34" s="51">
        <f>HLOOKUP($F$5,'Table 1'!$B$2:$AG$1892,MATCH($B34,'Table 1'!$B$2:$B$1892,0)+10,FALSE)</f>
        <v>0</v>
      </c>
      <c r="F34" s="53">
        <f>HLOOKUP($F$5,'Table 1'!$B$2:$AG$1892,MATCH($B34,'Table 1'!$B$2:$B$1892,0)+11,FALSE)</f>
        <v>0</v>
      </c>
      <c r="G34" s="53">
        <f>HLOOKUP($F$5,'Table 1'!$B$2:$AG$1892,MATCH($B34,'Table 1'!$B$2:$B$1892,0)+12,FALSE)</f>
        <v>0</v>
      </c>
      <c r="H34" s="53">
        <f>HLOOKUP($F$5,'Table 1'!$B$2:$AG$1892,MATCH($B34,'Table 1'!$B$2:$B$1892,0)+13,FALSE)</f>
        <v>0</v>
      </c>
      <c r="I34" s="279"/>
      <c r="J34" s="148">
        <f t="shared" si="2"/>
        <v>0</v>
      </c>
      <c r="K34" s="81"/>
      <c r="L34" s="73"/>
    </row>
    <row r="35" spans="1:12" ht="27" customHeight="1">
      <c r="A35" s="129">
        <v>23</v>
      </c>
      <c r="B35" s="90" t="s">
        <v>170</v>
      </c>
      <c r="C35" s="86" t="s">
        <v>359</v>
      </c>
      <c r="D35" s="91" t="s">
        <v>1021</v>
      </c>
      <c r="E35" s="51">
        <f>HLOOKUP($F$5,'Table 1'!$B$2:$AG$1892,MATCH($B35,'Table 1'!$B$2:$B$1892,0)+10,FALSE)</f>
        <v>0</v>
      </c>
      <c r="F35" s="53">
        <f>HLOOKUP($F$5,'Table 1'!$B$2:$AG$1892,MATCH($B35,'Table 1'!$B$2:$B$1892,0)+11,FALSE)</f>
        <v>0</v>
      </c>
      <c r="G35" s="53">
        <f>HLOOKUP($F$5,'Table 1'!$B$2:$AG$1892,MATCH($B35,'Table 1'!$B$2:$B$1892,0)+12,FALSE)</f>
        <v>0</v>
      </c>
      <c r="H35" s="53">
        <f>HLOOKUP($F$5,'Table 1'!$B$2:$AG$1892,MATCH($B35,'Table 1'!$B$2:$B$1892,0)+13,FALSE)</f>
        <v>0</v>
      </c>
      <c r="I35" s="280"/>
      <c r="J35" s="148">
        <f t="shared" si="2"/>
        <v>0</v>
      </c>
      <c r="K35" s="83"/>
      <c r="L35" s="73"/>
    </row>
    <row r="36" spans="1:12" ht="6.75" customHeight="1">
      <c r="A36" s="94"/>
      <c r="B36" s="95"/>
      <c r="C36" s="95"/>
      <c r="D36" s="96"/>
      <c r="E36" s="96"/>
      <c r="F36" s="96"/>
      <c r="G36" s="96"/>
      <c r="H36" s="96"/>
      <c r="I36" s="276"/>
      <c r="J36" s="317"/>
      <c r="K36" s="139"/>
      <c r="L36" s="75"/>
    </row>
    <row r="37" spans="1:12" ht="27" customHeight="1">
      <c r="A37" s="136" t="s">
        <v>350</v>
      </c>
      <c r="B37" s="135"/>
      <c r="C37" s="135"/>
      <c r="D37" s="135"/>
      <c r="E37" s="135"/>
      <c r="F37" s="135"/>
      <c r="G37" s="135"/>
      <c r="H37" s="135"/>
      <c r="I37" s="277"/>
      <c r="J37" s="316"/>
      <c r="K37" s="137"/>
      <c r="L37" s="72"/>
    </row>
    <row r="38" spans="1:12" ht="27" customHeight="1">
      <c r="A38" s="128">
        <v>24</v>
      </c>
      <c r="B38" s="90" t="s">
        <v>129</v>
      </c>
      <c r="C38" s="86" t="s">
        <v>215</v>
      </c>
      <c r="D38" s="91" t="s">
        <v>1021</v>
      </c>
      <c r="E38" s="53">
        <f>HLOOKUP($F$5,'Table 1'!$B$2:$AG$1892,MATCH($B38,'Table 1'!$B$2:$B$1892,0)+10,FALSE)</f>
        <v>0</v>
      </c>
      <c r="F38" s="53">
        <f>HLOOKUP($F$5,'Table 1'!$B$2:$AG$1892,MATCH($B38,'Table 1'!$B$2:$B$1892,0)+11,FALSE)</f>
        <v>0</v>
      </c>
      <c r="G38" s="53">
        <f>HLOOKUP($F$5,'Table 1'!$B$2:$AG$1892,MATCH($B38,'Table 1'!$B$2:$B$1892,0)+12,FALSE)</f>
        <v>1</v>
      </c>
      <c r="H38" s="53">
        <f>HLOOKUP($F$5,'Table 1'!$B$2:$AG$1892,MATCH($B38,'Table 1'!$B$2:$B$1892,0)+13,FALSE)</f>
        <v>0</v>
      </c>
      <c r="I38" s="278"/>
      <c r="J38" s="318">
        <f>+IF(J40&lt;&gt;"-",VALUE(J40),)+IF(J41&lt;&gt;"-",VALUE(J41),)+IF(J42&lt;&gt;"-",VALUE(J42),)+IF(J43&lt;&gt;"-",VALUE(J43),)+IF(J44&lt;&gt;"-",VALUE(J44),)+IF(J45&lt;&gt;"-",VALUE(J45),)+IF(J46&lt;&gt;"-",VALUE(J46),)</f>
        <v>0</v>
      </c>
      <c r="K38" s="70"/>
      <c r="L38" s="71"/>
    </row>
    <row r="39" spans="1:12" ht="27" hidden="1" customHeight="1">
      <c r="A39" s="128">
        <v>25</v>
      </c>
      <c r="B39" s="90" t="s">
        <v>130</v>
      </c>
      <c r="C39" s="86" t="s">
        <v>352</v>
      </c>
      <c r="D39" s="91" t="s">
        <v>1021</v>
      </c>
      <c r="E39" s="53">
        <f>HLOOKUP($F$5,'Table 1'!$B$2:$AG$1892,MATCH($B39,'Table 1'!$B$2:$B$1892,0)+10,FALSE)</f>
        <v>0</v>
      </c>
      <c r="F39" s="53">
        <f>+IF(F40&lt;&gt;"-",VALUE(F40),)+IF(F41&lt;&gt;"-",VALUE(F41),)</f>
        <v>0</v>
      </c>
      <c r="G39" s="53">
        <f>+IF(G40&lt;&gt;"-",VALUE(G40),)+IF(G41&lt;&gt;"-",VALUE(G41),)</f>
        <v>0</v>
      </c>
      <c r="H39" s="53">
        <f>+IF(H40&lt;&gt;"-",VALUE(H40),)+IF(H41&lt;&gt;"-",VALUE(H41),)</f>
        <v>0</v>
      </c>
      <c r="I39" s="279"/>
      <c r="J39" s="148">
        <f>+IF(J40&lt;&gt;"-",VALUE(J40),)+IF(J41&lt;&gt;"-",VALUE(J41),)</f>
        <v>0</v>
      </c>
      <c r="K39" s="81"/>
      <c r="L39" s="73"/>
    </row>
    <row r="40" spans="1:12" ht="27" customHeight="1">
      <c r="A40" s="128">
        <v>26</v>
      </c>
      <c r="B40" s="125" t="s">
        <v>279</v>
      </c>
      <c r="C40" s="90" t="s">
        <v>353</v>
      </c>
      <c r="D40" s="91" t="s">
        <v>1021</v>
      </c>
      <c r="E40" s="53">
        <f>HLOOKUP($F$5,'Table 1'!$B$2:$AG$1892,MATCH($B40,'Table 1'!$B$2:$B$1892,0)+10,FALSE)</f>
        <v>0</v>
      </c>
      <c r="F40" s="51">
        <f>HLOOKUP($F$5,'Table 1'!$B$2:$AG$1892,MATCH($B40,'Table 1'!$B$2:$B$1892,0)+11,FALSE)</f>
        <v>0</v>
      </c>
      <c r="G40" s="51">
        <f>HLOOKUP($F$5,'Table 1'!$B$2:$AG$1892,MATCH($B40,'Table 1'!$B$2:$B$1892,0)+12,FALSE)</f>
        <v>0</v>
      </c>
      <c r="H40" s="51">
        <f>HLOOKUP($F$5,'Table 1'!$B$2:$AG$1892,MATCH($B40,'Table 1'!$B$2:$B$1892,0)+13,FALSE)</f>
        <v>0</v>
      </c>
      <c r="I40" s="273"/>
      <c r="J40" s="66">
        <v>0</v>
      </c>
      <c r="K40" s="67"/>
      <c r="L40" s="74" t="str">
        <f t="shared" ref="L40:L46" si="3">IF(ISBLANK(J40),"&lt;--please fill in the value for 2020",IF(AND(J40&lt;&gt;"-",NOT(ISNUMBER(J40))),"&lt;-- wrong data format",IF(J40="-","",IF(J40&lt;&gt;INT(J40),"&lt;-- please provide an integer",IF(AND(ISBLANK(K40),LEN(J40)&gt;0,OR(_xlfn.POISSON.DIST(J40,AVERAGE(F40:H40),TRUE)&gt;=0.95,_xlfn.POISSON.DIST(J40,AVERAGE(F40:H40),TRUE)&lt;=0.05)),IF(AND(AVERAGE(F40:H40)&lt;1,J40&lt;=2),"","&lt;-- please fill the classification details"),"")))))</f>
        <v/>
      </c>
    </row>
    <row r="41" spans="1:12" ht="27" customHeight="1">
      <c r="A41" s="128">
        <v>27</v>
      </c>
      <c r="B41" s="125" t="s">
        <v>280</v>
      </c>
      <c r="C41" s="90" t="s">
        <v>354</v>
      </c>
      <c r="D41" s="91" t="s">
        <v>1021</v>
      </c>
      <c r="E41" s="53">
        <f>HLOOKUP($F$5,'Table 1'!$B$2:$AG$1892,MATCH($B41,'Table 1'!$B$2:$B$1892,0)+10,FALSE)</f>
        <v>0</v>
      </c>
      <c r="F41" s="51">
        <f>HLOOKUP($F$5,'Table 1'!$B$2:$AG$1892,MATCH($B41,'Table 1'!$B$2:$B$1892,0)+11,FALSE)</f>
        <v>0</v>
      </c>
      <c r="G41" s="51">
        <f>HLOOKUP($F$5,'Table 1'!$B$2:$AG$1892,MATCH($B41,'Table 1'!$B$2:$B$1892,0)+12,FALSE)</f>
        <v>0</v>
      </c>
      <c r="H41" s="51">
        <f>HLOOKUP($F$5,'Table 1'!$B$2:$AG$1892,MATCH($B41,'Table 1'!$B$2:$B$1892,0)+13,FALSE)</f>
        <v>0</v>
      </c>
      <c r="I41" s="273"/>
      <c r="J41" s="66">
        <v>0</v>
      </c>
      <c r="K41" s="67"/>
      <c r="L41" s="74" t="str">
        <f t="shared" si="3"/>
        <v/>
      </c>
    </row>
    <row r="42" spans="1:12" ht="27" customHeight="1">
      <c r="A42" s="128">
        <v>28</v>
      </c>
      <c r="B42" s="90" t="s">
        <v>131</v>
      </c>
      <c r="C42" s="86" t="s">
        <v>355</v>
      </c>
      <c r="D42" s="91" t="s">
        <v>1021</v>
      </c>
      <c r="E42" s="53">
        <f>HLOOKUP($F$5,'Table 1'!$B$2:$AG$1892,MATCH($B42,'Table 1'!$B$2:$B$1892,0)+10,FALSE)</f>
        <v>0</v>
      </c>
      <c r="F42" s="51">
        <f>HLOOKUP($F$5,'Table 1'!$B$2:$AG$1892,MATCH($B42,'Table 1'!$B$2:$B$1892,0)+11,FALSE)</f>
        <v>0</v>
      </c>
      <c r="G42" s="51">
        <f>HLOOKUP($F$5,'Table 1'!$B$2:$AG$1892,MATCH($B42,'Table 1'!$B$2:$B$1892,0)+12,FALSE)</f>
        <v>0</v>
      </c>
      <c r="H42" s="51">
        <f>HLOOKUP($F$5,'Table 1'!$B$2:$AG$1892,MATCH($B42,'Table 1'!$B$2:$B$1892,0)+13,FALSE)</f>
        <v>0</v>
      </c>
      <c r="I42" s="273"/>
      <c r="J42" s="66">
        <v>0</v>
      </c>
      <c r="K42" s="67"/>
      <c r="L42" s="74" t="str">
        <f t="shared" si="3"/>
        <v/>
      </c>
    </row>
    <row r="43" spans="1:12" ht="32.25" customHeight="1">
      <c r="A43" s="128">
        <v>29</v>
      </c>
      <c r="B43" s="90" t="s">
        <v>132</v>
      </c>
      <c r="C43" s="86" t="s">
        <v>356</v>
      </c>
      <c r="D43" s="91" t="s">
        <v>1021</v>
      </c>
      <c r="E43" s="53">
        <f>HLOOKUP($F$5,'Table 1'!$B$2:$AG$1892,MATCH($B43,'Table 1'!$B$2:$B$1892,0)+10,FALSE)</f>
        <v>0</v>
      </c>
      <c r="F43" s="51">
        <f>HLOOKUP($F$5,'Table 1'!$B$2:$AG$1892,MATCH($B43,'Table 1'!$B$2:$B$1892,0)+11,FALSE)</f>
        <v>0</v>
      </c>
      <c r="G43" s="51">
        <f>HLOOKUP($F$5,'Table 1'!$B$2:$AG$1892,MATCH($B43,'Table 1'!$B$2:$B$1892,0)+12,FALSE)</f>
        <v>0</v>
      </c>
      <c r="H43" s="51">
        <f>HLOOKUP($F$5,'Table 1'!$B$2:$AG$1892,MATCH($B43,'Table 1'!$B$2:$B$1892,0)+13,FALSE)</f>
        <v>0</v>
      </c>
      <c r="I43" s="273"/>
      <c r="J43" s="66">
        <v>0</v>
      </c>
      <c r="K43" s="67"/>
      <c r="L43" s="74" t="str">
        <f t="shared" si="3"/>
        <v/>
      </c>
    </row>
    <row r="44" spans="1:12" ht="35.25" customHeight="1">
      <c r="A44" s="128">
        <v>30</v>
      </c>
      <c r="B44" s="90" t="s">
        <v>133</v>
      </c>
      <c r="C44" s="86" t="s">
        <v>357</v>
      </c>
      <c r="D44" s="91" t="s">
        <v>1021</v>
      </c>
      <c r="E44" s="53">
        <f>HLOOKUP($F$5,'Table 1'!$B$2:$AG$1892,MATCH($B44,'Table 1'!$B$2:$B$1892,0)+10,FALSE)</f>
        <v>0</v>
      </c>
      <c r="F44" s="51">
        <f>HLOOKUP($F$5,'Table 1'!$B$2:$AG$1892,MATCH($B44,'Table 1'!$B$2:$B$1892,0)+11,FALSE)</f>
        <v>0</v>
      </c>
      <c r="G44" s="51">
        <f>HLOOKUP($F$5,'Table 1'!$B$2:$AG$1892,MATCH($B44,'Table 1'!$B$2:$B$1892,0)+12,FALSE)</f>
        <v>1</v>
      </c>
      <c r="H44" s="51">
        <f>HLOOKUP($F$5,'Table 1'!$B$2:$AG$1892,MATCH($B44,'Table 1'!$B$2:$B$1892,0)+13,FALSE)</f>
        <v>0</v>
      </c>
      <c r="I44" s="273"/>
      <c r="J44" s="66">
        <v>0</v>
      </c>
      <c r="K44" s="67"/>
      <c r="L44" s="74" t="str">
        <f t="shared" si="3"/>
        <v/>
      </c>
    </row>
    <row r="45" spans="1:12" ht="27" customHeight="1">
      <c r="A45" s="128">
        <v>31</v>
      </c>
      <c r="B45" s="90" t="s">
        <v>134</v>
      </c>
      <c r="C45" s="86" t="s">
        <v>358</v>
      </c>
      <c r="D45" s="91" t="s">
        <v>1021</v>
      </c>
      <c r="E45" s="53">
        <f>HLOOKUP($F$5,'Table 1'!$B$2:$AG$1892,MATCH($B45,'Table 1'!$B$2:$B$1892,0)+10,FALSE)</f>
        <v>0</v>
      </c>
      <c r="F45" s="51">
        <f>HLOOKUP($F$5,'Table 1'!$B$2:$AG$1892,MATCH($B45,'Table 1'!$B$2:$B$1892,0)+11,FALSE)</f>
        <v>0</v>
      </c>
      <c r="G45" s="51">
        <f>HLOOKUP($F$5,'Table 1'!$B$2:$AG$1892,MATCH($B45,'Table 1'!$B$2:$B$1892,0)+12,FALSE)</f>
        <v>0</v>
      </c>
      <c r="H45" s="51">
        <f>HLOOKUP($F$5,'Table 1'!$B$2:$AG$1892,MATCH($B45,'Table 1'!$B$2:$B$1892,0)+13,FALSE)</f>
        <v>0</v>
      </c>
      <c r="I45" s="273"/>
      <c r="J45" s="66">
        <v>0</v>
      </c>
      <c r="K45" s="67"/>
      <c r="L45" s="74" t="str">
        <f t="shared" si="3"/>
        <v/>
      </c>
    </row>
    <row r="46" spans="1:12" ht="27" customHeight="1">
      <c r="A46" s="128">
        <v>32</v>
      </c>
      <c r="B46" s="90" t="s">
        <v>135</v>
      </c>
      <c r="C46" s="86" t="s">
        <v>359</v>
      </c>
      <c r="D46" s="91" t="s">
        <v>1021</v>
      </c>
      <c r="E46" s="53">
        <f>HLOOKUP($F$5,'Table 1'!$B$2:$AG$1892,MATCH($B46,'Table 1'!$B$2:$B$1892,0)+10,FALSE)</f>
        <v>0</v>
      </c>
      <c r="F46" s="51">
        <f>HLOOKUP($F$5,'Table 1'!$B$2:$AG$1892,MATCH($B46,'Table 1'!$B$2:$B$1892,0)+11,FALSE)</f>
        <v>0</v>
      </c>
      <c r="G46" s="51">
        <f>HLOOKUP($F$5,'Table 1'!$B$2:$AG$1892,MATCH($B46,'Table 1'!$B$2:$B$1892,0)+12,FALSE)</f>
        <v>0</v>
      </c>
      <c r="H46" s="51">
        <f>HLOOKUP($F$5,'Table 1'!$B$2:$AG$1892,MATCH($B46,'Table 1'!$B$2:$B$1892,0)+13,FALSE)</f>
        <v>0</v>
      </c>
      <c r="I46" s="275"/>
      <c r="J46" s="66">
        <v>0</v>
      </c>
      <c r="K46" s="67"/>
      <c r="L46" s="74" t="str">
        <f t="shared" si="3"/>
        <v/>
      </c>
    </row>
    <row r="47" spans="1:12" ht="27" customHeight="1">
      <c r="A47" s="136" t="s">
        <v>398</v>
      </c>
      <c r="B47" s="135"/>
      <c r="C47" s="135"/>
      <c r="D47" s="135"/>
      <c r="E47" s="135"/>
      <c r="F47" s="135"/>
      <c r="G47" s="135"/>
      <c r="H47" s="135"/>
      <c r="I47" s="277"/>
      <c r="J47" s="316"/>
      <c r="K47" s="137"/>
      <c r="L47" s="72"/>
    </row>
    <row r="48" spans="1:12" ht="27" customHeight="1">
      <c r="A48" s="128">
        <v>33</v>
      </c>
      <c r="B48" s="90" t="s">
        <v>136</v>
      </c>
      <c r="C48" s="86" t="s">
        <v>215</v>
      </c>
      <c r="D48" s="91" t="s">
        <v>1021</v>
      </c>
      <c r="E48" s="53">
        <f>HLOOKUP($F$5,'Table 1'!$B$2:$AG$1892,MATCH($B48,'Table 1'!$B$2:$B$1892,0)+10,FALSE)</f>
        <v>0</v>
      </c>
      <c r="F48" s="53">
        <f>HLOOKUP($F$5,'Table 1'!$B$2:$AG$1892,MATCH($B48,'Table 1'!$B$2:$B$1892,0)+11,FALSE)</f>
        <v>0</v>
      </c>
      <c r="G48" s="53">
        <f>HLOOKUP($F$5,'Table 1'!$B$2:$AG$1892,MATCH($B48,'Table 1'!$B$2:$B$1892,0)+12,FALSE)</f>
        <v>0</v>
      </c>
      <c r="H48" s="53">
        <f>HLOOKUP($F$5,'Table 1'!$B$2:$AG$1892,MATCH($B48,'Table 1'!$B$2:$B$1892,0)+13,FALSE)</f>
        <v>0</v>
      </c>
      <c r="I48" s="278"/>
      <c r="J48" s="318">
        <f>+IF(J50&lt;&gt;"-",VALUE(J50),)+IF(J51&lt;&gt;"-",VALUE(J51),)+IF(J52&lt;&gt;"-",VALUE(J52),)+IF(J53&lt;&gt;"-",VALUE(J53),)+IF(J54&lt;&gt;"-",VALUE(J54),)+IF(J55&lt;&gt;"-",VALUE(J55),)+IF(J56&lt;&gt;"-",VALUE(J56),)</f>
        <v>0</v>
      </c>
      <c r="K48" s="70"/>
      <c r="L48" s="71"/>
    </row>
    <row r="49" spans="1:12" ht="27" hidden="1" customHeight="1">
      <c r="A49" s="128">
        <v>34</v>
      </c>
      <c r="B49" s="90" t="s">
        <v>137</v>
      </c>
      <c r="C49" s="86" t="s">
        <v>352</v>
      </c>
      <c r="D49" s="91" t="s">
        <v>1021</v>
      </c>
      <c r="E49" s="53">
        <f>HLOOKUP($F$5,'Table 1'!$B$2:$AG$1892,MATCH($B49,'Table 1'!$B$2:$B$1892,0)+10,FALSE)</f>
        <v>0</v>
      </c>
      <c r="F49" s="53">
        <f>+IF(F50&lt;&gt;"-",VALUE(F50),)+IF(F51&lt;&gt;"-",VALUE(F51),)</f>
        <v>0</v>
      </c>
      <c r="G49" s="53">
        <f>+IF(G50&lt;&gt;"-",VALUE(G50),)+IF(G51&lt;&gt;"-",VALUE(G51),)</f>
        <v>0</v>
      </c>
      <c r="H49" s="53">
        <f>+IF(H50&lt;&gt;"-",VALUE(H50),)+IF(H51&lt;&gt;"-",VALUE(H51),)</f>
        <v>0</v>
      </c>
      <c r="I49" s="279"/>
      <c r="J49" s="148">
        <f>+IF(J50&lt;&gt;"-",VALUE(J50),)+IF(J51&lt;&gt;"-",VALUE(J51),)</f>
        <v>0</v>
      </c>
      <c r="K49" s="162"/>
      <c r="L49" s="76"/>
    </row>
    <row r="50" spans="1:12" ht="27" customHeight="1">
      <c r="A50" s="128">
        <v>35</v>
      </c>
      <c r="B50" s="125" t="s">
        <v>340</v>
      </c>
      <c r="C50" s="90" t="s">
        <v>353</v>
      </c>
      <c r="D50" s="91" t="s">
        <v>1021</v>
      </c>
      <c r="E50" s="53">
        <f>HLOOKUP($F$5,'Table 1'!$B$2:$AG$1892,MATCH($B50,'Table 1'!$B$2:$B$1892,0)+10,FALSE)</f>
        <v>0</v>
      </c>
      <c r="F50" s="51">
        <f>HLOOKUP($F$5,'Table 1'!$B$2:$AG$1892,MATCH($B50,'Table 1'!$B$2:$B$1892,0)+11,FALSE)</f>
        <v>0</v>
      </c>
      <c r="G50" s="51">
        <f>HLOOKUP($F$5,'Table 1'!$B$2:$AG$1892,MATCH($B50,'Table 1'!$B$2:$B$1892,0)+12,FALSE)</f>
        <v>0</v>
      </c>
      <c r="H50" s="51">
        <f>HLOOKUP($F$5,'Table 1'!$B$2:$AG$1892,MATCH($B50,'Table 1'!$B$2:$B$1892,0)+13,FALSE)</f>
        <v>0</v>
      </c>
      <c r="I50" s="273"/>
      <c r="J50" s="66">
        <v>0</v>
      </c>
      <c r="K50" s="67"/>
      <c r="L50" s="74" t="str">
        <f t="shared" ref="L50:L56" si="4">IF(ISBLANK(J50),"&lt;--please fill in the value for 2020",IF(AND(J50&lt;&gt;"-",NOT(ISNUMBER(J50))),"&lt;-- wrong data format",IF(J50="-","",IF(J50&lt;&gt;INT(J50),"&lt;-- please provide an integer",IF(AND(ISBLANK(K50),LEN(J50)&gt;0,OR(_xlfn.POISSON.DIST(J50,AVERAGE(F50:H50),TRUE)&gt;=0.95,_xlfn.POISSON.DIST(J50,AVERAGE(F50:H50),TRUE)&lt;=0.05)),IF(AND(AVERAGE(F50:H50)&lt;1,J50&lt;=2),"","&lt;-- please fill the classification details"),"")))))</f>
        <v/>
      </c>
    </row>
    <row r="51" spans="1:12" ht="27" customHeight="1">
      <c r="A51" s="128">
        <v>36</v>
      </c>
      <c r="B51" s="125" t="s">
        <v>341</v>
      </c>
      <c r="C51" s="90" t="s">
        <v>354</v>
      </c>
      <c r="D51" s="91" t="s">
        <v>1021</v>
      </c>
      <c r="E51" s="53">
        <f>HLOOKUP($F$5,'Table 1'!$B$2:$AG$1892,MATCH($B51,'Table 1'!$B$2:$B$1892,0)+10,FALSE)</f>
        <v>0</v>
      </c>
      <c r="F51" s="51">
        <f>HLOOKUP($F$5,'Table 1'!$B$2:$AG$1892,MATCH($B51,'Table 1'!$B$2:$B$1892,0)+11,FALSE)</f>
        <v>0</v>
      </c>
      <c r="G51" s="51">
        <f>HLOOKUP($F$5,'Table 1'!$B$2:$AG$1892,MATCH($B51,'Table 1'!$B$2:$B$1892,0)+12,FALSE)</f>
        <v>0</v>
      </c>
      <c r="H51" s="51">
        <f>HLOOKUP($F$5,'Table 1'!$B$2:$AG$1892,MATCH($B51,'Table 1'!$B$2:$B$1892,0)+13,FALSE)</f>
        <v>0</v>
      </c>
      <c r="I51" s="273"/>
      <c r="J51" s="66">
        <v>0</v>
      </c>
      <c r="K51" s="67"/>
      <c r="L51" s="74" t="str">
        <f t="shared" si="4"/>
        <v/>
      </c>
    </row>
    <row r="52" spans="1:12" ht="27" customHeight="1">
      <c r="A52" s="128">
        <v>37</v>
      </c>
      <c r="B52" s="90" t="s">
        <v>138</v>
      </c>
      <c r="C52" s="86" t="s">
        <v>355</v>
      </c>
      <c r="D52" s="91" t="s">
        <v>1021</v>
      </c>
      <c r="E52" s="53">
        <f>HLOOKUP($F$5,'Table 1'!$B$2:$AG$1892,MATCH($B52,'Table 1'!$B$2:$B$1892,0)+10,FALSE)</f>
        <v>0</v>
      </c>
      <c r="F52" s="51">
        <f>HLOOKUP($F$5,'Table 1'!$B$2:$AG$1892,MATCH($B52,'Table 1'!$B$2:$B$1892,0)+11,FALSE)</f>
        <v>0</v>
      </c>
      <c r="G52" s="51">
        <f>HLOOKUP($F$5,'Table 1'!$B$2:$AG$1892,MATCH($B52,'Table 1'!$B$2:$B$1892,0)+12,FALSE)</f>
        <v>0</v>
      </c>
      <c r="H52" s="51">
        <f>HLOOKUP($F$5,'Table 1'!$B$2:$AG$1892,MATCH($B52,'Table 1'!$B$2:$B$1892,0)+13,FALSE)</f>
        <v>0</v>
      </c>
      <c r="I52" s="273"/>
      <c r="J52" s="66">
        <v>0</v>
      </c>
      <c r="K52" s="67"/>
      <c r="L52" s="74" t="str">
        <f t="shared" si="4"/>
        <v/>
      </c>
    </row>
    <row r="53" spans="1:12" ht="33" customHeight="1">
      <c r="A53" s="128">
        <v>38</v>
      </c>
      <c r="B53" s="90" t="s">
        <v>139</v>
      </c>
      <c r="C53" s="86" t="s">
        <v>356</v>
      </c>
      <c r="D53" s="91" t="s">
        <v>1021</v>
      </c>
      <c r="E53" s="53">
        <f>HLOOKUP($F$5,'Table 1'!$B$2:$AG$1892,MATCH($B53,'Table 1'!$B$2:$B$1892,0)+10,FALSE)</f>
        <v>0</v>
      </c>
      <c r="F53" s="51">
        <f>HLOOKUP($F$5,'Table 1'!$B$2:$AG$1892,MATCH($B53,'Table 1'!$B$2:$B$1892,0)+11,FALSE)</f>
        <v>0</v>
      </c>
      <c r="G53" s="51">
        <f>HLOOKUP($F$5,'Table 1'!$B$2:$AG$1892,MATCH($B53,'Table 1'!$B$2:$B$1892,0)+12,FALSE)</f>
        <v>0</v>
      </c>
      <c r="H53" s="51">
        <f>HLOOKUP($F$5,'Table 1'!$B$2:$AG$1892,MATCH($B53,'Table 1'!$B$2:$B$1892,0)+13,FALSE)</f>
        <v>0</v>
      </c>
      <c r="I53" s="273"/>
      <c r="J53" s="66">
        <v>0</v>
      </c>
      <c r="K53" s="67"/>
      <c r="L53" s="74" t="str">
        <f t="shared" si="4"/>
        <v/>
      </c>
    </row>
    <row r="54" spans="1:12" ht="36.75" customHeight="1">
      <c r="A54" s="128">
        <v>39</v>
      </c>
      <c r="B54" s="90" t="s">
        <v>140</v>
      </c>
      <c r="C54" s="86" t="s">
        <v>357</v>
      </c>
      <c r="D54" s="91" t="s">
        <v>1021</v>
      </c>
      <c r="E54" s="53">
        <f>HLOOKUP($F$5,'Table 1'!$B$2:$AG$1892,MATCH($B54,'Table 1'!$B$2:$B$1892,0)+10,FALSE)</f>
        <v>0</v>
      </c>
      <c r="F54" s="51">
        <f>HLOOKUP($F$5,'Table 1'!$B$2:$AG$1892,MATCH($B54,'Table 1'!$B$2:$B$1892,0)+11,FALSE)</f>
        <v>0</v>
      </c>
      <c r="G54" s="51">
        <f>HLOOKUP($F$5,'Table 1'!$B$2:$AG$1892,MATCH($B54,'Table 1'!$B$2:$B$1892,0)+12,FALSE)</f>
        <v>0</v>
      </c>
      <c r="H54" s="51">
        <f>HLOOKUP($F$5,'Table 1'!$B$2:$AG$1892,MATCH($B54,'Table 1'!$B$2:$B$1892,0)+13,FALSE)</f>
        <v>0</v>
      </c>
      <c r="I54" s="273"/>
      <c r="J54" s="66">
        <v>0</v>
      </c>
      <c r="K54" s="67"/>
      <c r="L54" s="74" t="str">
        <f t="shared" si="4"/>
        <v/>
      </c>
    </row>
    <row r="55" spans="1:12" ht="27" customHeight="1">
      <c r="A55" s="128">
        <v>40</v>
      </c>
      <c r="B55" s="90" t="s">
        <v>141</v>
      </c>
      <c r="C55" s="86" t="s">
        <v>358</v>
      </c>
      <c r="D55" s="91" t="s">
        <v>1021</v>
      </c>
      <c r="E55" s="53">
        <f>HLOOKUP($F$5,'Table 1'!$B$2:$AG$1892,MATCH($B55,'Table 1'!$B$2:$B$1892,0)+10,FALSE)</f>
        <v>0</v>
      </c>
      <c r="F55" s="51">
        <f>HLOOKUP($F$5,'Table 1'!$B$2:$AG$1892,MATCH($B55,'Table 1'!$B$2:$B$1892,0)+11,FALSE)</f>
        <v>0</v>
      </c>
      <c r="G55" s="51">
        <f>HLOOKUP($F$5,'Table 1'!$B$2:$AG$1892,MATCH($B55,'Table 1'!$B$2:$B$1892,0)+12,FALSE)</f>
        <v>0</v>
      </c>
      <c r="H55" s="51">
        <f>HLOOKUP($F$5,'Table 1'!$B$2:$AG$1892,MATCH($B55,'Table 1'!$B$2:$B$1892,0)+13,FALSE)</f>
        <v>0</v>
      </c>
      <c r="I55" s="273"/>
      <c r="J55" s="66">
        <v>0</v>
      </c>
      <c r="K55" s="67"/>
      <c r="L55" s="74" t="str">
        <f t="shared" si="4"/>
        <v/>
      </c>
    </row>
    <row r="56" spans="1:12" ht="27" customHeight="1">
      <c r="A56" s="128">
        <v>41</v>
      </c>
      <c r="B56" s="90" t="s">
        <v>142</v>
      </c>
      <c r="C56" s="86" t="s">
        <v>359</v>
      </c>
      <c r="D56" s="91" t="s">
        <v>1021</v>
      </c>
      <c r="E56" s="53">
        <f>HLOOKUP($F$5,'Table 1'!$B$2:$AG$1892,MATCH($B56,'Table 1'!$B$2:$B$1892,0)+10,FALSE)</f>
        <v>0</v>
      </c>
      <c r="F56" s="51">
        <f>HLOOKUP($F$5,'Table 1'!$B$2:$AG$1892,MATCH($B56,'Table 1'!$B$2:$B$1892,0)+11,FALSE)</f>
        <v>0</v>
      </c>
      <c r="G56" s="51">
        <f>HLOOKUP($F$5,'Table 1'!$B$2:$AG$1892,MATCH($B56,'Table 1'!$B$2:$B$1892,0)+12,FALSE)</f>
        <v>0</v>
      </c>
      <c r="H56" s="51">
        <f>HLOOKUP($F$5,'Table 1'!$B$2:$AG$1892,MATCH($B56,'Table 1'!$B$2:$B$1892,0)+13,FALSE)</f>
        <v>0</v>
      </c>
      <c r="I56" s="275"/>
      <c r="J56" s="66">
        <v>0</v>
      </c>
      <c r="K56" s="67"/>
      <c r="L56" s="74" t="str">
        <f t="shared" si="4"/>
        <v/>
      </c>
    </row>
    <row r="57" spans="1:12" ht="27" customHeight="1">
      <c r="A57" s="136" t="s">
        <v>450</v>
      </c>
      <c r="B57" s="135"/>
      <c r="C57" s="135"/>
      <c r="D57" s="135"/>
      <c r="E57" s="135"/>
      <c r="F57" s="135"/>
      <c r="G57" s="135"/>
      <c r="H57" s="135"/>
      <c r="I57" s="277"/>
      <c r="J57" s="316"/>
      <c r="K57" s="137"/>
      <c r="L57" s="72"/>
    </row>
    <row r="58" spans="1:12" ht="27" customHeight="1">
      <c r="A58" s="128">
        <v>42</v>
      </c>
      <c r="B58" s="90" t="s">
        <v>143</v>
      </c>
      <c r="C58" s="86" t="s">
        <v>215</v>
      </c>
      <c r="D58" s="91" t="s">
        <v>1021</v>
      </c>
      <c r="E58" s="52">
        <f>HLOOKUP($F$5,'Table 1'!$B$2:$AG$1892,MATCH($B58,'Table 1'!$B$2:$B$1892,0)+10,FALSE)</f>
        <v>0</v>
      </c>
      <c r="F58" s="52">
        <f>HLOOKUP($F$5,'Table 1'!$B$2:$AG$1892,MATCH($B58,'Table 1'!$B$2:$B$1892,0)+11,FALSE)</f>
        <v>2</v>
      </c>
      <c r="G58" s="52">
        <f>HLOOKUP($F$5,'Table 1'!$B$2:$AG$1892,MATCH($B58,'Table 1'!$B$2:$B$1892,0)+12,FALSE)</f>
        <v>4</v>
      </c>
      <c r="H58" s="52">
        <f>HLOOKUP($F$5,'Table 1'!$B$2:$AG$1892,MATCH($B58,'Table 1'!$B$2:$B$1892,0)+13,FALSE)</f>
        <v>2</v>
      </c>
      <c r="I58" s="281"/>
      <c r="J58" s="318">
        <f>SUM(J60:J66)</f>
        <v>1</v>
      </c>
      <c r="K58" s="70"/>
      <c r="L58" s="71"/>
    </row>
    <row r="59" spans="1:12" ht="27" hidden="1" customHeight="1">
      <c r="A59" s="128">
        <v>43</v>
      </c>
      <c r="B59" s="90" t="s">
        <v>144</v>
      </c>
      <c r="C59" s="86" t="s">
        <v>352</v>
      </c>
      <c r="D59" s="91" t="s">
        <v>1021</v>
      </c>
      <c r="E59" s="52">
        <f>HLOOKUP($F$5,'Table 1'!$B$2:$AG$1892,MATCH($B59,'Table 1'!$B$2:$B$1892,0)+10,FALSE)</f>
        <v>0</v>
      </c>
      <c r="F59" s="53">
        <f>+IF(F60&lt;&gt;"-",VALUE(F60),)+IF(F61&lt;&gt;"-",VALUE(F61),)</f>
        <v>0</v>
      </c>
      <c r="G59" s="53">
        <f>+IF(G60&lt;&gt;"-",VALUE(G60),)+IF(G61&lt;&gt;"-",VALUE(G61),)</f>
        <v>0</v>
      </c>
      <c r="H59" s="53">
        <f>+IF(H60&lt;&gt;"-",VALUE(H60),)+IF(H61&lt;&gt;"-",VALUE(H61),)</f>
        <v>0</v>
      </c>
      <c r="I59" s="279"/>
      <c r="J59" s="148">
        <f>+IF(J60&lt;&gt;"-",VALUE(J60),)+IF(J61&lt;&gt;"-",VALUE(J61),)</f>
        <v>0</v>
      </c>
      <c r="K59" s="81"/>
      <c r="L59" s="73"/>
    </row>
    <row r="60" spans="1:12" ht="27" customHeight="1">
      <c r="A60" s="128">
        <v>44</v>
      </c>
      <c r="B60" s="125" t="s">
        <v>281</v>
      </c>
      <c r="C60" s="90" t="s">
        <v>353</v>
      </c>
      <c r="D60" s="91" t="s">
        <v>1021</v>
      </c>
      <c r="E60" s="52">
        <f>HLOOKUP($F$5,'Table 1'!$B$2:$AG$1892,MATCH($B60,'Table 1'!$B$2:$B$1892,0)+10,FALSE)</f>
        <v>0</v>
      </c>
      <c r="F60" s="51">
        <f>HLOOKUP($F$5,'Table 1'!$B$2:$AG$1892,MATCH($B60,'Table 1'!$B$2:$B$1892,0)+11,FALSE)</f>
        <v>0</v>
      </c>
      <c r="G60" s="51">
        <f>HLOOKUP($F$5,'Table 1'!$B$2:$AG$1892,MATCH($B60,'Table 1'!$B$2:$B$1892,0)+12,FALSE)</f>
        <v>0</v>
      </c>
      <c r="H60" s="51">
        <f>HLOOKUP($F$5,'Table 1'!$B$2:$AG$1892,MATCH($B60,'Table 1'!$B$2:$B$1892,0)+13,FALSE)</f>
        <v>0</v>
      </c>
      <c r="I60" s="273"/>
      <c r="J60" s="66">
        <v>0</v>
      </c>
      <c r="K60" s="67"/>
      <c r="L60" s="74" t="str">
        <f t="shared" ref="L60:L66" si="5">IF(ISBLANK(J60),"&lt;--please fill in the value for 2020",IF(AND(J60&lt;&gt;"-",NOT(ISNUMBER(J60))),"&lt;-- wrong data format",IF(J60="-","",IF(J60&lt;&gt;INT(J60),"&lt;-- please provide an integer",IF(AND(ISBLANK(K60),LEN(J60)&gt;0,OR(_xlfn.POISSON.DIST(J60,AVERAGE(F60:H60),TRUE)&gt;=0.95,_xlfn.POISSON.DIST(J60,AVERAGE(F60:H60),TRUE)&lt;=0.05)),IF(AND(AVERAGE(F60:H60)&lt;1,J60&lt;=2),"","&lt;-- please fill the classification details"),"")))))</f>
        <v/>
      </c>
    </row>
    <row r="61" spans="1:12" ht="27" customHeight="1">
      <c r="A61" s="128">
        <v>45</v>
      </c>
      <c r="B61" s="125" t="s">
        <v>282</v>
      </c>
      <c r="C61" s="90" t="s">
        <v>354</v>
      </c>
      <c r="D61" s="91" t="s">
        <v>1021</v>
      </c>
      <c r="E61" s="52">
        <f>HLOOKUP($F$5,'Table 1'!$B$2:$AG$1892,MATCH($B61,'Table 1'!$B$2:$B$1892,0)+10,FALSE)</f>
        <v>0</v>
      </c>
      <c r="F61" s="51">
        <f>HLOOKUP($F$5,'Table 1'!$B$2:$AG$1892,MATCH($B61,'Table 1'!$B$2:$B$1892,0)+11,FALSE)</f>
        <v>0</v>
      </c>
      <c r="G61" s="51">
        <f>HLOOKUP($F$5,'Table 1'!$B$2:$AG$1892,MATCH($B61,'Table 1'!$B$2:$B$1892,0)+12,FALSE)</f>
        <v>0</v>
      </c>
      <c r="H61" s="51">
        <f>HLOOKUP($F$5,'Table 1'!$B$2:$AG$1892,MATCH($B61,'Table 1'!$B$2:$B$1892,0)+13,FALSE)</f>
        <v>0</v>
      </c>
      <c r="I61" s="273"/>
      <c r="J61" s="66">
        <v>0</v>
      </c>
      <c r="K61" s="67"/>
      <c r="L61" s="74" t="str">
        <f t="shared" si="5"/>
        <v/>
      </c>
    </row>
    <row r="62" spans="1:12" ht="27" customHeight="1">
      <c r="A62" s="128">
        <v>46</v>
      </c>
      <c r="B62" s="90" t="s">
        <v>145</v>
      </c>
      <c r="C62" s="86" t="s">
        <v>355</v>
      </c>
      <c r="D62" s="91" t="s">
        <v>1021</v>
      </c>
      <c r="E62" s="52">
        <f>HLOOKUP($F$5,'Table 1'!$B$2:$AG$1892,MATCH($B62,'Table 1'!$B$2:$B$1892,0)+10,FALSE)</f>
        <v>0</v>
      </c>
      <c r="F62" s="51">
        <f>HLOOKUP($F$5,'Table 1'!$B$2:$AG$1892,MATCH($B62,'Table 1'!$B$2:$B$1892,0)+11,FALSE)</f>
        <v>0</v>
      </c>
      <c r="G62" s="51">
        <f>HLOOKUP($F$5,'Table 1'!$B$2:$AG$1892,MATCH($B62,'Table 1'!$B$2:$B$1892,0)+12,FALSE)</f>
        <v>0</v>
      </c>
      <c r="H62" s="51">
        <f>HLOOKUP($F$5,'Table 1'!$B$2:$AG$1892,MATCH($B62,'Table 1'!$B$2:$B$1892,0)+13,FALSE)</f>
        <v>0</v>
      </c>
      <c r="I62" s="273"/>
      <c r="J62" s="66">
        <v>0</v>
      </c>
      <c r="K62" s="67"/>
      <c r="L62" s="74" t="str">
        <f t="shared" si="5"/>
        <v/>
      </c>
    </row>
    <row r="63" spans="1:12" ht="27" customHeight="1">
      <c r="A63" s="128">
        <v>47</v>
      </c>
      <c r="B63" s="90" t="s">
        <v>146</v>
      </c>
      <c r="C63" s="86" t="s">
        <v>356</v>
      </c>
      <c r="D63" s="91" t="s">
        <v>1021</v>
      </c>
      <c r="E63" s="52">
        <f>HLOOKUP($F$5,'Table 1'!$B$2:$AG$1892,MATCH($B63,'Table 1'!$B$2:$B$1892,0)+10,FALSE)</f>
        <v>0</v>
      </c>
      <c r="F63" s="51">
        <f>HLOOKUP($F$5,'Table 1'!$B$2:$AG$1892,MATCH($B63,'Table 1'!$B$2:$B$1892,0)+11,FALSE)</f>
        <v>2</v>
      </c>
      <c r="G63" s="51">
        <f>HLOOKUP($F$5,'Table 1'!$B$2:$AG$1892,MATCH($B63,'Table 1'!$B$2:$B$1892,0)+12,FALSE)</f>
        <v>4</v>
      </c>
      <c r="H63" s="51">
        <f>HLOOKUP($F$5,'Table 1'!$B$2:$AG$1892,MATCH($B63,'Table 1'!$B$2:$B$1892,0)+13,FALSE)</f>
        <v>2</v>
      </c>
      <c r="I63" s="273"/>
      <c r="J63" s="66">
        <v>1</v>
      </c>
      <c r="K63" s="67"/>
      <c r="L63" s="74" t="str">
        <f t="shared" si="5"/>
        <v/>
      </c>
    </row>
    <row r="64" spans="1:12" ht="27" customHeight="1">
      <c r="A64" s="128">
        <v>48</v>
      </c>
      <c r="B64" s="90" t="s">
        <v>147</v>
      </c>
      <c r="C64" s="86" t="s">
        <v>357</v>
      </c>
      <c r="D64" s="91" t="s">
        <v>1021</v>
      </c>
      <c r="E64" s="52">
        <f>HLOOKUP($F$5,'Table 1'!$B$2:$AG$1892,MATCH($B64,'Table 1'!$B$2:$B$1892,0)+10,FALSE)</f>
        <v>0</v>
      </c>
      <c r="F64" s="51">
        <f>HLOOKUP($F$5,'Table 1'!$B$2:$AG$1892,MATCH($B64,'Table 1'!$B$2:$B$1892,0)+11,FALSE)</f>
        <v>0</v>
      </c>
      <c r="G64" s="51">
        <f>HLOOKUP($F$5,'Table 1'!$B$2:$AG$1892,MATCH($B64,'Table 1'!$B$2:$B$1892,0)+12,FALSE)</f>
        <v>0</v>
      </c>
      <c r="H64" s="51">
        <f>HLOOKUP($F$5,'Table 1'!$B$2:$AG$1892,MATCH($B64,'Table 1'!$B$2:$B$1892,0)+13,FALSE)</f>
        <v>0</v>
      </c>
      <c r="I64" s="273"/>
      <c r="J64" s="66">
        <v>0</v>
      </c>
      <c r="K64" s="67"/>
      <c r="L64" s="74" t="str">
        <f t="shared" si="5"/>
        <v/>
      </c>
    </row>
    <row r="65" spans="1:12" ht="27" customHeight="1">
      <c r="A65" s="128">
        <v>49</v>
      </c>
      <c r="B65" s="90" t="s">
        <v>148</v>
      </c>
      <c r="C65" s="86" t="s">
        <v>358</v>
      </c>
      <c r="D65" s="91" t="s">
        <v>1021</v>
      </c>
      <c r="E65" s="52">
        <f>HLOOKUP($F$5,'Table 1'!$B$2:$AG$1892,MATCH($B65,'Table 1'!$B$2:$B$1892,0)+10,FALSE)</f>
        <v>0</v>
      </c>
      <c r="F65" s="51">
        <f>HLOOKUP($F$5,'Table 1'!$B$2:$AG$1892,MATCH($B65,'Table 1'!$B$2:$B$1892,0)+11,FALSE)</f>
        <v>0</v>
      </c>
      <c r="G65" s="51">
        <f>HLOOKUP($F$5,'Table 1'!$B$2:$AG$1892,MATCH($B65,'Table 1'!$B$2:$B$1892,0)+12,FALSE)</f>
        <v>0</v>
      </c>
      <c r="H65" s="51">
        <f>HLOOKUP($F$5,'Table 1'!$B$2:$AG$1892,MATCH($B65,'Table 1'!$B$2:$B$1892,0)+13,FALSE)</f>
        <v>0</v>
      </c>
      <c r="I65" s="273"/>
      <c r="J65" s="66">
        <v>0</v>
      </c>
      <c r="K65" s="67"/>
      <c r="L65" s="74" t="str">
        <f t="shared" si="5"/>
        <v/>
      </c>
    </row>
    <row r="66" spans="1:12" ht="27" customHeight="1">
      <c r="A66" s="128">
        <v>50</v>
      </c>
      <c r="B66" s="90" t="s">
        <v>149</v>
      </c>
      <c r="C66" s="86" t="s">
        <v>359</v>
      </c>
      <c r="D66" s="91" t="s">
        <v>1021</v>
      </c>
      <c r="E66" s="52">
        <f>HLOOKUP($F$5,'Table 1'!$B$2:$AG$1892,MATCH($B66,'Table 1'!$B$2:$B$1892,0)+10,FALSE)</f>
        <v>0</v>
      </c>
      <c r="F66" s="51">
        <f>HLOOKUP($F$5,'Table 1'!$B$2:$AG$1892,MATCH($B66,'Table 1'!$B$2:$B$1892,0)+11,FALSE)</f>
        <v>0</v>
      </c>
      <c r="G66" s="51">
        <f>HLOOKUP($F$5,'Table 1'!$B$2:$AG$1892,MATCH($B66,'Table 1'!$B$2:$B$1892,0)+12,FALSE)</f>
        <v>0</v>
      </c>
      <c r="H66" s="51">
        <f>HLOOKUP($F$5,'Table 1'!$B$2:$AG$1892,MATCH($B66,'Table 1'!$B$2:$B$1892,0)+13,FALSE)</f>
        <v>0</v>
      </c>
      <c r="I66" s="275"/>
      <c r="J66" s="66">
        <v>0</v>
      </c>
      <c r="K66" s="67"/>
      <c r="L66" s="74" t="str">
        <f t="shared" si="5"/>
        <v/>
      </c>
    </row>
    <row r="67" spans="1:12" ht="27" customHeight="1">
      <c r="A67" s="136" t="s">
        <v>449</v>
      </c>
      <c r="B67" s="135"/>
      <c r="C67" s="135"/>
      <c r="D67" s="135"/>
      <c r="E67" s="135"/>
      <c r="F67" s="135"/>
      <c r="G67" s="135"/>
      <c r="H67" s="135"/>
      <c r="I67" s="277"/>
      <c r="J67" s="316"/>
      <c r="K67" s="137"/>
      <c r="L67" s="72"/>
    </row>
    <row r="68" spans="1:12" ht="27" customHeight="1">
      <c r="A68" s="128">
        <v>51</v>
      </c>
      <c r="B68" s="90" t="s">
        <v>150</v>
      </c>
      <c r="C68" s="86" t="s">
        <v>215</v>
      </c>
      <c r="D68" s="91" t="s">
        <v>1021</v>
      </c>
      <c r="E68" s="52">
        <f>HLOOKUP($F$5,'Table 1'!$B$2:$AG$1892,MATCH($B68,'Table 1'!$B$2:$B$1892,0)+10,FALSE)</f>
        <v>2</v>
      </c>
      <c r="F68" s="52">
        <f>HLOOKUP($F$5,'Table 1'!$B$2:$AG$1892,MATCH($B68,'Table 1'!$B$2:$B$1892,0)+11,FALSE)</f>
        <v>6</v>
      </c>
      <c r="G68" s="52">
        <f>HLOOKUP($F$5,'Table 1'!$B$2:$AG$1892,MATCH($B68,'Table 1'!$B$2:$B$1892,0)+12,FALSE)</f>
        <v>3</v>
      </c>
      <c r="H68" s="52">
        <f>HLOOKUP($F$5,'Table 1'!$B$2:$AG$1892,MATCH($B68,'Table 1'!$B$2:$B$1892,0)+13,FALSE)</f>
        <v>4</v>
      </c>
      <c r="I68" s="281"/>
      <c r="J68" s="318">
        <f>+IF(J70&lt;&gt;"-",VALUE(J70),)+IF(J71&lt;&gt;"-",VALUE(J71),)+IF(J72&lt;&gt;"-",VALUE(J72),)+IF(J73&lt;&gt;"-",VALUE(J73),)+IF(J74&lt;&gt;"-",VALUE(J74),)+IF(J75&lt;&gt;"-",VALUE(J75),)+IF(J76&lt;&gt;"-",VALUE(J76),)</f>
        <v>2</v>
      </c>
      <c r="K68" s="70"/>
      <c r="L68" s="71"/>
    </row>
    <row r="69" spans="1:12" ht="27" hidden="1" customHeight="1">
      <c r="A69" s="128">
        <v>52</v>
      </c>
      <c r="B69" s="90" t="s">
        <v>151</v>
      </c>
      <c r="C69" s="86" t="s">
        <v>352</v>
      </c>
      <c r="D69" s="91" t="s">
        <v>1021</v>
      </c>
      <c r="E69" s="52">
        <f>HLOOKUP($F$5,'Table 1'!$B$2:$AG$1892,MATCH($B69,'Table 1'!$B$2:$B$1892,0)+10,FALSE)</f>
        <v>0</v>
      </c>
      <c r="F69" s="53">
        <f>+IF(F70&lt;&gt;"-",VALUE(F70),)+IF(F71&lt;&gt;"-",VALUE(F71),)</f>
        <v>0</v>
      </c>
      <c r="G69" s="53">
        <f>+IF(G70&lt;&gt;"-",VALUE(G70),)+IF(G71&lt;&gt;"-",VALUE(G71),)</f>
        <v>0</v>
      </c>
      <c r="H69" s="53">
        <f>+IF(H70&lt;&gt;"-",VALUE(H70),)+IF(H71&lt;&gt;"-",VALUE(H71),)</f>
        <v>0</v>
      </c>
      <c r="I69" s="279"/>
      <c r="J69" s="148">
        <f>+IF(J70&lt;&gt;"-",VALUE(J70),)+IF(J71&lt;&gt;"-",VALUE(J71),)</f>
        <v>0</v>
      </c>
      <c r="K69" s="81"/>
      <c r="L69" s="73"/>
    </row>
    <row r="70" spans="1:12" ht="27" customHeight="1">
      <c r="A70" s="128">
        <v>53</v>
      </c>
      <c r="B70" s="125" t="s">
        <v>283</v>
      </c>
      <c r="C70" s="90" t="s">
        <v>353</v>
      </c>
      <c r="D70" s="91" t="s">
        <v>1021</v>
      </c>
      <c r="E70" s="52">
        <f>HLOOKUP($F$5,'Table 1'!$B$2:$AG$1892,MATCH($B70,'Table 1'!$B$2:$B$1892,0)+10,FALSE)</f>
        <v>0</v>
      </c>
      <c r="F70" s="51">
        <f>HLOOKUP($F$5,'Table 1'!$B$2:$AG$1892,MATCH($B70,'Table 1'!$B$2:$B$1892,0)+11,FALSE)</f>
        <v>0</v>
      </c>
      <c r="G70" s="51">
        <f>HLOOKUP($F$5,'Table 1'!$B$2:$AG$1892,MATCH($B70,'Table 1'!$B$2:$B$1892,0)+12,FALSE)</f>
        <v>0</v>
      </c>
      <c r="H70" s="51">
        <f>HLOOKUP($F$5,'Table 1'!$B$2:$AG$1892,MATCH($B70,'Table 1'!$B$2:$B$1892,0)+13,FALSE)</f>
        <v>0</v>
      </c>
      <c r="I70" s="273"/>
      <c r="J70" s="66">
        <v>0</v>
      </c>
      <c r="K70" s="67"/>
      <c r="L70" s="74" t="str">
        <f t="shared" ref="L70:L76" si="6">IF(ISBLANK(J70),"&lt;--please fill in the value for 2020",IF(AND(J70&lt;&gt;"-",NOT(ISNUMBER(J70))),"&lt;-- wrong data format",IF(J70="-","",IF(J70&lt;&gt;INT(J70),"&lt;-- please provide an integer",IF(AND(ISBLANK(K70),LEN(J70)&gt;0,OR(_xlfn.POISSON.DIST(J70,AVERAGE(F70:H70),TRUE)&gt;=0.95,_xlfn.POISSON.DIST(J70,AVERAGE(F70:H70),TRUE)&lt;=0.05)),IF(AND(AVERAGE(F70:H70)&lt;1,J70&lt;=2),"","&lt;-- please fill the classification details"),"")))))</f>
        <v/>
      </c>
    </row>
    <row r="71" spans="1:12" ht="27" customHeight="1">
      <c r="A71" s="128">
        <v>54</v>
      </c>
      <c r="B71" s="125" t="s">
        <v>284</v>
      </c>
      <c r="C71" s="90" t="s">
        <v>354</v>
      </c>
      <c r="D71" s="91" t="s">
        <v>1021</v>
      </c>
      <c r="E71" s="52">
        <f>HLOOKUP($F$5,'Table 1'!$B$2:$AG$1892,MATCH($B71,'Table 1'!$B$2:$B$1892,0)+10,FALSE)</f>
        <v>0</v>
      </c>
      <c r="F71" s="51">
        <f>HLOOKUP($F$5,'Table 1'!$B$2:$AG$1892,MATCH($B71,'Table 1'!$B$2:$B$1892,0)+11,FALSE)</f>
        <v>0</v>
      </c>
      <c r="G71" s="51">
        <f>HLOOKUP($F$5,'Table 1'!$B$2:$AG$1892,MATCH($B71,'Table 1'!$B$2:$B$1892,0)+12,FALSE)</f>
        <v>0</v>
      </c>
      <c r="H71" s="51">
        <f>HLOOKUP($F$5,'Table 1'!$B$2:$AG$1892,MATCH($B71,'Table 1'!$B$2:$B$1892,0)+13,FALSE)</f>
        <v>0</v>
      </c>
      <c r="I71" s="273"/>
      <c r="J71" s="314">
        <v>0</v>
      </c>
      <c r="K71" s="67"/>
      <c r="L71" s="74" t="str">
        <f t="shared" si="6"/>
        <v/>
      </c>
    </row>
    <row r="72" spans="1:12" ht="27" customHeight="1">
      <c r="A72" s="128">
        <v>55</v>
      </c>
      <c r="B72" s="90" t="s">
        <v>152</v>
      </c>
      <c r="C72" s="86" t="s">
        <v>355</v>
      </c>
      <c r="D72" s="91" t="s">
        <v>1021</v>
      </c>
      <c r="E72" s="52">
        <f>HLOOKUP($F$5,'Table 1'!$B$2:$AG$1892,MATCH($B72,'Table 1'!$B$2:$B$1892,0)+10,FALSE)</f>
        <v>0</v>
      </c>
      <c r="F72" s="51">
        <f>HLOOKUP($F$5,'Table 1'!$B$2:$AG$1892,MATCH($B72,'Table 1'!$B$2:$B$1892,0)+11,FALSE)</f>
        <v>0</v>
      </c>
      <c r="G72" s="51">
        <f>HLOOKUP($F$5,'Table 1'!$B$2:$AG$1892,MATCH($B72,'Table 1'!$B$2:$B$1892,0)+12,FALSE)</f>
        <v>0</v>
      </c>
      <c r="H72" s="51">
        <f>HLOOKUP($F$5,'Table 1'!$B$2:$AG$1892,MATCH($B72,'Table 1'!$B$2:$B$1892,0)+13,FALSE)</f>
        <v>0</v>
      </c>
      <c r="I72" s="273"/>
      <c r="J72" s="66">
        <v>0</v>
      </c>
      <c r="K72" s="67"/>
      <c r="L72" s="74" t="str">
        <f t="shared" si="6"/>
        <v/>
      </c>
    </row>
    <row r="73" spans="1:12" ht="36" customHeight="1">
      <c r="A73" s="128">
        <v>56</v>
      </c>
      <c r="B73" s="90" t="s">
        <v>153</v>
      </c>
      <c r="C73" s="86" t="s">
        <v>356</v>
      </c>
      <c r="D73" s="91" t="s">
        <v>1021</v>
      </c>
      <c r="E73" s="52">
        <f>HLOOKUP($F$5,'Table 1'!$B$2:$AG$1892,MATCH($B73,'Table 1'!$B$2:$B$1892,0)+10,FALSE)</f>
        <v>0</v>
      </c>
      <c r="F73" s="51">
        <f>HLOOKUP($F$5,'Table 1'!$B$2:$AG$1892,MATCH($B73,'Table 1'!$B$2:$B$1892,0)+11,FALSE)</f>
        <v>0</v>
      </c>
      <c r="G73" s="51">
        <f>HLOOKUP($F$5,'Table 1'!$B$2:$AG$1892,MATCH($B73,'Table 1'!$B$2:$B$1892,0)+12,FALSE)</f>
        <v>0</v>
      </c>
      <c r="H73" s="51">
        <f>HLOOKUP($F$5,'Table 1'!$B$2:$AG$1892,MATCH($B73,'Table 1'!$B$2:$B$1892,0)+13,FALSE)</f>
        <v>0</v>
      </c>
      <c r="I73" s="273"/>
      <c r="J73" s="66">
        <v>0</v>
      </c>
      <c r="K73" s="67"/>
      <c r="L73" s="74" t="str">
        <f t="shared" si="6"/>
        <v/>
      </c>
    </row>
    <row r="74" spans="1:12" ht="36" customHeight="1">
      <c r="A74" s="128">
        <v>57</v>
      </c>
      <c r="B74" s="90" t="s">
        <v>154</v>
      </c>
      <c r="C74" s="86" t="s">
        <v>357</v>
      </c>
      <c r="D74" s="91" t="s">
        <v>1021</v>
      </c>
      <c r="E74" s="52">
        <f>HLOOKUP($F$5,'Table 1'!$B$2:$AG$1892,MATCH($B74,'Table 1'!$B$2:$B$1892,0)+10,FALSE)</f>
        <v>2</v>
      </c>
      <c r="F74" s="51">
        <f>HLOOKUP($F$5,'Table 1'!$B$2:$AG$1892,MATCH($B74,'Table 1'!$B$2:$B$1892,0)+11,FALSE)</f>
        <v>6</v>
      </c>
      <c r="G74" s="51">
        <f>HLOOKUP($F$5,'Table 1'!$B$2:$AG$1892,MATCH($B74,'Table 1'!$B$2:$B$1892,0)+12,FALSE)</f>
        <v>3</v>
      </c>
      <c r="H74" s="51">
        <f>HLOOKUP($F$5,'Table 1'!$B$2:$AG$1892,MATCH($B74,'Table 1'!$B$2:$B$1892,0)+13,FALSE)</f>
        <v>4</v>
      </c>
      <c r="I74" s="273"/>
      <c r="J74" s="66">
        <v>2</v>
      </c>
      <c r="K74" s="67"/>
      <c r="L74" s="74" t="str">
        <f t="shared" si="6"/>
        <v/>
      </c>
    </row>
    <row r="75" spans="1:12" ht="27" customHeight="1">
      <c r="A75" s="128">
        <v>58</v>
      </c>
      <c r="B75" s="90" t="s">
        <v>155</v>
      </c>
      <c r="C75" s="86" t="s">
        <v>358</v>
      </c>
      <c r="D75" s="91" t="s">
        <v>1021</v>
      </c>
      <c r="E75" s="52">
        <f>HLOOKUP($F$5,'Table 1'!$B$2:$AG$1892,MATCH($B75,'Table 1'!$B$2:$B$1892,0)+10,FALSE)</f>
        <v>0</v>
      </c>
      <c r="F75" s="51">
        <f>HLOOKUP($F$5,'Table 1'!$B$2:$AG$1892,MATCH($B75,'Table 1'!$B$2:$B$1892,0)+11,FALSE)</f>
        <v>0</v>
      </c>
      <c r="G75" s="51">
        <f>HLOOKUP($F$5,'Table 1'!$B$2:$AG$1892,MATCH($B75,'Table 1'!$B$2:$B$1892,0)+12,FALSE)</f>
        <v>0</v>
      </c>
      <c r="H75" s="51">
        <f>HLOOKUP($F$5,'Table 1'!$B$2:$AG$1892,MATCH($B75,'Table 1'!$B$2:$B$1892,0)+13,FALSE)</f>
        <v>0</v>
      </c>
      <c r="I75" s="273"/>
      <c r="J75" s="66">
        <v>0</v>
      </c>
      <c r="K75" s="67"/>
      <c r="L75" s="74" t="str">
        <f t="shared" si="6"/>
        <v/>
      </c>
    </row>
    <row r="76" spans="1:12" ht="27" customHeight="1">
      <c r="A76" s="144">
        <v>59</v>
      </c>
      <c r="B76" s="145" t="s">
        <v>156</v>
      </c>
      <c r="C76" s="146" t="s">
        <v>359</v>
      </c>
      <c r="D76" s="91" t="s">
        <v>1021</v>
      </c>
      <c r="E76" s="52">
        <f>HLOOKUP($F$5,'Table 1'!$B$2:$AG$1892,MATCH($B76,'Table 1'!$B$2:$B$1892,0)+10,FALSE)</f>
        <v>0</v>
      </c>
      <c r="F76" s="148">
        <f>HLOOKUP($F$5,'Table 1'!$B$2:$AG$1892,MATCH($B76,'Table 1'!$B$2:$B$1892,0)+11,FALSE)</f>
        <v>0</v>
      </c>
      <c r="G76" s="148">
        <f>HLOOKUP($F$5,'Table 1'!$B$2:$AG$1892,MATCH($B76,'Table 1'!$B$2:$B$1892,0)+12,FALSE)</f>
        <v>0</v>
      </c>
      <c r="H76" s="148">
        <f>HLOOKUP($F$5,'Table 1'!$B$2:$AG$1892,MATCH($B76,'Table 1'!$B$2:$B$1892,0)+13,FALSE)</f>
        <v>0</v>
      </c>
      <c r="I76" s="282"/>
      <c r="J76" s="66">
        <v>0</v>
      </c>
      <c r="K76" s="67"/>
      <c r="L76" s="74" t="str">
        <f t="shared" si="6"/>
        <v/>
      </c>
    </row>
    <row r="77" spans="1:12" ht="27" hidden="1" customHeight="1">
      <c r="A77" s="136" t="s">
        <v>399</v>
      </c>
      <c r="B77" s="149"/>
      <c r="C77" s="149"/>
      <c r="D77" s="149"/>
      <c r="E77" s="149"/>
      <c r="F77" s="149"/>
      <c r="G77" s="149"/>
      <c r="H77" s="149"/>
      <c r="I77" s="283"/>
      <c r="J77" s="319"/>
      <c r="K77" s="161"/>
      <c r="L77" s="74"/>
    </row>
    <row r="78" spans="1:12" ht="27" hidden="1" customHeight="1">
      <c r="A78" s="158">
        <v>60</v>
      </c>
      <c r="B78" s="146" t="s">
        <v>157</v>
      </c>
      <c r="C78" s="146" t="s">
        <v>215</v>
      </c>
      <c r="D78" s="164" t="s">
        <v>91</v>
      </c>
      <c r="E78" s="164"/>
      <c r="F78" s="52">
        <f>+IF(F80&lt;&gt;"-",VALUE(F80),)+IF(F81&lt;&gt;"-",VALUE(F81),)+IF(F82&lt;&gt;"-",VALUE(F82),)+IF(F83&lt;&gt;"-",VALUE(F83),)+IF(F84&lt;&gt;"-",VALUE(F84),)+IF(F85&lt;&gt;"-",VALUE(F85),)+IF(F86&lt;&gt;"-",VALUE(F86),)</f>
        <v>0</v>
      </c>
      <c r="G78" s="52">
        <f>+IF(G80&lt;&gt;"-",VALUE(G80),)+IF(G81&lt;&gt;"-",VALUE(G81),)+IF(G82&lt;&gt;"-",VALUE(G82),)+IF(G83&lt;&gt;"-",VALUE(G83),)+IF(G84&lt;&gt;"-",VALUE(G84),)+IF(G85&lt;&gt;"-",VALUE(G85),)+IF(G86&lt;&gt;"-",VALUE(G86),)</f>
        <v>0</v>
      </c>
      <c r="H78" s="52">
        <f>+IF(H80&lt;&gt;"-",VALUE(H80),)+IF(H81&lt;&gt;"-",VALUE(H81),)+IF(H82&lt;&gt;"-",VALUE(H82),)+IF(H83&lt;&gt;"-",VALUE(H83),)+IF(H84&lt;&gt;"-",VALUE(H84),)+IF(H85&lt;&gt;"-",VALUE(H85),)+IF(H86&lt;&gt;"-",VALUE(H86),)</f>
        <v>0</v>
      </c>
      <c r="I78" s="284"/>
      <c r="J78" s="320">
        <f>+IF(J80&lt;&gt;"-",VALUE(J80),)+IF(J81&lt;&gt;"-",VALUE(J81),)+IF(J82&lt;&gt;"-",VALUE(J82),)+IF(J83&lt;&gt;"-",VALUE(J83),)+IF(J84&lt;&gt;"-",VALUE(J84),)+IF(J85&lt;&gt;"-",VALUE(J85),)+IF(J86&lt;&gt;"-",VALUE(J86),)</f>
        <v>0</v>
      </c>
      <c r="K78" s="161"/>
      <c r="L78" s="74"/>
    </row>
    <row r="79" spans="1:12" ht="27" hidden="1" customHeight="1">
      <c r="A79" s="158">
        <v>61</v>
      </c>
      <c r="B79" s="146" t="s">
        <v>158</v>
      </c>
      <c r="C79" s="146" t="s">
        <v>352</v>
      </c>
      <c r="D79" s="164" t="s">
        <v>91</v>
      </c>
      <c r="E79" s="164"/>
      <c r="F79" s="53">
        <f>+IF(F80&lt;&gt;"-",VALUE(F80),)+IF(F81&lt;&gt;"-",VALUE(F81),)</f>
        <v>0</v>
      </c>
      <c r="G79" s="53">
        <f>+IF(G80&lt;&gt;"-",VALUE(G80),)+IF(G81&lt;&gt;"-",VALUE(G81),)</f>
        <v>0</v>
      </c>
      <c r="H79" s="53">
        <f>+IF(H80&lt;&gt;"-",VALUE(H80),)+IF(H81&lt;&gt;"-",VALUE(H81),)</f>
        <v>0</v>
      </c>
      <c r="I79" s="285"/>
      <c r="J79" s="321">
        <f>+IF(J80&lt;&gt;"-",VALUE(J80),)+IF(J81&lt;&gt;"-",VALUE(J81),)</f>
        <v>0</v>
      </c>
      <c r="K79" s="161"/>
      <c r="L79" s="74"/>
    </row>
    <row r="80" spans="1:12" ht="27" hidden="1" customHeight="1">
      <c r="A80" s="144">
        <v>62</v>
      </c>
      <c r="B80" s="125" t="s">
        <v>342</v>
      </c>
      <c r="C80" s="145" t="s">
        <v>353</v>
      </c>
      <c r="D80" s="147" t="s">
        <v>91</v>
      </c>
      <c r="E80" s="147"/>
      <c r="F80" s="53">
        <f t="shared" ref="F80:J81" si="7">+IF(F89&lt;&gt;"-",VALUE(F89),)+IF(F98&lt;&gt;"-",VALUE(F98),)</f>
        <v>0</v>
      </c>
      <c r="G80" s="53">
        <f t="shared" si="7"/>
        <v>0</v>
      </c>
      <c r="H80" s="53">
        <f t="shared" si="7"/>
        <v>0</v>
      </c>
      <c r="I80" s="285"/>
      <c r="J80" s="321">
        <f t="shared" si="7"/>
        <v>0</v>
      </c>
      <c r="K80" s="161"/>
      <c r="L80" s="74"/>
    </row>
    <row r="81" spans="1:12" ht="27" hidden="1" customHeight="1">
      <c r="A81" s="144">
        <v>63</v>
      </c>
      <c r="B81" s="125" t="s">
        <v>343</v>
      </c>
      <c r="C81" s="145" t="s">
        <v>354</v>
      </c>
      <c r="D81" s="147" t="s">
        <v>91</v>
      </c>
      <c r="E81" s="147"/>
      <c r="F81" s="53">
        <f t="shared" si="7"/>
        <v>0</v>
      </c>
      <c r="G81" s="53">
        <f t="shared" si="7"/>
        <v>0</v>
      </c>
      <c r="H81" s="53">
        <f t="shared" si="7"/>
        <v>0</v>
      </c>
      <c r="I81" s="285"/>
      <c r="J81" s="321">
        <f t="shared" si="7"/>
        <v>0</v>
      </c>
      <c r="K81" s="161"/>
      <c r="L81" s="74"/>
    </row>
    <row r="82" spans="1:12" ht="27" hidden="1" customHeight="1">
      <c r="A82" s="158">
        <v>64</v>
      </c>
      <c r="B82" s="146" t="s">
        <v>159</v>
      </c>
      <c r="C82" s="146" t="s">
        <v>355</v>
      </c>
      <c r="D82" s="164" t="s">
        <v>91</v>
      </c>
      <c r="E82" s="164"/>
      <c r="F82" s="53">
        <f t="shared" ref="F82:H86" si="8">+IF(F91&lt;&gt;"-",VALUE(F91),)+IF(F100&lt;&gt;"-",VALUE(F100),)</f>
        <v>0</v>
      </c>
      <c r="G82" s="53">
        <f t="shared" si="8"/>
        <v>0</v>
      </c>
      <c r="H82" s="53">
        <f t="shared" si="8"/>
        <v>0</v>
      </c>
      <c r="I82" s="285"/>
      <c r="J82" s="321">
        <f>+IF(J91&lt;&gt;"-",VALUE(J91),)+IF(J100&lt;&gt;"-",VALUE(J100),)</f>
        <v>0</v>
      </c>
      <c r="K82" s="161"/>
      <c r="L82" s="74"/>
    </row>
    <row r="83" spans="1:12" ht="27" hidden="1" customHeight="1">
      <c r="A83" s="158">
        <v>65</v>
      </c>
      <c r="B83" s="146" t="s">
        <v>160</v>
      </c>
      <c r="C83" s="146" t="s">
        <v>356</v>
      </c>
      <c r="D83" s="164" t="s">
        <v>91</v>
      </c>
      <c r="E83" s="164"/>
      <c r="F83" s="53">
        <f t="shared" si="8"/>
        <v>0</v>
      </c>
      <c r="G83" s="53">
        <f t="shared" si="8"/>
        <v>0</v>
      </c>
      <c r="H83" s="53">
        <f t="shared" si="8"/>
        <v>0</v>
      </c>
      <c r="I83" s="285"/>
      <c r="J83" s="321">
        <f>+IF(J92&lt;&gt;"-",VALUE(J92),)+IF(J101&lt;&gt;"-",VALUE(J101),)</f>
        <v>0</v>
      </c>
      <c r="K83" s="161"/>
      <c r="L83" s="74"/>
    </row>
    <row r="84" spans="1:12" ht="27" hidden="1" customHeight="1">
      <c r="A84" s="158">
        <v>66</v>
      </c>
      <c r="B84" s="146" t="s">
        <v>161</v>
      </c>
      <c r="C84" s="146" t="s">
        <v>357</v>
      </c>
      <c r="D84" s="164" t="s">
        <v>91</v>
      </c>
      <c r="E84" s="164"/>
      <c r="F84" s="53">
        <f t="shared" si="8"/>
        <v>0</v>
      </c>
      <c r="G84" s="53">
        <f t="shared" si="8"/>
        <v>0</v>
      </c>
      <c r="H84" s="53">
        <f t="shared" si="8"/>
        <v>0</v>
      </c>
      <c r="I84" s="285"/>
      <c r="J84" s="321">
        <f>+IF(J93&lt;&gt;"-",VALUE(J93),)+IF(J102&lt;&gt;"-",VALUE(J102),)</f>
        <v>0</v>
      </c>
      <c r="K84" s="161"/>
      <c r="L84" s="74"/>
    </row>
    <row r="85" spans="1:12" ht="27" hidden="1" customHeight="1">
      <c r="A85" s="158">
        <v>67</v>
      </c>
      <c r="B85" s="146" t="s">
        <v>162</v>
      </c>
      <c r="C85" s="146" t="s">
        <v>358</v>
      </c>
      <c r="D85" s="164" t="s">
        <v>91</v>
      </c>
      <c r="E85" s="164"/>
      <c r="F85" s="53">
        <f t="shared" si="8"/>
        <v>0</v>
      </c>
      <c r="G85" s="53">
        <f t="shared" si="8"/>
        <v>0</v>
      </c>
      <c r="H85" s="53">
        <f t="shared" si="8"/>
        <v>0</v>
      </c>
      <c r="I85" s="285"/>
      <c r="J85" s="321">
        <f>+IF(J94&lt;&gt;"-",VALUE(J94),)+IF(J103&lt;&gt;"-",VALUE(J103),)</f>
        <v>0</v>
      </c>
      <c r="K85" s="161"/>
      <c r="L85" s="74"/>
    </row>
    <row r="86" spans="1:12" ht="10.5" hidden="1" customHeight="1">
      <c r="A86" s="158">
        <v>68</v>
      </c>
      <c r="B86" s="146" t="s">
        <v>163</v>
      </c>
      <c r="C86" s="146" t="s">
        <v>359</v>
      </c>
      <c r="D86" s="164" t="s">
        <v>91</v>
      </c>
      <c r="E86" s="164"/>
      <c r="F86" s="53">
        <f t="shared" si="8"/>
        <v>0</v>
      </c>
      <c r="G86" s="53">
        <f t="shared" si="8"/>
        <v>0</v>
      </c>
      <c r="H86" s="53">
        <f t="shared" si="8"/>
        <v>0</v>
      </c>
      <c r="I86" s="285"/>
      <c r="J86" s="321">
        <f>+IF(J95&lt;&gt;"-",VALUE(J95),)+IF(J104&lt;&gt;"-",VALUE(J104),)</f>
        <v>0</v>
      </c>
      <c r="K86" s="161"/>
      <c r="L86" s="74"/>
    </row>
    <row r="87" spans="1:12" ht="27" customHeight="1">
      <c r="A87" s="136" t="s">
        <v>400</v>
      </c>
      <c r="B87" s="149"/>
      <c r="C87" s="149"/>
      <c r="D87" s="149"/>
      <c r="E87" s="149"/>
      <c r="F87" s="149"/>
      <c r="G87" s="149"/>
      <c r="H87" s="149"/>
      <c r="I87" s="283"/>
      <c r="J87" s="322"/>
      <c r="K87" s="137"/>
      <c r="L87" s="72"/>
    </row>
    <row r="88" spans="1:12" ht="27" customHeight="1">
      <c r="A88" s="160">
        <v>69</v>
      </c>
      <c r="B88" s="145" t="s">
        <v>293</v>
      </c>
      <c r="C88" s="145" t="s">
        <v>215</v>
      </c>
      <c r="D88" s="91" t="s">
        <v>1021</v>
      </c>
      <c r="E88" s="53">
        <f>HLOOKUP($F$5,'Table 1'!$B$2:$AG$1892,MATCH($B88,'Table 1'!$B$2:$B$1892,0)+10,FALSE)</f>
        <v>0</v>
      </c>
      <c r="F88" s="53">
        <f>HLOOKUP($F$5,'Table 1'!$B$2:$AG$1892,MATCH($B88,'Table 1'!$B$2:$B$1892,0)+11,FALSE)</f>
        <v>0</v>
      </c>
      <c r="G88" s="53">
        <f>HLOOKUP($F$5,'Table 1'!$B$2:$AG$1892,MATCH($B88,'Table 1'!$B$2:$B$1892,0)+12,FALSE)</f>
        <v>0</v>
      </c>
      <c r="H88" s="53">
        <f>HLOOKUP($F$5,'Table 1'!$B$2:$AG$1892,MATCH($B88,'Table 1'!$B$2:$B$1892,0)+13,FALSE)</f>
        <v>0</v>
      </c>
      <c r="I88" s="278"/>
      <c r="J88" s="148">
        <f>+IF(J89&lt;&gt;"-",VALUE(J89),)+IF(J90&lt;&gt;"-",VALUE(J90),)+IF(J91&lt;&gt;"-",VALUE(J91),)+IF(J92&lt;&gt;"-",VALUE(J92),)+IF(J93&lt;&gt;"-",VALUE(J93),)+IF(J94&lt;&gt;"-",VALUE(J94),)+IF(J95&lt;&gt;"-",VALUE(J95),)</f>
        <v>0</v>
      </c>
      <c r="K88" s="70"/>
      <c r="L88" s="71"/>
    </row>
    <row r="89" spans="1:12" ht="27" customHeight="1">
      <c r="A89" s="131">
        <v>70</v>
      </c>
      <c r="B89" s="125" t="s">
        <v>294</v>
      </c>
      <c r="C89" s="90" t="s">
        <v>353</v>
      </c>
      <c r="D89" s="91" t="s">
        <v>1021</v>
      </c>
      <c r="E89" s="53">
        <f>HLOOKUP($F$5,'Table 1'!$B$2:$AG$1892,MATCH($B89,'Table 1'!$B$2:$B$1892,0)+10,FALSE)</f>
        <v>0</v>
      </c>
      <c r="F89" s="51">
        <f>HLOOKUP($F$5,'Table 1'!$B$2:$AG$1892,MATCH($B89,'Table 1'!$B$2:$B$1892,0)+11,FALSE)</f>
        <v>0</v>
      </c>
      <c r="G89" s="51">
        <f>HLOOKUP($F$5,'Table 1'!$B$2:$AG$1892,MATCH($B89,'Table 1'!$B$2:$B$1892,0)+12,FALSE)</f>
        <v>0</v>
      </c>
      <c r="H89" s="51">
        <f>HLOOKUP($F$5,'Table 1'!$B$2:$AG$1892,MATCH($B89,'Table 1'!$B$2:$B$1892,0)+13,FALSE)</f>
        <v>0</v>
      </c>
      <c r="I89" s="273"/>
      <c r="J89" s="66">
        <v>0</v>
      </c>
      <c r="K89" s="67"/>
      <c r="L89" s="74" t="str">
        <f t="shared" ref="L89:L95" si="9">IF(ISBLANK(J89),"&lt;--please fill in the value for 2020",IF(AND(J89&lt;&gt;"-",NOT(ISNUMBER(J89))),"&lt;-- wrong data format",IF(J89="-","",IF(J89&lt;&gt;INT(J89),"&lt;-- please provide an integer",IF(AND(ISBLANK(K89),LEN(J89)&gt;0,OR(_xlfn.POISSON.DIST(J89,AVERAGE(F89:H89),TRUE)&gt;=0.95,_xlfn.POISSON.DIST(J89,AVERAGE(F89:H89),TRUE)&lt;=0.05)),IF(AND(AVERAGE(F89:H89)&lt;1,J89&lt;=2),"","&lt;-- please fill the classification details"),"")))))</f>
        <v/>
      </c>
    </row>
    <row r="90" spans="1:12" ht="27" customHeight="1">
      <c r="A90" s="131">
        <v>71</v>
      </c>
      <c r="B90" s="125" t="s">
        <v>295</v>
      </c>
      <c r="C90" s="90" t="s">
        <v>354</v>
      </c>
      <c r="D90" s="91" t="s">
        <v>1021</v>
      </c>
      <c r="E90" s="53">
        <f>HLOOKUP($F$5,'Table 1'!$B$2:$AG$1892,MATCH($B90,'Table 1'!$B$2:$B$1892,0)+10,FALSE)</f>
        <v>0</v>
      </c>
      <c r="F90" s="51">
        <f>HLOOKUP($F$5,'Table 1'!$B$2:$AG$1892,MATCH($B90,'Table 1'!$B$2:$B$1892,0)+11,FALSE)</f>
        <v>0</v>
      </c>
      <c r="G90" s="51">
        <f>HLOOKUP($F$5,'Table 1'!$B$2:$AG$1892,MATCH($B90,'Table 1'!$B$2:$B$1892,0)+12,FALSE)</f>
        <v>0</v>
      </c>
      <c r="H90" s="51">
        <f>HLOOKUP($F$5,'Table 1'!$B$2:$AG$1892,MATCH($B90,'Table 1'!$B$2:$B$1892,0)+13,FALSE)</f>
        <v>0</v>
      </c>
      <c r="I90" s="273"/>
      <c r="J90" s="66">
        <v>0</v>
      </c>
      <c r="K90" s="67"/>
      <c r="L90" s="74" t="str">
        <f t="shared" si="9"/>
        <v/>
      </c>
    </row>
    <row r="91" spans="1:12" ht="27" customHeight="1">
      <c r="A91" s="131">
        <v>72</v>
      </c>
      <c r="B91" s="90" t="s">
        <v>296</v>
      </c>
      <c r="C91" s="90" t="s">
        <v>355</v>
      </c>
      <c r="D91" s="91" t="s">
        <v>1021</v>
      </c>
      <c r="E91" s="53">
        <f>HLOOKUP($F$5,'Table 1'!$B$2:$AG$1892,MATCH($B91,'Table 1'!$B$2:$B$1892,0)+10,FALSE)</f>
        <v>0</v>
      </c>
      <c r="F91" s="51">
        <f>HLOOKUP($F$5,'Table 1'!$B$2:$AG$1892,MATCH($B91,'Table 1'!$B$2:$B$1892,0)+11,FALSE)</f>
        <v>0</v>
      </c>
      <c r="G91" s="51">
        <f>HLOOKUP($F$5,'Table 1'!$B$2:$AG$1892,MATCH($B91,'Table 1'!$B$2:$B$1892,0)+12,FALSE)</f>
        <v>0</v>
      </c>
      <c r="H91" s="51">
        <f>HLOOKUP($F$5,'Table 1'!$B$2:$AG$1892,MATCH($B91,'Table 1'!$B$2:$B$1892,0)+13,FALSE)</f>
        <v>0</v>
      </c>
      <c r="I91" s="273"/>
      <c r="J91" s="66">
        <v>0</v>
      </c>
      <c r="K91" s="67"/>
      <c r="L91" s="74" t="str">
        <f t="shared" si="9"/>
        <v/>
      </c>
    </row>
    <row r="92" spans="1:12" ht="39.75" customHeight="1">
      <c r="A92" s="131">
        <v>73</v>
      </c>
      <c r="B92" s="90" t="s">
        <v>297</v>
      </c>
      <c r="C92" s="90" t="s">
        <v>356</v>
      </c>
      <c r="D92" s="91" t="s">
        <v>1021</v>
      </c>
      <c r="E92" s="53">
        <f>HLOOKUP($F$5,'Table 1'!$B$2:$AG$1892,MATCH($B92,'Table 1'!$B$2:$B$1892,0)+10,FALSE)</f>
        <v>0</v>
      </c>
      <c r="F92" s="51">
        <f>HLOOKUP($F$5,'Table 1'!$B$2:$AG$1892,MATCH($B92,'Table 1'!$B$2:$B$1892,0)+11,FALSE)</f>
        <v>0</v>
      </c>
      <c r="G92" s="51">
        <f>HLOOKUP($F$5,'Table 1'!$B$2:$AG$1892,MATCH($B92,'Table 1'!$B$2:$B$1892,0)+12,FALSE)</f>
        <v>0</v>
      </c>
      <c r="H92" s="51">
        <f>HLOOKUP($F$5,'Table 1'!$B$2:$AG$1892,MATCH($B92,'Table 1'!$B$2:$B$1892,0)+13,FALSE)</f>
        <v>0</v>
      </c>
      <c r="I92" s="273"/>
      <c r="J92" s="66">
        <v>0</v>
      </c>
      <c r="K92" s="67"/>
      <c r="L92" s="74" t="str">
        <f t="shared" si="9"/>
        <v/>
      </c>
    </row>
    <row r="93" spans="1:12" ht="35.25" customHeight="1">
      <c r="A93" s="131">
        <v>74</v>
      </c>
      <c r="B93" s="90" t="s">
        <v>298</v>
      </c>
      <c r="C93" s="90" t="s">
        <v>357</v>
      </c>
      <c r="D93" s="91" t="s">
        <v>1021</v>
      </c>
      <c r="E93" s="53">
        <f>HLOOKUP($F$5,'Table 1'!$B$2:$AG$1892,MATCH($B93,'Table 1'!$B$2:$B$1892,0)+10,FALSE)</f>
        <v>1</v>
      </c>
      <c r="F93" s="51">
        <f>HLOOKUP($F$5,'Table 1'!$B$2:$AG$1892,MATCH($B93,'Table 1'!$B$2:$B$1892,0)+11,FALSE)</f>
        <v>0</v>
      </c>
      <c r="G93" s="51">
        <f>HLOOKUP($F$5,'Table 1'!$B$2:$AG$1892,MATCH($B93,'Table 1'!$B$2:$B$1892,0)+12,FALSE)</f>
        <v>0</v>
      </c>
      <c r="H93" s="51">
        <f>HLOOKUP($F$5,'Table 1'!$B$2:$AG$1892,MATCH($B93,'Table 1'!$B$2:$B$1892,0)+13,FALSE)</f>
        <v>0</v>
      </c>
      <c r="I93" s="273"/>
      <c r="J93" s="66">
        <v>0</v>
      </c>
      <c r="K93" s="67"/>
      <c r="L93" s="74" t="str">
        <f t="shared" si="9"/>
        <v/>
      </c>
    </row>
    <row r="94" spans="1:12" ht="27" customHeight="1">
      <c r="A94" s="131">
        <v>75</v>
      </c>
      <c r="B94" s="90" t="s">
        <v>299</v>
      </c>
      <c r="C94" s="90" t="s">
        <v>358</v>
      </c>
      <c r="D94" s="91" t="s">
        <v>1021</v>
      </c>
      <c r="E94" s="53">
        <f>HLOOKUP($F$5,'Table 1'!$B$2:$AG$1892,MATCH($B94,'Table 1'!$B$2:$B$1892,0)+10,FALSE)</f>
        <v>0</v>
      </c>
      <c r="F94" s="51">
        <f>HLOOKUP($F$5,'Table 1'!$B$2:$AG$1892,MATCH($B94,'Table 1'!$B$2:$B$1892,0)+11,FALSE)</f>
        <v>0</v>
      </c>
      <c r="G94" s="51">
        <f>HLOOKUP($F$5,'Table 1'!$B$2:$AG$1892,MATCH($B94,'Table 1'!$B$2:$B$1892,0)+12,FALSE)</f>
        <v>0</v>
      </c>
      <c r="H94" s="51">
        <f>HLOOKUP($F$5,'Table 1'!$B$2:$AG$1892,MATCH($B94,'Table 1'!$B$2:$B$1892,0)+13,FALSE)</f>
        <v>0</v>
      </c>
      <c r="I94" s="273"/>
      <c r="J94" s="66">
        <v>0</v>
      </c>
      <c r="K94" s="67"/>
      <c r="L94" s="74" t="str">
        <f t="shared" si="9"/>
        <v/>
      </c>
    </row>
    <row r="95" spans="1:12" ht="27" customHeight="1">
      <c r="A95" s="131">
        <v>76</v>
      </c>
      <c r="B95" s="90" t="s">
        <v>300</v>
      </c>
      <c r="C95" s="90" t="s">
        <v>359</v>
      </c>
      <c r="D95" s="91" t="s">
        <v>1021</v>
      </c>
      <c r="E95" s="53">
        <f>HLOOKUP($F$5,'Table 1'!$B$2:$AG$1892,MATCH($B95,'Table 1'!$B$2:$B$1892,0)+10,FALSE)</f>
        <v>0</v>
      </c>
      <c r="F95" s="51">
        <f>HLOOKUP($F$5,'Table 1'!$B$2:$AG$1892,MATCH($B95,'Table 1'!$B$2:$B$1892,0)+11,FALSE)</f>
        <v>0</v>
      </c>
      <c r="G95" s="51">
        <f>HLOOKUP($F$5,'Table 1'!$B$2:$AG$1892,MATCH($B95,'Table 1'!$B$2:$B$1892,0)+12,FALSE)</f>
        <v>0</v>
      </c>
      <c r="H95" s="51">
        <f>HLOOKUP($F$5,'Table 1'!$B$2:$AG$1892,MATCH($B95,'Table 1'!$B$2:$B$1892,0)+13,FALSE)</f>
        <v>0</v>
      </c>
      <c r="I95" s="275"/>
      <c r="J95" s="66">
        <v>0</v>
      </c>
      <c r="K95" s="67"/>
      <c r="L95" s="74" t="str">
        <f t="shared" si="9"/>
        <v/>
      </c>
    </row>
    <row r="96" spans="1:12" ht="27" customHeight="1">
      <c r="A96" s="136" t="s">
        <v>401</v>
      </c>
      <c r="B96" s="135"/>
      <c r="C96" s="135"/>
      <c r="D96" s="135"/>
      <c r="E96" s="135"/>
      <c r="F96" s="135"/>
      <c r="G96" s="135"/>
      <c r="H96" s="135"/>
      <c r="I96" s="277"/>
      <c r="J96" s="316"/>
      <c r="K96" s="137"/>
      <c r="L96" s="72"/>
    </row>
    <row r="97" spans="1:12" ht="27" customHeight="1">
      <c r="A97" s="131">
        <v>77</v>
      </c>
      <c r="B97" s="90" t="s">
        <v>315</v>
      </c>
      <c r="C97" s="90" t="s">
        <v>215</v>
      </c>
      <c r="D97" s="91" t="s">
        <v>1021</v>
      </c>
      <c r="E97" s="53">
        <f>HLOOKUP($F$5,'Table 1'!$B$2:$AG$1892,MATCH($B97,'Table 1'!$B$2:$B$1892,0)+10,FALSE)</f>
        <v>0</v>
      </c>
      <c r="F97" s="53">
        <f>HLOOKUP($F$5,'Table 1'!$B$2:$AG$1892,MATCH($B97,'Table 1'!$B$2:$B$1892,0)+11,FALSE)</f>
        <v>0</v>
      </c>
      <c r="G97" s="53">
        <f>HLOOKUP($F$5,'Table 1'!$B$2:$AG$1892,MATCH($B97,'Table 1'!$B$2:$B$1892,0)+12,FALSE)</f>
        <v>0</v>
      </c>
      <c r="H97" s="53">
        <f>HLOOKUP($F$5,'Table 1'!$B$2:$AG$1892,MATCH($B97,'Table 1'!$B$2:$B$1892,0)+13,FALSE)</f>
        <v>0</v>
      </c>
      <c r="I97" s="278"/>
      <c r="J97" s="148">
        <f>+IF(J98&lt;&gt;"-",VALUE(J98),)+IF(J99&lt;&gt;"-",VALUE(J99),)+IF(J100&lt;&gt;"-",VALUE(J100),)+IF(J101&lt;&gt;"-",VALUE(J101),)+IF(J102&lt;&gt;"-",VALUE(J102),)+IF(J103&lt;&gt;"-",VALUE(J103),)+IF(J104&lt;&gt;"-",VALUE(J104),)</f>
        <v>0</v>
      </c>
      <c r="K97" s="70"/>
      <c r="L97" s="71"/>
    </row>
    <row r="98" spans="1:12" ht="27" customHeight="1">
      <c r="A98" s="131">
        <v>78</v>
      </c>
      <c r="B98" s="90" t="s">
        <v>334</v>
      </c>
      <c r="C98" s="90" t="s">
        <v>353</v>
      </c>
      <c r="D98" s="91" t="s">
        <v>1021</v>
      </c>
      <c r="E98" s="53">
        <f>HLOOKUP($F$5,'Table 1'!$B$2:$AG$1892,MATCH($B98,'Table 1'!$B$2:$B$1892,0)+10,FALSE)</f>
        <v>0</v>
      </c>
      <c r="F98" s="51">
        <f>HLOOKUP($F$5,'Table 1'!$B$2:$AG$1892,MATCH($B98,'Table 1'!$B$2:$B$1892,0)+11,FALSE)</f>
        <v>0</v>
      </c>
      <c r="G98" s="51">
        <f>HLOOKUP($F$5,'Table 1'!$B$2:$AG$1892,MATCH($B98,'Table 1'!$B$2:$B$1892,0)+12,FALSE)</f>
        <v>0</v>
      </c>
      <c r="H98" s="51">
        <f>HLOOKUP($F$5,'Table 1'!$B$2:$AG$1892,MATCH($B98,'Table 1'!$B$2:$B$1892,0)+13,FALSE)</f>
        <v>0</v>
      </c>
      <c r="I98" s="273"/>
      <c r="J98" s="66">
        <v>0</v>
      </c>
      <c r="K98" s="67"/>
      <c r="L98" s="74" t="str">
        <f t="shared" ref="L98:L104" si="10">IF(ISBLANK(J98),"&lt;--please fill in the value for 2020",IF(AND(J98&lt;&gt;"-",NOT(ISNUMBER(J98))),"&lt;-- wrong data format",IF(J98="-","",IF(J98&lt;&gt;INT(J98),"&lt;-- please provide an integer",IF(AND(ISBLANK(K98),LEN(J98)&gt;0,OR(_xlfn.POISSON.DIST(J98,AVERAGE(F98:H98),TRUE)&gt;=0.95,_xlfn.POISSON.DIST(J98,AVERAGE(F98:H98),TRUE)&lt;=0.05)),IF(AND(AVERAGE(F98:H98)&lt;1,J98&lt;=2),"","&lt;-- please fill the classification details"),"")))))</f>
        <v/>
      </c>
    </row>
    <row r="99" spans="1:12" ht="27" customHeight="1">
      <c r="A99" s="131">
        <v>79</v>
      </c>
      <c r="B99" s="90" t="s">
        <v>335</v>
      </c>
      <c r="C99" s="90" t="s">
        <v>354</v>
      </c>
      <c r="D99" s="91" t="s">
        <v>1021</v>
      </c>
      <c r="E99" s="53">
        <f>HLOOKUP($F$5,'Table 1'!$B$2:$AG$1892,MATCH($B99,'Table 1'!$B$2:$B$1892,0)+10,FALSE)</f>
        <v>0</v>
      </c>
      <c r="F99" s="51">
        <f>HLOOKUP($F$5,'Table 1'!$B$2:$AG$1892,MATCH($B99,'Table 1'!$B$2:$B$1892,0)+11,FALSE)</f>
        <v>0</v>
      </c>
      <c r="G99" s="51">
        <f>HLOOKUP($F$5,'Table 1'!$B$2:$AG$1892,MATCH($B99,'Table 1'!$B$2:$B$1892,0)+12,FALSE)</f>
        <v>0</v>
      </c>
      <c r="H99" s="51">
        <f>HLOOKUP($F$5,'Table 1'!$B$2:$AG$1892,MATCH($B99,'Table 1'!$B$2:$B$1892,0)+13,FALSE)</f>
        <v>0</v>
      </c>
      <c r="I99" s="273"/>
      <c r="J99" s="66">
        <v>0</v>
      </c>
      <c r="K99" s="67"/>
      <c r="L99" s="74" t="str">
        <f t="shared" si="10"/>
        <v/>
      </c>
    </row>
    <row r="100" spans="1:12" ht="27" customHeight="1">
      <c r="A100" s="131">
        <v>80</v>
      </c>
      <c r="B100" s="90" t="s">
        <v>316</v>
      </c>
      <c r="C100" s="90" t="s">
        <v>355</v>
      </c>
      <c r="D100" s="91" t="s">
        <v>1021</v>
      </c>
      <c r="E100" s="53">
        <f>HLOOKUP($F$5,'Table 1'!$B$2:$AG$1892,MATCH($B100,'Table 1'!$B$2:$B$1892,0)+10,FALSE)</f>
        <v>0</v>
      </c>
      <c r="F100" s="51">
        <f>HLOOKUP($F$5,'Table 1'!$B$2:$AG$1892,MATCH($B100,'Table 1'!$B$2:$B$1892,0)+11,FALSE)</f>
        <v>0</v>
      </c>
      <c r="G100" s="51">
        <f>HLOOKUP($F$5,'Table 1'!$B$2:$AG$1892,MATCH($B100,'Table 1'!$B$2:$B$1892,0)+12,FALSE)</f>
        <v>0</v>
      </c>
      <c r="H100" s="51">
        <f>HLOOKUP($F$5,'Table 1'!$B$2:$AG$1892,MATCH($B100,'Table 1'!$B$2:$B$1892,0)+13,FALSE)</f>
        <v>0</v>
      </c>
      <c r="I100" s="273"/>
      <c r="J100" s="66">
        <v>0</v>
      </c>
      <c r="K100" s="67"/>
      <c r="L100" s="74" t="str">
        <f t="shared" si="10"/>
        <v/>
      </c>
    </row>
    <row r="101" spans="1:12" ht="41.25" customHeight="1">
      <c r="A101" s="131">
        <v>81</v>
      </c>
      <c r="B101" s="90" t="s">
        <v>317</v>
      </c>
      <c r="C101" s="90" t="s">
        <v>356</v>
      </c>
      <c r="D101" s="91" t="s">
        <v>1021</v>
      </c>
      <c r="E101" s="53">
        <f>HLOOKUP($F$5,'Table 1'!$B$2:$AG$1892,MATCH($B101,'Table 1'!$B$2:$B$1892,0)+10,FALSE)</f>
        <v>0</v>
      </c>
      <c r="F101" s="51">
        <f>HLOOKUP($F$5,'Table 1'!$B$2:$AG$1892,MATCH($B101,'Table 1'!$B$2:$B$1892,0)+11,FALSE)</f>
        <v>0</v>
      </c>
      <c r="G101" s="51">
        <f>HLOOKUP($F$5,'Table 1'!$B$2:$AG$1892,MATCH($B101,'Table 1'!$B$2:$B$1892,0)+12,FALSE)</f>
        <v>0</v>
      </c>
      <c r="H101" s="51">
        <f>HLOOKUP($F$5,'Table 1'!$B$2:$AG$1892,MATCH($B101,'Table 1'!$B$2:$B$1892,0)+13,FALSE)</f>
        <v>0</v>
      </c>
      <c r="I101" s="273"/>
      <c r="J101" s="66">
        <v>0</v>
      </c>
      <c r="K101" s="67"/>
      <c r="L101" s="74" t="str">
        <f t="shared" si="10"/>
        <v/>
      </c>
    </row>
    <row r="102" spans="1:12" ht="34.5" customHeight="1">
      <c r="A102" s="131">
        <v>82</v>
      </c>
      <c r="B102" s="90" t="s">
        <v>318</v>
      </c>
      <c r="C102" s="90" t="s">
        <v>357</v>
      </c>
      <c r="D102" s="91" t="s">
        <v>1021</v>
      </c>
      <c r="E102" s="53">
        <f>HLOOKUP($F$5,'Table 1'!$B$2:$AG$1892,MATCH($B102,'Table 1'!$B$2:$B$1892,0)+10,FALSE)</f>
        <v>0</v>
      </c>
      <c r="F102" s="51">
        <f>HLOOKUP($F$5,'Table 1'!$B$2:$AG$1892,MATCH($B102,'Table 1'!$B$2:$B$1892,0)+11,FALSE)</f>
        <v>0</v>
      </c>
      <c r="G102" s="51">
        <f>HLOOKUP($F$5,'Table 1'!$B$2:$AG$1892,MATCH($B102,'Table 1'!$B$2:$B$1892,0)+12,FALSE)</f>
        <v>0</v>
      </c>
      <c r="H102" s="51">
        <f>HLOOKUP($F$5,'Table 1'!$B$2:$AG$1892,MATCH($B102,'Table 1'!$B$2:$B$1892,0)+13,FALSE)</f>
        <v>0</v>
      </c>
      <c r="I102" s="273"/>
      <c r="J102" s="66">
        <v>0</v>
      </c>
      <c r="K102" s="67"/>
      <c r="L102" s="74" t="str">
        <f t="shared" si="10"/>
        <v/>
      </c>
    </row>
    <row r="103" spans="1:12" ht="27" customHeight="1">
      <c r="A103" s="131">
        <v>83</v>
      </c>
      <c r="B103" s="90" t="s">
        <v>319</v>
      </c>
      <c r="C103" s="90" t="s">
        <v>358</v>
      </c>
      <c r="D103" s="91" t="s">
        <v>1021</v>
      </c>
      <c r="E103" s="53">
        <f>HLOOKUP($F$5,'Table 1'!$B$2:$AG$1892,MATCH($B103,'Table 1'!$B$2:$B$1892,0)+10,FALSE)</f>
        <v>0</v>
      </c>
      <c r="F103" s="51">
        <f>HLOOKUP($F$5,'Table 1'!$B$2:$AG$1892,MATCH($B103,'Table 1'!$B$2:$B$1892,0)+11,FALSE)</f>
        <v>0</v>
      </c>
      <c r="G103" s="51">
        <f>HLOOKUP($F$5,'Table 1'!$B$2:$AG$1892,MATCH($B103,'Table 1'!$B$2:$B$1892,0)+12,FALSE)</f>
        <v>0</v>
      </c>
      <c r="H103" s="51">
        <f>HLOOKUP($F$5,'Table 1'!$B$2:$AG$1892,MATCH($B103,'Table 1'!$B$2:$B$1892,0)+13,FALSE)</f>
        <v>0</v>
      </c>
      <c r="I103" s="273"/>
      <c r="J103" s="66">
        <v>0</v>
      </c>
      <c r="K103" s="67"/>
      <c r="L103" s="74" t="str">
        <f t="shared" si="10"/>
        <v/>
      </c>
    </row>
    <row r="104" spans="1:12" ht="27" customHeight="1">
      <c r="A104" s="131">
        <v>84</v>
      </c>
      <c r="B104" s="90" t="s">
        <v>320</v>
      </c>
      <c r="C104" s="90" t="s">
        <v>359</v>
      </c>
      <c r="D104" s="91" t="s">
        <v>1021</v>
      </c>
      <c r="E104" s="53">
        <f>HLOOKUP($F$5,'Table 1'!$B$2:$AG$1892,MATCH($B104,'Table 1'!$B$2:$B$1892,0)+10,FALSE)</f>
        <v>0</v>
      </c>
      <c r="F104" s="51">
        <f>HLOOKUP($F$5,'Table 1'!$B$2:$AG$1892,MATCH($B104,'Table 1'!$B$2:$B$1892,0)+11,FALSE)</f>
        <v>0</v>
      </c>
      <c r="G104" s="51">
        <f>HLOOKUP($F$5,'Table 1'!$B$2:$AG$1892,MATCH($B104,'Table 1'!$B$2:$B$1892,0)+12,FALSE)</f>
        <v>0</v>
      </c>
      <c r="H104" s="51">
        <f>HLOOKUP($F$5,'Table 1'!$B$2:$AG$1892,MATCH($B104,'Table 1'!$B$2:$B$1892,0)+13,FALSE)</f>
        <v>0</v>
      </c>
      <c r="I104" s="275"/>
      <c r="J104" s="66">
        <v>0</v>
      </c>
      <c r="K104" s="67"/>
      <c r="L104" s="74" t="str">
        <f t="shared" si="10"/>
        <v/>
      </c>
    </row>
    <row r="105" spans="1:12" ht="6" customHeight="1">
      <c r="A105" s="94"/>
      <c r="B105" s="95"/>
      <c r="C105" s="95"/>
      <c r="D105" s="96"/>
      <c r="E105" s="96"/>
      <c r="F105" s="96"/>
      <c r="G105" s="96"/>
      <c r="H105" s="96"/>
      <c r="I105" s="276"/>
      <c r="J105" s="317"/>
      <c r="K105" s="139"/>
      <c r="L105" s="77"/>
    </row>
    <row r="106" spans="1:12" ht="27" customHeight="1">
      <c r="A106" s="136" t="s">
        <v>402</v>
      </c>
      <c r="B106" s="135"/>
      <c r="C106" s="135"/>
      <c r="D106" s="135"/>
      <c r="E106" s="135"/>
      <c r="F106" s="135"/>
      <c r="G106" s="135"/>
      <c r="H106" s="135"/>
      <c r="I106" s="277"/>
      <c r="J106" s="316"/>
      <c r="K106" s="137"/>
      <c r="L106" s="72"/>
    </row>
    <row r="107" spans="1:12" ht="27" customHeight="1">
      <c r="A107" s="128">
        <v>85</v>
      </c>
      <c r="B107" s="90" t="s">
        <v>171</v>
      </c>
      <c r="C107" s="86" t="s">
        <v>215</v>
      </c>
      <c r="D107" s="91" t="s">
        <v>1021</v>
      </c>
      <c r="E107" s="127">
        <f>HLOOKUP($F$5,'Table 2'!$B$2:$AG$1892,MATCH($B107,'Table 2'!$B$2:$B$1892,0)+10,FALSE)</f>
        <v>15</v>
      </c>
      <c r="F107" s="127">
        <f>HLOOKUP($F$5,'Table 2'!$B$2:$AG$1892,MATCH($B107,'Table 2'!$B$2:$B$1892,0)+11,FALSE)</f>
        <v>16</v>
      </c>
      <c r="G107" s="127">
        <f>HLOOKUP($F$5,'Table 2'!$B$2:$AG$1892,MATCH($B107,'Table 2'!$B$2:$B$1892,0)+12,FALSE)</f>
        <v>12</v>
      </c>
      <c r="H107" s="127">
        <f>HLOOKUP($F$5,'Table 2'!$B$2:$AG$1892,MATCH($B107,'Table 2'!$B$2:$B$1892,0)+13,FALSE)</f>
        <v>13</v>
      </c>
      <c r="I107" s="278"/>
      <c r="J107" s="323">
        <f>+IF(J109&lt;&gt;"-",VALUE(J109),)+IF(J110&lt;&gt;"-",VALUE(J110),)+IF(J111&lt;&gt;"-",VALUE(J111),)+IF(J112&lt;&gt;"-",VALUE(J112),)+IF(J113&lt;&gt;"-",VALUE(J113),)+IF(J114&lt;&gt;"-",VALUE(J114),)+IF(J115&lt;&gt;"-",VALUE(J115),)</f>
        <v>6</v>
      </c>
      <c r="K107" s="70"/>
      <c r="L107" s="71"/>
    </row>
    <row r="108" spans="1:12" ht="32.25" customHeight="1">
      <c r="A108" s="128">
        <v>86</v>
      </c>
      <c r="B108" s="90" t="s">
        <v>172</v>
      </c>
      <c r="C108" s="90" t="s">
        <v>352</v>
      </c>
      <c r="D108" s="91" t="s">
        <v>1021</v>
      </c>
      <c r="E108" s="127">
        <f>HLOOKUP($F$5,'Table 2'!$B$2:$AG$1892,MATCH($B108,'Table 2'!$B$2:$B$1892,0)+10,FALSE)</f>
        <v>0</v>
      </c>
      <c r="F108" s="53">
        <f>HLOOKUP($F$5,'Table 2'!$B$2:$AG$1892,MATCH($B108,'Table 2'!$B$2:$B$1892,0)+11,FALSE)</f>
        <v>0</v>
      </c>
      <c r="G108" s="53">
        <f>HLOOKUP($F$5,'Table 2'!$B$2:$AG$1892,MATCH($B108,'Table 2'!$B$2:$B$1892,0)+12,FALSE)</f>
        <v>0</v>
      </c>
      <c r="H108" s="53">
        <f>HLOOKUP($F$5,'Table 2'!$B$2:$AG$1892,MATCH($B108,'Table 2'!$B$2:$B$1892,0)+13,FALSE)</f>
        <v>0</v>
      </c>
      <c r="I108" s="279"/>
      <c r="J108" s="148">
        <f>+IF(J109&lt;&gt;"-",VALUE(J109),)+IF(J110&lt;&gt;"-",VALUE(J110),)</f>
        <v>0</v>
      </c>
      <c r="K108" s="81"/>
      <c r="L108" s="73"/>
    </row>
    <row r="109" spans="1:12" ht="27" customHeight="1">
      <c r="A109" s="128">
        <v>87</v>
      </c>
      <c r="B109" s="125" t="s">
        <v>268</v>
      </c>
      <c r="C109" s="90" t="s">
        <v>353</v>
      </c>
      <c r="D109" s="91" t="s">
        <v>1021</v>
      </c>
      <c r="E109" s="127">
        <f>HLOOKUP($F$5,'Table 2'!$B$2:$AG$1892,MATCH($B109,'Table 2'!$B$2:$B$1892,0)+10,FALSE)</f>
        <v>0</v>
      </c>
      <c r="F109" s="53">
        <f>HLOOKUP($F$5,'Table 2'!$B$2:$AG$1892,MATCH($B109,'Table 2'!$B$2:$B$1892,0)+11,FALSE)</f>
        <v>0</v>
      </c>
      <c r="G109" s="53">
        <f>HLOOKUP($F$5,'Table 2'!$B$2:$AG$1892,MATCH($B109,'Table 2'!$B$2:$B$1892,0)+12,FALSE)</f>
        <v>0</v>
      </c>
      <c r="H109" s="53">
        <f>HLOOKUP($F$5,'Table 2'!$B$2:$AG$1892,MATCH($B109,'Table 2'!$B$2:$B$1892,0)+13,FALSE)</f>
        <v>0</v>
      </c>
      <c r="I109" s="279"/>
      <c r="J109" s="148">
        <f t="shared" ref="J109:J110" si="11">+IF(J119&lt;&gt;"-",VALUE(J119),)+IF(J129&lt;&gt;"-",VALUE(J129),)+IF(J139&lt;&gt;"-",VALUE(J139),)+IF(J149&lt;&gt;"-",VALUE(J149),)+IF(J168&lt;&gt;"-",VALUE(J168),)+IF(J177&lt;&gt;"-",VALUE(J177),)</f>
        <v>0</v>
      </c>
      <c r="K109" s="82"/>
      <c r="L109" s="71"/>
    </row>
    <row r="110" spans="1:12" ht="27" customHeight="1">
      <c r="A110" s="128">
        <v>88</v>
      </c>
      <c r="B110" s="125" t="s">
        <v>270</v>
      </c>
      <c r="C110" s="90" t="s">
        <v>354</v>
      </c>
      <c r="D110" s="91" t="s">
        <v>1021</v>
      </c>
      <c r="E110" s="127">
        <f>HLOOKUP($F$5,'Table 2'!$B$2:$AG$1892,MATCH($B110,'Table 2'!$B$2:$B$1892,0)+10,FALSE)</f>
        <v>0</v>
      </c>
      <c r="F110" s="53">
        <f>HLOOKUP($F$5,'Table 2'!$B$2:$AG$1892,MATCH($B110,'Table 2'!$B$2:$B$1892,0)+11,FALSE)</f>
        <v>0</v>
      </c>
      <c r="G110" s="53">
        <f>HLOOKUP($F$5,'Table 2'!$B$2:$AG$1892,MATCH($B110,'Table 2'!$B$2:$B$1892,0)+12,FALSE)</f>
        <v>0</v>
      </c>
      <c r="H110" s="53">
        <f>HLOOKUP($F$5,'Table 2'!$B$2:$AG$1892,MATCH($B110,'Table 2'!$B$2:$B$1892,0)+13,FALSE)</f>
        <v>0</v>
      </c>
      <c r="I110" s="279"/>
      <c r="J110" s="148">
        <f t="shared" si="11"/>
        <v>0</v>
      </c>
      <c r="K110" s="82"/>
      <c r="L110" s="71"/>
    </row>
    <row r="111" spans="1:12" ht="27" customHeight="1">
      <c r="A111" s="128">
        <v>89</v>
      </c>
      <c r="B111" s="90" t="s">
        <v>173</v>
      </c>
      <c r="C111" s="86" t="s">
        <v>355</v>
      </c>
      <c r="D111" s="91" t="s">
        <v>1021</v>
      </c>
      <c r="E111" s="127">
        <f>HLOOKUP($F$5,'Table 2'!$B$2:$AG$1892,MATCH($B111,'Table 2'!$B$2:$B$1892,0)+10,FALSE)</f>
        <v>0</v>
      </c>
      <c r="F111" s="53">
        <f>HLOOKUP($F$5,'Table 2'!$B$2:$AG$1892,MATCH($B111,'Table 2'!$B$2:$B$1892,0)+11,FALSE)</f>
        <v>0</v>
      </c>
      <c r="G111" s="53">
        <f>HLOOKUP($F$5,'Table 2'!$B$2:$AG$1892,MATCH($B111,'Table 2'!$B$2:$B$1892,0)+12,FALSE)</f>
        <v>0</v>
      </c>
      <c r="H111" s="53">
        <f>HLOOKUP($F$5,'Table 2'!$B$2:$AG$1892,MATCH($B111,'Table 2'!$B$2:$B$1892,0)+13,FALSE)</f>
        <v>0</v>
      </c>
      <c r="I111" s="279"/>
      <c r="J111" s="148">
        <f>+IF(J121&lt;&gt;"-",VALUE(J121),)+IF(J131&lt;&gt;"-",VALUE(J131),)+IF(J141&lt;&gt;"-",VALUE(J141),)+IF(J151&lt;&gt;"-",VALUE(J151),)+IF(J170&lt;&gt;"-",VALUE(J170),)+IF(J179&lt;&gt;"-",VALUE(J179),)</f>
        <v>0</v>
      </c>
      <c r="K111" s="81"/>
      <c r="L111" s="73"/>
    </row>
    <row r="112" spans="1:12" ht="36.75" customHeight="1">
      <c r="A112" s="128">
        <v>90</v>
      </c>
      <c r="B112" s="90" t="s">
        <v>174</v>
      </c>
      <c r="C112" s="86" t="s">
        <v>356</v>
      </c>
      <c r="D112" s="91" t="s">
        <v>1021</v>
      </c>
      <c r="E112" s="127">
        <f>HLOOKUP($F$5,'Table 2'!$B$2:$AG$1892,MATCH($B112,'Table 2'!$B$2:$B$1892,0)+10,FALSE)</f>
        <v>3</v>
      </c>
      <c r="F112" s="53">
        <f>HLOOKUP($F$5,'Table 2'!$B$2:$AG$1892,MATCH($B112,'Table 2'!$B$2:$B$1892,0)+11,FALSE)</f>
        <v>7</v>
      </c>
      <c r="G112" s="53">
        <f>HLOOKUP($F$5,'Table 2'!$B$2:$AG$1892,MATCH($B112,'Table 2'!$B$2:$B$1892,0)+12,FALSE)</f>
        <v>5</v>
      </c>
      <c r="H112" s="53">
        <f>HLOOKUP($F$5,'Table 2'!$B$2:$AG$1892,MATCH($B112,'Table 2'!$B$2:$B$1892,0)+13,FALSE)</f>
        <v>5</v>
      </c>
      <c r="I112" s="279"/>
      <c r="J112" s="148">
        <f t="shared" ref="J112:J115" si="12">+IF(J122&lt;&gt;"-",VALUE(J122),)+IF(J132&lt;&gt;"-",VALUE(J132),)+IF(J142&lt;&gt;"-",VALUE(J142),)+IF(J152&lt;&gt;"-",VALUE(J152),)+IF(J171&lt;&gt;"-",VALUE(J171),)+IF(J180&lt;&gt;"-",VALUE(J180),)</f>
        <v>0</v>
      </c>
      <c r="K112" s="81"/>
      <c r="L112" s="73"/>
    </row>
    <row r="113" spans="1:12" ht="36.75" customHeight="1">
      <c r="A113" s="128">
        <v>91</v>
      </c>
      <c r="B113" s="90" t="s">
        <v>175</v>
      </c>
      <c r="C113" s="86" t="s">
        <v>357</v>
      </c>
      <c r="D113" s="91" t="s">
        <v>1021</v>
      </c>
      <c r="E113" s="127">
        <f>HLOOKUP($F$5,'Table 2'!$B$2:$AG$1892,MATCH($B113,'Table 2'!$B$2:$B$1892,0)+10,FALSE)</f>
        <v>12</v>
      </c>
      <c r="F113" s="53">
        <f>HLOOKUP($F$5,'Table 2'!$B$2:$AG$1892,MATCH($B113,'Table 2'!$B$2:$B$1892,0)+11,FALSE)</f>
        <v>9</v>
      </c>
      <c r="G113" s="53">
        <f>HLOOKUP($F$5,'Table 2'!$B$2:$AG$1892,MATCH($B113,'Table 2'!$B$2:$B$1892,0)+12,FALSE)</f>
        <v>7</v>
      </c>
      <c r="H113" s="53">
        <f>HLOOKUP($F$5,'Table 2'!$B$2:$AG$1892,MATCH($B113,'Table 2'!$B$2:$B$1892,0)+13,FALSE)</f>
        <v>8</v>
      </c>
      <c r="I113" s="279"/>
      <c r="J113" s="148">
        <f t="shared" si="12"/>
        <v>6</v>
      </c>
      <c r="K113" s="81"/>
      <c r="L113" s="73"/>
    </row>
    <row r="114" spans="1:12" ht="27" customHeight="1">
      <c r="A114" s="128">
        <v>92</v>
      </c>
      <c r="B114" s="90" t="s">
        <v>176</v>
      </c>
      <c r="C114" s="86" t="s">
        <v>358</v>
      </c>
      <c r="D114" s="91" t="s">
        <v>1021</v>
      </c>
      <c r="E114" s="127">
        <f>HLOOKUP($F$5,'Table 2'!$B$2:$AG$1892,MATCH($B114,'Table 2'!$B$2:$B$1892,0)+10,FALSE)</f>
        <v>0</v>
      </c>
      <c r="F114" s="53">
        <f>HLOOKUP($F$5,'Table 2'!$B$2:$AG$1892,MATCH($B114,'Table 2'!$B$2:$B$1892,0)+11,FALSE)</f>
        <v>0</v>
      </c>
      <c r="G114" s="53">
        <f>HLOOKUP($F$5,'Table 2'!$B$2:$AG$1892,MATCH($B114,'Table 2'!$B$2:$B$1892,0)+12,FALSE)</f>
        <v>0</v>
      </c>
      <c r="H114" s="53">
        <f>HLOOKUP($F$5,'Table 2'!$B$2:$AG$1892,MATCH($B114,'Table 2'!$B$2:$B$1892,0)+13,FALSE)</f>
        <v>0</v>
      </c>
      <c r="I114" s="279"/>
      <c r="J114" s="148">
        <f t="shared" si="12"/>
        <v>0</v>
      </c>
      <c r="K114" s="81"/>
      <c r="L114" s="73"/>
    </row>
    <row r="115" spans="1:12" ht="27" customHeight="1">
      <c r="A115" s="128">
        <v>93</v>
      </c>
      <c r="B115" s="90" t="s">
        <v>177</v>
      </c>
      <c r="C115" s="86" t="s">
        <v>359</v>
      </c>
      <c r="D115" s="91" t="s">
        <v>1021</v>
      </c>
      <c r="E115" s="127">
        <f>HLOOKUP($F$5,'Table 2'!$B$2:$AG$1892,MATCH($B115,'Table 2'!$B$2:$B$1892,0)+10,FALSE)</f>
        <v>0</v>
      </c>
      <c r="F115" s="53">
        <f>HLOOKUP($F$5,'Table 2'!$B$2:$AG$1892,MATCH($B115,'Table 2'!$B$2:$B$1892,0)+11,FALSE)</f>
        <v>0</v>
      </c>
      <c r="G115" s="53">
        <f>HLOOKUP($F$5,'Table 2'!$B$2:$AG$1892,MATCH($B115,'Table 2'!$B$2:$B$1892,0)+12,FALSE)</f>
        <v>0</v>
      </c>
      <c r="H115" s="53">
        <f>HLOOKUP($F$5,'Table 2'!$B$2:$AG$1892,MATCH($B115,'Table 2'!$B$2:$B$1892,0)+13,FALSE)</f>
        <v>0</v>
      </c>
      <c r="I115" s="280"/>
      <c r="J115" s="148">
        <f t="shared" si="12"/>
        <v>0</v>
      </c>
      <c r="K115" s="81"/>
      <c r="L115" s="73"/>
    </row>
    <row r="116" spans="1:12" ht="27" customHeight="1">
      <c r="A116" s="136" t="s">
        <v>403</v>
      </c>
      <c r="B116" s="135"/>
      <c r="C116" s="135"/>
      <c r="D116" s="135"/>
      <c r="E116" s="135"/>
      <c r="F116" s="135"/>
      <c r="G116" s="135"/>
      <c r="H116" s="135"/>
      <c r="I116" s="277"/>
      <c r="J116" s="316"/>
      <c r="K116" s="137"/>
      <c r="L116" s="72"/>
    </row>
    <row r="117" spans="1:12" ht="27" customHeight="1">
      <c r="A117" s="128">
        <v>94</v>
      </c>
      <c r="B117" s="90" t="s">
        <v>94</v>
      </c>
      <c r="C117" s="86" t="s">
        <v>215</v>
      </c>
      <c r="D117" s="91" t="s">
        <v>1021</v>
      </c>
      <c r="E117" s="53">
        <f>HLOOKUP($F$5,'Table 2'!$B$2:$AG$1892,MATCH($B117,'Table 2'!$B$2:$B$1892,0)+10,FALSE)</f>
        <v>0</v>
      </c>
      <c r="F117" s="53">
        <f>HLOOKUP($F$5,'Table 2'!$B$2:$AG$1892,MATCH($B117,'Table 2'!$B$2:$B$1892,0)+11,FALSE)</f>
        <v>0</v>
      </c>
      <c r="G117" s="53">
        <f>HLOOKUP($F$5,'Table 2'!$B$2:$AG$1892,MATCH($B117,'Table 2'!$B$2:$B$1892,0)+12,FALSE)</f>
        <v>0</v>
      </c>
      <c r="H117" s="53">
        <f>HLOOKUP($F$5,'Table 2'!$B$2:$AG$1892,MATCH($B117,'Table 2'!$B$2:$B$1892,0)+13,FALSE)</f>
        <v>1</v>
      </c>
      <c r="I117" s="278"/>
      <c r="J117" s="318">
        <f>+IF(J119&lt;&gt;"-",VALUE(J119),)+IF(J120&lt;&gt;"-",VALUE(J120),)+IF(J121&lt;&gt;"-",VALUE(J121),)+IF(J122&lt;&gt;"-",VALUE(J122),)+IF(J123&lt;&gt;"-",VALUE(J123),)+IF(J124&lt;&gt;"-",VALUE(J124),)+IF(J125&lt;&gt;"-",VALUE(J125),)</f>
        <v>0</v>
      </c>
      <c r="K117" s="70"/>
      <c r="L117" s="71"/>
    </row>
    <row r="118" spans="1:12" ht="27" hidden="1" customHeight="1">
      <c r="A118" s="128">
        <v>95</v>
      </c>
      <c r="B118" s="90" t="s">
        <v>95</v>
      </c>
      <c r="C118" s="86" t="s">
        <v>352</v>
      </c>
      <c r="D118" s="91" t="s">
        <v>1021</v>
      </c>
      <c r="E118" s="53">
        <f>HLOOKUP($F$5,'Table 2'!$B$2:$AG$1892,MATCH($B118,'Table 2'!$B$2:$B$1892,0)+10,FALSE)</f>
        <v>0</v>
      </c>
      <c r="F118" s="165"/>
      <c r="G118" s="165"/>
      <c r="H118" s="165"/>
      <c r="I118" s="286"/>
      <c r="J118" s="148">
        <f>+IF(J119&lt;&gt;"-",VALUE(J119),)+IF(J120&lt;&gt;"-",VALUE(J120),)</f>
        <v>0</v>
      </c>
      <c r="K118" s="81"/>
      <c r="L118" s="73"/>
    </row>
    <row r="119" spans="1:12" ht="27" customHeight="1">
      <c r="A119" s="128">
        <v>96</v>
      </c>
      <c r="B119" s="125" t="s">
        <v>285</v>
      </c>
      <c r="C119" s="90" t="s">
        <v>353</v>
      </c>
      <c r="D119" s="91" t="s">
        <v>1021</v>
      </c>
      <c r="E119" s="53">
        <f>HLOOKUP($F$5,'Table 2'!$B$2:$AG$1892,MATCH($B119,'Table 2'!$B$2:$B$1892,0)+10,FALSE)</f>
        <v>0</v>
      </c>
      <c r="F119" s="51">
        <f>HLOOKUP($F$5,'Table 2'!$B$2:$AG$1892,MATCH($B119,'Table 2'!$B$2:$B$1892,0)+11,FALSE)</f>
        <v>0</v>
      </c>
      <c r="G119" s="51">
        <f>HLOOKUP($F$5,'Table 2'!$B$2:$AG$1892,MATCH($B119,'Table 2'!$B$2:$B$1892,0)+12,FALSE)</f>
        <v>0</v>
      </c>
      <c r="H119" s="51">
        <f>HLOOKUP($F$5,'Table 2'!$B$2:$AG$1892,MATCH($B119,'Table 2'!$B$2:$B$1892,0)+13,FALSE)</f>
        <v>0</v>
      </c>
      <c r="I119" s="273"/>
      <c r="J119" s="66">
        <v>0</v>
      </c>
      <c r="K119" s="67"/>
      <c r="L119" s="74" t="str">
        <f t="shared" ref="L119:L125" si="13">IF(ISBLANK(J119),"&lt;--please fill in the value for 2020",IF(AND(J119&lt;&gt;"-",NOT(ISNUMBER(J119))),"&lt;-- wrong data format",IF(J119="-","",IF(J119&lt;&gt;INT(J119),"&lt;-- please provide an integer",IF(AND(ISBLANK(K119),LEN(J119)&gt;0,OR(_xlfn.POISSON.DIST(J119,AVERAGE(F119:H119),TRUE)&gt;=0.95,_xlfn.POISSON.DIST(J119,AVERAGE(F119:H119),TRUE)&lt;=0.05)),IF(AND(AVERAGE(F119:H119)&lt;1,J119&lt;=2),"","&lt;-- please fill the classification details"),"")))))</f>
        <v/>
      </c>
    </row>
    <row r="120" spans="1:12" ht="27" customHeight="1">
      <c r="A120" s="128">
        <v>97</v>
      </c>
      <c r="B120" s="125" t="s">
        <v>286</v>
      </c>
      <c r="C120" s="90" t="s">
        <v>354</v>
      </c>
      <c r="D120" s="91" t="s">
        <v>1021</v>
      </c>
      <c r="E120" s="53">
        <f>HLOOKUP($F$5,'Table 2'!$B$2:$AG$1892,MATCH($B120,'Table 2'!$B$2:$B$1892,0)+10,FALSE)</f>
        <v>0</v>
      </c>
      <c r="F120" s="51">
        <f>HLOOKUP($F$5,'Table 2'!$B$2:$AG$1892,MATCH($B120,'Table 2'!$B$2:$B$1892,0)+11,FALSE)</f>
        <v>0</v>
      </c>
      <c r="G120" s="51">
        <f>HLOOKUP($F$5,'Table 2'!$B$2:$AG$1892,MATCH($B120,'Table 2'!$B$2:$B$1892,0)+12,FALSE)</f>
        <v>0</v>
      </c>
      <c r="H120" s="51">
        <f>HLOOKUP($F$5,'Table 2'!$B$2:$AG$1892,MATCH($B120,'Table 2'!$B$2:$B$1892,0)+13,FALSE)</f>
        <v>0</v>
      </c>
      <c r="I120" s="273"/>
      <c r="J120" s="66">
        <v>0</v>
      </c>
      <c r="K120" s="67"/>
      <c r="L120" s="74" t="str">
        <f t="shared" si="13"/>
        <v/>
      </c>
    </row>
    <row r="121" spans="1:12" ht="27" customHeight="1">
      <c r="A121" s="128">
        <v>98</v>
      </c>
      <c r="B121" s="90" t="s">
        <v>96</v>
      </c>
      <c r="C121" s="86" t="s">
        <v>355</v>
      </c>
      <c r="D121" s="91" t="s">
        <v>1021</v>
      </c>
      <c r="E121" s="53">
        <f>HLOOKUP($F$5,'Table 2'!$B$2:$AG$1892,MATCH($B121,'Table 2'!$B$2:$B$1892,0)+10,FALSE)</f>
        <v>0</v>
      </c>
      <c r="F121" s="51">
        <f>HLOOKUP($F$5,'Table 2'!$B$2:$AG$1892,MATCH($B121,'Table 2'!$B$2:$B$1892,0)+11,FALSE)</f>
        <v>0</v>
      </c>
      <c r="G121" s="51">
        <f>HLOOKUP($F$5,'Table 2'!$B$2:$AG$1892,MATCH($B121,'Table 2'!$B$2:$B$1892,0)+12,FALSE)</f>
        <v>0</v>
      </c>
      <c r="H121" s="51">
        <f>HLOOKUP($F$5,'Table 2'!$B$2:$AG$1892,MATCH($B121,'Table 2'!$B$2:$B$1892,0)+13,FALSE)</f>
        <v>0</v>
      </c>
      <c r="I121" s="273"/>
      <c r="J121" s="66">
        <v>0</v>
      </c>
      <c r="K121" s="67"/>
      <c r="L121" s="74" t="str">
        <f t="shared" si="13"/>
        <v/>
      </c>
    </row>
    <row r="122" spans="1:12" ht="32.25" customHeight="1">
      <c r="A122" s="128">
        <v>99</v>
      </c>
      <c r="B122" s="90" t="s">
        <v>97</v>
      </c>
      <c r="C122" s="86" t="s">
        <v>356</v>
      </c>
      <c r="D122" s="91" t="s">
        <v>1021</v>
      </c>
      <c r="E122" s="53">
        <f>HLOOKUP($F$5,'Table 2'!$B$2:$AG$1892,MATCH($B122,'Table 2'!$B$2:$B$1892,0)+10,FALSE)</f>
        <v>0</v>
      </c>
      <c r="F122" s="51">
        <f>HLOOKUP($F$5,'Table 2'!$B$2:$AG$1892,MATCH($B122,'Table 2'!$B$2:$B$1892,0)+11,FALSE)</f>
        <v>0</v>
      </c>
      <c r="G122" s="51">
        <f>HLOOKUP($F$5,'Table 2'!$B$2:$AG$1892,MATCH($B122,'Table 2'!$B$2:$B$1892,0)+12,FALSE)</f>
        <v>0</v>
      </c>
      <c r="H122" s="51">
        <f>HLOOKUP($F$5,'Table 2'!$B$2:$AG$1892,MATCH($B122,'Table 2'!$B$2:$B$1892,0)+13,FALSE)</f>
        <v>0</v>
      </c>
      <c r="I122" s="273"/>
      <c r="J122" s="66">
        <v>0</v>
      </c>
      <c r="K122" s="67"/>
      <c r="L122" s="74" t="str">
        <f t="shared" si="13"/>
        <v/>
      </c>
    </row>
    <row r="123" spans="1:12" ht="37.5" customHeight="1">
      <c r="A123" s="128">
        <v>100</v>
      </c>
      <c r="B123" s="90" t="s">
        <v>98</v>
      </c>
      <c r="C123" s="86" t="s">
        <v>357</v>
      </c>
      <c r="D123" s="91" t="s">
        <v>1021</v>
      </c>
      <c r="E123" s="53">
        <f>HLOOKUP($F$5,'Table 2'!$B$2:$AG$1892,MATCH($B123,'Table 2'!$B$2:$B$1892,0)+10,FALSE)</f>
        <v>0</v>
      </c>
      <c r="F123" s="51">
        <f>HLOOKUP($F$5,'Table 2'!$B$2:$AG$1892,MATCH($B123,'Table 2'!$B$2:$B$1892,0)+11,FALSE)</f>
        <v>0</v>
      </c>
      <c r="G123" s="51">
        <f>HLOOKUP($F$5,'Table 2'!$B$2:$AG$1892,MATCH($B123,'Table 2'!$B$2:$B$1892,0)+12,FALSE)</f>
        <v>0</v>
      </c>
      <c r="H123" s="51">
        <f>HLOOKUP($F$5,'Table 2'!$B$2:$AG$1892,MATCH($B123,'Table 2'!$B$2:$B$1892,0)+13,FALSE)</f>
        <v>1</v>
      </c>
      <c r="I123" s="273"/>
      <c r="J123" s="66">
        <v>0</v>
      </c>
      <c r="K123" s="67"/>
      <c r="L123" s="74" t="str">
        <f t="shared" si="13"/>
        <v/>
      </c>
    </row>
    <row r="124" spans="1:12" ht="27" customHeight="1">
      <c r="A124" s="128">
        <v>101</v>
      </c>
      <c r="B124" s="90" t="s">
        <v>99</v>
      </c>
      <c r="C124" s="86" t="s">
        <v>358</v>
      </c>
      <c r="D124" s="91" t="s">
        <v>1021</v>
      </c>
      <c r="E124" s="53">
        <f>HLOOKUP($F$5,'Table 2'!$B$2:$AG$1892,MATCH($B124,'Table 2'!$B$2:$B$1892,0)+10,FALSE)</f>
        <v>0</v>
      </c>
      <c r="F124" s="51">
        <f>HLOOKUP($F$5,'Table 2'!$B$2:$AG$1892,MATCH($B124,'Table 2'!$B$2:$B$1892,0)+11,FALSE)</f>
        <v>0</v>
      </c>
      <c r="G124" s="51">
        <f>HLOOKUP($F$5,'Table 2'!$B$2:$AG$1892,MATCH($B124,'Table 2'!$B$2:$B$1892,0)+12,FALSE)</f>
        <v>0</v>
      </c>
      <c r="H124" s="51">
        <f>HLOOKUP($F$5,'Table 2'!$B$2:$AG$1892,MATCH($B124,'Table 2'!$B$2:$B$1892,0)+13,FALSE)</f>
        <v>0</v>
      </c>
      <c r="I124" s="273"/>
      <c r="J124" s="66">
        <v>0</v>
      </c>
      <c r="K124" s="67"/>
      <c r="L124" s="74" t="str">
        <f t="shared" si="13"/>
        <v/>
      </c>
    </row>
    <row r="125" spans="1:12" ht="27" customHeight="1">
      <c r="A125" s="128">
        <v>102</v>
      </c>
      <c r="B125" s="90" t="s">
        <v>100</v>
      </c>
      <c r="C125" s="86" t="s">
        <v>359</v>
      </c>
      <c r="D125" s="91" t="s">
        <v>1021</v>
      </c>
      <c r="E125" s="53">
        <f>HLOOKUP($F$5,'Table 2'!$B$2:$AG$1892,MATCH($B125,'Table 2'!$B$2:$B$1892,0)+10,FALSE)</f>
        <v>0</v>
      </c>
      <c r="F125" s="51">
        <f>HLOOKUP($F$5,'Table 2'!$B$2:$AG$1892,MATCH($B125,'Table 2'!$B$2:$B$1892,0)+11,FALSE)</f>
        <v>0</v>
      </c>
      <c r="G125" s="51">
        <f>HLOOKUP($F$5,'Table 2'!$B$2:$AG$1892,MATCH($B125,'Table 2'!$B$2:$B$1892,0)+12,FALSE)</f>
        <v>0</v>
      </c>
      <c r="H125" s="51">
        <f>HLOOKUP($F$5,'Table 2'!$B$2:$AG$1892,MATCH($B125,'Table 2'!$B$2:$B$1892,0)+13,FALSE)</f>
        <v>0</v>
      </c>
      <c r="I125" s="275"/>
      <c r="J125" s="66">
        <v>0</v>
      </c>
      <c r="K125" s="67"/>
      <c r="L125" s="74" t="str">
        <f t="shared" si="13"/>
        <v/>
      </c>
    </row>
    <row r="126" spans="1:12" ht="27" customHeight="1">
      <c r="A126" s="136" t="s">
        <v>446</v>
      </c>
      <c r="B126" s="135"/>
      <c r="C126" s="135"/>
      <c r="D126" s="135"/>
      <c r="E126" s="135"/>
      <c r="F126" s="135"/>
      <c r="G126" s="135"/>
      <c r="H126" s="135"/>
      <c r="I126" s="277"/>
      <c r="J126" s="316"/>
      <c r="K126" s="137"/>
      <c r="L126" s="72"/>
    </row>
    <row r="127" spans="1:12" ht="27" customHeight="1">
      <c r="A127" s="128">
        <v>103</v>
      </c>
      <c r="B127" s="90" t="s">
        <v>101</v>
      </c>
      <c r="C127" s="86" t="s">
        <v>215</v>
      </c>
      <c r="D127" s="91" t="s">
        <v>1021</v>
      </c>
      <c r="E127" s="53">
        <f>HLOOKUP($F$5,'Table 2'!$B$2:$AG$1892,MATCH($B127,'Table 2'!$B$2:$B$1892,0)+10,FALSE)</f>
        <v>1</v>
      </c>
      <c r="F127" s="53">
        <f>HLOOKUP($F$5,'Table 2'!$B$2:$AG$1892,MATCH($B127,'Table 2'!$B$2:$B$1892,0)+11,FALSE)</f>
        <v>0</v>
      </c>
      <c r="G127" s="53">
        <f>HLOOKUP($F$5,'Table 2'!$B$2:$AG$1892,MATCH($B127,'Table 2'!$B$2:$B$1892,0)+12,FALSE)</f>
        <v>0</v>
      </c>
      <c r="H127" s="53">
        <f>HLOOKUP($F$5,'Table 2'!$B$2:$AG$1892,MATCH($B127,'Table 2'!$B$2:$B$1892,0)+13,FALSE)</f>
        <v>1</v>
      </c>
      <c r="I127" s="278"/>
      <c r="J127" s="318">
        <f>+IF(J129&lt;&gt;"-",VALUE(J129),)+IF(J130&lt;&gt;"-",VALUE(J130),)+IF(J131&lt;&gt;"-",VALUE(J131),)+IF(J132&lt;&gt;"-",VALUE(J132),)+IF(J133&lt;&gt;"-",VALUE(J133),)+IF(J134&lt;&gt;"-",VALUE(J134),)+IF(J135&lt;&gt;"-",VALUE(J135),)</f>
        <v>0</v>
      </c>
      <c r="K127" s="70"/>
      <c r="L127" s="71"/>
    </row>
    <row r="128" spans="1:12" ht="27" hidden="1" customHeight="1">
      <c r="A128" s="128">
        <v>104</v>
      </c>
      <c r="B128" s="90" t="s">
        <v>102</v>
      </c>
      <c r="C128" s="86" t="s">
        <v>352</v>
      </c>
      <c r="D128" s="91" t="s">
        <v>1021</v>
      </c>
      <c r="E128" s="53">
        <f>HLOOKUP($F$5,'Table 2'!$B$2:$AG$1892,MATCH($B128,'Table 2'!$B$2:$B$1892,0)+10,FALSE)</f>
        <v>0</v>
      </c>
      <c r="F128" s="165"/>
      <c r="G128" s="165"/>
      <c r="H128" s="165"/>
      <c r="I128" s="286"/>
      <c r="J128" s="148">
        <f>+IF(J129&lt;&gt;"-",VALUE(J129),)+IF(J130&lt;&gt;"-",VALUE(J130),)</f>
        <v>0</v>
      </c>
      <c r="K128" s="81"/>
      <c r="L128" s="73"/>
    </row>
    <row r="129" spans="1:12" ht="27" customHeight="1">
      <c r="A129" s="128">
        <v>105</v>
      </c>
      <c r="B129" s="125" t="s">
        <v>287</v>
      </c>
      <c r="C129" s="90" t="s">
        <v>353</v>
      </c>
      <c r="D129" s="91" t="s">
        <v>1021</v>
      </c>
      <c r="E129" s="53">
        <f>HLOOKUP($F$5,'Table 2'!$B$2:$AG$1892,MATCH($B129,'Table 2'!$B$2:$B$1892,0)+10,FALSE)</f>
        <v>0</v>
      </c>
      <c r="F129" s="51">
        <f>HLOOKUP($F$5,'Table 2'!$B$2:$AG$1892,MATCH($B129,'Table 2'!$B$2:$B$1892,0)+11,FALSE)</f>
        <v>0</v>
      </c>
      <c r="G129" s="51">
        <f>HLOOKUP($F$5,'Table 2'!$B$2:$AG$1892,MATCH($B129,'Table 2'!$B$2:$B$1892,0)+12,FALSE)</f>
        <v>0</v>
      </c>
      <c r="H129" s="51">
        <f>HLOOKUP($F$5,'Table 2'!$B$2:$AG$1892,MATCH($B129,'Table 2'!$B$2:$B$1892,0)+13,FALSE)</f>
        <v>0</v>
      </c>
      <c r="I129" s="273"/>
      <c r="J129" s="66">
        <v>0</v>
      </c>
      <c r="K129" s="67"/>
      <c r="L129" s="74" t="str">
        <f t="shared" ref="L129:L135" si="14">IF(ISBLANK(J129),"&lt;--please fill in the value for 2020",IF(AND(J129&lt;&gt;"-",NOT(ISNUMBER(J129))),"&lt;-- wrong data format",IF(J129="-","",IF(J129&lt;&gt;INT(J129),"&lt;-- please provide an integer",IF(AND(ISBLANK(K129),LEN(J129)&gt;0,OR(_xlfn.POISSON.DIST(J129,AVERAGE(F129:H129),TRUE)&gt;=0.95,_xlfn.POISSON.DIST(J129,AVERAGE(F129:H129),TRUE)&lt;=0.05)),IF(AND(AVERAGE(F129:H129)&lt;1,J129&lt;=2),"","&lt;-- please fill the classification details"),"")))))</f>
        <v/>
      </c>
    </row>
    <row r="130" spans="1:12" ht="27" customHeight="1">
      <c r="A130" s="128">
        <v>106</v>
      </c>
      <c r="B130" s="125" t="s">
        <v>288</v>
      </c>
      <c r="C130" s="90" t="s">
        <v>354</v>
      </c>
      <c r="D130" s="91" t="s">
        <v>1021</v>
      </c>
      <c r="E130" s="53">
        <f>HLOOKUP($F$5,'Table 2'!$B$2:$AG$1892,MATCH($B130,'Table 2'!$B$2:$B$1892,0)+10,FALSE)</f>
        <v>0</v>
      </c>
      <c r="F130" s="51">
        <f>HLOOKUP($F$5,'Table 2'!$B$2:$AG$1892,MATCH($B130,'Table 2'!$B$2:$B$1892,0)+11,FALSE)</f>
        <v>0</v>
      </c>
      <c r="G130" s="51">
        <f>HLOOKUP($F$5,'Table 2'!$B$2:$AG$1892,MATCH($B130,'Table 2'!$B$2:$B$1892,0)+12,FALSE)</f>
        <v>0</v>
      </c>
      <c r="H130" s="51">
        <f>HLOOKUP($F$5,'Table 2'!$B$2:$AG$1892,MATCH($B130,'Table 2'!$B$2:$B$1892,0)+13,FALSE)</f>
        <v>0</v>
      </c>
      <c r="I130" s="273"/>
      <c r="J130" s="66">
        <v>0</v>
      </c>
      <c r="K130" s="67"/>
      <c r="L130" s="74" t="str">
        <f t="shared" si="14"/>
        <v/>
      </c>
    </row>
    <row r="131" spans="1:12" ht="27" customHeight="1">
      <c r="A131" s="128">
        <v>107</v>
      </c>
      <c r="B131" s="90" t="s">
        <v>103</v>
      </c>
      <c r="C131" s="86" t="s">
        <v>355</v>
      </c>
      <c r="D131" s="91" t="s">
        <v>1021</v>
      </c>
      <c r="E131" s="53">
        <f>HLOOKUP($F$5,'Table 2'!$B$2:$AG$1892,MATCH($B131,'Table 2'!$B$2:$B$1892,0)+10,FALSE)</f>
        <v>0</v>
      </c>
      <c r="F131" s="51">
        <f>HLOOKUP($F$5,'Table 2'!$B$2:$AG$1892,MATCH($B131,'Table 2'!$B$2:$B$1892,0)+11,FALSE)</f>
        <v>0</v>
      </c>
      <c r="G131" s="51">
        <f>HLOOKUP($F$5,'Table 2'!$B$2:$AG$1892,MATCH($B131,'Table 2'!$B$2:$B$1892,0)+12,FALSE)</f>
        <v>0</v>
      </c>
      <c r="H131" s="51">
        <f>HLOOKUP($F$5,'Table 2'!$B$2:$AG$1892,MATCH($B131,'Table 2'!$B$2:$B$1892,0)+13,FALSE)</f>
        <v>0</v>
      </c>
      <c r="I131" s="273"/>
      <c r="J131" s="66">
        <v>0</v>
      </c>
      <c r="K131" s="67"/>
      <c r="L131" s="74" t="str">
        <f t="shared" si="14"/>
        <v/>
      </c>
    </row>
    <row r="132" spans="1:12" ht="36.75" customHeight="1">
      <c r="A132" s="128">
        <v>108</v>
      </c>
      <c r="B132" s="90" t="s">
        <v>104</v>
      </c>
      <c r="C132" s="86" t="s">
        <v>356</v>
      </c>
      <c r="D132" s="91" t="s">
        <v>1021</v>
      </c>
      <c r="E132" s="53">
        <f>HLOOKUP($F$5,'Table 2'!$B$2:$AG$1892,MATCH($B132,'Table 2'!$B$2:$B$1892,0)+10,FALSE)</f>
        <v>0</v>
      </c>
      <c r="F132" s="51">
        <f>HLOOKUP($F$5,'Table 2'!$B$2:$AG$1892,MATCH($B132,'Table 2'!$B$2:$B$1892,0)+11,FALSE)</f>
        <v>0</v>
      </c>
      <c r="G132" s="51">
        <f>HLOOKUP($F$5,'Table 2'!$B$2:$AG$1892,MATCH($B132,'Table 2'!$B$2:$B$1892,0)+12,FALSE)</f>
        <v>0</v>
      </c>
      <c r="H132" s="51">
        <f>HLOOKUP($F$5,'Table 2'!$B$2:$AG$1892,MATCH($B132,'Table 2'!$B$2:$B$1892,0)+13,FALSE)</f>
        <v>0</v>
      </c>
      <c r="I132" s="273"/>
      <c r="J132" s="66">
        <v>0</v>
      </c>
      <c r="K132" s="67"/>
      <c r="L132" s="74" t="str">
        <f t="shared" si="14"/>
        <v/>
      </c>
    </row>
    <row r="133" spans="1:12" ht="41.25" customHeight="1">
      <c r="A133" s="128">
        <v>109</v>
      </c>
      <c r="B133" s="90" t="s">
        <v>105</v>
      </c>
      <c r="C133" s="86" t="s">
        <v>357</v>
      </c>
      <c r="D133" s="91" t="s">
        <v>1021</v>
      </c>
      <c r="E133" s="53">
        <f>HLOOKUP($F$5,'Table 2'!$B$2:$AG$1892,MATCH($B133,'Table 2'!$B$2:$B$1892,0)+10,FALSE)</f>
        <v>1</v>
      </c>
      <c r="F133" s="51">
        <f>HLOOKUP($F$5,'Table 2'!$B$2:$AG$1892,MATCH($B133,'Table 2'!$B$2:$B$1892,0)+11,FALSE)</f>
        <v>0</v>
      </c>
      <c r="G133" s="51">
        <f>HLOOKUP($F$5,'Table 2'!$B$2:$AG$1892,MATCH($B133,'Table 2'!$B$2:$B$1892,0)+12,FALSE)</f>
        <v>0</v>
      </c>
      <c r="H133" s="51">
        <f>HLOOKUP($F$5,'Table 2'!$B$2:$AG$1892,MATCH($B133,'Table 2'!$B$2:$B$1892,0)+13,FALSE)</f>
        <v>1</v>
      </c>
      <c r="I133" s="273"/>
      <c r="J133" s="66">
        <v>0</v>
      </c>
      <c r="K133" s="67"/>
      <c r="L133" s="74" t="str">
        <f t="shared" si="14"/>
        <v/>
      </c>
    </row>
    <row r="134" spans="1:12" ht="27" customHeight="1">
      <c r="A134" s="128">
        <v>110</v>
      </c>
      <c r="B134" s="90" t="s">
        <v>106</v>
      </c>
      <c r="C134" s="86" t="s">
        <v>358</v>
      </c>
      <c r="D134" s="91" t="s">
        <v>1021</v>
      </c>
      <c r="E134" s="53">
        <f>HLOOKUP($F$5,'Table 2'!$B$2:$AG$1892,MATCH($B134,'Table 2'!$B$2:$B$1892,0)+10,FALSE)</f>
        <v>0</v>
      </c>
      <c r="F134" s="51">
        <f>HLOOKUP($F$5,'Table 2'!$B$2:$AG$1892,MATCH($B134,'Table 2'!$B$2:$B$1892,0)+11,FALSE)</f>
        <v>0</v>
      </c>
      <c r="G134" s="51">
        <f>HLOOKUP($F$5,'Table 2'!$B$2:$AG$1892,MATCH($B134,'Table 2'!$B$2:$B$1892,0)+12,FALSE)</f>
        <v>0</v>
      </c>
      <c r="H134" s="51">
        <f>HLOOKUP($F$5,'Table 2'!$B$2:$AG$1892,MATCH($B134,'Table 2'!$B$2:$B$1892,0)+13,FALSE)</f>
        <v>0</v>
      </c>
      <c r="I134" s="273"/>
      <c r="J134" s="66">
        <v>0</v>
      </c>
      <c r="K134" s="67"/>
      <c r="L134" s="74" t="str">
        <f t="shared" si="14"/>
        <v/>
      </c>
    </row>
    <row r="135" spans="1:12" ht="27" customHeight="1">
      <c r="A135" s="128">
        <v>111</v>
      </c>
      <c r="B135" s="90" t="s">
        <v>107</v>
      </c>
      <c r="C135" s="86" t="s">
        <v>359</v>
      </c>
      <c r="D135" s="91" t="s">
        <v>1021</v>
      </c>
      <c r="E135" s="53">
        <f>HLOOKUP($F$5,'Table 2'!$B$2:$AG$1892,MATCH($B135,'Table 2'!$B$2:$B$1892,0)+10,FALSE)</f>
        <v>0</v>
      </c>
      <c r="F135" s="51">
        <f>HLOOKUP($F$5,'Table 2'!$B$2:$AG$1892,MATCH($B135,'Table 2'!$B$2:$B$1892,0)+11,FALSE)</f>
        <v>0</v>
      </c>
      <c r="G135" s="51">
        <f>HLOOKUP($F$5,'Table 2'!$B$2:$AG$1892,MATCH($B135,'Table 2'!$B$2:$B$1892,0)+12,FALSE)</f>
        <v>0</v>
      </c>
      <c r="H135" s="51">
        <f>HLOOKUP($F$5,'Table 2'!$B$2:$AG$1892,MATCH($B135,'Table 2'!$B$2:$B$1892,0)+13,FALSE)</f>
        <v>0</v>
      </c>
      <c r="I135" s="275"/>
      <c r="J135" s="66">
        <v>0</v>
      </c>
      <c r="K135" s="67"/>
      <c r="L135" s="74" t="str">
        <f t="shared" si="14"/>
        <v/>
      </c>
    </row>
    <row r="136" spans="1:12" ht="27" customHeight="1">
      <c r="A136" s="136" t="s">
        <v>404</v>
      </c>
      <c r="B136" s="135"/>
      <c r="C136" s="135"/>
      <c r="D136" s="135"/>
      <c r="E136" s="135"/>
      <c r="F136" s="135"/>
      <c r="G136" s="135"/>
      <c r="H136" s="135"/>
      <c r="I136" s="277"/>
      <c r="J136" s="316"/>
      <c r="K136" s="137"/>
      <c r="L136" s="72"/>
    </row>
    <row r="137" spans="1:12" ht="27" customHeight="1">
      <c r="A137" s="128">
        <v>112</v>
      </c>
      <c r="B137" s="90" t="s">
        <v>122</v>
      </c>
      <c r="C137" s="86" t="s">
        <v>215</v>
      </c>
      <c r="D137" s="91" t="s">
        <v>1021</v>
      </c>
      <c r="E137" s="53">
        <f>HLOOKUP($F$5,'Table 2'!$B$2:$AG$1892,MATCH($B137,'Table 2'!$B$2:$B$1892,0)+10,FALSE)</f>
        <v>3</v>
      </c>
      <c r="F137" s="53">
        <f>HLOOKUP($F$5,'Table 2'!$B$2:$AG$1892,MATCH($B137,'Table 2'!$B$2:$B$1892,0)+11,FALSE)</f>
        <v>7</v>
      </c>
      <c r="G137" s="53">
        <f>HLOOKUP($F$5,'Table 2'!$B$2:$AG$1892,MATCH($B137,'Table 2'!$B$2:$B$1892,0)+12,FALSE)</f>
        <v>5</v>
      </c>
      <c r="H137" s="53">
        <f>HLOOKUP($F$5,'Table 2'!$B$2:$AG$1892,MATCH($B137,'Table 2'!$B$2:$B$1892,0)+13,FALSE)</f>
        <v>5</v>
      </c>
      <c r="I137" s="278"/>
      <c r="J137" s="318">
        <f>+IF(J139&lt;&gt;"-",VALUE(J139),)+IF(J140&lt;&gt;"-",VALUE(J140),)+IF(J141&lt;&gt;"-",VALUE(J141),)+IF(J142&lt;&gt;"-",VALUE(J142),)+IF(J143&lt;&gt;"-",VALUE(J143),)+IF(J144&lt;&gt;"-",VALUE(J144),)+IF(J145&lt;&gt;"-",VALUE(J145),)</f>
        <v>0</v>
      </c>
      <c r="K137" s="70"/>
      <c r="L137" s="71"/>
    </row>
    <row r="138" spans="1:12" ht="27" hidden="1" customHeight="1">
      <c r="A138" s="128">
        <v>113</v>
      </c>
      <c r="B138" s="90" t="s">
        <v>123</v>
      </c>
      <c r="C138" s="86" t="s">
        <v>352</v>
      </c>
      <c r="D138" s="91" t="s">
        <v>1021</v>
      </c>
      <c r="E138" s="53">
        <f>HLOOKUP($F$5,'Table 2'!$B$2:$AG$1892,MATCH($B138,'Table 2'!$B$2:$B$1892,0)+10,FALSE)</f>
        <v>0</v>
      </c>
      <c r="F138" s="165"/>
      <c r="G138" s="165"/>
      <c r="H138" s="165"/>
      <c r="I138" s="286"/>
      <c r="J138" s="148">
        <f>+IF(J139&lt;&gt;"-",VALUE(J139),)+IF(J140&lt;&gt;"-",VALUE(J140),)</f>
        <v>0</v>
      </c>
      <c r="K138" s="81"/>
      <c r="L138" s="73"/>
    </row>
    <row r="139" spans="1:12" ht="27" customHeight="1">
      <c r="A139" s="128">
        <v>114</v>
      </c>
      <c r="B139" s="125" t="s">
        <v>289</v>
      </c>
      <c r="C139" s="90" t="s">
        <v>353</v>
      </c>
      <c r="D139" s="91" t="s">
        <v>1021</v>
      </c>
      <c r="E139" s="53">
        <f>HLOOKUP($F$5,'Table 2'!$B$2:$AG$1892,MATCH($B139,'Table 2'!$B$2:$B$1892,0)+10,FALSE)</f>
        <v>0</v>
      </c>
      <c r="F139" s="51">
        <f>HLOOKUP($F$5,'Table 2'!$B$2:$AG$1892,MATCH($B139,'Table 2'!$B$2:$B$1892,0)+11,FALSE)</f>
        <v>0</v>
      </c>
      <c r="G139" s="51">
        <f>HLOOKUP($F$5,'Table 2'!$B$2:$AG$1892,MATCH($B139,'Table 2'!$B$2:$B$1892,0)+12,FALSE)</f>
        <v>0</v>
      </c>
      <c r="H139" s="51">
        <f>HLOOKUP($F$5,'Table 2'!$B$2:$AG$1892,MATCH($B139,'Table 2'!$B$2:$B$1892,0)+13,FALSE)</f>
        <v>0</v>
      </c>
      <c r="I139" s="273"/>
      <c r="J139" s="66">
        <v>0</v>
      </c>
      <c r="K139" s="67"/>
      <c r="L139" s="74" t="str">
        <f t="shared" ref="L139:L145" si="15">IF(ISBLANK(J139),"&lt;--please fill in the value for 2020",IF(AND(J139&lt;&gt;"-",NOT(ISNUMBER(J139))),"&lt;-- wrong data format",IF(J139="-","",IF(J139&lt;&gt;INT(J139),"&lt;-- please provide an integer",IF(AND(ISBLANK(K139),LEN(J139)&gt;0,OR(_xlfn.POISSON.DIST(J139,AVERAGE(F139:H139),TRUE)&gt;=0.95,_xlfn.POISSON.DIST(J139,AVERAGE(F139:H139),TRUE)&lt;=0.05)),IF(AND(AVERAGE(F139:H139)&lt;1,J139&lt;=2),"","&lt;-- please fill the classification details"),"")))))</f>
        <v/>
      </c>
    </row>
    <row r="140" spans="1:12" ht="27" customHeight="1">
      <c r="A140" s="128">
        <v>115</v>
      </c>
      <c r="B140" s="125" t="s">
        <v>290</v>
      </c>
      <c r="C140" s="90" t="s">
        <v>354</v>
      </c>
      <c r="D140" s="91" t="s">
        <v>1021</v>
      </c>
      <c r="E140" s="53">
        <f>HLOOKUP($F$5,'Table 2'!$B$2:$AG$1892,MATCH($B140,'Table 2'!$B$2:$B$1892,0)+10,FALSE)</f>
        <v>0</v>
      </c>
      <c r="F140" s="51">
        <f>HLOOKUP($F$5,'Table 2'!$B$2:$AG$1892,MATCH($B140,'Table 2'!$B$2:$B$1892,0)+11,FALSE)</f>
        <v>0</v>
      </c>
      <c r="G140" s="51">
        <f>HLOOKUP($F$5,'Table 2'!$B$2:$AG$1892,MATCH($B140,'Table 2'!$B$2:$B$1892,0)+12,FALSE)</f>
        <v>0</v>
      </c>
      <c r="H140" s="51">
        <f>HLOOKUP($F$5,'Table 2'!$B$2:$AG$1892,MATCH($B140,'Table 2'!$B$2:$B$1892,0)+13,FALSE)</f>
        <v>0</v>
      </c>
      <c r="I140" s="273"/>
      <c r="J140" s="66">
        <v>0</v>
      </c>
      <c r="K140" s="67"/>
      <c r="L140" s="74" t="str">
        <f t="shared" si="15"/>
        <v/>
      </c>
    </row>
    <row r="141" spans="1:12" ht="27" customHeight="1">
      <c r="A141" s="128">
        <v>116</v>
      </c>
      <c r="B141" s="90" t="s">
        <v>124</v>
      </c>
      <c r="C141" s="86" t="s">
        <v>355</v>
      </c>
      <c r="D141" s="91" t="s">
        <v>1021</v>
      </c>
      <c r="E141" s="53">
        <f>HLOOKUP($F$5,'Table 2'!$B$2:$AG$1892,MATCH($B141,'Table 2'!$B$2:$B$1892,0)+10,FALSE)</f>
        <v>0</v>
      </c>
      <c r="F141" s="51">
        <f>HLOOKUP($F$5,'Table 2'!$B$2:$AG$1892,MATCH($B141,'Table 2'!$B$2:$B$1892,0)+11,FALSE)</f>
        <v>0</v>
      </c>
      <c r="G141" s="51">
        <f>HLOOKUP($F$5,'Table 2'!$B$2:$AG$1892,MATCH($B141,'Table 2'!$B$2:$B$1892,0)+12,FALSE)</f>
        <v>0</v>
      </c>
      <c r="H141" s="51">
        <f>HLOOKUP($F$5,'Table 2'!$B$2:$AG$1892,MATCH($B141,'Table 2'!$B$2:$B$1892,0)+13,FALSE)</f>
        <v>0</v>
      </c>
      <c r="I141" s="273"/>
      <c r="J141" s="66">
        <v>0</v>
      </c>
      <c r="K141" s="67"/>
      <c r="L141" s="74" t="str">
        <f t="shared" si="15"/>
        <v/>
      </c>
    </row>
    <row r="142" spans="1:12" ht="36.75" customHeight="1">
      <c r="A142" s="128">
        <v>117</v>
      </c>
      <c r="B142" s="90" t="s">
        <v>125</v>
      </c>
      <c r="C142" s="86" t="s">
        <v>356</v>
      </c>
      <c r="D142" s="91" t="s">
        <v>1021</v>
      </c>
      <c r="E142" s="53">
        <f>HLOOKUP($F$5,'Table 2'!$B$2:$AG$1892,MATCH($B142,'Table 2'!$B$2:$B$1892,0)+10,FALSE)</f>
        <v>3</v>
      </c>
      <c r="F142" s="51">
        <f>HLOOKUP($F$5,'Table 2'!$B$2:$AG$1892,MATCH($B142,'Table 2'!$B$2:$B$1892,0)+11,FALSE)</f>
        <v>7</v>
      </c>
      <c r="G142" s="51">
        <f>HLOOKUP($F$5,'Table 2'!$B$2:$AG$1892,MATCH($B142,'Table 2'!$B$2:$B$1892,0)+12,FALSE)</f>
        <v>5</v>
      </c>
      <c r="H142" s="51">
        <f>HLOOKUP($F$5,'Table 2'!$B$2:$AG$1892,MATCH($B142,'Table 2'!$B$2:$B$1892,0)+13,FALSE)</f>
        <v>5</v>
      </c>
      <c r="I142" s="273"/>
      <c r="J142" s="66">
        <v>0</v>
      </c>
      <c r="K142" s="67" t="s">
        <v>621</v>
      </c>
      <c r="L142" s="74" t="str">
        <f t="shared" si="15"/>
        <v/>
      </c>
    </row>
    <row r="143" spans="1:12" ht="33" customHeight="1">
      <c r="A143" s="128">
        <v>118</v>
      </c>
      <c r="B143" s="90" t="s">
        <v>126</v>
      </c>
      <c r="C143" s="86" t="s">
        <v>357</v>
      </c>
      <c r="D143" s="91" t="s">
        <v>1021</v>
      </c>
      <c r="E143" s="53">
        <f>HLOOKUP($F$5,'Table 2'!$B$2:$AG$1892,MATCH($B143,'Table 2'!$B$2:$B$1892,0)+10,FALSE)</f>
        <v>0</v>
      </c>
      <c r="F143" s="51">
        <f>HLOOKUP($F$5,'Table 2'!$B$2:$AG$1892,MATCH($B143,'Table 2'!$B$2:$B$1892,0)+11,FALSE)</f>
        <v>0</v>
      </c>
      <c r="G143" s="51">
        <f>HLOOKUP($F$5,'Table 2'!$B$2:$AG$1892,MATCH($B143,'Table 2'!$B$2:$B$1892,0)+12,FALSE)</f>
        <v>0</v>
      </c>
      <c r="H143" s="51">
        <f>HLOOKUP($F$5,'Table 2'!$B$2:$AG$1892,MATCH($B143,'Table 2'!$B$2:$B$1892,0)+13,FALSE)</f>
        <v>0</v>
      </c>
      <c r="I143" s="273"/>
      <c r="J143" s="66">
        <v>0</v>
      </c>
      <c r="K143" s="67"/>
      <c r="L143" s="74" t="str">
        <f t="shared" si="15"/>
        <v/>
      </c>
    </row>
    <row r="144" spans="1:12" ht="27" customHeight="1">
      <c r="A144" s="128">
        <v>119</v>
      </c>
      <c r="B144" s="90" t="s">
        <v>127</v>
      </c>
      <c r="C144" s="86" t="s">
        <v>358</v>
      </c>
      <c r="D144" s="91" t="s">
        <v>1021</v>
      </c>
      <c r="E144" s="53">
        <f>HLOOKUP($F$5,'Table 2'!$B$2:$AG$1892,MATCH($B144,'Table 2'!$B$2:$B$1892,0)+10,FALSE)</f>
        <v>0</v>
      </c>
      <c r="F144" s="51">
        <f>HLOOKUP($F$5,'Table 2'!$B$2:$AG$1892,MATCH($B144,'Table 2'!$B$2:$B$1892,0)+11,FALSE)</f>
        <v>0</v>
      </c>
      <c r="G144" s="51">
        <f>HLOOKUP($F$5,'Table 2'!$B$2:$AG$1892,MATCH($B144,'Table 2'!$B$2:$B$1892,0)+12,FALSE)</f>
        <v>0</v>
      </c>
      <c r="H144" s="51">
        <f>HLOOKUP($F$5,'Table 2'!$B$2:$AG$1892,MATCH($B144,'Table 2'!$B$2:$B$1892,0)+13,FALSE)</f>
        <v>0</v>
      </c>
      <c r="I144" s="273"/>
      <c r="J144" s="66">
        <v>0</v>
      </c>
      <c r="K144" s="67"/>
      <c r="L144" s="74" t="str">
        <f t="shared" si="15"/>
        <v/>
      </c>
    </row>
    <row r="145" spans="1:12" ht="27" customHeight="1">
      <c r="A145" s="128">
        <v>120</v>
      </c>
      <c r="B145" s="90" t="s">
        <v>128</v>
      </c>
      <c r="C145" s="86" t="s">
        <v>359</v>
      </c>
      <c r="D145" s="91" t="s">
        <v>1021</v>
      </c>
      <c r="E145" s="53">
        <f>HLOOKUP($F$5,'Table 2'!$B$2:$AG$1892,MATCH($B145,'Table 2'!$B$2:$B$1892,0)+10,FALSE)</f>
        <v>0</v>
      </c>
      <c r="F145" s="51">
        <f>HLOOKUP($F$5,'Table 2'!$B$2:$AG$1892,MATCH($B145,'Table 2'!$B$2:$B$1892,0)+11,FALSE)</f>
        <v>0</v>
      </c>
      <c r="G145" s="51">
        <f>HLOOKUP($F$5,'Table 2'!$B$2:$AG$1892,MATCH($B145,'Table 2'!$B$2:$B$1892,0)+12,FALSE)</f>
        <v>0</v>
      </c>
      <c r="H145" s="51">
        <f>HLOOKUP($F$5,'Table 2'!$B$2:$AG$1892,MATCH($B145,'Table 2'!$B$2:$B$1892,0)+13,FALSE)</f>
        <v>0</v>
      </c>
      <c r="I145" s="275"/>
      <c r="J145" s="66">
        <v>0</v>
      </c>
      <c r="K145" s="67"/>
      <c r="L145" s="74" t="str">
        <f t="shared" si="15"/>
        <v/>
      </c>
    </row>
    <row r="146" spans="1:12" ht="27" customHeight="1">
      <c r="A146" s="136" t="s">
        <v>377</v>
      </c>
      <c r="B146" s="135"/>
      <c r="C146" s="135"/>
      <c r="D146" s="135"/>
      <c r="E146" s="135"/>
      <c r="F146" s="135"/>
      <c r="G146" s="135"/>
      <c r="H146" s="135"/>
      <c r="I146" s="277"/>
      <c r="J146" s="316"/>
      <c r="K146" s="137"/>
      <c r="L146" s="72"/>
    </row>
    <row r="147" spans="1:12" ht="27" customHeight="1">
      <c r="A147" s="128">
        <v>121</v>
      </c>
      <c r="B147" s="90" t="s">
        <v>115</v>
      </c>
      <c r="C147" s="86" t="s">
        <v>215</v>
      </c>
      <c r="D147" s="91" t="s">
        <v>1021</v>
      </c>
      <c r="E147" s="52">
        <f>HLOOKUP($F$5,'Table 2'!$B$2:$AG$1892,MATCH($B147,'Table 2'!$B$2:$B$1892,0)+10,FALSE)</f>
        <v>9</v>
      </c>
      <c r="F147" s="52">
        <f>HLOOKUP($F$5,'Table 2'!$B$2:$AG$1892,MATCH($B147,'Table 2'!$B$2:$B$1892,0)+11,FALSE)</f>
        <v>6</v>
      </c>
      <c r="G147" s="52">
        <f>HLOOKUP($F$5,'Table 2'!$B$2:$AG$1892,MATCH($B147,'Table 2'!$B$2:$B$1892,0)+12,FALSE)</f>
        <v>7</v>
      </c>
      <c r="H147" s="52">
        <f>HLOOKUP($F$5,'Table 2'!$B$2:$AG$1892,MATCH($B147,'Table 2'!$B$2:$B$1892,0)+13,FALSE)</f>
        <v>6</v>
      </c>
      <c r="I147" s="281"/>
      <c r="J147" s="318">
        <f>+IF(J149&lt;&gt;"-",VALUE(J149),)+IF(J150&lt;&gt;"-",VALUE(J150),)+IF(J151&lt;&gt;"-",VALUE(J151),)+IF(J152&lt;&gt;"-",VALUE(J152),)+IF(J153&lt;&gt;"-",VALUE(J153),)+IF(J154&lt;&gt;"-",VALUE(J154),)+IF(J155&lt;&gt;"-",VALUE(J155),)</f>
        <v>6</v>
      </c>
      <c r="K147" s="70"/>
      <c r="L147" s="71"/>
    </row>
    <row r="148" spans="1:12" ht="27" hidden="1" customHeight="1">
      <c r="A148" s="128">
        <v>122</v>
      </c>
      <c r="B148" s="90" t="s">
        <v>116</v>
      </c>
      <c r="C148" s="86" t="s">
        <v>352</v>
      </c>
      <c r="D148" s="91" t="s">
        <v>1021</v>
      </c>
      <c r="E148" s="52">
        <f>HLOOKUP($F$5,'Table 2'!$B$2:$AG$1892,MATCH($B148,'Table 2'!$B$2:$B$1892,0)+10,FALSE)</f>
        <v>0</v>
      </c>
      <c r="F148" s="165">
        <f>HLOOKUP($F$5,'Table 2'!$B$2:$AG$1892,MATCH($B148,'Table 2'!$B$2:$B$1892,0)+11,FALSE)</f>
        <v>0</v>
      </c>
      <c r="G148" s="165">
        <f>HLOOKUP($F$5,'Table 2'!$B$2:$AG$1892,MATCH($B148,'Table 2'!$B$2:$B$1892,0)+12,FALSE)</f>
        <v>0</v>
      </c>
      <c r="H148" s="165">
        <f>HLOOKUP($F$5,'Table 2'!$B$2:$AG$1892,MATCH($B148,'Table 2'!$B$2:$B$1892,0)+13,FALSE)</f>
        <v>0</v>
      </c>
      <c r="I148" s="286"/>
      <c r="J148" s="148">
        <f>+IF(J149&lt;&gt;"-",VALUE(J149),)+IF(J150&lt;&gt;"-",VALUE(J150),)</f>
        <v>0</v>
      </c>
      <c r="K148" s="81"/>
      <c r="L148" s="73"/>
    </row>
    <row r="149" spans="1:12" ht="27" customHeight="1">
      <c r="A149" s="128">
        <v>123</v>
      </c>
      <c r="B149" s="125" t="s">
        <v>291</v>
      </c>
      <c r="C149" s="90" t="s">
        <v>353</v>
      </c>
      <c r="D149" s="91" t="s">
        <v>1021</v>
      </c>
      <c r="E149" s="52">
        <f>HLOOKUP($F$5,'Table 2'!$B$2:$AG$1892,MATCH($B149,'Table 2'!$B$2:$B$1892,0)+10,FALSE)</f>
        <v>0</v>
      </c>
      <c r="F149" s="51">
        <f>HLOOKUP($F$5,'Table 2'!$B$2:$AG$1892,MATCH($B149,'Table 2'!$B$2:$B$1892,0)+11,FALSE)</f>
        <v>0</v>
      </c>
      <c r="G149" s="51">
        <f>HLOOKUP($F$5,'Table 2'!$B$2:$AG$1892,MATCH($B149,'Table 2'!$B$2:$B$1892,0)+12,FALSE)</f>
        <v>0</v>
      </c>
      <c r="H149" s="51">
        <f>HLOOKUP($F$5,'Table 2'!$B$2:$AG$1892,MATCH($B149,'Table 2'!$B$2:$B$1892,0)+13,FALSE)</f>
        <v>0</v>
      </c>
      <c r="I149" s="273"/>
      <c r="J149" s="66">
        <v>0</v>
      </c>
      <c r="K149" s="67"/>
      <c r="L149" s="74" t="str">
        <f t="shared" ref="L149:L155" si="16">IF(ISBLANK(J149),"&lt;--please fill in the value for 2020",IF(AND(J149&lt;&gt;"-",NOT(ISNUMBER(J149))),"&lt;-- wrong data format",IF(J149="-","",IF(J149&lt;&gt;INT(J149),"&lt;-- please provide an integer",IF(AND(ISBLANK(K149),LEN(J149)&gt;0,OR(_xlfn.POISSON.DIST(J149,AVERAGE(F149:H149),TRUE)&gt;=0.95,_xlfn.POISSON.DIST(J149,AVERAGE(F149:H149),TRUE)&lt;=0.05)),IF(AND(AVERAGE(F149:H149)&lt;1,J149&lt;=2),"","&lt;-- please fill the classification details"),"")))))</f>
        <v/>
      </c>
    </row>
    <row r="150" spans="1:12" ht="27" customHeight="1">
      <c r="A150" s="128">
        <v>124</v>
      </c>
      <c r="B150" s="125" t="s">
        <v>292</v>
      </c>
      <c r="C150" s="90" t="s">
        <v>354</v>
      </c>
      <c r="D150" s="91" t="s">
        <v>1021</v>
      </c>
      <c r="E150" s="52">
        <f>HLOOKUP($F$5,'Table 2'!$B$2:$AG$1892,MATCH($B150,'Table 2'!$B$2:$B$1892,0)+10,FALSE)</f>
        <v>0</v>
      </c>
      <c r="F150" s="51">
        <f>HLOOKUP($F$5,'Table 2'!$B$2:$AG$1892,MATCH($B150,'Table 2'!$B$2:$B$1892,0)+11,FALSE)</f>
        <v>0</v>
      </c>
      <c r="G150" s="51">
        <f>HLOOKUP($F$5,'Table 2'!$B$2:$AG$1892,MATCH($B150,'Table 2'!$B$2:$B$1892,0)+12,FALSE)</f>
        <v>0</v>
      </c>
      <c r="H150" s="51">
        <f>HLOOKUP($F$5,'Table 2'!$B$2:$AG$1892,MATCH($B150,'Table 2'!$B$2:$B$1892,0)+13,FALSE)</f>
        <v>0</v>
      </c>
      <c r="I150" s="273"/>
      <c r="J150" s="66">
        <v>0</v>
      </c>
      <c r="K150" s="67"/>
      <c r="L150" s="74" t="str">
        <f t="shared" si="16"/>
        <v/>
      </c>
    </row>
    <row r="151" spans="1:12" ht="27" customHeight="1">
      <c r="A151" s="128">
        <v>125</v>
      </c>
      <c r="B151" s="90" t="s">
        <v>117</v>
      </c>
      <c r="C151" s="86" t="s">
        <v>355</v>
      </c>
      <c r="D151" s="91" t="s">
        <v>1021</v>
      </c>
      <c r="E151" s="52">
        <f>HLOOKUP($F$5,'Table 2'!$B$2:$AG$1892,MATCH($B151,'Table 2'!$B$2:$B$1892,0)+10,FALSE)</f>
        <v>0</v>
      </c>
      <c r="F151" s="51">
        <f>HLOOKUP($F$5,'Table 2'!$B$2:$AG$1892,MATCH($B151,'Table 2'!$B$2:$B$1892,0)+11,FALSE)</f>
        <v>0</v>
      </c>
      <c r="G151" s="51">
        <f>HLOOKUP($F$5,'Table 2'!$B$2:$AG$1892,MATCH($B151,'Table 2'!$B$2:$B$1892,0)+12,FALSE)</f>
        <v>0</v>
      </c>
      <c r="H151" s="51">
        <f>HLOOKUP($F$5,'Table 2'!$B$2:$AG$1892,MATCH($B151,'Table 2'!$B$2:$B$1892,0)+13,FALSE)</f>
        <v>0</v>
      </c>
      <c r="I151" s="273"/>
      <c r="J151" s="66">
        <v>0</v>
      </c>
      <c r="K151" s="67"/>
      <c r="L151" s="74" t="str">
        <f t="shared" si="16"/>
        <v/>
      </c>
    </row>
    <row r="152" spans="1:12" ht="35.25" customHeight="1">
      <c r="A152" s="128">
        <v>126</v>
      </c>
      <c r="B152" s="90" t="s">
        <v>118</v>
      </c>
      <c r="C152" s="86" t="s">
        <v>356</v>
      </c>
      <c r="D152" s="91" t="s">
        <v>1021</v>
      </c>
      <c r="E152" s="52">
        <f>HLOOKUP($F$5,'Table 2'!$B$2:$AG$1892,MATCH($B152,'Table 2'!$B$2:$B$1892,0)+10,FALSE)</f>
        <v>0</v>
      </c>
      <c r="F152" s="51">
        <f>HLOOKUP($F$5,'Table 2'!$B$2:$AG$1892,MATCH($B152,'Table 2'!$B$2:$B$1892,0)+11,FALSE)</f>
        <v>0</v>
      </c>
      <c r="G152" s="51">
        <f>HLOOKUP($F$5,'Table 2'!$B$2:$AG$1892,MATCH($B152,'Table 2'!$B$2:$B$1892,0)+12,FALSE)</f>
        <v>0</v>
      </c>
      <c r="H152" s="51">
        <f>HLOOKUP($F$5,'Table 2'!$B$2:$AG$1892,MATCH($B152,'Table 2'!$B$2:$B$1892,0)+13,FALSE)</f>
        <v>0</v>
      </c>
      <c r="I152" s="273"/>
      <c r="J152" s="66">
        <v>0</v>
      </c>
      <c r="K152" s="67"/>
      <c r="L152" s="74" t="str">
        <f t="shared" si="16"/>
        <v/>
      </c>
    </row>
    <row r="153" spans="1:12" ht="36" customHeight="1">
      <c r="A153" s="128">
        <v>127</v>
      </c>
      <c r="B153" s="90" t="s">
        <v>119</v>
      </c>
      <c r="C153" s="86" t="s">
        <v>357</v>
      </c>
      <c r="D153" s="91" t="s">
        <v>1021</v>
      </c>
      <c r="E153" s="52">
        <f>HLOOKUP($F$5,'Table 2'!$B$2:$AG$1892,MATCH($B153,'Table 2'!$B$2:$B$1892,0)+10,FALSE)</f>
        <v>9</v>
      </c>
      <c r="F153" s="51">
        <f>HLOOKUP($F$5,'Table 2'!$B$2:$AG$1892,MATCH($B153,'Table 2'!$B$2:$B$1892,0)+11,FALSE)</f>
        <v>6</v>
      </c>
      <c r="G153" s="51">
        <f>HLOOKUP($F$5,'Table 2'!$B$2:$AG$1892,MATCH($B153,'Table 2'!$B$2:$B$1892,0)+12,FALSE)</f>
        <v>7</v>
      </c>
      <c r="H153" s="51">
        <f>HLOOKUP($F$5,'Table 2'!$B$2:$AG$1892,MATCH($B153,'Table 2'!$B$2:$B$1892,0)+13,FALSE)</f>
        <v>6</v>
      </c>
      <c r="I153" s="273"/>
      <c r="J153" s="66">
        <v>6</v>
      </c>
      <c r="K153" s="67"/>
      <c r="L153" s="74" t="str">
        <f t="shared" si="16"/>
        <v/>
      </c>
    </row>
    <row r="154" spans="1:12" ht="27" customHeight="1">
      <c r="A154" s="128">
        <v>128</v>
      </c>
      <c r="B154" s="90" t="s">
        <v>120</v>
      </c>
      <c r="C154" s="86" t="s">
        <v>358</v>
      </c>
      <c r="D154" s="91" t="s">
        <v>1021</v>
      </c>
      <c r="E154" s="52">
        <f>HLOOKUP($F$5,'Table 2'!$B$2:$AG$1892,MATCH($B154,'Table 2'!$B$2:$B$1892,0)+10,FALSE)</f>
        <v>0</v>
      </c>
      <c r="F154" s="51">
        <f>HLOOKUP($F$5,'Table 2'!$B$2:$AG$1892,MATCH($B154,'Table 2'!$B$2:$B$1892,0)+11,FALSE)</f>
        <v>0</v>
      </c>
      <c r="G154" s="51">
        <f>HLOOKUP($F$5,'Table 2'!$B$2:$AG$1892,MATCH($B154,'Table 2'!$B$2:$B$1892,0)+12,FALSE)</f>
        <v>0</v>
      </c>
      <c r="H154" s="51">
        <f>HLOOKUP($F$5,'Table 2'!$B$2:$AG$1892,MATCH($B154,'Table 2'!$B$2:$B$1892,0)+13,FALSE)</f>
        <v>0</v>
      </c>
      <c r="I154" s="273"/>
      <c r="J154" s="66">
        <v>0</v>
      </c>
      <c r="K154" s="67"/>
      <c r="L154" s="74" t="str">
        <f t="shared" si="16"/>
        <v/>
      </c>
    </row>
    <row r="155" spans="1:12" ht="27" customHeight="1">
      <c r="A155" s="144">
        <v>129</v>
      </c>
      <c r="B155" s="145" t="s">
        <v>121</v>
      </c>
      <c r="C155" s="146" t="s">
        <v>359</v>
      </c>
      <c r="D155" s="91" t="s">
        <v>1021</v>
      </c>
      <c r="E155" s="52">
        <f>HLOOKUP($F$5,'Table 2'!$B$2:$AG$1892,MATCH($B155,'Table 2'!$B$2:$B$1892,0)+10,FALSE)</f>
        <v>0</v>
      </c>
      <c r="F155" s="148">
        <f>HLOOKUP($F$5,'Table 2'!$B$2:$AG$1892,MATCH($B155,'Table 2'!$B$2:$B$1892,0)+11,FALSE)</f>
        <v>0</v>
      </c>
      <c r="G155" s="148">
        <f>HLOOKUP($F$5,'Table 2'!$B$2:$AG$1892,MATCH($B155,'Table 2'!$B$2:$B$1892,0)+12,FALSE)</f>
        <v>0</v>
      </c>
      <c r="H155" s="148">
        <f>HLOOKUP($F$5,'Table 2'!$B$2:$AG$1892,MATCH($B155,'Table 2'!$B$2:$B$1892,0)+13,FALSE)</f>
        <v>0</v>
      </c>
      <c r="I155" s="282"/>
      <c r="J155" s="66">
        <v>0</v>
      </c>
      <c r="K155" s="67"/>
      <c r="L155" s="74" t="str">
        <f t="shared" si="16"/>
        <v/>
      </c>
    </row>
    <row r="156" spans="1:12" ht="27" hidden="1" customHeight="1">
      <c r="A156" s="136" t="s">
        <v>378</v>
      </c>
      <c r="B156" s="149"/>
      <c r="C156" s="149"/>
      <c r="D156" s="149"/>
      <c r="E156" s="149"/>
      <c r="F156" s="149"/>
      <c r="G156" s="149"/>
      <c r="H156" s="149"/>
      <c r="I156" s="283"/>
      <c r="J156" s="319"/>
      <c r="K156" s="166"/>
      <c r="L156" s="72"/>
    </row>
    <row r="157" spans="1:12" ht="30" hidden="1" customHeight="1">
      <c r="A157" s="158">
        <v>130</v>
      </c>
      <c r="B157" s="146" t="s">
        <v>108</v>
      </c>
      <c r="C157" s="146" t="s">
        <v>215</v>
      </c>
      <c r="D157" s="164" t="s">
        <v>91</v>
      </c>
      <c r="E157" s="167"/>
      <c r="F157" s="167"/>
      <c r="G157" s="167"/>
      <c r="H157" s="167"/>
      <c r="I157" s="287"/>
      <c r="J157" s="320">
        <f>+IF(J159&lt;&gt;"-",VALUE(J159),)+IF(J160&lt;&gt;"-",VALUE(J160),)+IF(J161&lt;&gt;"-",VALUE(J161),)+IF(J162&lt;&gt;"-",VALUE(J162),)+IF(J163&lt;&gt;"-",VALUE(J163),)+IF(J164&lt;&gt;"-",VALUE(J164),)+IF(J165&lt;&gt;"-",VALUE(J165),)</f>
        <v>0</v>
      </c>
      <c r="K157" s="168"/>
      <c r="L157" s="71"/>
    </row>
    <row r="158" spans="1:12" ht="30" hidden="1" customHeight="1">
      <c r="A158" s="158">
        <v>131</v>
      </c>
      <c r="B158" s="146" t="s">
        <v>109</v>
      </c>
      <c r="C158" s="146" t="s">
        <v>352</v>
      </c>
      <c r="D158" s="164" t="s">
        <v>91</v>
      </c>
      <c r="E158" s="167"/>
      <c r="F158" s="167"/>
      <c r="G158" s="167"/>
      <c r="H158" s="167"/>
      <c r="I158" s="287"/>
      <c r="J158" s="321">
        <f>+IF(J159&lt;&gt;"-",VALUE(J159),)+IF(J160&lt;&gt;"-",VALUE(J160),)</f>
        <v>0</v>
      </c>
      <c r="K158" s="168"/>
      <c r="L158" s="71"/>
    </row>
    <row r="159" spans="1:12" ht="30" hidden="1" customHeight="1">
      <c r="A159" s="144">
        <v>132</v>
      </c>
      <c r="B159" s="125" t="s">
        <v>344</v>
      </c>
      <c r="C159" s="145" t="s">
        <v>353</v>
      </c>
      <c r="D159" s="147" t="s">
        <v>91</v>
      </c>
      <c r="E159" s="169"/>
      <c r="F159" s="169"/>
      <c r="G159" s="169"/>
      <c r="H159" s="169"/>
      <c r="I159" s="288"/>
      <c r="J159" s="321">
        <f t="shared" ref="J159:J165" si="17">+IF(J168&lt;&gt;"-",VALUE(J168),)+IF(J177&lt;&gt;"-",VALUE(J177),)</f>
        <v>0</v>
      </c>
      <c r="K159" s="168"/>
      <c r="L159" s="71"/>
    </row>
    <row r="160" spans="1:12" ht="30" hidden="1" customHeight="1">
      <c r="A160" s="144">
        <v>133</v>
      </c>
      <c r="B160" s="125" t="s">
        <v>345</v>
      </c>
      <c r="C160" s="145" t="s">
        <v>354</v>
      </c>
      <c r="D160" s="147" t="s">
        <v>91</v>
      </c>
      <c r="E160" s="169"/>
      <c r="F160" s="169"/>
      <c r="G160" s="169"/>
      <c r="H160" s="169"/>
      <c r="I160" s="288"/>
      <c r="J160" s="321">
        <f t="shared" si="17"/>
        <v>0</v>
      </c>
      <c r="K160" s="168"/>
      <c r="L160" s="71"/>
    </row>
    <row r="161" spans="1:12" ht="30" hidden="1" customHeight="1">
      <c r="A161" s="158">
        <v>134</v>
      </c>
      <c r="B161" s="146" t="s">
        <v>110</v>
      </c>
      <c r="C161" s="146" t="s">
        <v>355</v>
      </c>
      <c r="D161" s="164" t="s">
        <v>91</v>
      </c>
      <c r="E161" s="167"/>
      <c r="F161" s="167"/>
      <c r="G161" s="167"/>
      <c r="H161" s="167"/>
      <c r="I161" s="287"/>
      <c r="J161" s="321">
        <f t="shared" si="17"/>
        <v>0</v>
      </c>
      <c r="K161" s="170"/>
      <c r="L161" s="73"/>
    </row>
    <row r="162" spans="1:12" ht="30" hidden="1" customHeight="1">
      <c r="A162" s="158">
        <v>135</v>
      </c>
      <c r="B162" s="146" t="s">
        <v>111</v>
      </c>
      <c r="C162" s="146" t="s">
        <v>356</v>
      </c>
      <c r="D162" s="164" t="s">
        <v>91</v>
      </c>
      <c r="E162" s="167"/>
      <c r="F162" s="167"/>
      <c r="G162" s="167"/>
      <c r="H162" s="167"/>
      <c r="I162" s="287"/>
      <c r="J162" s="321">
        <f t="shared" si="17"/>
        <v>0</v>
      </c>
      <c r="K162" s="170"/>
      <c r="L162" s="73"/>
    </row>
    <row r="163" spans="1:12" ht="30" hidden="1" customHeight="1">
      <c r="A163" s="158">
        <v>136</v>
      </c>
      <c r="B163" s="146" t="s">
        <v>112</v>
      </c>
      <c r="C163" s="146" t="s">
        <v>357</v>
      </c>
      <c r="D163" s="164" t="s">
        <v>91</v>
      </c>
      <c r="E163" s="167"/>
      <c r="F163" s="167"/>
      <c r="G163" s="167"/>
      <c r="H163" s="167"/>
      <c r="I163" s="287"/>
      <c r="J163" s="321">
        <f t="shared" si="17"/>
        <v>0</v>
      </c>
      <c r="K163" s="170"/>
      <c r="L163" s="73"/>
    </row>
    <row r="164" spans="1:12" ht="30" hidden="1" customHeight="1">
      <c r="A164" s="158">
        <v>137</v>
      </c>
      <c r="B164" s="146" t="s">
        <v>113</v>
      </c>
      <c r="C164" s="146" t="s">
        <v>358</v>
      </c>
      <c r="D164" s="164" t="s">
        <v>91</v>
      </c>
      <c r="E164" s="167"/>
      <c r="F164" s="167"/>
      <c r="G164" s="167"/>
      <c r="H164" s="167"/>
      <c r="I164" s="287"/>
      <c r="J164" s="321">
        <f t="shared" si="17"/>
        <v>0</v>
      </c>
      <c r="K164" s="170"/>
      <c r="L164" s="73"/>
    </row>
    <row r="165" spans="1:12" ht="30" hidden="1" customHeight="1">
      <c r="A165" s="158">
        <v>138</v>
      </c>
      <c r="B165" s="146" t="s">
        <v>114</v>
      </c>
      <c r="C165" s="146" t="s">
        <v>359</v>
      </c>
      <c r="D165" s="164" t="s">
        <v>91</v>
      </c>
      <c r="E165" s="167"/>
      <c r="F165" s="167"/>
      <c r="G165" s="167"/>
      <c r="H165" s="167"/>
      <c r="I165" s="287"/>
      <c r="J165" s="321">
        <f t="shared" si="17"/>
        <v>0</v>
      </c>
      <c r="K165" s="170"/>
      <c r="L165" s="73"/>
    </row>
    <row r="166" spans="1:12" ht="27" customHeight="1">
      <c r="A166" s="136" t="s">
        <v>447</v>
      </c>
      <c r="B166" s="149"/>
      <c r="C166" s="149"/>
      <c r="D166" s="149"/>
      <c r="E166" s="149"/>
      <c r="F166" s="149"/>
      <c r="G166" s="149"/>
      <c r="H166" s="149"/>
      <c r="I166" s="283"/>
      <c r="J166" s="322"/>
      <c r="K166" s="137"/>
      <c r="L166" s="72"/>
    </row>
    <row r="167" spans="1:12" ht="27" customHeight="1">
      <c r="A167" s="131">
        <v>139</v>
      </c>
      <c r="B167" s="90" t="s">
        <v>301</v>
      </c>
      <c r="C167" s="90" t="s">
        <v>215</v>
      </c>
      <c r="D167" s="91" t="s">
        <v>1021</v>
      </c>
      <c r="E167" s="53">
        <f>HLOOKUP($F$5,'Table 2'!$B$2:$AG$1892,MATCH($B167,'Table 2'!$B$2:$B$1892,0)+10,FALSE)</f>
        <v>0</v>
      </c>
      <c r="F167" s="53">
        <f>HLOOKUP($F$5,'Table 2'!$B$2:$AG$1892,MATCH($B167,'Table 2'!$B$2:$B$1892,0)+11,FALSE)</f>
        <v>0</v>
      </c>
      <c r="G167" s="53">
        <f>HLOOKUP($F$5,'Table 2'!$B$2:$AG$1892,MATCH($B167,'Table 2'!$B$2:$B$1892,0)+12,FALSE)</f>
        <v>0</v>
      </c>
      <c r="H167" s="53">
        <f>HLOOKUP($F$5,'Table 2'!$B$2:$AG$1892,MATCH($B167,'Table 2'!$B$2:$B$1892,0)+13,FALSE)</f>
        <v>0</v>
      </c>
      <c r="I167" s="278"/>
      <c r="J167" s="148">
        <f>+IF(J168&lt;&gt;"-",VALUE(J168),)+IF(J169&lt;&gt;"-",VALUE(J169),)+IF(J170&lt;&gt;"-",VALUE(J170),)+IF(J171&lt;&gt;"-",VALUE(J171),)+IF(J172&lt;&gt;"-",VALUE(J172),)+IF(J173&lt;&gt;"-",VALUE(J173),)+IF(J174&lt;&gt;"-",VALUE(J174),)</f>
        <v>0</v>
      </c>
      <c r="K167" s="70"/>
      <c r="L167" s="71"/>
    </row>
    <row r="168" spans="1:12" ht="27" customHeight="1">
      <c r="A168" s="131">
        <v>140</v>
      </c>
      <c r="B168" s="125" t="s">
        <v>302</v>
      </c>
      <c r="C168" s="90" t="s">
        <v>353</v>
      </c>
      <c r="D168" s="91" t="s">
        <v>1021</v>
      </c>
      <c r="E168" s="53">
        <f>HLOOKUP($F$5,'Table 2'!$B$2:$AG$1892,MATCH($B168,'Table 2'!$B$2:$B$1892,0)+10,FALSE)</f>
        <v>0</v>
      </c>
      <c r="F168" s="51">
        <f>HLOOKUP($F$5,'Table 2'!$B$2:$AG$1892,MATCH($B168,'Table 2'!$B$2:$B$1892,0)+11,FALSE)</f>
        <v>0</v>
      </c>
      <c r="G168" s="51">
        <f>HLOOKUP($F$5,'Table 2'!$B$2:$AG$1892,MATCH($B168,'Table 2'!$B$2:$B$1892,0)+12,FALSE)</f>
        <v>0</v>
      </c>
      <c r="H168" s="51">
        <f>HLOOKUP($F$5,'Table 2'!$B$2:$AG$1892,MATCH($B168,'Table 2'!$B$2:$B$1892,0)+13,FALSE)</f>
        <v>0</v>
      </c>
      <c r="I168" s="273"/>
      <c r="J168" s="66">
        <v>0</v>
      </c>
      <c r="K168" s="67"/>
      <c r="L168" s="74" t="str">
        <f t="shared" ref="L168:L174" si="18">IF(ISBLANK(J168),"&lt;--please fill in the value for 2020",IF(AND(J168&lt;&gt;"-",NOT(ISNUMBER(J168))),"&lt;-- wrong data format",IF(J168="-","",IF(J168&lt;&gt;INT(J168),"&lt;-- please provide an integer",IF(AND(ISBLANK(K168),LEN(J168)&gt;0,OR(_xlfn.POISSON.DIST(J168,AVERAGE(F168:H168),TRUE)&gt;=0.95,_xlfn.POISSON.DIST(J168,AVERAGE(F168:H168),TRUE)&lt;=0.05)),IF(AND(AVERAGE(F168:H168)&lt;1,J168&lt;=2),"","&lt;-- please fill the classification details"),"")))))</f>
        <v/>
      </c>
    </row>
    <row r="169" spans="1:12" ht="27" customHeight="1">
      <c r="A169" s="131">
        <v>141</v>
      </c>
      <c r="B169" s="125" t="s">
        <v>303</v>
      </c>
      <c r="C169" s="90" t="s">
        <v>354</v>
      </c>
      <c r="D169" s="91" t="s">
        <v>1021</v>
      </c>
      <c r="E169" s="53">
        <f>HLOOKUP($F$5,'Table 2'!$B$2:$AG$1892,MATCH($B169,'Table 2'!$B$2:$B$1892,0)+10,FALSE)</f>
        <v>0</v>
      </c>
      <c r="F169" s="51">
        <f>HLOOKUP($F$5,'Table 2'!$B$2:$AG$1892,MATCH($B169,'Table 2'!$B$2:$B$1892,0)+11,FALSE)</f>
        <v>0</v>
      </c>
      <c r="G169" s="51">
        <f>HLOOKUP($F$5,'Table 2'!$B$2:$AG$1892,MATCH($B169,'Table 2'!$B$2:$B$1892,0)+12,FALSE)</f>
        <v>0</v>
      </c>
      <c r="H169" s="51">
        <f>HLOOKUP($F$5,'Table 2'!$B$2:$AG$1892,MATCH($B169,'Table 2'!$B$2:$B$1892,0)+13,FALSE)</f>
        <v>0</v>
      </c>
      <c r="I169" s="273"/>
      <c r="J169" s="66">
        <v>0</v>
      </c>
      <c r="K169" s="67"/>
      <c r="L169" s="74" t="str">
        <f t="shared" si="18"/>
        <v/>
      </c>
    </row>
    <row r="170" spans="1:12" ht="27" customHeight="1">
      <c r="A170" s="131">
        <v>142</v>
      </c>
      <c r="B170" s="90" t="s">
        <v>304</v>
      </c>
      <c r="C170" s="90" t="s">
        <v>355</v>
      </c>
      <c r="D170" s="91" t="s">
        <v>1021</v>
      </c>
      <c r="E170" s="53">
        <f>HLOOKUP($F$5,'Table 2'!$B$2:$AG$1892,MATCH($B170,'Table 2'!$B$2:$B$1892,0)+10,FALSE)</f>
        <v>0</v>
      </c>
      <c r="F170" s="51">
        <f>HLOOKUP($F$5,'Table 2'!$B$2:$AG$1892,MATCH($B170,'Table 2'!$B$2:$B$1892,0)+11,FALSE)</f>
        <v>0</v>
      </c>
      <c r="G170" s="51">
        <f>HLOOKUP($F$5,'Table 2'!$B$2:$AG$1892,MATCH($B170,'Table 2'!$B$2:$B$1892,0)+12,FALSE)</f>
        <v>0</v>
      </c>
      <c r="H170" s="51">
        <f>HLOOKUP($F$5,'Table 2'!$B$2:$AG$1892,MATCH($B170,'Table 2'!$B$2:$B$1892,0)+13,FALSE)</f>
        <v>0</v>
      </c>
      <c r="I170" s="273"/>
      <c r="J170" s="66">
        <v>0</v>
      </c>
      <c r="K170" s="67"/>
      <c r="L170" s="74" t="str">
        <f t="shared" si="18"/>
        <v/>
      </c>
    </row>
    <row r="171" spans="1:12" ht="36.75" customHeight="1">
      <c r="A171" s="131">
        <v>143</v>
      </c>
      <c r="B171" s="90" t="s">
        <v>305</v>
      </c>
      <c r="C171" s="90" t="s">
        <v>356</v>
      </c>
      <c r="D171" s="91" t="s">
        <v>1021</v>
      </c>
      <c r="E171" s="53">
        <f>HLOOKUP($F$5,'Table 2'!$B$2:$AG$1892,MATCH($B171,'Table 2'!$B$2:$B$1892,0)+10,FALSE)</f>
        <v>0</v>
      </c>
      <c r="F171" s="51">
        <f>HLOOKUP($F$5,'Table 2'!$B$2:$AG$1892,MATCH($B171,'Table 2'!$B$2:$B$1892,0)+11,FALSE)</f>
        <v>0</v>
      </c>
      <c r="G171" s="51">
        <f>HLOOKUP($F$5,'Table 2'!$B$2:$AG$1892,MATCH($B171,'Table 2'!$B$2:$B$1892,0)+12,FALSE)</f>
        <v>0</v>
      </c>
      <c r="H171" s="51">
        <f>HLOOKUP($F$5,'Table 2'!$B$2:$AG$1892,MATCH($B171,'Table 2'!$B$2:$B$1892,0)+13,FALSE)</f>
        <v>0</v>
      </c>
      <c r="I171" s="273"/>
      <c r="J171" s="66">
        <v>0</v>
      </c>
      <c r="K171" s="67"/>
      <c r="L171" s="74" t="str">
        <f t="shared" si="18"/>
        <v/>
      </c>
    </row>
    <row r="172" spans="1:12" ht="34.5" customHeight="1">
      <c r="A172" s="131">
        <v>144</v>
      </c>
      <c r="B172" s="90" t="s">
        <v>306</v>
      </c>
      <c r="C172" s="90" t="s">
        <v>357</v>
      </c>
      <c r="D172" s="91" t="s">
        <v>1021</v>
      </c>
      <c r="E172" s="53">
        <f>HLOOKUP($F$5,'Table 2'!$B$2:$AG$1892,MATCH($B172,'Table 2'!$B$2:$B$1892,0)+10,FALSE)</f>
        <v>0</v>
      </c>
      <c r="F172" s="51">
        <f>HLOOKUP($F$5,'Table 2'!$B$2:$AG$1892,MATCH($B172,'Table 2'!$B$2:$B$1892,0)+11,FALSE)</f>
        <v>0</v>
      </c>
      <c r="G172" s="51">
        <f>HLOOKUP($F$5,'Table 2'!$B$2:$AG$1892,MATCH($B172,'Table 2'!$B$2:$B$1892,0)+12,FALSE)</f>
        <v>0</v>
      </c>
      <c r="H172" s="51">
        <f>HLOOKUP($F$5,'Table 2'!$B$2:$AG$1892,MATCH($B172,'Table 2'!$B$2:$B$1892,0)+13,FALSE)</f>
        <v>0</v>
      </c>
      <c r="I172" s="273"/>
      <c r="J172" s="66">
        <v>0</v>
      </c>
      <c r="K172" s="67"/>
      <c r="L172" s="74" t="str">
        <f t="shared" si="18"/>
        <v/>
      </c>
    </row>
    <row r="173" spans="1:12" ht="27" customHeight="1">
      <c r="A173" s="131">
        <v>145</v>
      </c>
      <c r="B173" s="90" t="s">
        <v>307</v>
      </c>
      <c r="C173" s="90" t="s">
        <v>358</v>
      </c>
      <c r="D173" s="91" t="s">
        <v>1021</v>
      </c>
      <c r="E173" s="53">
        <f>HLOOKUP($F$5,'Table 2'!$B$2:$AG$1892,MATCH($B173,'Table 2'!$B$2:$B$1892,0)+10,FALSE)</f>
        <v>0</v>
      </c>
      <c r="F173" s="51">
        <f>HLOOKUP($F$5,'Table 2'!$B$2:$AG$1892,MATCH($B173,'Table 2'!$B$2:$B$1892,0)+11,FALSE)</f>
        <v>0</v>
      </c>
      <c r="G173" s="51">
        <f>HLOOKUP($F$5,'Table 2'!$B$2:$AG$1892,MATCH($B173,'Table 2'!$B$2:$B$1892,0)+12,FALSE)</f>
        <v>0</v>
      </c>
      <c r="H173" s="51">
        <f>HLOOKUP($F$5,'Table 2'!$B$2:$AG$1892,MATCH($B173,'Table 2'!$B$2:$B$1892,0)+13,FALSE)</f>
        <v>0</v>
      </c>
      <c r="I173" s="273"/>
      <c r="J173" s="66">
        <v>0</v>
      </c>
      <c r="K173" s="67"/>
      <c r="L173" s="74" t="str">
        <f t="shared" si="18"/>
        <v/>
      </c>
    </row>
    <row r="174" spans="1:12" ht="27" customHeight="1">
      <c r="A174" s="131">
        <v>146</v>
      </c>
      <c r="B174" s="90" t="s">
        <v>308</v>
      </c>
      <c r="C174" s="90" t="s">
        <v>359</v>
      </c>
      <c r="D174" s="91" t="s">
        <v>1021</v>
      </c>
      <c r="E174" s="53">
        <f>HLOOKUP($F$5,'Table 2'!$B$2:$AG$1892,MATCH($B174,'Table 2'!$B$2:$B$1892,0)+10,FALSE)</f>
        <v>0</v>
      </c>
      <c r="F174" s="51">
        <f>HLOOKUP($F$5,'Table 2'!$B$2:$AG$1892,MATCH($B174,'Table 2'!$B$2:$B$1892,0)+11,FALSE)</f>
        <v>0</v>
      </c>
      <c r="G174" s="51">
        <f>HLOOKUP($F$5,'Table 2'!$B$2:$AG$1892,MATCH($B174,'Table 2'!$B$2:$B$1892,0)+12,FALSE)</f>
        <v>0</v>
      </c>
      <c r="H174" s="51">
        <f>HLOOKUP($F$5,'Table 2'!$B$2:$AG$1892,MATCH($B174,'Table 2'!$B$2:$B$1892,0)+13,FALSE)</f>
        <v>0</v>
      </c>
      <c r="I174" s="275"/>
      <c r="J174" s="66">
        <v>0</v>
      </c>
      <c r="K174" s="67"/>
      <c r="L174" s="74" t="str">
        <f t="shared" si="18"/>
        <v/>
      </c>
    </row>
    <row r="175" spans="1:12" ht="27" customHeight="1">
      <c r="A175" s="136" t="s">
        <v>448</v>
      </c>
      <c r="B175" s="135"/>
      <c r="C175" s="135"/>
      <c r="D175" s="135"/>
      <c r="E175" s="135"/>
      <c r="F175" s="135"/>
      <c r="G175" s="135"/>
      <c r="H175" s="135"/>
      <c r="I175" s="277"/>
      <c r="J175" s="316"/>
      <c r="K175" s="137"/>
      <c r="L175" s="72"/>
    </row>
    <row r="176" spans="1:12" ht="27" customHeight="1">
      <c r="A176" s="131">
        <v>147</v>
      </c>
      <c r="B176" s="90" t="s">
        <v>309</v>
      </c>
      <c r="C176" s="90" t="s">
        <v>215</v>
      </c>
      <c r="D176" s="91" t="s">
        <v>1021</v>
      </c>
      <c r="E176" s="53">
        <f>HLOOKUP($F$5,'Table 2'!$B$2:$AG$1892,MATCH($B176,'Table 2'!$B$2:$B$1892,0)+10,FALSE)</f>
        <v>0</v>
      </c>
      <c r="F176" s="53">
        <f>HLOOKUP($F$5,'Table 2'!$B$2:$AG$1892,MATCH($B176,'Table 2'!$B$2:$B$1892,0)+11,FALSE)</f>
        <v>3</v>
      </c>
      <c r="G176" s="53">
        <f>HLOOKUP($F$5,'Table 2'!$B$2:$AG$1892,MATCH($B176,'Table 2'!$B$2:$B$1892,0)+12,FALSE)</f>
        <v>0</v>
      </c>
      <c r="H176" s="53">
        <f>HLOOKUP($F$5,'Table 2'!$B$2:$AG$1892,MATCH($B176,'Table 2'!$B$2:$B$1892,0)+13,FALSE)</f>
        <v>0</v>
      </c>
      <c r="I176" s="278"/>
      <c r="J176" s="148">
        <f>+IF(J177&lt;&gt;"-",VALUE(J177),)+IF(J178&lt;&gt;"-",VALUE(J178),)+IF(J179&lt;&gt;"-",VALUE(J179),)+IF(J180&lt;&gt;"-",VALUE(J180),)+IF(J181&lt;&gt;"-",VALUE(J181),)+IF(J182&lt;&gt;"-",VALUE(J182),)+IF(J183&lt;&gt;"-",VALUE(J183),)</f>
        <v>0</v>
      </c>
      <c r="K176" s="70"/>
      <c r="L176" s="71"/>
    </row>
    <row r="177" spans="1:12" ht="27" customHeight="1">
      <c r="A177" s="131">
        <v>148</v>
      </c>
      <c r="B177" s="90" t="s">
        <v>336</v>
      </c>
      <c r="C177" s="90" t="s">
        <v>353</v>
      </c>
      <c r="D177" s="91" t="s">
        <v>1021</v>
      </c>
      <c r="E177" s="53">
        <f>HLOOKUP($F$5,'Table 2'!$B$2:$AG$1892,MATCH($B177,'Table 2'!$B$2:$B$1892,0)+10,FALSE)</f>
        <v>0</v>
      </c>
      <c r="F177" s="51">
        <f>HLOOKUP($F$5,'Table 2'!$B$2:$AG$1892,MATCH($B177,'Table 2'!$B$2:$B$1892,0)+11,FALSE)</f>
        <v>0</v>
      </c>
      <c r="G177" s="51">
        <f>HLOOKUP($F$5,'Table 2'!$B$2:$AG$1892,MATCH($B177,'Table 2'!$B$2:$B$1892,0)+12,FALSE)</f>
        <v>0</v>
      </c>
      <c r="H177" s="51">
        <f>HLOOKUP($F$5,'Table 2'!$B$2:$AG$1892,MATCH($B177,'Table 2'!$B$2:$B$1892,0)+13,FALSE)</f>
        <v>0</v>
      </c>
      <c r="I177" s="273"/>
      <c r="J177" s="66">
        <v>0</v>
      </c>
      <c r="K177" s="67"/>
      <c r="L177" s="74" t="str">
        <f t="shared" ref="L177:L183" si="19">IF(ISBLANK(J177),"&lt;--please fill in the value for 2020",IF(AND(J177&lt;&gt;"-",NOT(ISNUMBER(J177))),"&lt;-- wrong data format",IF(J177="-","",IF(J177&lt;&gt;INT(J177),"&lt;-- please provide an integer",IF(AND(ISBLANK(K177),LEN(J177)&gt;0,OR(_xlfn.POISSON.DIST(J177,AVERAGE(F177:H177),TRUE)&gt;=0.95,_xlfn.POISSON.DIST(J177,AVERAGE(F177:H177),TRUE)&lt;=0.05)),IF(AND(AVERAGE(F177:H177)&lt;1,J177&lt;=2),"","&lt;-- please fill the classification details"),"")))))</f>
        <v/>
      </c>
    </row>
    <row r="178" spans="1:12" ht="27" customHeight="1">
      <c r="A178" s="131">
        <v>149</v>
      </c>
      <c r="B178" s="90" t="s">
        <v>337</v>
      </c>
      <c r="C178" s="90" t="s">
        <v>354</v>
      </c>
      <c r="D178" s="91" t="s">
        <v>1021</v>
      </c>
      <c r="E178" s="53">
        <f>HLOOKUP($F$5,'Table 2'!$B$2:$AG$1892,MATCH($B178,'Table 2'!$B$2:$B$1892,0)+10,FALSE)</f>
        <v>0</v>
      </c>
      <c r="F178" s="51">
        <f>HLOOKUP($F$5,'Table 2'!$B$2:$AG$1892,MATCH($B178,'Table 2'!$B$2:$B$1892,0)+11,FALSE)</f>
        <v>0</v>
      </c>
      <c r="G178" s="51">
        <f>HLOOKUP($F$5,'Table 2'!$B$2:$AG$1892,MATCH($B178,'Table 2'!$B$2:$B$1892,0)+12,FALSE)</f>
        <v>0</v>
      </c>
      <c r="H178" s="51">
        <f>HLOOKUP($F$5,'Table 2'!$B$2:$AG$1892,MATCH($B178,'Table 2'!$B$2:$B$1892,0)+13,FALSE)</f>
        <v>0</v>
      </c>
      <c r="I178" s="273"/>
      <c r="J178" s="66">
        <v>0</v>
      </c>
      <c r="K178" s="67"/>
      <c r="L178" s="74" t="str">
        <f t="shared" si="19"/>
        <v/>
      </c>
    </row>
    <row r="179" spans="1:12" ht="27" customHeight="1">
      <c r="A179" s="131">
        <v>150</v>
      </c>
      <c r="B179" s="90" t="s">
        <v>310</v>
      </c>
      <c r="C179" s="90" t="s">
        <v>355</v>
      </c>
      <c r="D179" s="91" t="s">
        <v>1021</v>
      </c>
      <c r="E179" s="53">
        <f>HLOOKUP($F$5,'Table 2'!$B$2:$AG$1892,MATCH($B179,'Table 2'!$B$2:$B$1892,0)+10,FALSE)</f>
        <v>0</v>
      </c>
      <c r="F179" s="51">
        <f>HLOOKUP($F$5,'Table 2'!$B$2:$AG$1892,MATCH($B179,'Table 2'!$B$2:$B$1892,0)+11,FALSE)</f>
        <v>0</v>
      </c>
      <c r="G179" s="51">
        <f>HLOOKUP($F$5,'Table 2'!$B$2:$AG$1892,MATCH($B179,'Table 2'!$B$2:$B$1892,0)+12,FALSE)</f>
        <v>0</v>
      </c>
      <c r="H179" s="51">
        <f>HLOOKUP($F$5,'Table 2'!$B$2:$AG$1892,MATCH($B179,'Table 2'!$B$2:$B$1892,0)+13,FALSE)</f>
        <v>0</v>
      </c>
      <c r="I179" s="273"/>
      <c r="J179" s="66">
        <v>0</v>
      </c>
      <c r="K179" s="67"/>
      <c r="L179" s="74" t="str">
        <f t="shared" si="19"/>
        <v/>
      </c>
    </row>
    <row r="180" spans="1:12" ht="39.75" customHeight="1">
      <c r="A180" s="131">
        <v>151</v>
      </c>
      <c r="B180" s="90" t="s">
        <v>311</v>
      </c>
      <c r="C180" s="90" t="s">
        <v>356</v>
      </c>
      <c r="D180" s="91" t="s">
        <v>1021</v>
      </c>
      <c r="E180" s="53">
        <f>HLOOKUP($F$5,'Table 2'!$B$2:$AG$1892,MATCH($B180,'Table 2'!$B$2:$B$1892,0)+10,FALSE)</f>
        <v>0</v>
      </c>
      <c r="F180" s="51">
        <f>HLOOKUP($F$5,'Table 2'!$B$2:$AG$1892,MATCH($B180,'Table 2'!$B$2:$B$1892,0)+11,FALSE)</f>
        <v>0</v>
      </c>
      <c r="G180" s="51">
        <f>HLOOKUP($F$5,'Table 2'!$B$2:$AG$1892,MATCH($B180,'Table 2'!$B$2:$B$1892,0)+12,FALSE)</f>
        <v>0</v>
      </c>
      <c r="H180" s="51">
        <f>HLOOKUP($F$5,'Table 2'!$B$2:$AG$1892,MATCH($B180,'Table 2'!$B$2:$B$1892,0)+13,FALSE)</f>
        <v>0</v>
      </c>
      <c r="I180" s="273"/>
      <c r="J180" s="66">
        <v>0</v>
      </c>
      <c r="K180" s="67"/>
      <c r="L180" s="74" t="str">
        <f t="shared" si="19"/>
        <v/>
      </c>
    </row>
    <row r="181" spans="1:12" ht="41.25" customHeight="1">
      <c r="A181" s="131">
        <v>152</v>
      </c>
      <c r="B181" s="90" t="s">
        <v>312</v>
      </c>
      <c r="C181" s="90" t="s">
        <v>357</v>
      </c>
      <c r="D181" s="91" t="s">
        <v>1021</v>
      </c>
      <c r="E181" s="53">
        <f>HLOOKUP($F$5,'Table 2'!$B$2:$AG$1892,MATCH($B181,'Table 2'!$B$2:$B$1892,0)+10,FALSE)</f>
        <v>2</v>
      </c>
      <c r="F181" s="51">
        <f>HLOOKUP($F$5,'Table 2'!$B$2:$AG$1892,MATCH($B181,'Table 2'!$B$2:$B$1892,0)+11,FALSE)</f>
        <v>3</v>
      </c>
      <c r="G181" s="51">
        <f>HLOOKUP($F$5,'Table 2'!$B$2:$AG$1892,MATCH($B181,'Table 2'!$B$2:$B$1892,0)+12,FALSE)</f>
        <v>0</v>
      </c>
      <c r="H181" s="51">
        <f>HLOOKUP($F$5,'Table 2'!$B$2:$AG$1892,MATCH($B181,'Table 2'!$B$2:$B$1892,0)+13,FALSE)</f>
        <v>0</v>
      </c>
      <c r="I181" s="273"/>
      <c r="J181" s="66">
        <v>0</v>
      </c>
      <c r="K181" s="67"/>
      <c r="L181" s="74" t="str">
        <f t="shared" si="19"/>
        <v/>
      </c>
    </row>
    <row r="182" spans="1:12" ht="27" customHeight="1">
      <c r="A182" s="131">
        <v>153</v>
      </c>
      <c r="B182" s="90" t="s">
        <v>313</v>
      </c>
      <c r="C182" s="90" t="s">
        <v>358</v>
      </c>
      <c r="D182" s="91" t="s">
        <v>1021</v>
      </c>
      <c r="E182" s="53">
        <f>HLOOKUP($F$5,'Table 2'!$B$2:$AG$1892,MATCH($B182,'Table 2'!$B$2:$B$1892,0)+10,FALSE)</f>
        <v>0</v>
      </c>
      <c r="F182" s="51">
        <f>HLOOKUP($F$5,'Table 2'!$B$2:$AG$1892,MATCH($B182,'Table 2'!$B$2:$B$1892,0)+11,FALSE)</f>
        <v>0</v>
      </c>
      <c r="G182" s="51">
        <f>HLOOKUP($F$5,'Table 2'!$B$2:$AG$1892,MATCH($B182,'Table 2'!$B$2:$B$1892,0)+12,FALSE)</f>
        <v>0</v>
      </c>
      <c r="H182" s="51">
        <f>HLOOKUP($F$5,'Table 2'!$B$2:$AG$1892,MATCH($B182,'Table 2'!$B$2:$B$1892,0)+13,FALSE)</f>
        <v>0</v>
      </c>
      <c r="I182" s="273"/>
      <c r="J182" s="66">
        <v>0</v>
      </c>
      <c r="K182" s="67"/>
      <c r="L182" s="74" t="str">
        <f t="shared" si="19"/>
        <v/>
      </c>
    </row>
    <row r="183" spans="1:12" ht="27" customHeight="1">
      <c r="A183" s="131">
        <v>154</v>
      </c>
      <c r="B183" s="90" t="s">
        <v>314</v>
      </c>
      <c r="C183" s="90" t="s">
        <v>359</v>
      </c>
      <c r="D183" s="91" t="s">
        <v>1021</v>
      </c>
      <c r="E183" s="53">
        <f>HLOOKUP($F$5,'Table 2'!$B$2:$AG$1892,MATCH($B183,'Table 2'!$B$2:$B$1892,0)+10,FALSE)</f>
        <v>0</v>
      </c>
      <c r="F183" s="51">
        <f>HLOOKUP($F$5,'Table 2'!$B$2:$AG$1892,MATCH($B183,'Table 2'!$B$2:$B$1892,0)+11,FALSE)</f>
        <v>0</v>
      </c>
      <c r="G183" s="51">
        <f>HLOOKUP($F$5,'Table 2'!$B$2:$AG$1892,MATCH($B183,'Table 2'!$B$2:$B$1892,0)+12,FALSE)</f>
        <v>0</v>
      </c>
      <c r="H183" s="51">
        <f>HLOOKUP($F$5,'Table 2'!$B$2:$AG$1892,MATCH($B183,'Table 2'!$B$2:$B$1892,0)+13,FALSE)</f>
        <v>0</v>
      </c>
      <c r="I183" s="275"/>
      <c r="J183" s="66">
        <v>0</v>
      </c>
      <c r="K183" s="67"/>
      <c r="L183" s="74" t="str">
        <f t="shared" si="19"/>
        <v/>
      </c>
    </row>
    <row r="184" spans="1:12" ht="4.5" customHeight="1">
      <c r="A184" s="140"/>
      <c r="B184" s="141"/>
      <c r="C184" s="141"/>
      <c r="D184" s="142"/>
      <c r="E184" s="142"/>
      <c r="F184" s="142"/>
      <c r="G184" s="142"/>
      <c r="H184" s="142"/>
      <c r="I184" s="289"/>
      <c r="J184" s="324"/>
      <c r="K184" s="143"/>
      <c r="L184" s="75"/>
    </row>
    <row r="185" spans="1:12" ht="30" customHeight="1">
      <c r="A185" s="136" t="s">
        <v>351</v>
      </c>
      <c r="B185" s="135"/>
      <c r="C185" s="135"/>
      <c r="D185" s="135"/>
      <c r="E185" s="135"/>
      <c r="F185" s="135"/>
      <c r="G185" s="135"/>
      <c r="H185" s="135"/>
      <c r="I185" s="277"/>
      <c r="J185" s="316"/>
      <c r="K185" s="137"/>
      <c r="L185" s="72"/>
    </row>
    <row r="186" spans="1:12" ht="37.5" customHeight="1">
      <c r="A186" s="128">
        <v>155</v>
      </c>
      <c r="B186" s="90" t="s">
        <v>192</v>
      </c>
      <c r="C186" s="86" t="s">
        <v>184</v>
      </c>
      <c r="D186" s="91" t="s">
        <v>1021</v>
      </c>
      <c r="E186" s="52">
        <f>HLOOKUP($F$5,'Table 0'!$B$2:$AG$452,MATCH($B186,'Table 0'!$B$2:$B$452,0)+10,FALSE)</f>
        <v>0</v>
      </c>
      <c r="F186" s="52">
        <f>HLOOKUP($F$5,'Table 0'!$B$2:$AG$452,MATCH($B186,'Table 0'!$B$2:$B$452,0)+11,FALSE)</f>
        <v>0</v>
      </c>
      <c r="G186" s="52">
        <f>HLOOKUP($F$5,'Table 0'!$B$2:$AG$452,MATCH($B186,'Table 0'!$B$2:$B$452,0)+12,FALSE)</f>
        <v>0</v>
      </c>
      <c r="H186" s="52">
        <f>HLOOKUP($F$5,'Table 0'!$B$2:$AG$452,MATCH($B186,'Table 0'!$B$2:$B$452,0)+13,FALSE)</f>
        <v>0</v>
      </c>
      <c r="I186" s="281"/>
      <c r="J186" s="318">
        <f>+IF(J187&lt;&gt;"-",VALUE(J187),)+IF(J188&lt;&gt;"-",VALUE(J188),)</f>
        <v>0</v>
      </c>
      <c r="K186" s="70"/>
      <c r="L186" s="71"/>
    </row>
    <row r="187" spans="1:12" ht="39.75" customHeight="1">
      <c r="A187" s="128">
        <v>156</v>
      </c>
      <c r="B187" s="90" t="s">
        <v>193</v>
      </c>
      <c r="C187" s="86" t="s">
        <v>405</v>
      </c>
      <c r="D187" s="91" t="s">
        <v>1021</v>
      </c>
      <c r="E187" s="52">
        <f>HLOOKUP($F$5,'Table 0'!$B$2:$AG$452,MATCH($B187,'Table 0'!$B$2:$B$452,0)+10,FALSE)</f>
        <v>0</v>
      </c>
      <c r="F187" s="51">
        <f>HLOOKUP($F$5,'Table 0'!$B$2:$AG$452,MATCH($B187,'Table 0'!$B$2:$B$452,0)+11,FALSE)</f>
        <v>0</v>
      </c>
      <c r="G187" s="51">
        <f>HLOOKUP($F$5,'Table 0'!$B$2:$AG$452,MATCH($B187,'Table 0'!$B$2:$B$452,0)+12,FALSE)</f>
        <v>0</v>
      </c>
      <c r="H187" s="51">
        <f>HLOOKUP($F$5,'Table 0'!$B$2:$AG$452,MATCH($B187,'Table 0'!$B$2:$B$452,0)+13,FALSE)</f>
        <v>0</v>
      </c>
      <c r="I187" s="273"/>
      <c r="J187" s="314">
        <v>0</v>
      </c>
      <c r="K187" s="67"/>
      <c r="L187" s="74" t="str">
        <f t="shared" ref="L187:L188" si="20">IF(ISBLANK(J187),"&lt;--please fill in the value for 2020",IF(AND(J187&lt;&gt;"-",NOT(ISNUMBER(J187))),"&lt;-- wrong data format",IF(J187="-","",IF(J187&lt;&gt;INT(J187),"&lt;-- please provide an integer",IF(AND(ISBLANK(K187),LEN(J187)&gt;0,OR(_xlfn.POISSON.DIST(J187,AVERAGE(F187:H187),TRUE)&gt;=0.95,_xlfn.POISSON.DIST(J187,AVERAGE(F187:H187),TRUE)&lt;=0.05)),IF(AND(AVERAGE(F187:H187)&lt;1,J187&lt;=2),"","&lt;-- please fill the classification details"),"")))))</f>
        <v/>
      </c>
    </row>
    <row r="188" spans="1:12" s="151" customFormat="1" ht="38.25" customHeight="1">
      <c r="A188" s="144">
        <v>157</v>
      </c>
      <c r="B188" s="145" t="s">
        <v>194</v>
      </c>
      <c r="C188" s="146" t="s">
        <v>406</v>
      </c>
      <c r="D188" s="91" t="s">
        <v>1021</v>
      </c>
      <c r="E188" s="52">
        <f>HLOOKUP($F$5,'Table 0'!$B$2:$AG$452,MATCH($B188,'Table 0'!$B$2:$B$452,0)+10,FALSE)</f>
        <v>0</v>
      </c>
      <c r="F188" s="148">
        <f>HLOOKUP($F$5,'Table 0'!$B$2:$AG$452,MATCH($B188,'Table 0'!$B$2:$B$452,0)+11,FALSE)</f>
        <v>0</v>
      </c>
      <c r="G188" s="148">
        <f>HLOOKUP($F$5,'Table 0'!$B$2:$AG$452,MATCH($B188,'Table 0'!$B$2:$B$452,0)+12,FALSE)</f>
        <v>0</v>
      </c>
      <c r="H188" s="148">
        <f>HLOOKUP($F$5,'Table 0'!$B$2:$AG$452,MATCH($B188,'Table 0'!$B$2:$B$452,0)+13,FALSE)</f>
        <v>0</v>
      </c>
      <c r="I188" s="282"/>
      <c r="J188" s="66">
        <v>0</v>
      </c>
      <c r="K188" s="150"/>
      <c r="L188" s="74" t="str">
        <f t="shared" si="20"/>
        <v/>
      </c>
    </row>
    <row r="189" spans="1:12" s="151" customFormat="1" ht="4.5" customHeight="1">
      <c r="A189" s="153"/>
      <c r="B189" s="154"/>
      <c r="C189" s="154"/>
      <c r="D189" s="155"/>
      <c r="E189" s="155"/>
      <c r="F189" s="155"/>
      <c r="G189" s="155"/>
      <c r="H189" s="155"/>
      <c r="I189" s="297"/>
      <c r="J189" s="325"/>
      <c r="K189" s="304"/>
      <c r="L189" s="75"/>
    </row>
    <row r="190" spans="1:12" s="151" customFormat="1" ht="30" customHeight="1">
      <c r="A190" s="136" t="s">
        <v>348</v>
      </c>
      <c r="B190" s="149"/>
      <c r="C190" s="149"/>
      <c r="D190" s="149"/>
      <c r="E190" s="149"/>
      <c r="F190" s="149"/>
      <c r="G190" s="149"/>
      <c r="H190" s="149"/>
      <c r="I190" s="283"/>
      <c r="J190" s="322"/>
      <c r="K190" s="157"/>
      <c r="L190" s="152"/>
    </row>
    <row r="191" spans="1:12" s="151" customFormat="1" ht="30" customHeight="1">
      <c r="A191" s="144">
        <v>158</v>
      </c>
      <c r="B191" s="145" t="s">
        <v>62</v>
      </c>
      <c r="C191" s="145" t="s">
        <v>346</v>
      </c>
      <c r="D191" s="91" t="s">
        <v>1021</v>
      </c>
      <c r="E191" s="148">
        <f>HLOOKUP($F$5,'Table 0'!$B$2:$AG$452,MATCH($B191,'Table 0'!$B$2:$B$452,0)+10,FALSE)</f>
        <v>9</v>
      </c>
      <c r="F191" s="148">
        <f>HLOOKUP($F$5,'Table 0'!$B$2:$AG$452,MATCH($B191,'Table 0'!$B$2:$B$452,0)+11,FALSE)</f>
        <v>7</v>
      </c>
      <c r="G191" s="148">
        <f>HLOOKUP($F$5,'Table 0'!$B$2:$AG$452,MATCH($B191,'Table 0'!$B$2:$B$452,0)+12,FALSE)</f>
        <v>4</v>
      </c>
      <c r="H191" s="148">
        <f>HLOOKUP($F$5,'Table 0'!$B$2:$AG$452,MATCH($B191,'Table 0'!$B$2:$B$452,0)+13,FALSE)</f>
        <v>10</v>
      </c>
      <c r="I191" s="290"/>
      <c r="J191" s="66">
        <v>3</v>
      </c>
      <c r="K191" s="150"/>
      <c r="L191" s="74" t="str">
        <f t="shared" ref="L191:L192" si="21">IF(ISBLANK(J191),"&lt;--please fill in the value for 2020",IF(AND(J191&lt;&gt;"-",NOT(ISNUMBER(J191))),"&lt;-- wrong data format",IF(J191="-","",IF(J191&lt;&gt;INT(J191),"&lt;-- please provide an integer",IF(AND(ISBLANK(K191),LEN(J191)&gt;0,OR(_xlfn.POISSON.DIST(J191,AVERAGE(F191:H191),TRUE)&gt;=0.95,_xlfn.POISSON.DIST(J191,AVERAGE(F191:H191),TRUE)&lt;=0.05)),IF(AND(AVERAGE(F191:H191)&lt;1,J191&lt;=2),"","&lt;-- please fill the classification details"),"")))))</f>
        <v/>
      </c>
    </row>
    <row r="192" spans="1:12" ht="30" customHeight="1">
      <c r="A192" s="131">
        <v>159</v>
      </c>
      <c r="B192" s="125" t="s">
        <v>273</v>
      </c>
      <c r="C192" s="90" t="s">
        <v>347</v>
      </c>
      <c r="D192" s="91" t="s">
        <v>1021</v>
      </c>
      <c r="E192" s="51">
        <f>HLOOKUP($F$5,'Table 0'!$B$2:$AG$452,MATCH($B192,'Table 0'!$B$2:$B$452,0)+10,FALSE)</f>
        <v>1</v>
      </c>
      <c r="F192" s="51">
        <f>HLOOKUP($F$5,'Table 0'!$B$2:$AG$452,MATCH($B192,'Table 0'!$B$2:$B$452,0)+11,FALSE)</f>
        <v>1</v>
      </c>
      <c r="G192" s="51">
        <f>HLOOKUP($F$5,'Table 0'!$B$2:$AG$452,MATCH($B192,'Table 0'!$B$2:$B$452,0)+12,FALSE)</f>
        <v>1</v>
      </c>
      <c r="H192" s="51">
        <f>HLOOKUP($F$5,'Table 0'!$B$2:$AG$452,MATCH($B192,'Table 0'!$B$2:$B$452,0)+13,FALSE)</f>
        <v>0</v>
      </c>
      <c r="I192" s="275"/>
      <c r="J192" s="66">
        <v>1</v>
      </c>
      <c r="K192" s="67"/>
      <c r="L192" s="74" t="str">
        <f t="shared" si="21"/>
        <v/>
      </c>
    </row>
    <row r="193" spans="1:12" ht="4.5" customHeight="1">
      <c r="A193" s="140"/>
      <c r="B193" s="141"/>
      <c r="C193" s="141"/>
      <c r="D193" s="142"/>
      <c r="E193" s="142"/>
      <c r="F193" s="142"/>
      <c r="G193" s="142"/>
      <c r="H193" s="142"/>
      <c r="I193" s="289"/>
      <c r="J193" s="324"/>
      <c r="K193" s="143"/>
      <c r="L193" s="75"/>
    </row>
    <row r="194" spans="1:12" ht="27" customHeight="1">
      <c r="A194" s="136" t="s">
        <v>360</v>
      </c>
      <c r="B194" s="135"/>
      <c r="C194" s="135"/>
      <c r="D194" s="135"/>
      <c r="E194" s="135"/>
      <c r="F194" s="135"/>
      <c r="G194" s="135"/>
      <c r="H194" s="135"/>
      <c r="I194" s="277"/>
      <c r="J194" s="316"/>
      <c r="K194" s="137"/>
      <c r="L194" s="72"/>
    </row>
    <row r="195" spans="1:12" ht="27" customHeight="1">
      <c r="A195" s="128">
        <v>160</v>
      </c>
      <c r="B195" s="90" t="s">
        <v>63</v>
      </c>
      <c r="C195" s="86" t="s">
        <v>185</v>
      </c>
      <c r="D195" s="91" t="s">
        <v>1021</v>
      </c>
      <c r="E195" s="52">
        <f>HLOOKUP($F$5,'Table 3'!$B$2:$AG$242,MATCH($B195,'Table 3'!$B$2:$B$242,0)+10,FALSE)</f>
        <v>4</v>
      </c>
      <c r="F195" s="52">
        <f>HLOOKUP($F$5,'Table 3'!$B$2:$AG$242,MATCH($B195,'Table 3'!$B$2:$B$242,0)+11,FALSE)</f>
        <v>6</v>
      </c>
      <c r="G195" s="52">
        <f>HLOOKUP($F$5,'Table 3'!$B$2:$AG$242,MATCH($B195,'Table 3'!$B$2:$B$242,0)+12,FALSE)</f>
        <v>4</v>
      </c>
      <c r="H195" s="52">
        <f>HLOOKUP($F$5,'Table 3'!$B$2:$AG$242,MATCH($B195,'Table 3'!$B$2:$B$242,0)+13,FALSE)</f>
        <v>5</v>
      </c>
      <c r="I195" s="281"/>
      <c r="J195" s="318">
        <f>+IF(J196&lt;&gt;"-",VALUE(J196),)+IF(J197&lt;&gt;"-",VALUE(J197),)+IF(J198&lt;&gt;"-",VALUE(J198),)+IF(J200&lt;&gt;"-",VALUE(J200),)++IF(J201&lt;&gt;"-",VALUE(J201),)+IF(J202&lt;&gt;"-",VALUE(J202),)+IF(J203&lt;&gt;"-",VALUE(J203),)</f>
        <v>4</v>
      </c>
      <c r="K195" s="70"/>
      <c r="L195" s="71"/>
    </row>
    <row r="196" spans="1:12" ht="27" customHeight="1">
      <c r="A196" s="128">
        <v>161</v>
      </c>
      <c r="B196" s="90" t="s">
        <v>64</v>
      </c>
      <c r="C196" s="86" t="s">
        <v>407</v>
      </c>
      <c r="D196" s="91" t="s">
        <v>1021</v>
      </c>
      <c r="E196" s="52">
        <f>HLOOKUP($F$5,'Table 3'!$B$2:$AG$242,MATCH($B196,'Table 3'!$B$2:$B$242,0)+10,FALSE)</f>
        <v>2</v>
      </c>
      <c r="F196" s="51">
        <f>HLOOKUP($F$5,'Table 3'!$B$2:$AG$242,MATCH($B196,'Table 3'!$B$2:$B$242,0)+11,FALSE)</f>
        <v>1</v>
      </c>
      <c r="G196" s="51">
        <f>HLOOKUP($F$5,'Table 3'!$B$2:$AG$242,MATCH($B196,'Table 3'!$B$2:$B$242,0)+12,FALSE)</f>
        <v>1</v>
      </c>
      <c r="H196" s="51">
        <f>HLOOKUP($F$5,'Table 3'!$B$2:$AG$242,MATCH($B196,'Table 3'!$B$2:$B$242,0)+13,FALSE)</f>
        <v>1</v>
      </c>
      <c r="I196" s="273"/>
      <c r="J196" s="66">
        <v>0</v>
      </c>
      <c r="K196" s="67"/>
      <c r="L196" s="74" t="str">
        <f t="shared" ref="L196:L203" si="22">IF(ISBLANK(J196),"&lt;--please fill in the value for 2020",IF(AND(J196&lt;&gt;"-",NOT(ISNUMBER(J196))),"&lt;-- wrong data format",IF(J196="-","",IF(J196&lt;&gt;INT(J196),"&lt;-- please provide an integer",IF(AND(ISBLANK(K196),LEN(J196)&gt;0,OR(_xlfn.POISSON.DIST(J196,AVERAGE(F196:H196),TRUE)&gt;=0.95,_xlfn.POISSON.DIST(J196,AVERAGE(F196:H196),TRUE)&lt;=0.05)),IF(AND(AVERAGE(F196:H196)&lt;1,J196&lt;=2),"","&lt;-- please fill the classification details"),"")))))</f>
        <v/>
      </c>
    </row>
    <row r="197" spans="1:12" ht="27" customHeight="1">
      <c r="A197" s="128">
        <v>162</v>
      </c>
      <c r="B197" s="90" t="s">
        <v>65</v>
      </c>
      <c r="C197" s="86" t="s">
        <v>408</v>
      </c>
      <c r="D197" s="91" t="s">
        <v>1021</v>
      </c>
      <c r="E197" s="52">
        <f>HLOOKUP($F$5,'Table 3'!$B$2:$AG$242,MATCH($B197,'Table 3'!$B$2:$B$242,0)+10,FALSE)</f>
        <v>1</v>
      </c>
      <c r="F197" s="51">
        <f>HLOOKUP($F$5,'Table 3'!$B$2:$AG$242,MATCH($B197,'Table 3'!$B$2:$B$242,0)+11,FALSE)</f>
        <v>1</v>
      </c>
      <c r="G197" s="51">
        <f>HLOOKUP($F$5,'Table 3'!$B$2:$AG$242,MATCH($B197,'Table 3'!$B$2:$B$242,0)+12,FALSE)</f>
        <v>1</v>
      </c>
      <c r="H197" s="51">
        <f>HLOOKUP($F$5,'Table 3'!$B$2:$AG$242,MATCH($B197,'Table 3'!$B$2:$B$242,0)+13,FALSE)</f>
        <v>1</v>
      </c>
      <c r="I197" s="273"/>
      <c r="J197" s="66">
        <v>0</v>
      </c>
      <c r="K197" s="67"/>
      <c r="L197" s="74" t="str">
        <f t="shared" si="22"/>
        <v/>
      </c>
    </row>
    <row r="198" spans="1:12" ht="27" customHeight="1">
      <c r="A198" s="128">
        <v>163</v>
      </c>
      <c r="B198" s="90" t="s">
        <v>66</v>
      </c>
      <c r="C198" s="86" t="s">
        <v>409</v>
      </c>
      <c r="D198" s="91" t="s">
        <v>1021</v>
      </c>
      <c r="E198" s="52">
        <f>HLOOKUP($F$5,'Table 3'!$B$2:$AG$242,MATCH($B198,'Table 3'!$B$2:$B$242,0)+10,FALSE)</f>
        <v>0</v>
      </c>
      <c r="F198" s="51">
        <f>HLOOKUP($F$5,'Table 3'!$B$2:$AG$242,MATCH($B198,'Table 3'!$B$2:$B$242,0)+11,FALSE)</f>
        <v>0</v>
      </c>
      <c r="G198" s="51">
        <f>HLOOKUP($F$5,'Table 3'!$B$2:$AG$242,MATCH($B198,'Table 3'!$B$2:$B$242,0)+12,FALSE)</f>
        <v>0</v>
      </c>
      <c r="H198" s="51">
        <f>HLOOKUP($F$5,'Table 3'!$B$2:$AG$242,MATCH($B198,'Table 3'!$B$2:$B$242,0)+13,FALSE)</f>
        <v>0</v>
      </c>
      <c r="I198" s="273"/>
      <c r="J198" s="66">
        <v>0</v>
      </c>
      <c r="K198" s="67"/>
      <c r="L198" s="74" t="str">
        <f t="shared" si="22"/>
        <v/>
      </c>
    </row>
    <row r="199" spans="1:12" ht="27" hidden="1" customHeight="1">
      <c r="A199" s="128">
        <v>164</v>
      </c>
      <c r="B199" s="90" t="s">
        <v>67</v>
      </c>
      <c r="C199" s="86" t="s">
        <v>410</v>
      </c>
      <c r="D199" s="91" t="s">
        <v>1021</v>
      </c>
      <c r="E199" s="52">
        <f>HLOOKUP($F$5,'Table 3'!$B$2:$AG$242,MATCH($B199,'Table 3'!$B$2:$B$242,0)+10,FALSE)</f>
        <v>1</v>
      </c>
      <c r="F199" s="51">
        <f>HLOOKUP($F$5,'Table 3'!$B$2:$AG$242,MATCH($B199,'Table 3'!$B$2:$B$242,0)+11,FALSE)</f>
        <v>3</v>
      </c>
      <c r="G199" s="51">
        <f>HLOOKUP($F$5,'Table 3'!$B$2:$AG$242,MATCH($B199,'Table 3'!$B$2:$B$242,0)+12,FALSE)</f>
        <v>2</v>
      </c>
      <c r="H199" s="51">
        <f>HLOOKUP($F$5,'Table 3'!$B$2:$AG$242,MATCH($B199,'Table 3'!$B$2:$B$242,0)+13,FALSE)</f>
        <v>3</v>
      </c>
      <c r="I199" s="273"/>
      <c r="J199" s="66"/>
      <c r="K199" s="67"/>
      <c r="L199" s="74"/>
    </row>
    <row r="200" spans="1:12" ht="27" customHeight="1">
      <c r="A200" s="128">
        <v>165</v>
      </c>
      <c r="B200" s="90" t="s">
        <v>321</v>
      </c>
      <c r="C200" s="90" t="s">
        <v>411</v>
      </c>
      <c r="D200" s="91" t="s">
        <v>1021</v>
      </c>
      <c r="E200" s="52">
        <f>HLOOKUP($F$5,'Table 3'!$B$2:$AG$242,MATCH($B200,'Table 3'!$B$2:$B$242,0)+10,FALSE)</f>
        <v>1</v>
      </c>
      <c r="F200" s="51">
        <f>HLOOKUP($F$5,'Table 3'!$B$2:$AG$242,MATCH($B200,'Table 3'!$B$2:$B$242,0)+11,FALSE)</f>
        <v>3</v>
      </c>
      <c r="G200" s="51">
        <f>HLOOKUP($F$5,'Table 3'!$B$2:$AG$242,MATCH($B200,'Table 3'!$B$2:$B$242,0)+12,FALSE)</f>
        <v>2</v>
      </c>
      <c r="H200" s="51">
        <f>HLOOKUP($F$5,'Table 3'!$B$2:$AG$242,MATCH($B200,'Table 3'!$B$2:$B$242,0)+13,FALSE)</f>
        <v>3</v>
      </c>
      <c r="I200" s="273"/>
      <c r="J200" s="66">
        <v>3</v>
      </c>
      <c r="K200" s="67"/>
      <c r="L200" s="74" t="str">
        <f t="shared" si="22"/>
        <v/>
      </c>
    </row>
    <row r="201" spans="1:12" ht="27" customHeight="1">
      <c r="A201" s="128">
        <v>166</v>
      </c>
      <c r="B201" s="90" t="s">
        <v>339</v>
      </c>
      <c r="C201" s="90" t="s">
        <v>412</v>
      </c>
      <c r="D201" s="91" t="s">
        <v>1021</v>
      </c>
      <c r="E201" s="52">
        <f>HLOOKUP($F$5,'Table 3'!$B$2:$AG$242,MATCH($B201,'Table 3'!$B$2:$B$242,0)+10,FALSE)</f>
        <v>0</v>
      </c>
      <c r="F201" s="51">
        <f>HLOOKUP($F$5,'Table 3'!$B$2:$AG$242,MATCH($B201,'Table 3'!$B$2:$B$242,0)+11,FALSE)</f>
        <v>0</v>
      </c>
      <c r="G201" s="51">
        <f>HLOOKUP($F$5,'Table 3'!$B$2:$AG$242,MATCH($B201,'Table 3'!$B$2:$B$242,0)+12,FALSE)</f>
        <v>0</v>
      </c>
      <c r="H201" s="51">
        <f>HLOOKUP($F$5,'Table 3'!$B$2:$AG$242,MATCH($B201,'Table 3'!$B$2:$B$242,0)+13,FALSE)</f>
        <v>0</v>
      </c>
      <c r="I201" s="273"/>
      <c r="J201" s="66">
        <v>0</v>
      </c>
      <c r="K201" s="67"/>
      <c r="L201" s="74" t="str">
        <f t="shared" si="22"/>
        <v/>
      </c>
    </row>
    <row r="202" spans="1:12" ht="27" customHeight="1">
      <c r="A202" s="128">
        <v>167</v>
      </c>
      <c r="B202" s="90" t="s">
        <v>68</v>
      </c>
      <c r="C202" s="86" t="s">
        <v>413</v>
      </c>
      <c r="D202" s="91" t="s">
        <v>1021</v>
      </c>
      <c r="E202" s="52">
        <f>HLOOKUP($F$5,'Table 3'!$B$2:$AG$242,MATCH($B202,'Table 3'!$B$2:$B$242,0)+10,FALSE)</f>
        <v>0</v>
      </c>
      <c r="F202" s="51">
        <f>HLOOKUP($F$5,'Table 3'!$B$2:$AG$242,MATCH($B202,'Table 3'!$B$2:$B$242,0)+11,FALSE)</f>
        <v>1</v>
      </c>
      <c r="G202" s="51">
        <f>HLOOKUP($F$5,'Table 3'!$B$2:$AG$242,MATCH($B202,'Table 3'!$B$2:$B$242,0)+12,FALSE)</f>
        <v>0</v>
      </c>
      <c r="H202" s="51">
        <f>HLOOKUP($F$5,'Table 3'!$B$2:$AG$242,MATCH($B202,'Table 3'!$B$2:$B$242,0)+13,FALSE)</f>
        <v>0</v>
      </c>
      <c r="I202" s="273"/>
      <c r="J202" s="66">
        <v>1</v>
      </c>
      <c r="K202" s="67"/>
      <c r="L202" s="74" t="str">
        <f t="shared" si="22"/>
        <v/>
      </c>
    </row>
    <row r="203" spans="1:12" ht="27" customHeight="1">
      <c r="A203" s="128">
        <v>168</v>
      </c>
      <c r="B203" s="90" t="s">
        <v>69</v>
      </c>
      <c r="C203" s="86" t="s">
        <v>414</v>
      </c>
      <c r="D203" s="91" t="s">
        <v>1021</v>
      </c>
      <c r="E203" s="52">
        <f>HLOOKUP($F$5,'Table 3'!$B$2:$AG$242,MATCH($B203,'Table 3'!$B$2:$B$242,0)+10,FALSE)</f>
        <v>0</v>
      </c>
      <c r="F203" s="51">
        <f>HLOOKUP($F$5,'Table 3'!$B$2:$AG$242,MATCH($B203,'Table 3'!$B$2:$B$242,0)+11,FALSE)</f>
        <v>0</v>
      </c>
      <c r="G203" s="51">
        <f>HLOOKUP($F$5,'Table 3'!$B$2:$AG$242,MATCH($B203,'Table 3'!$B$2:$B$242,0)+12,FALSE)</f>
        <v>0</v>
      </c>
      <c r="H203" s="51">
        <f>HLOOKUP($F$5,'Table 3'!$B$2:$AG$242,MATCH($B203,'Table 3'!$B$2:$B$242,0)+13,FALSE)</f>
        <v>0</v>
      </c>
      <c r="I203" s="275"/>
      <c r="J203" s="66">
        <v>0</v>
      </c>
      <c r="K203" s="67"/>
      <c r="L203" s="74" t="str">
        <f t="shared" si="22"/>
        <v/>
      </c>
    </row>
    <row r="204" spans="1:12" ht="4.5" customHeight="1">
      <c r="A204" s="140"/>
      <c r="B204" s="141"/>
      <c r="C204" s="141"/>
      <c r="D204" s="142"/>
      <c r="E204" s="142"/>
      <c r="F204" s="142"/>
      <c r="G204" s="142"/>
      <c r="H204" s="142"/>
      <c r="I204" s="289"/>
      <c r="J204" s="142"/>
      <c r="K204" s="143"/>
      <c r="L204" s="75"/>
    </row>
    <row r="205" spans="1:12" ht="27" customHeight="1">
      <c r="A205" s="136" t="s">
        <v>415</v>
      </c>
      <c r="B205" s="135"/>
      <c r="C205" s="135"/>
      <c r="D205" s="135"/>
      <c r="E205" s="135"/>
      <c r="F205" s="135"/>
      <c r="G205" s="135"/>
      <c r="H205" s="135"/>
      <c r="I205" s="277"/>
      <c r="J205" s="135"/>
      <c r="K205" s="137"/>
      <c r="L205" s="72"/>
    </row>
    <row r="206" spans="1:12" ht="27" hidden="1" customHeight="1">
      <c r="A206" s="171">
        <v>169</v>
      </c>
      <c r="B206" s="102" t="s">
        <v>70</v>
      </c>
      <c r="C206" s="102" t="s">
        <v>253</v>
      </c>
      <c r="D206" s="172" t="s">
        <v>182</v>
      </c>
      <c r="E206" s="173"/>
      <c r="F206" s="173"/>
      <c r="G206" s="173"/>
      <c r="H206" s="173"/>
      <c r="I206" s="291"/>
      <c r="J206" s="174"/>
      <c r="K206" s="168"/>
      <c r="L206" s="71"/>
    </row>
    <row r="207" spans="1:12" ht="27" hidden="1" customHeight="1">
      <c r="A207" s="171">
        <v>170</v>
      </c>
      <c r="B207" s="102" t="s">
        <v>73</v>
      </c>
      <c r="C207" s="102" t="s">
        <v>230</v>
      </c>
      <c r="D207" s="172" t="s">
        <v>182</v>
      </c>
      <c r="E207" s="173"/>
      <c r="F207" s="173"/>
      <c r="G207" s="173"/>
      <c r="H207" s="173"/>
      <c r="I207" s="291"/>
      <c r="J207" s="175"/>
      <c r="K207" s="170"/>
      <c r="L207" s="73"/>
    </row>
    <row r="208" spans="1:12" ht="27" hidden="1" customHeight="1">
      <c r="A208" s="171">
        <v>171</v>
      </c>
      <c r="B208" s="102" t="s">
        <v>234</v>
      </c>
      <c r="C208" s="102" t="s">
        <v>250</v>
      </c>
      <c r="D208" s="172" t="s">
        <v>182</v>
      </c>
      <c r="E208" s="173"/>
      <c r="F208" s="173"/>
      <c r="G208" s="173"/>
      <c r="H208" s="173"/>
      <c r="I208" s="291"/>
      <c r="J208" s="174"/>
      <c r="K208" s="168"/>
      <c r="L208" s="71"/>
    </row>
    <row r="209" spans="1:12" ht="27" hidden="1" customHeight="1">
      <c r="A209" s="171">
        <v>172</v>
      </c>
      <c r="B209" s="102" t="s">
        <v>74</v>
      </c>
      <c r="C209" s="102" t="s">
        <v>233</v>
      </c>
      <c r="D209" s="172" t="s">
        <v>182</v>
      </c>
      <c r="E209" s="173"/>
      <c r="F209" s="173"/>
      <c r="G209" s="173"/>
      <c r="H209" s="173"/>
      <c r="I209" s="291"/>
      <c r="J209" s="176"/>
      <c r="K209" s="168"/>
      <c r="L209" s="71"/>
    </row>
    <row r="210" spans="1:12" ht="30" hidden="1" customHeight="1">
      <c r="A210" s="171">
        <v>173</v>
      </c>
      <c r="B210" s="102" t="s">
        <v>197</v>
      </c>
      <c r="C210" s="102" t="s">
        <v>231</v>
      </c>
      <c r="D210" s="172" t="s">
        <v>229</v>
      </c>
      <c r="E210" s="173"/>
      <c r="F210" s="173"/>
      <c r="G210" s="173"/>
      <c r="H210" s="173"/>
      <c r="I210" s="291"/>
      <c r="J210" s="174"/>
      <c r="K210" s="168"/>
      <c r="L210" s="71"/>
    </row>
    <row r="211" spans="1:12" ht="30" hidden="1" customHeight="1">
      <c r="A211" s="171">
        <v>174</v>
      </c>
      <c r="B211" s="102" t="s">
        <v>198</v>
      </c>
      <c r="C211" s="102" t="s">
        <v>232</v>
      </c>
      <c r="D211" s="172" t="s">
        <v>229</v>
      </c>
      <c r="E211" s="173"/>
      <c r="F211" s="173"/>
      <c r="G211" s="173"/>
      <c r="H211" s="173"/>
      <c r="I211" s="291"/>
      <c r="J211" s="174"/>
      <c r="K211" s="168"/>
      <c r="L211" s="71"/>
    </row>
    <row r="212" spans="1:12" ht="27" customHeight="1">
      <c r="A212" s="128">
        <v>175</v>
      </c>
      <c r="B212" s="90" t="s">
        <v>75</v>
      </c>
      <c r="C212" s="86" t="s">
        <v>422</v>
      </c>
      <c r="D212" s="91" t="s">
        <v>182</v>
      </c>
      <c r="E212" s="55">
        <f>HLOOKUP($F$5,'Table 4'!$B$2:$AG$332,MATCH($B212,'Table 4'!$B$2:$B$332,0)+10,FALSE)</f>
        <v>13087493.920779999</v>
      </c>
      <c r="F212" s="55">
        <f>HLOOKUP($F$5,'Table 4'!$B$2:$AG$332,MATCH($B212,'Table 4'!$B$2:$B$332,0)+11,FALSE)</f>
        <v>15005924.18066</v>
      </c>
      <c r="G212" s="55">
        <f>HLOOKUP($F$5,'Table 4'!$B$2:$AG$332,MATCH($B212,'Table 4'!$B$2:$B$332,0)+12,FALSE)</f>
        <v>13420646.449349999</v>
      </c>
      <c r="H212" s="55">
        <f>HLOOKUP($F$5,'Table 4'!$B$2:$AG$332,MATCH($B212,'Table 4'!$B$2:$B$332,0)+13,FALSE)</f>
        <v>14133817.10266</v>
      </c>
      <c r="I212" s="278"/>
      <c r="J212" s="53">
        <f>SUM(J213:J214)+IF(AND(J215&gt;0,ISNUMBER(J215)),J215,0)+IF(AND(J216&gt;0,ISNUMBER(J216)),J216,0)+IF(AND(J217&gt;0,ISNUMBER(J217)),J217,0)</f>
        <v>18376733.8488441</v>
      </c>
      <c r="K212" s="82"/>
      <c r="L212" s="71"/>
    </row>
    <row r="213" spans="1:12" ht="27" customHeight="1">
      <c r="A213" s="128">
        <v>176</v>
      </c>
      <c r="B213" s="90" t="s">
        <v>71</v>
      </c>
      <c r="C213" s="86" t="s">
        <v>361</v>
      </c>
      <c r="D213" s="91" t="s">
        <v>182</v>
      </c>
      <c r="E213" s="55">
        <f>HLOOKUP($F$5,'Table 4'!$B$2:$AG$332,MATCH($B213,'Table 4'!$B$2:$B$332,0)+10,FALSE)</f>
        <v>12571428.571420001</v>
      </c>
      <c r="F213" s="55">
        <f>HLOOKUP($F$5,'Table 4'!$B$2:$AG$332,MATCH($B213,'Table 4'!$B$2:$B$332,0)+11,FALSE)</f>
        <v>13409523.809520001</v>
      </c>
      <c r="G213" s="55">
        <f>HLOOKUP($F$5,'Table 4'!$B$2:$AG$332,MATCH($B213,'Table 4'!$B$2:$B$332,0)+12,FALSE)</f>
        <v>12021428.571420001</v>
      </c>
      <c r="H213" s="55">
        <f>HLOOKUP($F$5,'Table 4'!$B$2:$AG$332,MATCH($B213,'Table 4'!$B$2:$B$332,0)+13,FALSE)</f>
        <v>12835952.38095</v>
      </c>
      <c r="I213" s="279"/>
      <c r="J213" s="53">
        <f>IF(J107&gt;0,(IF(AND(ISNUMBER(J262),J262&gt;0),J262*J107,J267*J107)),0)</f>
        <v>16730007.310664605</v>
      </c>
      <c r="K213" s="82"/>
      <c r="L213" s="71"/>
    </row>
    <row r="214" spans="1:12" ht="27" customHeight="1">
      <c r="A214" s="128">
        <v>177</v>
      </c>
      <c r="B214" s="90" t="s">
        <v>72</v>
      </c>
      <c r="C214" s="86" t="s">
        <v>362</v>
      </c>
      <c r="D214" s="91" t="s">
        <v>182</v>
      </c>
      <c r="E214" s="55">
        <f>HLOOKUP($F$5,'Table 4'!$B$2:$AG$332,MATCH($B214,'Table 4'!$B$2:$B$332,0)+10,FALSE)</f>
        <v>335542.85713999998</v>
      </c>
      <c r="F214" s="55">
        <f>HLOOKUP($F$5,'Table 4'!$B$2:$AG$332,MATCH($B214,'Table 4'!$B$2:$B$332,0)+11,FALSE)</f>
        <v>894780.95238000003</v>
      </c>
      <c r="G214" s="55">
        <f>HLOOKUP($F$5,'Table 4'!$B$2:$AG$332,MATCH($B214,'Table 4'!$B$2:$B$332,0)+12,FALSE)</f>
        <v>1069542.85714</v>
      </c>
      <c r="H214" s="55">
        <f>HLOOKUP($F$5,'Table 4'!$B$2:$AG$332,MATCH($B214,'Table 4'!$B$2:$B$332,0)+13,FALSE)</f>
        <v>790622.85713999998</v>
      </c>
      <c r="I214" s="279"/>
      <c r="J214" s="53">
        <f>IF(J27&gt;0,(IF(AND(ISNUMBER(J263),J263&gt;0),J263*J27,J268*J27)),0)</f>
        <v>1206380.3601236476</v>
      </c>
      <c r="K214" s="82"/>
      <c r="L214" s="71"/>
    </row>
    <row r="215" spans="1:12" ht="36" customHeight="1">
      <c r="A215" s="128">
        <v>178</v>
      </c>
      <c r="B215" s="90" t="s">
        <v>76</v>
      </c>
      <c r="C215" s="86" t="s">
        <v>363</v>
      </c>
      <c r="D215" s="91" t="s">
        <v>182</v>
      </c>
      <c r="E215" s="55">
        <f>HLOOKUP($F$5,'Table 4'!$B$2:$AG$332,MATCH($B215,'Table 4'!$B$2:$B$332,0)+10,FALSE)</f>
        <v>0</v>
      </c>
      <c r="F215" s="55">
        <f>HLOOKUP($F$5,'Table 4'!$B$2:$AG$332,MATCH($B215,'Table 4'!$B$2:$B$332,0)+11,FALSE)</f>
        <v>473368</v>
      </c>
      <c r="G215" s="55">
        <f>HLOOKUP($F$5,'Table 4'!$B$2:$AG$332,MATCH($B215,'Table 4'!$B$2:$B$332,0)+12,FALSE)</f>
        <v>6061</v>
      </c>
      <c r="H215" s="55">
        <f>HLOOKUP($F$5,'Table 4'!$B$2:$AG$332,MATCH($B215,'Table 4'!$B$2:$B$332,0)+13,FALSE)</f>
        <v>0</v>
      </c>
      <c r="I215" s="292"/>
      <c r="J215" s="132">
        <v>282393</v>
      </c>
      <c r="K215" s="67" t="s">
        <v>622</v>
      </c>
      <c r="L215" s="74" t="str">
        <f t="shared" ref="L215:L219" si="23">IF(ISBLANK(J215),"&lt;--please fill in the value for 2020",IF(AND(J215&lt;&gt;"-",NOT(ISNUMBER(J215))),"&lt;-- wrong data format",IF(AND(J215&lt;&gt;"-",ISBLANK(K215),LEN(J215)&gt;0,OR(J215&gt;=AVERAGE(F215:H215)*1.1,J215&lt;=AVERAGE(F215:H215)*0.9)),IF(AND(AVERAGE(F215:H215)&lt;1,J215&lt;=2),"","&lt;-- please fill the classification details"),"")))</f>
        <v/>
      </c>
    </row>
    <row r="216" spans="1:12" ht="30" customHeight="1">
      <c r="A216" s="128">
        <v>179</v>
      </c>
      <c r="B216" s="90" t="s">
        <v>252</v>
      </c>
      <c r="C216" s="86" t="s">
        <v>364</v>
      </c>
      <c r="D216" s="91" t="s">
        <v>182</v>
      </c>
      <c r="E216" s="55">
        <f>HLOOKUP($F$5,'Table 4'!$B$2:$AG$332,MATCH($B216,'Table 4'!$B$2:$B$332,0)+10,FALSE)</f>
        <v>0</v>
      </c>
      <c r="F216" s="55">
        <f>HLOOKUP($F$5,'Table 4'!$B$2:$AG$332,MATCH($B216,'Table 4'!$B$2:$B$332,0)+11,FALSE)</f>
        <v>0</v>
      </c>
      <c r="G216" s="55">
        <f>HLOOKUP($F$5,'Table 4'!$B$2:$AG$332,MATCH($B216,'Table 4'!$B$2:$B$332,0)+12,FALSE)</f>
        <v>0</v>
      </c>
      <c r="H216" s="55">
        <f>HLOOKUP($F$5,'Table 4'!$B$2:$AG$332,MATCH($B216,'Table 4'!$B$2:$B$332,0)+13,FALSE)</f>
        <v>0</v>
      </c>
      <c r="I216" s="292"/>
      <c r="J216" s="132">
        <v>0</v>
      </c>
      <c r="K216" s="67"/>
      <c r="L216" s="74" t="str">
        <f t="shared" si="23"/>
        <v/>
      </c>
    </row>
    <row r="217" spans="1:12" ht="37.5" customHeight="1">
      <c r="A217" s="128">
        <v>180</v>
      </c>
      <c r="B217" s="90" t="s">
        <v>77</v>
      </c>
      <c r="C217" s="86" t="s">
        <v>365</v>
      </c>
      <c r="D217" s="91" t="s">
        <v>182</v>
      </c>
      <c r="E217" s="55">
        <f>HLOOKUP($F$5,'Table 4'!$B$2:$AG$332,MATCH($B217,'Table 4'!$B$2:$B$332,0)+10,FALSE)</f>
        <v>180522.49221</v>
      </c>
      <c r="F217" s="55">
        <f>HLOOKUP($F$5,'Table 4'!$B$2:$AG$332,MATCH($B217,'Table 4'!$B$2:$B$332,0)+11,FALSE)</f>
        <v>228251.41875000001</v>
      </c>
      <c r="G217" s="55">
        <f>HLOOKUP($F$5,'Table 4'!$B$2:$AG$332,MATCH($B217,'Table 4'!$B$2:$B$332,0)+12,FALSE)</f>
        <v>323614.02078000002</v>
      </c>
      <c r="H217" s="55">
        <f>HLOOKUP($F$5,'Table 4'!$B$2:$AG$332,MATCH($B217,'Table 4'!$B$2:$B$332,0)+13,FALSE)</f>
        <v>507241.86456000002</v>
      </c>
      <c r="I217" s="292"/>
      <c r="J217" s="55">
        <f>IF(OR(J251=0,J252=0,J251="-",J252="-",),"",((2.5/60)*(IF(AND(ISNUMBER(J$260),J$260&gt;0),J$260,VLOOKUP($F$5,'Cost data'!$X$5:$AA$33,4,FALSE))*IF(AND(ISNUMBER(J$264),J$264&gt;0),J$264,J$269)+IF(AND(ISNUMBER(J$261),J$261&gt;0),J$261,1-VLOOKUP($F$5,'Cost data'!$X$5:$AA$33,4,FALSE))*IF(AND(ISNUMBER(J$265),J$265&gt;0),J$265,J$270))*(J$254/J$251))*J$218+((2.15/60)*IF(AND(ISNUMBER(J$266),J$266&gt;0),J$266,J$271)*(J$255/J$252))*J$219)</f>
        <v>157953.1780558434</v>
      </c>
      <c r="K217" s="67" t="s">
        <v>1018</v>
      </c>
      <c r="L217" s="71"/>
    </row>
    <row r="218" spans="1:12" ht="30" customHeight="1">
      <c r="A218" s="128">
        <v>181</v>
      </c>
      <c r="B218" s="90" t="s">
        <v>235</v>
      </c>
      <c r="C218" s="86" t="s">
        <v>366</v>
      </c>
      <c r="D218" s="91" t="s">
        <v>229</v>
      </c>
      <c r="E218" s="55">
        <f>HLOOKUP($F$5,'Table 4'!$B$2:$AG$332,MATCH($B218,'Table 4'!$B$2:$B$332,0)+10,FALSE)</f>
        <v>2233</v>
      </c>
      <c r="F218" s="55">
        <f>HLOOKUP($F$5,'Table 4'!$B$2:$AG$332,MATCH($B218,'Table 4'!$B$2:$B$332,0)+11,FALSE)</f>
        <v>2098</v>
      </c>
      <c r="G218" s="55">
        <f>HLOOKUP($F$5,'Table 4'!$B$2:$AG$332,MATCH($B218,'Table 4'!$B$2:$B$332,0)+12,FALSE)</f>
        <v>1973</v>
      </c>
      <c r="H218" s="55">
        <f>HLOOKUP($F$5,'Table 4'!$B$2:$AG$332,MATCH($B218,'Table 4'!$B$2:$B$332,0)+13,FALSE)</f>
        <v>1224</v>
      </c>
      <c r="I218" s="292"/>
      <c r="J218" s="132">
        <v>962</v>
      </c>
      <c r="K218" s="67" t="s">
        <v>621</v>
      </c>
      <c r="L218" s="74" t="str">
        <f t="shared" si="23"/>
        <v/>
      </c>
    </row>
    <row r="219" spans="1:12" ht="30" customHeight="1">
      <c r="A219" s="128">
        <v>182</v>
      </c>
      <c r="B219" s="90" t="s">
        <v>251</v>
      </c>
      <c r="C219" s="86" t="s">
        <v>367</v>
      </c>
      <c r="D219" s="91" t="s">
        <v>229</v>
      </c>
      <c r="E219" s="55">
        <f>HLOOKUP($F$5,'Table 4'!$B$2:$AG$332,MATCH($B219,'Table 4'!$B$2:$B$332,0)+10,FALSE)</f>
        <v>1367</v>
      </c>
      <c r="F219" s="55">
        <f>HLOOKUP($F$5,'Table 4'!$B$2:$AG$332,MATCH($B219,'Table 4'!$B$2:$B$332,0)+11,FALSE)</f>
        <v>5234</v>
      </c>
      <c r="G219" s="55">
        <f>HLOOKUP($F$5,'Table 4'!$B$2:$AG$332,MATCH($B219,'Table 4'!$B$2:$B$332,0)+12,FALSE)</f>
        <v>1247</v>
      </c>
      <c r="H219" s="55">
        <f>HLOOKUP($F$5,'Table 4'!$B$2:$AG$332,MATCH($B219,'Table 4'!$B$2:$B$332,0)+13,FALSE)</f>
        <v>1870</v>
      </c>
      <c r="I219" s="293"/>
      <c r="J219" s="132">
        <v>360</v>
      </c>
      <c r="K219" s="67" t="s">
        <v>621</v>
      </c>
      <c r="L219" s="74" t="str">
        <f t="shared" si="23"/>
        <v/>
      </c>
    </row>
    <row r="220" spans="1:12" ht="4.5" customHeight="1">
      <c r="A220" s="140"/>
      <c r="B220" s="141"/>
      <c r="C220" s="141"/>
      <c r="D220" s="142"/>
      <c r="E220" s="142"/>
      <c r="F220" s="142"/>
      <c r="G220" s="142"/>
      <c r="H220" s="142"/>
      <c r="I220" s="289"/>
      <c r="J220" s="142"/>
      <c r="K220" s="143"/>
      <c r="L220" s="75"/>
    </row>
    <row r="221" spans="1:12" ht="27" customHeight="1">
      <c r="A221" s="136" t="s">
        <v>369</v>
      </c>
      <c r="B221" s="135"/>
      <c r="C221" s="135"/>
      <c r="D221" s="135"/>
      <c r="E221" s="135"/>
      <c r="F221" s="135"/>
      <c r="G221" s="135"/>
      <c r="H221" s="135"/>
      <c r="I221" s="277"/>
      <c r="J221" s="135"/>
      <c r="K221" s="137"/>
      <c r="L221" s="72"/>
    </row>
    <row r="222" spans="1:12" ht="27" customHeight="1">
      <c r="A222" s="136" t="s">
        <v>368</v>
      </c>
      <c r="B222" s="135"/>
      <c r="C222" s="135"/>
      <c r="D222" s="135"/>
      <c r="E222" s="135"/>
      <c r="F222" s="135"/>
      <c r="G222" s="135"/>
      <c r="H222" s="135"/>
      <c r="I222" s="277"/>
      <c r="J222" s="135"/>
      <c r="K222" s="137"/>
      <c r="L222" s="72"/>
    </row>
    <row r="223" spans="1:12" ht="33.75" customHeight="1">
      <c r="A223" s="128">
        <v>183</v>
      </c>
      <c r="B223" s="92" t="s">
        <v>328</v>
      </c>
      <c r="C223" s="100" t="s">
        <v>322</v>
      </c>
      <c r="D223" s="91" t="s">
        <v>93</v>
      </c>
      <c r="E223" s="69">
        <f>HLOOKUP($F$5,'Table 5'!$B$2:$AG$587,MATCH($B223,'Table 5'!$B$2:$B$587,0)+10,FALSE)/100</f>
        <v>0</v>
      </c>
      <c r="F223" s="69">
        <f>HLOOKUP($F$5,'Table 5'!$B$2:$AG$587,MATCH($B223,'Table 5'!$B$2:$B$587,0)+11,FALSE)/100</f>
        <v>0</v>
      </c>
      <c r="G223" s="311">
        <f>HLOOKUP($F$5,'Table 5'!$B$2:$AG$587,MATCH($B223,'Table 5'!$B$2:$B$587,0)+12,FALSE)/100</f>
        <v>0</v>
      </c>
      <c r="H223" s="311">
        <f>HLOOKUP($F$5,'Table 5'!$B$2:$AG$587,MATCH($B223,'Table 5'!$B$2:$B$587,0)+13,FALSE)/100</f>
        <v>0</v>
      </c>
      <c r="I223" s="294"/>
      <c r="J223" s="312">
        <v>0</v>
      </c>
      <c r="K223" s="67"/>
      <c r="L223" s="74" t="str">
        <f t="shared" ref="L223:L230" si="24">IF(ISBLANK(J223),"&lt;--please fill in the value for 2020",IF(AND(J223&lt;&gt;"-",NOT(ISNUMBER(J223))),"&lt;-- wrong data format",IF(AND(J223&lt;&gt;"-",ISBLANK(K223),LEN(J223)&gt;0,OR(J223&lt;H223,J223&gt;100%)),"&lt;-- please fill the classification details","")))</f>
        <v/>
      </c>
    </row>
    <row r="224" spans="1:12" ht="38.25" customHeight="1">
      <c r="A224" s="128">
        <v>184</v>
      </c>
      <c r="B224" s="92" t="s">
        <v>329</v>
      </c>
      <c r="C224" s="100" t="s">
        <v>323</v>
      </c>
      <c r="D224" s="91" t="s">
        <v>93</v>
      </c>
      <c r="E224" s="69">
        <f>HLOOKUP($F$5,'Table 5'!$B$2:$AG$587,MATCH($B224,'Table 5'!$B$2:$B$587,0)+10,FALSE)/100</f>
        <v>0.66</v>
      </c>
      <c r="F224" s="69">
        <f>HLOOKUP($F$5,'Table 5'!$B$2:$AG$587,MATCH($B224,'Table 5'!$B$2:$B$587,0)+11,FALSE)/100</f>
        <v>0.66</v>
      </c>
      <c r="G224" s="311">
        <f>HLOOKUP($F$5,'Table 5'!$B$2:$AG$587,MATCH($B224,'Table 5'!$B$2:$B$587,0)+12,FALSE)/100</f>
        <v>0.66</v>
      </c>
      <c r="H224" s="311">
        <f>HLOOKUP($F$5,'Table 5'!$B$2:$AG$587,MATCH($B224,'Table 5'!$B$2:$B$587,0)+13,FALSE)/100</f>
        <v>0.66</v>
      </c>
      <c r="I224" s="295"/>
      <c r="J224" s="312">
        <v>0.66</v>
      </c>
      <c r="K224" s="67"/>
      <c r="L224" s="74" t="str">
        <f t="shared" si="24"/>
        <v/>
      </c>
    </row>
    <row r="225" spans="1:12" ht="51.75" customHeight="1">
      <c r="A225" s="128">
        <v>185</v>
      </c>
      <c r="B225" s="92" t="s">
        <v>330</v>
      </c>
      <c r="C225" s="100" t="s">
        <v>324</v>
      </c>
      <c r="D225" s="91" t="s">
        <v>93</v>
      </c>
      <c r="E225" s="69">
        <f>HLOOKUP($F$5,'Table 5'!$B$2:$AG$587,MATCH($B225,'Table 5'!$B$2:$B$587,0)+10,FALSE)/100</f>
        <v>0</v>
      </c>
      <c r="F225" s="69">
        <f>HLOOKUP($F$5,'Table 5'!$B$2:$AG$587,MATCH($B225,'Table 5'!$B$2:$B$587,0)+11,FALSE)/100</f>
        <v>0</v>
      </c>
      <c r="G225" s="311">
        <f>HLOOKUP($F$5,'Table 5'!$B$2:$AG$587,MATCH($B225,'Table 5'!$B$2:$B$587,0)+12,FALSE)/100</f>
        <v>0</v>
      </c>
      <c r="H225" s="311">
        <f>HLOOKUP($F$5,'Table 5'!$B$2:$AG$587,MATCH($B225,'Table 5'!$B$2:$B$587,0)+13,FALSE)/100</f>
        <v>0</v>
      </c>
      <c r="I225" s="295"/>
      <c r="J225" s="312">
        <v>0</v>
      </c>
      <c r="K225" s="67"/>
      <c r="L225" s="74" t="str">
        <f t="shared" si="24"/>
        <v/>
      </c>
    </row>
    <row r="226" spans="1:12" ht="38.25" customHeight="1">
      <c r="A226" s="128">
        <v>186</v>
      </c>
      <c r="B226" s="90" t="s">
        <v>78</v>
      </c>
      <c r="C226" s="90" t="s">
        <v>54</v>
      </c>
      <c r="D226" s="91" t="s">
        <v>93</v>
      </c>
      <c r="E226" s="69">
        <f>HLOOKUP($F$5,'Table 5'!$B$2:$AG$587,MATCH($B226,'Table 5'!$B$2:$B$587,0)+10,FALSE)/100</f>
        <v>0</v>
      </c>
      <c r="F226" s="69">
        <f>HLOOKUP($F$5,'Table 5'!$B$2:$AG$587,MATCH($B226,'Table 5'!$B$2:$B$587,0)+11,FALSE)/100</f>
        <v>0</v>
      </c>
      <c r="G226" s="311">
        <f>HLOOKUP($F$5,'Table 5'!$B$2:$AG$587,MATCH($B226,'Table 5'!$B$2:$B$587,0)+12,FALSE)/100</f>
        <v>0</v>
      </c>
      <c r="H226" s="311">
        <f>HLOOKUP($F$5,'Table 5'!$B$2:$AG$587,MATCH($B226,'Table 5'!$B$2:$B$587,0)+13,FALSE)/100</f>
        <v>0</v>
      </c>
      <c r="I226" s="295"/>
      <c r="J226" s="312">
        <v>0</v>
      </c>
      <c r="K226" s="67"/>
      <c r="L226" s="74" t="str">
        <f t="shared" si="24"/>
        <v/>
      </c>
    </row>
    <row r="227" spans="1:12" ht="33.75" customHeight="1">
      <c r="A227" s="133">
        <v>187</v>
      </c>
      <c r="B227" s="92" t="s">
        <v>331</v>
      </c>
      <c r="C227" s="100" t="s">
        <v>981</v>
      </c>
      <c r="D227" s="91" t="s">
        <v>93</v>
      </c>
      <c r="E227" s="69">
        <f>HLOOKUP($F$5,'Table 5'!$B$2:$AG$587,MATCH($B227,'Table 5'!$B$2:$B$587,0)+10,FALSE)/100</f>
        <v>0</v>
      </c>
      <c r="F227" s="69">
        <f>HLOOKUP($F$5,'Table 5'!$B$2:$AG$587,MATCH($B227,'Table 5'!$B$2:$B$587,0)+11,FALSE)/100</f>
        <v>0</v>
      </c>
      <c r="G227" s="311">
        <f>HLOOKUP($F$5,'Table 5'!$B$2:$AG$587,MATCH($B227,'Table 5'!$B$2:$B$587,0)+12,FALSE)/100</f>
        <v>0</v>
      </c>
      <c r="H227" s="311">
        <f>HLOOKUP($F$5,'Table 5'!$B$2:$AG$587,MATCH($B227,'Table 5'!$B$2:$B$587,0)+13,FALSE)/100</f>
        <v>0</v>
      </c>
      <c r="I227" s="295"/>
      <c r="J227" s="312">
        <v>0</v>
      </c>
      <c r="K227" s="67"/>
      <c r="L227" s="74" t="str">
        <f t="shared" si="24"/>
        <v/>
      </c>
    </row>
    <row r="228" spans="1:12" ht="33.75" customHeight="1">
      <c r="A228" s="128">
        <v>188</v>
      </c>
      <c r="B228" s="92" t="s">
        <v>332</v>
      </c>
      <c r="C228" s="100" t="s">
        <v>326</v>
      </c>
      <c r="D228" s="91" t="s">
        <v>93</v>
      </c>
      <c r="E228" s="69">
        <f>HLOOKUP($F$5,'Table 5'!$B$2:$AG$587,MATCH($B228,'Table 5'!$B$2:$B$587,0)+10,FALSE)/100</f>
        <v>0.96</v>
      </c>
      <c r="F228" s="69">
        <f>HLOOKUP($F$5,'Table 5'!$B$2:$AG$587,MATCH($B228,'Table 5'!$B$2:$B$587,0)+11,FALSE)/100</f>
        <v>0.96</v>
      </c>
      <c r="G228" s="311">
        <f>HLOOKUP($F$5,'Table 5'!$B$2:$AG$587,MATCH($B228,'Table 5'!$B$2:$B$587,0)+12,FALSE)/100</f>
        <v>0.97</v>
      </c>
      <c r="H228" s="311">
        <f>HLOOKUP($F$5,'Table 5'!$B$2:$AG$587,MATCH($B228,'Table 5'!$B$2:$B$587,0)+13,FALSE)/100</f>
        <v>0.97</v>
      </c>
      <c r="I228" s="295"/>
      <c r="J228" s="312">
        <v>0.97</v>
      </c>
      <c r="K228" s="67"/>
      <c r="L228" s="74" t="str">
        <f t="shared" si="24"/>
        <v/>
      </c>
    </row>
    <row r="229" spans="1:12" ht="51" customHeight="1">
      <c r="A229" s="128">
        <v>189</v>
      </c>
      <c r="B229" s="92" t="s">
        <v>333</v>
      </c>
      <c r="C229" s="100" t="s">
        <v>327</v>
      </c>
      <c r="D229" s="91" t="s">
        <v>93</v>
      </c>
      <c r="E229" s="69">
        <f>HLOOKUP($F$5,'Table 5'!$B$2:$AG$587,MATCH($B229,'Table 5'!$B$2:$B$587,0)+10,FALSE)/100</f>
        <v>0</v>
      </c>
      <c r="F229" s="69">
        <f>HLOOKUP($F$5,'Table 5'!$B$2:$AG$587,MATCH($B229,'Table 5'!$B$2:$B$587,0)+11,FALSE)/100</f>
        <v>0</v>
      </c>
      <c r="G229" s="311">
        <f>HLOOKUP($F$5,'Table 5'!$B$2:$AG$587,MATCH($B229,'Table 5'!$B$2:$B$587,0)+12,FALSE)/100</f>
        <v>0</v>
      </c>
      <c r="H229" s="311">
        <f>HLOOKUP($F$5,'Table 5'!$B$2:$AG$587,MATCH($B229,'Table 5'!$B$2:$B$587,0)+13,FALSE)/100</f>
        <v>0</v>
      </c>
      <c r="I229" s="295"/>
      <c r="J229" s="312">
        <v>0</v>
      </c>
      <c r="K229" s="67"/>
      <c r="L229" s="74" t="str">
        <f t="shared" si="24"/>
        <v/>
      </c>
    </row>
    <row r="230" spans="1:12" ht="27" customHeight="1">
      <c r="A230" s="51">
        <v>190</v>
      </c>
      <c r="B230" s="90" t="s">
        <v>79</v>
      </c>
      <c r="C230" s="90" t="s">
        <v>52</v>
      </c>
      <c r="D230" s="91" t="s">
        <v>93</v>
      </c>
      <c r="E230" s="69">
        <f>HLOOKUP($F$5,'Table 5'!$B$2:$AG$587,MATCH($B230,'Table 5'!$B$2:$B$587,0)+10,FALSE)/100</f>
        <v>0</v>
      </c>
      <c r="F230" s="69">
        <f>HLOOKUP($F$5,'Table 5'!$B$2:$AG$587,MATCH($B230,'Table 5'!$B$2:$B$587,0)+11,FALSE)/100</f>
        <v>0</v>
      </c>
      <c r="G230" s="311">
        <f>HLOOKUP($F$5,'Table 5'!$B$2:$AG$587,MATCH($B230,'Table 5'!$B$2:$B$587,0)+12,FALSE)/100</f>
        <v>0</v>
      </c>
      <c r="H230" s="311">
        <f>HLOOKUP($F$5,'Table 5'!$B$2:$AG$587,MATCH($B230,'Table 5'!$B$2:$B$587,0)+13,FALSE)/100</f>
        <v>0</v>
      </c>
      <c r="I230" s="296"/>
      <c r="J230" s="312">
        <v>0</v>
      </c>
      <c r="K230" s="67"/>
      <c r="L230" s="74" t="str">
        <f t="shared" si="24"/>
        <v/>
      </c>
    </row>
    <row r="231" spans="1:12" ht="27" customHeight="1">
      <c r="A231" s="136" t="s">
        <v>370</v>
      </c>
      <c r="B231" s="135"/>
      <c r="C231" s="135"/>
      <c r="D231" s="135"/>
      <c r="E231" s="135"/>
      <c r="F231" s="135"/>
      <c r="G231" s="135"/>
      <c r="H231" s="135"/>
      <c r="I231" s="277"/>
      <c r="J231" s="135"/>
      <c r="K231" s="137"/>
      <c r="L231" s="72"/>
    </row>
    <row r="232" spans="1:12" ht="27" customHeight="1">
      <c r="A232" s="128">
        <v>191</v>
      </c>
      <c r="B232" s="126" t="s">
        <v>80</v>
      </c>
      <c r="C232" s="89" t="s">
        <v>187</v>
      </c>
      <c r="D232" s="91" t="s">
        <v>91</v>
      </c>
      <c r="E232" s="54">
        <f>HLOOKUP($F$5,'Table 5'!$B$2:$AG$587,MATCH($B232,'Table 5'!$B$2:$B$587,0)+10,FALSE)</f>
        <v>670</v>
      </c>
      <c r="F232" s="53">
        <f>HLOOKUP($F$5,'Table 5'!$B$2:$AG$587,MATCH($B232,'Table 5'!$B$2:$B$587,0)+11,FALSE)</f>
        <v>680</v>
      </c>
      <c r="G232" s="53">
        <f>HLOOKUP($F$5,'Table 5'!$B$2:$AG$587,MATCH($B232,'Table 5'!$B$2:$B$587,0)+12,FALSE)</f>
        <v>652</v>
      </c>
      <c r="H232" s="53">
        <f>HLOOKUP($F$5,'Table 5'!$B$2:$AG$587,MATCH($B232,'Table 5'!$B$2:$B$587,0)+13,FALSE)</f>
        <v>653</v>
      </c>
      <c r="I232" s="278"/>
      <c r="J232" s="68">
        <f>+IF(J233&lt;&gt;"-",VALUE(J233),)+IF(J243&lt;&gt;"-",VALUE(J243),)</f>
        <v>649</v>
      </c>
      <c r="K232" s="82"/>
      <c r="L232" s="71"/>
    </row>
    <row r="233" spans="1:12" ht="27" customHeight="1">
      <c r="A233" s="128">
        <v>192</v>
      </c>
      <c r="B233" s="90" t="s">
        <v>199</v>
      </c>
      <c r="C233" s="86" t="s">
        <v>371</v>
      </c>
      <c r="D233" s="91" t="s">
        <v>91</v>
      </c>
      <c r="E233" s="54">
        <f>HLOOKUP($F$5,'Table 5'!$B$2:$AG$587,MATCH($B233,'Table 5'!$B$2:$B$587,0)+10,FALSE)</f>
        <v>500</v>
      </c>
      <c r="F233" s="53">
        <f>HLOOKUP($F$5,'Table 5'!$B$2:$AG$587,MATCH($B233,'Table 5'!$B$2:$B$587,0)+11,FALSE)</f>
        <v>507</v>
      </c>
      <c r="G233" s="52">
        <f>HLOOKUP($F$5,'Table 5'!$B$2:$AG$587,MATCH($B233,'Table 5'!$B$2:$B$587,0)+12,FALSE)</f>
        <v>504</v>
      </c>
      <c r="H233" s="52">
        <f>HLOOKUP($F$5,'Table 5'!$B$2:$AG$587,MATCH($B233,'Table 5'!$B$2:$B$587,0)+13,FALSE)</f>
        <v>505</v>
      </c>
      <c r="I233" s="279"/>
      <c r="J233" s="52">
        <f>+IF(J234&lt;&gt;"-",VALUE(J234),)+IF(J235&lt;&gt;"-",VALUE(J235),)+IF(J238&lt;&gt;"-",VALUE(J238),)+IF(J239&lt;&gt;"-",VALUE(J239),)</f>
        <v>504</v>
      </c>
      <c r="K233" s="82"/>
      <c r="L233" s="71"/>
    </row>
    <row r="234" spans="1:12" ht="27" customHeight="1">
      <c r="A234" s="128">
        <v>193</v>
      </c>
      <c r="B234" s="90" t="s">
        <v>200</v>
      </c>
      <c r="C234" s="101" t="s">
        <v>213</v>
      </c>
      <c r="D234" s="91" t="s">
        <v>91</v>
      </c>
      <c r="E234" s="54">
        <f>HLOOKUP($F$5,'Table 5'!$B$2:$AG$587,MATCH($B234,'Table 5'!$B$2:$B$587,0)+10,FALSE)</f>
        <v>408</v>
      </c>
      <c r="F234" s="51">
        <f>HLOOKUP($F$5,'Table 5'!$B$2:$AG$587,MATCH($B234,'Table 5'!$B$2:$B$587,0)+11,FALSE)</f>
        <v>396</v>
      </c>
      <c r="G234" s="51">
        <f>HLOOKUP($F$5,'Table 5'!$B$2:$AG$587,MATCH($B234,'Table 5'!$B$2:$B$587,0)+12,FALSE)</f>
        <v>395</v>
      </c>
      <c r="H234" s="51">
        <f>HLOOKUP($F$5,'Table 5'!$B$2:$AG$587,MATCH($B234,'Table 5'!$B$2:$B$587,0)+13,FALSE)</f>
        <v>395</v>
      </c>
      <c r="I234" s="273"/>
      <c r="J234" s="66">
        <v>393</v>
      </c>
      <c r="K234" s="67"/>
      <c r="L234" s="74" t="str">
        <f t="shared" ref="L234:L235" si="25">IF(ISBLANK(J234),"&lt;--please fill in the value for 2020",IF(AND(J234&lt;&gt;"-",NOT(ISNUMBER(J234))),"&lt;-- wrong data format",IF(AND(J234&lt;&gt;"-",ISBLANK(K234),LEN(J234)&gt;0,OR(J234&gt;=AVERAGE(F234:H234)*1.1,J234&lt;=AVERAGE(F234:H234)*0.9)),IF(AND(AVERAGE(F234:H234)&lt;1,J234&lt;=2),"","&lt;-- please fill the classification details"),"")))</f>
        <v/>
      </c>
    </row>
    <row r="235" spans="1:12" ht="27" customHeight="1">
      <c r="A235" s="128">
        <v>194</v>
      </c>
      <c r="B235" s="90" t="s">
        <v>338</v>
      </c>
      <c r="C235" s="90" t="s">
        <v>452</v>
      </c>
      <c r="D235" s="91" t="s">
        <v>91</v>
      </c>
      <c r="E235" s="54">
        <f>HLOOKUP($F$5,'Table 5'!$B$2:$AG$587,MATCH($B235,'Table 5'!$B$2:$B$587,0)+10,FALSE)</f>
        <v>74</v>
      </c>
      <c r="F235" s="51">
        <f>HLOOKUP($F$5,'Table 5'!$B$2:$AG$587,MATCH($B235,'Table 5'!$B$2:$B$587,0)+11,FALSE)</f>
        <v>71</v>
      </c>
      <c r="G235" s="51">
        <f>HLOOKUP($F$5,'Table 5'!$B$2:$AG$587,MATCH($B235,'Table 5'!$B$2:$B$587,0)+12,FALSE)</f>
        <v>72</v>
      </c>
      <c r="H235" s="51">
        <f>HLOOKUP($F$5,'Table 5'!$B$2:$AG$587,MATCH($B235,'Table 5'!$B$2:$B$587,0)+13,FALSE)</f>
        <v>73</v>
      </c>
      <c r="I235" s="273"/>
      <c r="J235" s="66">
        <v>72</v>
      </c>
      <c r="K235" s="67"/>
      <c r="L235" s="74" t="str">
        <f t="shared" si="25"/>
        <v/>
      </c>
    </row>
    <row r="236" spans="1:12" ht="27" hidden="1" customHeight="1">
      <c r="A236" s="128">
        <v>195</v>
      </c>
      <c r="B236" s="90" t="s">
        <v>201</v>
      </c>
      <c r="C236" s="102" t="s">
        <v>421</v>
      </c>
      <c r="D236" s="91" t="s">
        <v>91</v>
      </c>
      <c r="E236" s="54">
        <f>HLOOKUP($F$5,'Table 5'!$B$2:$AG$587,MATCH($B236,'Table 5'!$B$2:$B$587,0)+10,FALSE)</f>
        <v>0</v>
      </c>
      <c r="F236" s="51">
        <f>HLOOKUP($F$5,'Table 5'!$B$2:$AG$587,MATCH($B236,'Table 5'!$B$2:$B$587,0)+11,FALSE)</f>
        <v>0</v>
      </c>
      <c r="G236" s="51">
        <f>HLOOKUP($F$5,'Table 5'!$B$2:$AG$587,MATCH($B236,'Table 5'!$B$2:$B$587,0)+12,FALSE)</f>
        <v>0</v>
      </c>
      <c r="H236" s="51">
        <f>HLOOKUP($F$5,'Table 5'!$B$2:$AG$587,MATCH($B236,'Table 5'!$B$2:$B$587,0)+13,FALSE)</f>
        <v>0</v>
      </c>
      <c r="I236" s="273"/>
      <c r="J236" s="66"/>
      <c r="K236" s="67"/>
      <c r="L236" s="74"/>
    </row>
    <row r="237" spans="1:12" ht="27" hidden="1" customHeight="1">
      <c r="A237" s="128">
        <v>196</v>
      </c>
      <c r="B237" s="90" t="s">
        <v>202</v>
      </c>
      <c r="C237" s="102" t="s">
        <v>374</v>
      </c>
      <c r="D237" s="91" t="s">
        <v>91</v>
      </c>
      <c r="E237" s="54">
        <f>HLOOKUP($F$5,'Table 5'!$B$2:$AG$587,MATCH($B237,'Table 5'!$B$2:$B$587,0)+10,FALSE)</f>
        <v>0</v>
      </c>
      <c r="F237" s="51">
        <f>HLOOKUP($F$5,'Table 5'!$B$2:$AG$587,MATCH($B237,'Table 5'!$B$2:$B$587,0)+11,FALSE)</f>
        <v>0</v>
      </c>
      <c r="G237" s="51">
        <f>HLOOKUP($F$5,'Table 5'!$B$2:$AG$587,MATCH($B237,'Table 5'!$B$2:$B$587,0)+12,FALSE)</f>
        <v>0</v>
      </c>
      <c r="H237" s="51">
        <f>HLOOKUP($F$5,'Table 5'!$B$2:$AG$587,MATCH($B237,'Table 5'!$B$2:$B$587,0)+13,FALSE)</f>
        <v>0</v>
      </c>
      <c r="I237" s="273"/>
      <c r="J237" s="66"/>
      <c r="K237" s="67"/>
      <c r="L237" s="74"/>
    </row>
    <row r="238" spans="1:12" ht="27" customHeight="1">
      <c r="A238" s="128">
        <v>197</v>
      </c>
      <c r="B238" s="90" t="s">
        <v>203</v>
      </c>
      <c r="C238" s="101" t="s">
        <v>444</v>
      </c>
      <c r="D238" s="91" t="s">
        <v>91</v>
      </c>
      <c r="E238" s="54">
        <f>HLOOKUP($F$5,'Table 5'!$B$2:$AG$587,MATCH($B238,'Table 5'!$B$2:$B$587,0)+10,FALSE)</f>
        <v>0</v>
      </c>
      <c r="F238" s="51">
        <f>HLOOKUP($F$5,'Table 5'!$B$2:$AG$587,MATCH($B238,'Table 5'!$B$2:$B$587,0)+11,FALSE)</f>
        <v>0</v>
      </c>
      <c r="G238" s="51">
        <f>HLOOKUP($F$5,'Table 5'!$B$2:$AG$587,MATCH($B238,'Table 5'!$B$2:$B$587,0)+12,FALSE)</f>
        <v>0</v>
      </c>
      <c r="H238" s="51">
        <f>HLOOKUP($F$5,'Table 5'!$B$2:$AG$587,MATCH($B238,'Table 5'!$B$2:$B$587,0)+13,FALSE)</f>
        <v>0</v>
      </c>
      <c r="I238" s="273"/>
      <c r="J238" s="66">
        <v>0</v>
      </c>
      <c r="K238" s="67"/>
      <c r="L238" s="74" t="str">
        <f>IF(ISBLANK(J238),"&lt;--please fill in the value for 2020",IF(AND(J238&lt;&gt;"-",NOT(ISNUMBER(J238))),"&lt;-- wrong data format",IF(AND(J238&lt;&gt;"-",ISBLANK(K238),LEN(J238)&gt;0,OR(J238&gt;=AVERAGE(F238:H238)*1.1,J238&lt;=AVERAGE(F238:H238)*0.9)),IF(AND(AVERAGE(F238:H238)&lt;1,J238&lt;=2),"","&lt;-- please fill the classification details"),"")))</f>
        <v/>
      </c>
    </row>
    <row r="239" spans="1:12" ht="27" customHeight="1">
      <c r="A239" s="128">
        <v>198</v>
      </c>
      <c r="B239" s="90" t="s">
        <v>208</v>
      </c>
      <c r="C239" s="101" t="s">
        <v>445</v>
      </c>
      <c r="D239" s="91" t="s">
        <v>91</v>
      </c>
      <c r="E239" s="54">
        <f>HLOOKUP($F$5,'Table 5'!$B$2:$AG$587,MATCH($B239,'Table 5'!$B$2:$B$587,0)+10,FALSE)</f>
        <v>18</v>
      </c>
      <c r="F239" s="51">
        <f>HLOOKUP($F$5,'Table 5'!$B$2:$AG$587,MATCH($B239,'Table 5'!$B$2:$B$587,0)+11,FALSE)</f>
        <v>40</v>
      </c>
      <c r="G239" s="51">
        <f>HLOOKUP($F$5,'Table 5'!$B$2:$AG$587,MATCH($B239,'Table 5'!$B$2:$B$587,0)+12,FALSE)</f>
        <v>37</v>
      </c>
      <c r="H239" s="51">
        <f>HLOOKUP($F$5,'Table 5'!$B$2:$AG$587,MATCH($B239,'Table 5'!$B$2:$B$587,0)+13,FALSE)</f>
        <v>37</v>
      </c>
      <c r="I239" s="273"/>
      <c r="J239" s="66">
        <v>39</v>
      </c>
      <c r="K239" s="67"/>
      <c r="L239" s="74" t="str">
        <f t="shared" ref="L239:L243" si="26">IF(ISBLANK(J239),"&lt;--please fill in the value for 2020",IF(AND(J239&lt;&gt;"-",NOT(ISNUMBER(J239))),"&lt;-- wrong data format",IF(AND(J239&lt;&gt;"-",ISBLANK(K239),LEN(J239)&gt;0,OR(J239&gt;=AVERAGE(F239:H239)*1.1,J239&lt;=AVERAGE(F239:H239)*0.9)),IF(AND(AVERAGE(F239:H239)&lt;1,J239&lt;=2),"","&lt;-- please fill the classification details"),"")))</f>
        <v/>
      </c>
    </row>
    <row r="240" spans="1:12" ht="27" hidden="1" customHeight="1">
      <c r="A240" s="128">
        <v>199</v>
      </c>
      <c r="B240" s="90" t="s">
        <v>204</v>
      </c>
      <c r="C240" s="102" t="s">
        <v>379</v>
      </c>
      <c r="D240" s="91" t="s">
        <v>91</v>
      </c>
      <c r="E240" s="54">
        <f>HLOOKUP($F$5,'Table 5'!$B$2:$AG$587,MATCH($B240,'Table 5'!$B$2:$B$587,0)+10,FALSE)</f>
        <v>0</v>
      </c>
      <c r="F240" s="51">
        <f>HLOOKUP($F$5,'Table 5'!$B$2:$AG$587,MATCH($B240,'Table 5'!$B$2:$B$587,0)+11,FALSE)</f>
        <v>0</v>
      </c>
      <c r="G240" s="51">
        <f>HLOOKUP($F$5,'Table 5'!$B$2:$AG$587,MATCH($B240,'Table 5'!$B$2:$B$587,0)+12,FALSE)</f>
        <v>0</v>
      </c>
      <c r="H240" s="51">
        <f>HLOOKUP($F$5,'Table 5'!$B$2:$AG$587,MATCH($B240,'Table 5'!$B$2:$B$587,0)+13,FALSE)</f>
        <v>0</v>
      </c>
      <c r="I240" s="273"/>
      <c r="J240" s="66"/>
      <c r="K240" s="67"/>
      <c r="L240" s="74"/>
    </row>
    <row r="241" spans="1:12" ht="27" hidden="1" customHeight="1">
      <c r="A241" s="128">
        <v>200</v>
      </c>
      <c r="B241" s="90" t="s">
        <v>205</v>
      </c>
      <c r="C241" s="102" t="s">
        <v>380</v>
      </c>
      <c r="D241" s="91" t="s">
        <v>91</v>
      </c>
      <c r="E241" s="54">
        <f>HLOOKUP($F$5,'Table 5'!$B$2:$AG$587,MATCH($B241,'Table 5'!$B$2:$B$587,0)+10,FALSE)</f>
        <v>0</v>
      </c>
      <c r="F241" s="51">
        <f>HLOOKUP($F$5,'Table 5'!$B$2:$AG$587,MATCH($B241,'Table 5'!$B$2:$B$587,0)+11,FALSE)</f>
        <v>0</v>
      </c>
      <c r="G241" s="51">
        <f>HLOOKUP($F$5,'Table 5'!$B$2:$AG$587,MATCH($B241,'Table 5'!$B$2:$B$587,0)+12,FALSE)</f>
        <v>0</v>
      </c>
      <c r="H241" s="51">
        <f>HLOOKUP($F$5,'Table 5'!$B$2:$AG$587,MATCH($B241,'Table 5'!$B$2:$B$587,0)+13,FALSE)</f>
        <v>0</v>
      </c>
      <c r="I241" s="273"/>
      <c r="J241" s="66"/>
      <c r="K241" s="67"/>
      <c r="L241" s="74"/>
    </row>
    <row r="242" spans="1:12" ht="27" hidden="1" customHeight="1">
      <c r="A242" s="128">
        <v>201</v>
      </c>
      <c r="B242" s="90" t="s">
        <v>206</v>
      </c>
      <c r="C242" s="102" t="s">
        <v>381</v>
      </c>
      <c r="D242" s="91" t="s">
        <v>91</v>
      </c>
      <c r="E242" s="54">
        <f>HLOOKUP($F$5,'Table 5'!$B$2:$AG$587,MATCH($B242,'Table 5'!$B$2:$B$587,0)+10,FALSE)</f>
        <v>0</v>
      </c>
      <c r="F242" s="51">
        <f>HLOOKUP($F$5,'Table 5'!$B$2:$AG$587,MATCH($B242,'Table 5'!$B$2:$B$587,0)+11,FALSE)</f>
        <v>0</v>
      </c>
      <c r="G242" s="51">
        <f>HLOOKUP($F$5,'Table 5'!$B$2:$AG$587,MATCH($B242,'Table 5'!$B$2:$B$587,0)+12,FALSE)</f>
        <v>0</v>
      </c>
      <c r="H242" s="51">
        <f>HLOOKUP($F$5,'Table 5'!$B$2:$AG$587,MATCH($B242,'Table 5'!$B$2:$B$587,0)+13,FALSE)</f>
        <v>0</v>
      </c>
      <c r="I242" s="273"/>
      <c r="J242" s="66"/>
      <c r="K242" s="67"/>
      <c r="L242" s="74"/>
    </row>
    <row r="243" spans="1:12" s="151" customFormat="1" ht="27" customHeight="1">
      <c r="A243" s="144">
        <v>202</v>
      </c>
      <c r="B243" s="145" t="s">
        <v>207</v>
      </c>
      <c r="C243" s="146" t="s">
        <v>372</v>
      </c>
      <c r="D243" s="147" t="s">
        <v>91</v>
      </c>
      <c r="E243" s="54">
        <f>HLOOKUP($F$5,'Table 5'!$B$2:$AG$587,MATCH($B243,'Table 5'!$B$2:$B$587,0)+10,FALSE)</f>
        <v>170</v>
      </c>
      <c r="F243" s="148">
        <f>HLOOKUP($F$5,'Table 5'!$B$2:$AG$587,MATCH($B243,'Table 5'!$B$2:$B$587,0)+11,FALSE)</f>
        <v>173</v>
      </c>
      <c r="G243" s="148">
        <f>HLOOKUP($F$5,'Table 5'!$B$2:$AG$587,MATCH($B243,'Table 5'!$B$2:$B$587,0)+12,FALSE)</f>
        <v>148</v>
      </c>
      <c r="H243" s="148">
        <f>HLOOKUP($F$5,'Table 5'!$B$2:$AG$587,MATCH($B243,'Table 5'!$B$2:$B$587,0)+13,FALSE)</f>
        <v>148</v>
      </c>
      <c r="I243" s="282"/>
      <c r="J243" s="66">
        <v>145</v>
      </c>
      <c r="K243" s="150"/>
      <c r="L243" s="74" t="str">
        <f t="shared" si="26"/>
        <v/>
      </c>
    </row>
    <row r="244" spans="1:12" s="151" customFormat="1" ht="5.25" hidden="1" customHeight="1">
      <c r="A244" s="153"/>
      <c r="B244" s="154"/>
      <c r="C244" s="177"/>
      <c r="D244" s="155"/>
      <c r="E244" s="155"/>
      <c r="F244" s="155"/>
      <c r="G244" s="155"/>
      <c r="H244" s="155"/>
      <c r="I244" s="297"/>
      <c r="J244" s="178"/>
      <c r="K244" s="179"/>
      <c r="L244" s="75"/>
    </row>
    <row r="245" spans="1:12" s="151" customFormat="1" ht="27" hidden="1" customHeight="1">
      <c r="A245" s="136" t="s">
        <v>416</v>
      </c>
      <c r="B245" s="149"/>
      <c r="C245" s="149"/>
      <c r="D245" s="149"/>
      <c r="E245" s="149"/>
      <c r="F245" s="149"/>
      <c r="G245" s="149"/>
      <c r="H245" s="149"/>
      <c r="I245" s="283"/>
      <c r="J245" s="163"/>
      <c r="K245" s="180"/>
      <c r="L245" s="152"/>
    </row>
    <row r="246" spans="1:12" s="151" customFormat="1" ht="27" hidden="1" customHeight="1">
      <c r="A246" s="181">
        <v>203</v>
      </c>
      <c r="B246" s="182" t="s">
        <v>81</v>
      </c>
      <c r="C246" s="182" t="s">
        <v>53</v>
      </c>
      <c r="D246" s="183" t="s">
        <v>91</v>
      </c>
      <c r="E246" s="184"/>
      <c r="F246" s="184"/>
      <c r="G246" s="184"/>
      <c r="H246" s="184"/>
      <c r="I246" s="298"/>
      <c r="J246" s="185" t="s">
        <v>425</v>
      </c>
      <c r="K246" s="168"/>
      <c r="L246" s="71"/>
    </row>
    <row r="247" spans="1:12" s="151" customFormat="1" ht="27" hidden="1" customHeight="1">
      <c r="A247" s="181">
        <v>204</v>
      </c>
      <c r="B247" s="182" t="s">
        <v>82</v>
      </c>
      <c r="C247" s="182" t="s">
        <v>181</v>
      </c>
      <c r="D247" s="183" t="s">
        <v>93</v>
      </c>
      <c r="E247" s="184"/>
      <c r="F247" s="184"/>
      <c r="G247" s="184"/>
      <c r="H247" s="184"/>
      <c r="I247" s="298"/>
      <c r="J247" s="185" t="s">
        <v>425</v>
      </c>
      <c r="K247" s="168"/>
      <c r="L247" s="71"/>
    </row>
    <row r="248" spans="1:12" s="151" customFormat="1" ht="4.5" customHeight="1">
      <c r="A248" s="153"/>
      <c r="B248" s="154"/>
      <c r="C248" s="154"/>
      <c r="D248" s="155"/>
      <c r="E248" s="155"/>
      <c r="F248" s="155"/>
      <c r="G248" s="155"/>
      <c r="H248" s="155"/>
      <c r="I248" s="297"/>
      <c r="J248" s="155"/>
      <c r="K248" s="156"/>
      <c r="L248" s="75"/>
    </row>
    <row r="249" spans="1:12" s="151" customFormat="1" ht="27" customHeight="1">
      <c r="A249" s="136" t="s">
        <v>373</v>
      </c>
      <c r="B249" s="149"/>
      <c r="C249" s="149"/>
      <c r="D249" s="149"/>
      <c r="E249" s="149"/>
      <c r="F249" s="149"/>
      <c r="G249" s="149"/>
      <c r="H249" s="149"/>
      <c r="I249" s="283"/>
      <c r="J249" s="149"/>
      <c r="K249" s="157"/>
      <c r="L249" s="152"/>
    </row>
    <row r="250" spans="1:12" s="151" customFormat="1" ht="43.5" customHeight="1">
      <c r="A250" s="158">
        <v>205</v>
      </c>
      <c r="B250" s="261" t="s">
        <v>83</v>
      </c>
      <c r="C250" s="159" t="s">
        <v>188</v>
      </c>
      <c r="D250" s="91" t="s">
        <v>417</v>
      </c>
      <c r="E250" s="305">
        <f>HLOOKUP($F$5,'Table 7'!$B$2:$AG$122,MATCH($B250,'Table 7'!$B$2:$B$122,0)+11,FALSE)</f>
        <v>15.664999999999999</v>
      </c>
      <c r="F250" s="305">
        <f>HLOOKUP($F$5,'Table 7'!$B$2:$AG$122,MATCH($B250,'Table 7'!$B$2:$B$122,0)+11,FALSE)</f>
        <v>15.664999999999999</v>
      </c>
      <c r="G250" s="305">
        <f>HLOOKUP($F$5,'Table 7'!$B$2:$AG$122,MATCH($B250,'Table 7'!$B$2:$B$122,0)+12,FALSE)</f>
        <v>16.882999999999999</v>
      </c>
      <c r="H250" s="305">
        <f>HLOOKUP($F$5,'Table 7'!$B$2:$AG$122,MATCH($B250,'Table 7'!$B$2:$B$122,0)+13,FALSE)</f>
        <v>15.3324</v>
      </c>
      <c r="I250" s="299"/>
      <c r="J250" s="306">
        <f>SUM(J251:J253)</f>
        <v>11.5661</v>
      </c>
      <c r="K250" s="84"/>
      <c r="L250" s="75"/>
    </row>
    <row r="251" spans="1:12" ht="43.5" customHeight="1">
      <c r="A251" s="103">
        <v>206</v>
      </c>
      <c r="B251" s="126" t="s">
        <v>189</v>
      </c>
      <c r="C251" s="89" t="s">
        <v>441</v>
      </c>
      <c r="D251" s="91" t="s">
        <v>417</v>
      </c>
      <c r="E251" s="305">
        <f>HLOOKUP($F$5,'Table 7'!$B$2:$AG$122,MATCH($B251,'Table 7'!$B$2:$B$122,0)+11,FALSE)</f>
        <v>6.0274999999999999</v>
      </c>
      <c r="F251" s="266">
        <f>HLOOKUP($F$5,'Table 7'!$B$2:$AG$122,MATCH($B251,'Table 7'!$B$2:$B$122,0)+11,FALSE)</f>
        <v>6.0274999999999999</v>
      </c>
      <c r="G251" s="266">
        <f>HLOOKUP($F$5,'Table 7'!$B$2:$AG$122,MATCH($B251,'Table 7'!$B$2:$B$122,0)+12,FALSE)</f>
        <v>6.0587999999999997</v>
      </c>
      <c r="H251" s="266">
        <f>HLOOKUP($F$5,'Table 7'!$B$2:$AG$122,MATCH($B251,'Table 7'!$B$2:$B$122,0)+13,FALSE)</f>
        <v>6.0679999999999996</v>
      </c>
      <c r="I251" s="273"/>
      <c r="J251" s="307">
        <v>5.9204999999999997</v>
      </c>
      <c r="K251" s="67"/>
      <c r="L251" s="74" t="str">
        <f t="shared" ref="L251:L257" si="27">IF(ISBLANK(J251),"&lt;--please fill in the value for 2020",IF(AND(J251&lt;&gt;"-",NOT(ISNUMBER(J251))),"&lt;-- wrong data format",IF(AND(J251&lt;&gt;"-",ISBLANK(K251),LEN(J251)&gt;0,OR(J251&gt;=AVERAGE(F251:H251)*1.1,J251&lt;=AVERAGE(F251:H251)*0.9)),IF(AND(AVERAGE(F251:H251)&lt;1,J251&lt;=2),"","&lt;-- please fill the classification details"),"")))</f>
        <v/>
      </c>
    </row>
    <row r="252" spans="1:12" ht="43.5" customHeight="1">
      <c r="A252" s="103">
        <v>207</v>
      </c>
      <c r="B252" s="126" t="s">
        <v>190</v>
      </c>
      <c r="C252" s="89" t="s">
        <v>442</v>
      </c>
      <c r="D252" s="91" t="s">
        <v>417</v>
      </c>
      <c r="E252" s="305">
        <f>HLOOKUP($F$5,'Table 7'!$B$2:$AG$122,MATCH($B252,'Table 7'!$B$2:$B$122,0)+11,FALSE)</f>
        <v>8.4945000000000004</v>
      </c>
      <c r="F252" s="266">
        <f>HLOOKUP($F$5,'Table 7'!$B$2:$AG$122,MATCH($B252,'Table 7'!$B$2:$B$122,0)+11,FALSE)</f>
        <v>8.4945000000000004</v>
      </c>
      <c r="G252" s="266">
        <f>HLOOKUP($F$5,'Table 7'!$B$2:$AG$122,MATCH($B252,'Table 7'!$B$2:$B$122,0)+12,FALSE)</f>
        <v>9.5920000000000005</v>
      </c>
      <c r="H252" s="266">
        <f>HLOOKUP($F$5,'Table 7'!$B$2:$AG$122,MATCH($B252,'Table 7'!$B$2:$B$122,0)+13,FALSE)</f>
        <v>8.3079999999999998</v>
      </c>
      <c r="I252" s="273"/>
      <c r="J252" s="307">
        <v>4.7956000000000003</v>
      </c>
      <c r="K252" s="67" t="s">
        <v>621</v>
      </c>
      <c r="L252" s="74" t="str">
        <f t="shared" si="27"/>
        <v/>
      </c>
    </row>
    <row r="253" spans="1:12" ht="43.5" customHeight="1">
      <c r="A253" s="103">
        <v>208</v>
      </c>
      <c r="B253" s="126" t="s">
        <v>263</v>
      </c>
      <c r="C253" s="89" t="s">
        <v>443</v>
      </c>
      <c r="D253" s="91" t="s">
        <v>417</v>
      </c>
      <c r="E253" s="305">
        <f>HLOOKUP($F$5,'Table 7'!$B$2:$AG$122,MATCH($B253,'Table 7'!$B$2:$B$122,0)+11,FALSE)</f>
        <v>1.143</v>
      </c>
      <c r="F253" s="266">
        <f>HLOOKUP($F$5,'Table 7'!$B$2:$AG$122,MATCH($B253,'Table 7'!$B$2:$B$122,0)+11,FALSE)</f>
        <v>1.143</v>
      </c>
      <c r="G253" s="266">
        <f>HLOOKUP($F$5,'Table 7'!$B$2:$AG$122,MATCH($B253,'Table 7'!$B$2:$B$122,0)+12,FALSE)</f>
        <v>1.2322</v>
      </c>
      <c r="H253" s="266">
        <f>HLOOKUP($F$5,'Table 7'!$B$2:$AG$122,MATCH($B253,'Table 7'!$B$2:$B$122,0)+13,FALSE)</f>
        <v>0.95640000000000003</v>
      </c>
      <c r="I253" s="273"/>
      <c r="J253" s="307">
        <v>0.85</v>
      </c>
      <c r="K253" s="67" t="s">
        <v>621</v>
      </c>
      <c r="L253" s="74" t="str">
        <f t="shared" si="27"/>
        <v/>
      </c>
    </row>
    <row r="254" spans="1:12" ht="43.5" customHeight="1">
      <c r="A254" s="103">
        <v>209</v>
      </c>
      <c r="B254" s="126" t="s">
        <v>84</v>
      </c>
      <c r="C254" s="89" t="s">
        <v>433</v>
      </c>
      <c r="D254" s="91" t="s">
        <v>418</v>
      </c>
      <c r="E254" s="53">
        <f>HLOOKUP($F$5,'Table 7'!$B$2:$AG$122,MATCH($B254,'Table 7'!$B$2:$B$122,0)+11,FALSE)</f>
        <v>596</v>
      </c>
      <c r="F254" s="51">
        <f>HLOOKUP($F$5,'Table 7'!$B$2:$AG$122,MATCH($B254,'Table 7'!$B$2:$B$122,0)+11,FALSE)</f>
        <v>596</v>
      </c>
      <c r="G254" s="55">
        <f>HLOOKUP($F$5,'Table 7'!$B$2:$AG$122,MATCH($B254,'Table 7'!$B$2:$B$122,0)+12,FALSE)</f>
        <v>624</v>
      </c>
      <c r="H254" s="55">
        <f>HLOOKUP($F$5,'Table 7'!$B$2:$AG$122,MATCH($B254,'Table 7'!$B$2:$B$122,0)+13,FALSE)</f>
        <v>643.23500000000001</v>
      </c>
      <c r="I254" s="292"/>
      <c r="J254" s="132">
        <v>412.9</v>
      </c>
      <c r="K254" s="67" t="s">
        <v>621</v>
      </c>
      <c r="L254" s="74" t="str">
        <f t="shared" si="27"/>
        <v/>
      </c>
    </row>
    <row r="255" spans="1:12" ht="43.5" customHeight="1">
      <c r="A255" s="103">
        <v>210</v>
      </c>
      <c r="B255" s="126" t="s">
        <v>191</v>
      </c>
      <c r="C255" s="89" t="s">
        <v>434</v>
      </c>
      <c r="D255" s="91" t="s">
        <v>419</v>
      </c>
      <c r="E255" s="53">
        <f>HLOOKUP($F$5,'Table 7'!$B$2:$AG$122,MATCH($B255,'Table 7'!$B$2:$B$122,0)+11,FALSE)</f>
        <v>1501.4</v>
      </c>
      <c r="F255" s="51">
        <f>HLOOKUP($F$5,'Table 7'!$B$2:$AG$122,MATCH($B255,'Table 7'!$B$2:$B$122,0)+11,FALSE)</f>
        <v>1501.4</v>
      </c>
      <c r="G255" s="55">
        <f>HLOOKUP($F$5,'Table 7'!$B$2:$AG$122,MATCH($B255,'Table 7'!$B$2:$B$122,0)+12,FALSE)</f>
        <v>1785.9</v>
      </c>
      <c r="H255" s="55">
        <f>HLOOKUP($F$5,'Table 7'!$B$2:$AG$122,MATCH($B255,'Table 7'!$B$2:$B$122,0)+13,FALSE)</f>
        <v>15018.844999999999</v>
      </c>
      <c r="I255" s="292"/>
      <c r="J255" s="132">
        <v>7979.4</v>
      </c>
      <c r="K255" s="67" t="s">
        <v>621</v>
      </c>
      <c r="L255" s="74" t="str">
        <f t="shared" si="27"/>
        <v/>
      </c>
    </row>
    <row r="256" spans="1:12" ht="43.5" customHeight="1">
      <c r="A256" s="103">
        <v>211</v>
      </c>
      <c r="B256" s="126" t="s">
        <v>195</v>
      </c>
      <c r="C256" s="86" t="s">
        <v>435</v>
      </c>
      <c r="D256" s="91" t="s">
        <v>92</v>
      </c>
      <c r="E256" s="53">
        <f>HLOOKUP($F$5,'Table 7'!$B$2:$AG$122,MATCH($B256,'Table 7'!$B$2:$B$122,0)+11,FALSE)</f>
        <v>1860</v>
      </c>
      <c r="F256" s="51">
        <f>HLOOKUP($F$5,'Table 7'!$B$2:$AG$122,MATCH($B256,'Table 7'!$B$2:$B$122,0)+11,FALSE)</f>
        <v>1860</v>
      </c>
      <c r="G256" s="55">
        <f>HLOOKUP($F$5,'Table 7'!$B$2:$AG$122,MATCH($B256,'Table 7'!$B$2:$B$122,0)+12,FALSE)</f>
        <v>1860</v>
      </c>
      <c r="H256" s="55">
        <f>HLOOKUP($F$5,'Table 7'!$B$2:$AG$122,MATCH($B256,'Table 7'!$B$2:$B$122,0)+13,FALSE)</f>
        <v>1860</v>
      </c>
      <c r="I256" s="292"/>
      <c r="J256" s="132">
        <v>1859</v>
      </c>
      <c r="K256" s="67"/>
      <c r="L256" s="74" t="str">
        <f t="shared" si="27"/>
        <v/>
      </c>
    </row>
    <row r="257" spans="1:12" ht="43.5" customHeight="1">
      <c r="A257" s="103">
        <v>212</v>
      </c>
      <c r="B257" s="126" t="s">
        <v>85</v>
      </c>
      <c r="C257" s="86" t="s">
        <v>436</v>
      </c>
      <c r="D257" s="91" t="s">
        <v>92</v>
      </c>
      <c r="E257" s="53">
        <f>HLOOKUP($F$5,'Table 7'!$B$2:$AG$122,MATCH($B257,'Table 7'!$B$2:$B$122,0)+11,FALSE)</f>
        <v>3319.51</v>
      </c>
      <c r="F257" s="51">
        <f>HLOOKUP($F$5,'Table 7'!$B$2:$AG$122,MATCH($B257,'Table 7'!$B$2:$B$122,0)+11,FALSE)</f>
        <v>3319.51</v>
      </c>
      <c r="G257" s="55">
        <f>HLOOKUP($F$5,'Table 7'!$B$2:$AG$122,MATCH($B257,'Table 7'!$B$2:$B$122,0)+12,FALSE)</f>
        <v>3314</v>
      </c>
      <c r="H257" s="55">
        <f>HLOOKUP($F$5,'Table 7'!$B$2:$AG$122,MATCH($B257,'Table 7'!$B$2:$B$122,0)+13,FALSE)</f>
        <v>3313.42</v>
      </c>
      <c r="I257" s="293"/>
      <c r="J257" s="132">
        <v>3358</v>
      </c>
      <c r="K257" s="67"/>
      <c r="L257" s="74" t="str">
        <f t="shared" si="27"/>
        <v/>
      </c>
    </row>
    <row r="258" spans="1:12" ht="5.25" customHeight="1">
      <c r="A258" s="140"/>
      <c r="B258" s="141"/>
      <c r="C258" s="141"/>
      <c r="D258" s="142"/>
      <c r="E258" s="142"/>
      <c r="F258" s="142"/>
      <c r="G258" s="142"/>
      <c r="H258" s="142"/>
      <c r="I258" s="289"/>
      <c r="J258" s="142"/>
      <c r="K258" s="143"/>
      <c r="L258" s="75"/>
    </row>
    <row r="259" spans="1:12" ht="27" customHeight="1">
      <c r="A259" s="136" t="s">
        <v>1013</v>
      </c>
      <c r="B259" s="135"/>
      <c r="C259" s="135"/>
      <c r="D259" s="135"/>
      <c r="E259" s="135"/>
      <c r="F259" s="135"/>
      <c r="G259" s="135"/>
      <c r="H259" s="135"/>
      <c r="I259" s="277"/>
      <c r="J259" s="135"/>
      <c r="K259" s="137"/>
      <c r="L259" s="72"/>
    </row>
    <row r="260" spans="1:12" ht="27" customHeight="1">
      <c r="A260" s="128">
        <v>213</v>
      </c>
      <c r="B260" s="126" t="s">
        <v>196</v>
      </c>
      <c r="C260" s="90" t="s">
        <v>216</v>
      </c>
      <c r="D260" s="91" t="s">
        <v>93</v>
      </c>
      <c r="E260" s="69">
        <f>HLOOKUP($F$5,'Table 8'!$B$2:$AG$182,MATCH($B260,'Table 8'!$B$2:$B$182,0)+10,FALSE)/100</f>
        <v>0.25</v>
      </c>
      <c r="F260" s="69">
        <f>HLOOKUP($F$5,'Table 8'!$B$2:$AG$182,MATCH($B260,'Table 8'!$B$2:$B$182,0)+11,FALSE)/100</f>
        <v>0.25</v>
      </c>
      <c r="G260" s="69">
        <f>HLOOKUP($F$5,'Table 8'!$B$2:$AG$182,MATCH($B260,'Table 8'!$B$2:$B$182,0)+12,FALSE)/100</f>
        <v>0.75</v>
      </c>
      <c r="H260" s="69">
        <f>HLOOKUP($F$5,'Table 8'!$B$2:$AG$182,MATCH($B260,'Table 8'!$B$2:$B$182,0)+13,FALSE)/100</f>
        <v>0.75</v>
      </c>
      <c r="I260" s="294"/>
      <c r="J260" s="303">
        <v>0.75</v>
      </c>
      <c r="K260" s="67"/>
      <c r="L260" s="74" t="str">
        <f t="shared" ref="L260" si="28">IF(ISBLANK(J260),"&lt;--please fill in the value for 2020",IF(AND(J260&lt;&gt;"-",NOT(ISNUMBER(J260))),"&lt;-- wrong data format",IF(AND(J260&lt;&gt;"-",ISBLANK(K260),LEN(J260)&gt;0,OR(J260&gt;=AVERAGE(F260:H260)*1.1,J260&lt;=AVERAGE(F260:H260)*0.9)),IF(AND(AVERAGE(F260:H260)&lt;1,J260&lt;=2),"","&lt;-- please fill the classification details"),"")))</f>
        <v/>
      </c>
    </row>
    <row r="261" spans="1:12" ht="27" customHeight="1">
      <c r="A261" s="128">
        <v>214</v>
      </c>
      <c r="B261" s="126" t="s">
        <v>209</v>
      </c>
      <c r="C261" s="90" t="s">
        <v>217</v>
      </c>
      <c r="D261" s="91" t="s">
        <v>93</v>
      </c>
      <c r="E261" s="69">
        <f>HLOOKUP($F$5,'Table 8'!$B$2:$AG$182,MATCH($B261,'Table 8'!$B$2:$B$182,0)+10,FALSE)/100</f>
        <v>0.75</v>
      </c>
      <c r="F261" s="69">
        <f>HLOOKUP($F$5,'Table 8'!$B$2:$AG$182,MATCH($B261,'Table 8'!$B$2:$B$182,0)+11,FALSE)/100</f>
        <v>0.75</v>
      </c>
      <c r="G261" s="69">
        <f>HLOOKUP($F$5,'Table 8'!$B$2:$AG$182,MATCH($B261,'Table 8'!$B$2:$B$182,0)+12,FALSE)/100</f>
        <v>0.25</v>
      </c>
      <c r="H261" s="69">
        <f>HLOOKUP($F$5,'Table 8'!$B$2:$AG$182,MATCH($B261,'Table 8'!$B$2:$B$182,0)+13,FALSE)/100</f>
        <v>0.25</v>
      </c>
      <c r="I261" s="295"/>
      <c r="J261" s="260">
        <f>IF(OR(J260="",J260="-"),"",1-J260)</f>
        <v>0.25</v>
      </c>
      <c r="K261" s="186"/>
      <c r="L261" s="78"/>
    </row>
    <row r="262" spans="1:12" ht="27" customHeight="1">
      <c r="A262" s="128">
        <v>215</v>
      </c>
      <c r="B262" s="126" t="s">
        <v>210</v>
      </c>
      <c r="C262" s="90" t="s">
        <v>214</v>
      </c>
      <c r="D262" s="91" t="s">
        <v>182</v>
      </c>
      <c r="E262" s="51">
        <f>HLOOKUP($F$5,'Table 8'!$B$2:$AG$182,MATCH($B262,'Table 8'!$B$2:$B$182,0)+10,FALSE)</f>
        <v>0</v>
      </c>
      <c r="F262" s="51">
        <f>HLOOKUP($F$5,'Table 8'!$B$2:$AG$182,MATCH($B262,'Table 8'!$B$2:$B$182,0)+11,FALSE)</f>
        <v>0</v>
      </c>
      <c r="G262" s="51">
        <f>HLOOKUP($F$5,'Table 8'!$B$2:$AG$182,MATCH($B262,'Table 8'!$B$2:$B$182,0)+12,FALSE)</f>
        <v>0</v>
      </c>
      <c r="H262" s="51">
        <f>HLOOKUP($F$5,'Table 8'!$B$2:$AG$182,MATCH($B262,'Table 8'!$B$2:$B$182,0)+13,FALSE)</f>
        <v>0</v>
      </c>
      <c r="I262" s="273"/>
      <c r="J262" s="66">
        <v>0</v>
      </c>
      <c r="K262" s="67"/>
      <c r="L262" s="74" t="str">
        <f t="shared" ref="L262:L266" si="29">IF(ISBLANK(J262),"&lt;--please fill in the value for 2020",IF(AND(J262&lt;&gt;"-",NOT(ISNUMBER(J262))),"&lt;-- wrong data format",IF(AND(J262&lt;&gt;"-",ISBLANK(K262),LEN(J262)&gt;0,OR(J262&gt;=AVERAGE(F262:H262)*1.1,J262&lt;=AVERAGE(F262:H262)*0.9)),IF(AND(AVERAGE(F262:H262)&lt;1,J262&lt;=2),"","&lt;-- please fill the classification details"),"")))</f>
        <v/>
      </c>
    </row>
    <row r="263" spans="1:12" ht="27" customHeight="1">
      <c r="A263" s="128">
        <v>216</v>
      </c>
      <c r="B263" s="126" t="s">
        <v>218</v>
      </c>
      <c r="C263" s="90" t="s">
        <v>186</v>
      </c>
      <c r="D263" s="91" t="s">
        <v>182</v>
      </c>
      <c r="E263" s="51">
        <f>HLOOKUP($F$5,'Table 8'!$B$2:$AG$182,MATCH($B263,'Table 8'!$B$2:$B$182,0)+10,FALSE)</f>
        <v>0</v>
      </c>
      <c r="F263" s="51">
        <f>HLOOKUP($F$5,'Table 8'!$B$2:$AG$182,MATCH($B263,'Table 8'!$B$2:$B$182,0)+11,FALSE)</f>
        <v>0</v>
      </c>
      <c r="G263" s="51">
        <f>HLOOKUP($F$5,'Table 8'!$B$2:$AG$182,MATCH($B263,'Table 8'!$B$2:$B$182,0)+12,FALSE)</f>
        <v>0</v>
      </c>
      <c r="H263" s="51">
        <f>HLOOKUP($F$5,'Table 8'!$B$2:$AG$182,MATCH($B263,'Table 8'!$B$2:$B$182,0)+13,FALSE)</f>
        <v>0</v>
      </c>
      <c r="I263" s="273"/>
      <c r="J263" s="66">
        <v>0</v>
      </c>
      <c r="K263" s="67"/>
      <c r="L263" s="74" t="str">
        <f t="shared" si="29"/>
        <v/>
      </c>
    </row>
    <row r="264" spans="1:12" ht="27" customHeight="1">
      <c r="A264" s="128">
        <v>217</v>
      </c>
      <c r="B264" s="126" t="s">
        <v>219</v>
      </c>
      <c r="C264" s="90" t="s">
        <v>226</v>
      </c>
      <c r="D264" s="91" t="s">
        <v>182</v>
      </c>
      <c r="E264" s="51">
        <f>HLOOKUP($F$5,'Table 8'!$B$2:$AG$182,MATCH($B264,'Table 8'!$B$2:$B$182,0)+10,FALSE)</f>
        <v>0</v>
      </c>
      <c r="F264" s="51">
        <f>HLOOKUP($F$5,'Table 8'!$B$2:$AG$182,MATCH($B264,'Table 8'!$B$2:$B$182,0)+11,FALSE)</f>
        <v>0</v>
      </c>
      <c r="G264" s="51">
        <f>HLOOKUP($F$5,'Table 8'!$B$2:$AG$182,MATCH($B264,'Table 8'!$B$2:$B$182,0)+12,FALSE)</f>
        <v>0</v>
      </c>
      <c r="H264" s="51">
        <f>HLOOKUP($F$5,'Table 8'!$B$2:$AG$182,MATCH($B264,'Table 8'!$B$2:$B$182,0)+13,FALSE)</f>
        <v>0</v>
      </c>
      <c r="I264" s="273"/>
      <c r="J264" s="66">
        <v>0</v>
      </c>
      <c r="K264" s="67"/>
      <c r="L264" s="74" t="str">
        <f t="shared" si="29"/>
        <v/>
      </c>
    </row>
    <row r="265" spans="1:12" ht="27" customHeight="1">
      <c r="A265" s="128">
        <v>218</v>
      </c>
      <c r="B265" s="126" t="s">
        <v>220</v>
      </c>
      <c r="C265" s="90" t="s">
        <v>225</v>
      </c>
      <c r="D265" s="91" t="s">
        <v>182</v>
      </c>
      <c r="E265" s="51">
        <f>HLOOKUP($F$5,'Table 8'!$B$2:$AG$182,MATCH($B265,'Table 8'!$B$2:$B$182,0)+10,FALSE)</f>
        <v>0</v>
      </c>
      <c r="F265" s="51">
        <f>HLOOKUP($F$5,'Table 8'!$B$2:$AG$182,MATCH($B265,'Table 8'!$B$2:$B$182,0)+11,FALSE)</f>
        <v>0</v>
      </c>
      <c r="G265" s="51">
        <f>HLOOKUP($F$5,'Table 8'!$B$2:$AG$182,MATCH($B265,'Table 8'!$B$2:$B$182,0)+12,FALSE)</f>
        <v>0</v>
      </c>
      <c r="H265" s="51">
        <f>HLOOKUP($F$5,'Table 8'!$B$2:$AG$182,MATCH($B265,'Table 8'!$B$2:$B$182,0)+13,FALSE)</f>
        <v>0</v>
      </c>
      <c r="I265" s="273"/>
      <c r="J265" s="66">
        <v>0</v>
      </c>
      <c r="K265" s="67"/>
      <c r="L265" s="74" t="str">
        <f t="shared" si="29"/>
        <v/>
      </c>
    </row>
    <row r="266" spans="1:12" ht="27" customHeight="1">
      <c r="A266" s="262">
        <v>219</v>
      </c>
      <c r="B266" s="126" t="s">
        <v>221</v>
      </c>
      <c r="C266" s="328" t="s">
        <v>236</v>
      </c>
      <c r="D266" s="255" t="s">
        <v>182</v>
      </c>
      <c r="E266" s="268">
        <f>HLOOKUP($F$5,'Table 8'!$B$2:$AG$182,MATCH($B266,'Table 8'!$B$2:$B$182,0)+10,FALSE)</f>
        <v>0</v>
      </c>
      <c r="F266" s="268">
        <f>HLOOKUP($F$5,'Table 8'!$B$2:$AG$182,MATCH($B266,'Table 8'!$B$2:$B$182,0)+11,FALSE)</f>
        <v>0</v>
      </c>
      <c r="G266" s="268">
        <f>HLOOKUP($F$5,'Table 8'!$B$2:$AG$182,MATCH($B266,'Table 8'!$B$2:$B$182,0)+12,FALSE)</f>
        <v>0</v>
      </c>
      <c r="H266" s="268">
        <f>HLOOKUP($F$5,'Table 8'!$B$2:$AG$182,MATCH($B266,'Table 8'!$B$2:$B$182,0)+13,FALSE)</f>
        <v>0</v>
      </c>
      <c r="I266" s="273"/>
      <c r="J266" s="329">
        <v>0</v>
      </c>
      <c r="K266" s="67"/>
      <c r="L266" s="74" t="str">
        <f t="shared" si="29"/>
        <v/>
      </c>
    </row>
    <row r="267" spans="1:12" ht="27" customHeight="1">
      <c r="A267" s="262">
        <v>220</v>
      </c>
      <c r="B267" s="126" t="s">
        <v>222</v>
      </c>
      <c r="C267" s="254" t="s">
        <v>211</v>
      </c>
      <c r="D267" s="255" t="s">
        <v>182</v>
      </c>
      <c r="E267" s="269">
        <f>HLOOKUP($F$5,'Table 8'!$B$2:$AG$182,MATCH($B267,'Table 8'!$B$2:$B$182,0)+10,FALSE)</f>
        <v>838095.23809</v>
      </c>
      <c r="F267" s="269">
        <f>HLOOKUP($F$5,'Table 8'!$B$2:$AG$182,MATCH($B267,'Table 8'!$B$2:$B$182,0)+11,FALSE)</f>
        <v>838095.23809</v>
      </c>
      <c r="G267" s="269">
        <f>HLOOKUP($F$5,'Table 8'!$B$2:$AG$182,MATCH($B267,'Table 8'!$B$2:$B$182,0)+12,FALSE)</f>
        <v>1001785.71428</v>
      </c>
      <c r="H267" s="269">
        <f>HLOOKUP($F$5,'Table 8'!$B$2:$AG$182,MATCH($B267,'Table 8'!$B$2:$B$182,0)+13,FALSE)</f>
        <v>987380.95238000003</v>
      </c>
      <c r="I267" s="326"/>
      <c r="J267" s="330">
        <f>VLOOKUP($F$5,'Cost data'!$AP$5:$AT$33,5,FALSE)</f>
        <v>2788334.5517774341</v>
      </c>
      <c r="K267" s="187"/>
      <c r="L267" s="79"/>
    </row>
    <row r="268" spans="1:12" ht="27" customHeight="1">
      <c r="A268" s="262">
        <v>221</v>
      </c>
      <c r="B268" s="126" t="s">
        <v>223</v>
      </c>
      <c r="C268" s="254" t="s">
        <v>212</v>
      </c>
      <c r="D268" s="255" t="s">
        <v>182</v>
      </c>
      <c r="E268" s="269">
        <f>HLOOKUP($F$5,'Table 8'!$B$2:$AG$182,MATCH($B268,'Table 8'!$B$2:$B$182,0)+10,FALSE)</f>
        <v>111847.61904000001</v>
      </c>
      <c r="F268" s="269">
        <f>HLOOKUP($F$5,'Table 8'!$B$2:$AG$182,MATCH($B268,'Table 8'!$B$2:$B$182,0)+11,FALSE)</f>
        <v>111847.61904000001</v>
      </c>
      <c r="G268" s="269">
        <f>HLOOKUP($F$5,'Table 8'!$B$2:$AG$182,MATCH($B268,'Table 8'!$B$2:$B$182,0)+12,FALSE)</f>
        <v>133692.85714000001</v>
      </c>
      <c r="H268" s="269">
        <f>HLOOKUP($F$5,'Table 8'!$B$2:$AG$182,MATCH($B268,'Table 8'!$B$2:$B$182,0)+13,FALSE)</f>
        <v>131770.47618999999</v>
      </c>
      <c r="I268" s="326"/>
      <c r="J268" s="330">
        <f>VLOOKUP($F$5,'Cost data'!$AV$5:$AZ$33,5,FALSE)</f>
        <v>402126.78670788254</v>
      </c>
      <c r="K268" s="187"/>
      <c r="L268" s="79"/>
    </row>
    <row r="269" spans="1:12" ht="27" customHeight="1">
      <c r="A269" s="262">
        <v>222</v>
      </c>
      <c r="B269" s="126" t="s">
        <v>224</v>
      </c>
      <c r="C269" s="254" t="s">
        <v>227</v>
      </c>
      <c r="D269" s="255" t="s">
        <v>182</v>
      </c>
      <c r="E269" s="265">
        <f>HLOOKUP($F$5,'Table 8'!$B$2:$AG$182,MATCH($B269,'Table 8'!$B$2:$B$182,0)+10,FALSE)</f>
        <v>35.748570000000001</v>
      </c>
      <c r="F269" s="265">
        <f>HLOOKUP($F$5,'Table 8'!$B$2:$AG$182,MATCH($B269,'Table 8'!$B$2:$B$182,0)+11,FALSE)</f>
        <v>35.748570000000001</v>
      </c>
      <c r="G269" s="265">
        <f>HLOOKUP($F$5,'Table 8'!$B$2:$AG$182,MATCH($B269,'Table 8'!$B$2:$B$182,0)+12,FALSE)</f>
        <v>42.730710000000002</v>
      </c>
      <c r="H269" s="270">
        <f>HLOOKUP($F$5,'Table 8'!$B$2:$AG$182,MATCH($B269,'Table 8'!$B$2:$B$182,0)+13,FALSE)</f>
        <v>42.116280000000003</v>
      </c>
      <c r="I269" s="327"/>
      <c r="J269" s="265">
        <f>VLOOKUP($F$5,'Cost data'!$BB$5:$BG$33,6,FALSE)</f>
        <v>43.093785714285715</v>
      </c>
      <c r="K269" s="187"/>
      <c r="L269" s="79"/>
    </row>
    <row r="270" spans="1:12" ht="27" customHeight="1">
      <c r="A270" s="262">
        <v>223</v>
      </c>
      <c r="B270" s="126" t="s">
        <v>238</v>
      </c>
      <c r="C270" s="254" t="s">
        <v>228</v>
      </c>
      <c r="D270" s="255" t="s">
        <v>182</v>
      </c>
      <c r="E270" s="265">
        <f>HLOOKUP($F$5,'Table 8'!$B$2:$AG$182,MATCH($B270,'Table 8'!$B$2:$B$182,0)+10,FALSE)</f>
        <v>11.91619</v>
      </c>
      <c r="F270" s="265">
        <f>HLOOKUP($F$5,'Table 8'!$B$2:$AG$182,MATCH($B270,'Table 8'!$B$2:$B$182,0)+11,FALSE)</f>
        <v>11.91619</v>
      </c>
      <c r="G270" s="265">
        <f>HLOOKUP($F$5,'Table 8'!$B$2:$AG$182,MATCH($B270,'Table 8'!$B$2:$B$182,0)+12,FALSE)</f>
        <v>14.24357</v>
      </c>
      <c r="H270" s="270">
        <f>HLOOKUP($F$5,'Table 8'!$B$2:$AG$182,MATCH($B270,'Table 8'!$B$2:$B$182,0)+13,FALSE)</f>
        <v>14.03876</v>
      </c>
      <c r="I270" s="327"/>
      <c r="J270" s="265">
        <f>J269/3</f>
        <v>14.364595238095239</v>
      </c>
      <c r="K270" s="187"/>
      <c r="L270" s="79"/>
    </row>
    <row r="271" spans="1:12" ht="27" customHeight="1" thickBot="1">
      <c r="A271" s="263">
        <v>224</v>
      </c>
      <c r="B271" s="264" t="s">
        <v>239</v>
      </c>
      <c r="C271" s="256" t="s">
        <v>237</v>
      </c>
      <c r="D271" s="257" t="s">
        <v>182</v>
      </c>
      <c r="E271" s="267">
        <f>HLOOKUP($F$5,'Table 8'!$B$2:$AG$182,MATCH($B271,'Table 8'!$B$2:$B$182,0)+10,FALSE)</f>
        <v>2.2247599999999998</v>
      </c>
      <c r="F271" s="267">
        <f>HLOOKUP($F$5,'Table 8'!$B$2:$AG$182,MATCH($B271,'Table 8'!$B$2:$B$182,0)+11,FALSE)</f>
        <v>2.2247599999999998</v>
      </c>
      <c r="G271" s="267">
        <f>HLOOKUP($F$5,'Table 8'!$B$2:$AG$182,MATCH($B271,'Table 8'!$B$2:$B$182,0)+12,FALSE)</f>
        <v>2.6592799999999999</v>
      </c>
      <c r="H271" s="331">
        <f>HLOOKUP($F$5,'Table 8'!$B$2:$AG$182,MATCH($B271,'Table 8'!$B$2:$B$182,0)+13,FALSE)</f>
        <v>2.6210399999999998</v>
      </c>
      <c r="I271" s="332"/>
      <c r="J271" s="267">
        <f>VLOOKUP($F$5,'Cost data'!$BI$5:$BN$33,6,FALSE)</f>
        <v>2.6818809523809524</v>
      </c>
      <c r="K271" s="258"/>
      <c r="L271" s="79"/>
    </row>
  </sheetData>
  <sheetProtection algorithmName="SHA-512" hashValue="070QBGKFdgRtRYeu3o6CCrP+sIONurbWBXF4jbQ6cyfJz14DTq1MxwBxxpqrUmETBnw/Qw/M8mSq4+2paztOhw==" saltValue="jK85V4bCbw3EE1dM2uf7sg==" spinCount="100000" sheet="1" selectLockedCells="1"/>
  <dataConsolidate/>
  <mergeCells count="4">
    <mergeCell ref="A2:C2"/>
    <mergeCell ref="F3:J3"/>
    <mergeCell ref="A4:K4"/>
    <mergeCell ref="G5:J5"/>
  </mergeCells>
  <conditionalFormatting sqref="C223:C225">
    <cfRule type="expression" dxfId="106" priority="359" stopIfTrue="1">
      <formula>#REF!=3</formula>
    </cfRule>
  </conditionalFormatting>
  <conditionalFormatting sqref="C227:C229">
    <cfRule type="expression" dxfId="105" priority="358" stopIfTrue="1">
      <formula>#REF!=3</formula>
    </cfRule>
  </conditionalFormatting>
  <conditionalFormatting sqref="K11:K23">
    <cfRule type="expression" dxfId="104" priority="343" stopIfTrue="1">
      <formula>LEN(L11)&gt;36</formula>
    </cfRule>
  </conditionalFormatting>
  <conditionalFormatting sqref="D269:E271 D10:D23">
    <cfRule type="expression" dxfId="103" priority="264" stopIfTrue="1">
      <formula>AND(J10&lt;&gt;"-",NOT(ISNUMBER(J10)),NOT(ISBLANK(J10)))</formula>
    </cfRule>
  </conditionalFormatting>
  <conditionalFormatting sqref="L11:L23">
    <cfRule type="expression" dxfId="102" priority="262">
      <formula>ISBLANK(J11)</formula>
    </cfRule>
    <cfRule type="notContainsBlanks" dxfId="101" priority="361">
      <formula>LEN(TRIM(L11))&gt;0</formula>
    </cfRule>
  </conditionalFormatting>
  <conditionalFormatting sqref="K77:K86">
    <cfRule type="expression" dxfId="100" priority="245" stopIfTrue="1">
      <formula>LEN(L77)&gt;36</formula>
    </cfRule>
  </conditionalFormatting>
  <conditionalFormatting sqref="L77:L86">
    <cfRule type="expression" dxfId="99" priority="244">
      <formula>ISBLANK(J77)</formula>
    </cfRule>
    <cfRule type="notContainsBlanks" dxfId="98" priority="246">
      <formula>LEN(TRIM(L77))&gt;0</formula>
    </cfRule>
  </conditionalFormatting>
  <conditionalFormatting sqref="K217">
    <cfRule type="expression" dxfId="97" priority="206" stopIfTrue="1">
      <formula>LEN(L217)&gt;36</formula>
    </cfRule>
  </conditionalFormatting>
  <conditionalFormatting sqref="K234:K243">
    <cfRule type="expression" dxfId="96" priority="200" stopIfTrue="1">
      <formula>LEN(L234)&gt;36</formula>
    </cfRule>
  </conditionalFormatting>
  <conditionalFormatting sqref="L234:L243">
    <cfRule type="expression" dxfId="95" priority="199">
      <formula>ISBLANK(J234)</formula>
    </cfRule>
    <cfRule type="notContainsBlanks" dxfId="94" priority="201">
      <formula>LEN(TRIM(L234))&gt;0</formula>
    </cfRule>
  </conditionalFormatting>
  <conditionalFormatting sqref="K251 K256:K257">
    <cfRule type="expression" dxfId="93" priority="197" stopIfTrue="1">
      <formula>LEN(L251)&gt;36</formula>
    </cfRule>
  </conditionalFormatting>
  <conditionalFormatting sqref="K260">
    <cfRule type="expression" dxfId="92" priority="194" stopIfTrue="1">
      <formula>LEN(L260)&gt;36</formula>
    </cfRule>
  </conditionalFormatting>
  <conditionalFormatting sqref="K262:K266">
    <cfRule type="expression" dxfId="91" priority="191" stopIfTrue="1">
      <formula>LEN(L262)&gt;36</formula>
    </cfRule>
  </conditionalFormatting>
  <conditionalFormatting sqref="K40:K46">
    <cfRule type="expression" dxfId="90" priority="188" stopIfTrue="1">
      <formula>LEN(L40)&gt;36</formula>
    </cfRule>
  </conditionalFormatting>
  <conditionalFormatting sqref="K60:K66">
    <cfRule type="expression" dxfId="89" priority="182" stopIfTrue="1">
      <formula>LEN(L60)&gt;36</formula>
    </cfRule>
  </conditionalFormatting>
  <conditionalFormatting sqref="K70:K76">
    <cfRule type="expression" dxfId="88" priority="179" stopIfTrue="1">
      <formula>LEN(L70)&gt;36</formula>
    </cfRule>
  </conditionalFormatting>
  <conditionalFormatting sqref="K89:K95">
    <cfRule type="expression" dxfId="87" priority="176" stopIfTrue="1">
      <formula>LEN(L89)&gt;36</formula>
    </cfRule>
  </conditionalFormatting>
  <conditionalFormatting sqref="K98:K104">
    <cfRule type="expression" dxfId="86" priority="173" stopIfTrue="1">
      <formula>LEN(L98)&gt;36</formula>
    </cfRule>
  </conditionalFormatting>
  <conditionalFormatting sqref="K119:K125">
    <cfRule type="expression" dxfId="85" priority="161" stopIfTrue="1">
      <formula>LEN(L119)&gt;36</formula>
    </cfRule>
  </conditionalFormatting>
  <conditionalFormatting sqref="K129:K135">
    <cfRule type="expression" dxfId="84" priority="158" stopIfTrue="1">
      <formula>LEN(L129)&gt;36</formula>
    </cfRule>
  </conditionalFormatting>
  <conditionalFormatting sqref="K50:K56">
    <cfRule type="expression" dxfId="83" priority="155" stopIfTrue="1">
      <formula>LEN(L50)&gt;36</formula>
    </cfRule>
  </conditionalFormatting>
  <conditionalFormatting sqref="K139:K145">
    <cfRule type="expression" dxfId="82" priority="152" stopIfTrue="1">
      <formula>LEN(L139)&gt;36</formula>
    </cfRule>
  </conditionalFormatting>
  <conditionalFormatting sqref="K149:K155">
    <cfRule type="expression" dxfId="81" priority="149" stopIfTrue="1">
      <formula>LEN(L149)&gt;36</formula>
    </cfRule>
  </conditionalFormatting>
  <conditionalFormatting sqref="K168:K174">
    <cfRule type="expression" dxfId="80" priority="146" stopIfTrue="1">
      <formula>LEN(L168)&gt;36</formula>
    </cfRule>
  </conditionalFormatting>
  <conditionalFormatting sqref="K177:K183">
    <cfRule type="expression" dxfId="79" priority="143" stopIfTrue="1">
      <formula>LEN(L177)&gt;36</formula>
    </cfRule>
  </conditionalFormatting>
  <conditionalFormatting sqref="K187:K188">
    <cfRule type="expression" dxfId="78" priority="140" stopIfTrue="1">
      <formula>LEN(L187)&gt;36</formula>
    </cfRule>
  </conditionalFormatting>
  <conditionalFormatting sqref="K191:K192">
    <cfRule type="expression" dxfId="77" priority="137" stopIfTrue="1">
      <formula>LEN(L191)&gt;36</formula>
    </cfRule>
  </conditionalFormatting>
  <conditionalFormatting sqref="K196:K203">
    <cfRule type="expression" dxfId="76" priority="134" stopIfTrue="1">
      <formula>LEN(L196)&gt;36</formula>
    </cfRule>
  </conditionalFormatting>
  <conditionalFormatting sqref="K215:K216">
    <cfRule type="expression" dxfId="75" priority="128" stopIfTrue="1">
      <formula>LEN(L215)&gt;36</formula>
    </cfRule>
  </conditionalFormatting>
  <conditionalFormatting sqref="K218:K219">
    <cfRule type="expression" dxfId="74" priority="125" stopIfTrue="1">
      <formula>LEN(L218)&gt;36</formula>
    </cfRule>
  </conditionalFormatting>
  <conditionalFormatting sqref="K223:K230">
    <cfRule type="expression" dxfId="73" priority="122" stopIfTrue="1">
      <formula>LEN(L223)&gt;36</formula>
    </cfRule>
  </conditionalFormatting>
  <conditionalFormatting sqref="L223:L230">
    <cfRule type="expression" dxfId="72" priority="121">
      <formula>ISBLANK(J223)</formula>
    </cfRule>
    <cfRule type="notContainsBlanks" dxfId="71" priority="362">
      <formula>LEN(TRIM(L223))&gt;0</formula>
    </cfRule>
  </conditionalFormatting>
  <conditionalFormatting sqref="D212:D216 D218:D219">
    <cfRule type="expression" dxfId="70" priority="95" stopIfTrue="1">
      <formula>AND(J212&lt;&gt;"-",NOT(ISNUMBER(J212)),NOT(ISBLANK(J212)))</formula>
    </cfRule>
  </conditionalFormatting>
  <conditionalFormatting sqref="D223:D230">
    <cfRule type="expression" dxfId="69" priority="94" stopIfTrue="1">
      <formula>AND(J223&lt;&gt;"-",NOT(ISNUMBER(J223)),NOT(ISBLANK(J223)))</formula>
    </cfRule>
  </conditionalFormatting>
  <conditionalFormatting sqref="D232:D243">
    <cfRule type="expression" dxfId="68" priority="93" stopIfTrue="1">
      <formula>AND(J232&lt;&gt;"-",NOT(ISNUMBER(J232)),NOT(ISBLANK(J232)))</formula>
    </cfRule>
  </conditionalFormatting>
  <conditionalFormatting sqref="D250:D255">
    <cfRule type="expression" dxfId="67" priority="92" stopIfTrue="1">
      <formula>AND(J250&lt;&gt;"-",NOT(ISNUMBER(J250)),NOT(ISBLANK(J250)))</formula>
    </cfRule>
  </conditionalFormatting>
  <conditionalFormatting sqref="D256:D257">
    <cfRule type="expression" dxfId="66" priority="91" stopIfTrue="1">
      <formula>AND(J256&lt;&gt;"-",NOT(ISNUMBER(J256)),NOT(ISBLANK(J256)))</formula>
    </cfRule>
  </conditionalFormatting>
  <conditionalFormatting sqref="D260">
    <cfRule type="expression" dxfId="65" priority="90" stopIfTrue="1">
      <formula>AND(J260&lt;&gt;"-",NOT(ISNUMBER(J260)),NOT(ISBLANK(J260)))</formula>
    </cfRule>
  </conditionalFormatting>
  <conditionalFormatting sqref="D263:D268">
    <cfRule type="expression" dxfId="64" priority="89" stopIfTrue="1">
      <formula>AND(J263&lt;&gt;"-",NOT(ISNUMBER(J263)),NOT(ISBLANK(J263)))</formula>
    </cfRule>
  </conditionalFormatting>
  <conditionalFormatting sqref="D262">
    <cfRule type="expression" dxfId="63" priority="88" stopIfTrue="1">
      <formula>AND(J262&lt;&gt;"-",NOT(ISNUMBER(J262)),NOT(ISBLANK(J262)))</formula>
    </cfRule>
  </conditionalFormatting>
  <conditionalFormatting sqref="D2:E2">
    <cfRule type="containsText" dxfId="62" priority="86" operator="containsText" text="Draft">
      <formula>NOT(ISERROR(SEARCH("Draft",D2)))</formula>
    </cfRule>
    <cfRule type="containsText" dxfId="61" priority="87" operator="containsText" text="Validated ">
      <formula>NOT(ISERROR(SEARCH("Validated ",D2)))</formula>
    </cfRule>
  </conditionalFormatting>
  <conditionalFormatting sqref="L215:L216">
    <cfRule type="expression" dxfId="60" priority="60">
      <formula>ISBLANK(J215)</formula>
    </cfRule>
    <cfRule type="notContainsBlanks" dxfId="59" priority="61">
      <formula>LEN(TRIM(L215))&gt;0</formula>
    </cfRule>
  </conditionalFormatting>
  <conditionalFormatting sqref="L218:L219">
    <cfRule type="expression" dxfId="58" priority="58">
      <formula>ISBLANK(J218)</formula>
    </cfRule>
    <cfRule type="notContainsBlanks" dxfId="57" priority="59">
      <formula>LEN(TRIM(L218))&gt;0</formula>
    </cfRule>
  </conditionalFormatting>
  <conditionalFormatting sqref="L251:L257">
    <cfRule type="expression" dxfId="56" priority="56">
      <formula>ISBLANK(J251)</formula>
    </cfRule>
    <cfRule type="notContainsBlanks" dxfId="55" priority="57">
      <formula>LEN(TRIM(L251))&gt;0</formula>
    </cfRule>
  </conditionalFormatting>
  <conditionalFormatting sqref="L260">
    <cfRule type="expression" dxfId="54" priority="54">
      <formula>ISBLANK(J260)</formula>
    </cfRule>
    <cfRule type="notContainsBlanks" dxfId="53" priority="55">
      <formula>LEN(TRIM(L260))&gt;0</formula>
    </cfRule>
  </conditionalFormatting>
  <conditionalFormatting sqref="L262:L266">
    <cfRule type="expression" dxfId="52" priority="52">
      <formula>ISBLANK(J262)</formula>
    </cfRule>
    <cfRule type="notContainsBlanks" dxfId="51" priority="53">
      <formula>LEN(TRIM(L262))&gt;0</formula>
    </cfRule>
  </conditionalFormatting>
  <conditionalFormatting sqref="L40:L46">
    <cfRule type="expression" dxfId="50" priority="50">
      <formula>ISBLANK(J40)</formula>
    </cfRule>
    <cfRule type="notContainsBlanks" dxfId="49" priority="51">
      <formula>LEN(TRIM(L40))&gt;0</formula>
    </cfRule>
  </conditionalFormatting>
  <conditionalFormatting sqref="L50:L56">
    <cfRule type="expression" dxfId="48" priority="48">
      <formula>ISBLANK(J50)</formula>
    </cfRule>
    <cfRule type="notContainsBlanks" dxfId="47" priority="49">
      <formula>LEN(TRIM(L50))&gt;0</formula>
    </cfRule>
  </conditionalFormatting>
  <conditionalFormatting sqref="L60:L66">
    <cfRule type="expression" dxfId="46" priority="46">
      <formula>ISBLANK(J60)</formula>
    </cfRule>
    <cfRule type="notContainsBlanks" dxfId="45" priority="47">
      <formula>LEN(TRIM(L60))&gt;0</formula>
    </cfRule>
  </conditionalFormatting>
  <conditionalFormatting sqref="L70:L76">
    <cfRule type="expression" dxfId="44" priority="44">
      <formula>ISBLANK(J70)</formula>
    </cfRule>
    <cfRule type="notContainsBlanks" dxfId="43" priority="45">
      <formula>LEN(TRIM(L70))&gt;0</formula>
    </cfRule>
  </conditionalFormatting>
  <conditionalFormatting sqref="L89:L95">
    <cfRule type="expression" dxfId="42" priority="42">
      <formula>ISBLANK(J89)</formula>
    </cfRule>
    <cfRule type="notContainsBlanks" dxfId="41" priority="43">
      <formula>LEN(TRIM(L89))&gt;0</formula>
    </cfRule>
  </conditionalFormatting>
  <conditionalFormatting sqref="L98:L104">
    <cfRule type="expression" dxfId="40" priority="40">
      <formula>ISBLANK(J98)</formula>
    </cfRule>
    <cfRule type="notContainsBlanks" dxfId="39" priority="41">
      <formula>LEN(TRIM(L98))&gt;0</formula>
    </cfRule>
  </conditionalFormatting>
  <conditionalFormatting sqref="L119:L125">
    <cfRule type="expression" dxfId="38" priority="38">
      <formula>ISBLANK(J119)</formula>
    </cfRule>
    <cfRule type="notContainsBlanks" dxfId="37" priority="39">
      <formula>LEN(TRIM(L119))&gt;0</formula>
    </cfRule>
  </conditionalFormatting>
  <conditionalFormatting sqref="L129:L135">
    <cfRule type="expression" dxfId="36" priority="36">
      <formula>ISBLANK(J129)</formula>
    </cfRule>
    <cfRule type="notContainsBlanks" dxfId="35" priority="37">
      <formula>LEN(TRIM(L129))&gt;0</formula>
    </cfRule>
  </conditionalFormatting>
  <conditionalFormatting sqref="L139:L145">
    <cfRule type="expression" dxfId="34" priority="34">
      <formula>ISBLANK(J139)</formula>
    </cfRule>
    <cfRule type="notContainsBlanks" dxfId="33" priority="35">
      <formula>LEN(TRIM(L139))&gt;0</formula>
    </cfRule>
  </conditionalFormatting>
  <conditionalFormatting sqref="L149:L155">
    <cfRule type="expression" dxfId="32" priority="32">
      <formula>ISBLANK(J149)</formula>
    </cfRule>
    <cfRule type="notContainsBlanks" dxfId="31" priority="33">
      <formula>LEN(TRIM(L149))&gt;0</formula>
    </cfRule>
  </conditionalFormatting>
  <conditionalFormatting sqref="L168:L174">
    <cfRule type="expression" dxfId="30" priority="30">
      <formula>ISBLANK(J168)</formula>
    </cfRule>
    <cfRule type="notContainsBlanks" dxfId="29" priority="31">
      <formula>LEN(TRIM(L168))&gt;0</formula>
    </cfRule>
  </conditionalFormatting>
  <conditionalFormatting sqref="L177:L183">
    <cfRule type="expression" dxfId="28" priority="28">
      <formula>ISBLANK(J177)</formula>
    </cfRule>
    <cfRule type="notContainsBlanks" dxfId="27" priority="29">
      <formula>LEN(TRIM(L177))&gt;0</formula>
    </cfRule>
  </conditionalFormatting>
  <conditionalFormatting sqref="L187:L188">
    <cfRule type="expression" dxfId="26" priority="26">
      <formula>ISBLANK(J187)</formula>
    </cfRule>
    <cfRule type="notContainsBlanks" dxfId="25" priority="27">
      <formula>LEN(TRIM(L187))&gt;0</formula>
    </cfRule>
  </conditionalFormatting>
  <conditionalFormatting sqref="L191:L192">
    <cfRule type="expression" dxfId="24" priority="24">
      <formula>ISBLANK(J191)</formula>
    </cfRule>
    <cfRule type="notContainsBlanks" dxfId="23" priority="25">
      <formula>LEN(TRIM(L191))&gt;0</formula>
    </cfRule>
  </conditionalFormatting>
  <conditionalFormatting sqref="L196:L203">
    <cfRule type="expression" dxfId="22" priority="22">
      <formula>ISBLANK(J196)</formula>
    </cfRule>
    <cfRule type="notContainsBlanks" dxfId="21" priority="23">
      <formula>LEN(TRIM(L196))&gt;0</formula>
    </cfRule>
  </conditionalFormatting>
  <conditionalFormatting sqref="D27:D35">
    <cfRule type="expression" dxfId="20" priority="21" stopIfTrue="1">
      <formula>AND(J27&lt;&gt;"-",NOT(ISNUMBER(J27)),NOT(ISBLANK(J27)))</formula>
    </cfRule>
  </conditionalFormatting>
  <conditionalFormatting sqref="D38:D46">
    <cfRule type="expression" dxfId="19" priority="20" stopIfTrue="1">
      <formula>AND(J38&lt;&gt;"-",NOT(ISNUMBER(J38)),NOT(ISBLANK(J38)))</formula>
    </cfRule>
  </conditionalFormatting>
  <conditionalFormatting sqref="D48:D56">
    <cfRule type="expression" dxfId="18" priority="19" stopIfTrue="1">
      <formula>AND(J48&lt;&gt;"-",NOT(ISNUMBER(J48)),NOT(ISBLANK(J48)))</formula>
    </cfRule>
  </conditionalFormatting>
  <conditionalFormatting sqref="D58:D66">
    <cfRule type="expression" dxfId="17" priority="18" stopIfTrue="1">
      <formula>AND(J58&lt;&gt;"-",NOT(ISNUMBER(J58)),NOT(ISBLANK(J58)))</formula>
    </cfRule>
  </conditionalFormatting>
  <conditionalFormatting sqref="D68:D76">
    <cfRule type="expression" dxfId="16" priority="17" stopIfTrue="1">
      <formula>AND(J68&lt;&gt;"-",NOT(ISNUMBER(J68)),NOT(ISBLANK(J68)))</formula>
    </cfRule>
  </conditionalFormatting>
  <conditionalFormatting sqref="D88:D95">
    <cfRule type="expression" dxfId="15" priority="16" stopIfTrue="1">
      <formula>AND(J88&lt;&gt;"-",NOT(ISNUMBER(J88)),NOT(ISBLANK(J88)))</formula>
    </cfRule>
  </conditionalFormatting>
  <conditionalFormatting sqref="D97:D104">
    <cfRule type="expression" dxfId="14" priority="15" stopIfTrue="1">
      <formula>AND(J97&lt;&gt;"-",NOT(ISNUMBER(J97)),NOT(ISBLANK(J97)))</formula>
    </cfRule>
  </conditionalFormatting>
  <conditionalFormatting sqref="D107:D115">
    <cfRule type="expression" dxfId="13" priority="14" stopIfTrue="1">
      <formula>AND(J107&lt;&gt;"-",NOT(ISNUMBER(J107)),NOT(ISBLANK(J107)))</formula>
    </cfRule>
  </conditionalFormatting>
  <conditionalFormatting sqref="D117:D125">
    <cfRule type="expression" dxfId="12" priority="13" stopIfTrue="1">
      <formula>AND(J117&lt;&gt;"-",NOT(ISNUMBER(J117)),NOT(ISBLANK(J117)))</formula>
    </cfRule>
  </conditionalFormatting>
  <conditionalFormatting sqref="D127:D135">
    <cfRule type="expression" dxfId="11" priority="12" stopIfTrue="1">
      <formula>AND(J127&lt;&gt;"-",NOT(ISNUMBER(J127)),NOT(ISBLANK(J127)))</formula>
    </cfRule>
  </conditionalFormatting>
  <conditionalFormatting sqref="D137:D145">
    <cfRule type="expression" dxfId="10" priority="11" stopIfTrue="1">
      <formula>AND(J137&lt;&gt;"-",NOT(ISNUMBER(J137)),NOT(ISBLANK(J137)))</formula>
    </cfRule>
  </conditionalFormatting>
  <conditionalFormatting sqref="D147:D155">
    <cfRule type="expression" dxfId="9" priority="10" stopIfTrue="1">
      <formula>AND(J147&lt;&gt;"-",NOT(ISNUMBER(J147)),NOT(ISBLANK(J147)))</formula>
    </cfRule>
  </conditionalFormatting>
  <conditionalFormatting sqref="D167:D174">
    <cfRule type="expression" dxfId="8" priority="9" stopIfTrue="1">
      <formula>AND(J167&lt;&gt;"-",NOT(ISNUMBER(J167)),NOT(ISBLANK(J167)))</formula>
    </cfRule>
  </conditionalFormatting>
  <conditionalFormatting sqref="D176:D183">
    <cfRule type="expression" dxfId="7" priority="8" stopIfTrue="1">
      <formula>AND(J176&lt;&gt;"-",NOT(ISNUMBER(J176)),NOT(ISBLANK(J176)))</formula>
    </cfRule>
  </conditionalFormatting>
  <conditionalFormatting sqref="D186:D188">
    <cfRule type="expression" dxfId="6" priority="7" stopIfTrue="1">
      <formula>AND(J186&lt;&gt;"-",NOT(ISNUMBER(J186)),NOT(ISBLANK(J186)))</formula>
    </cfRule>
  </conditionalFormatting>
  <conditionalFormatting sqref="D191:D192">
    <cfRule type="expression" dxfId="5" priority="6" stopIfTrue="1">
      <formula>AND(J191&lt;&gt;"-",NOT(ISNUMBER(J191)),NOT(ISBLANK(J191)))</formula>
    </cfRule>
  </conditionalFormatting>
  <conditionalFormatting sqref="D195:D203">
    <cfRule type="expression" dxfId="4" priority="5" stopIfTrue="1">
      <formula>AND(J195&lt;&gt;"-",NOT(ISNUMBER(J195)),NOT(ISBLANK(J195)))</formula>
    </cfRule>
  </conditionalFormatting>
  <conditionalFormatting sqref="K252">
    <cfRule type="expression" dxfId="3" priority="4" stopIfTrue="1">
      <formula>LEN(L252)&gt;36</formula>
    </cfRule>
  </conditionalFormatting>
  <conditionalFormatting sqref="K253">
    <cfRule type="expression" dxfId="2" priority="3" stopIfTrue="1">
      <formula>LEN(L253)&gt;36</formula>
    </cfRule>
  </conditionalFormatting>
  <conditionalFormatting sqref="K254">
    <cfRule type="expression" dxfId="1" priority="2" stopIfTrue="1">
      <formula>LEN(L254)&gt;36</formula>
    </cfRule>
  </conditionalFormatting>
  <conditionalFormatting sqref="K255">
    <cfRule type="expression" dxfId="0" priority="1" stopIfTrue="1">
      <formula>LEN(L255)&gt;36</formula>
    </cfRule>
  </conditionalFormatting>
  <dataValidations count="3">
    <dataValidation operator="greaterThan" allowBlank="1" errorTitle="Incorrect value" error="Please enter a value in Euro without decimals. If you do not have a value, enter -" promptTitle="No decimals" prompt="Please enter a positive value in Euro with no decimals._x000a__x000a_If you do not have a value, write -" sqref="L207"/>
    <dataValidation type="decimal" operator="greaterThan" allowBlank="1" showErrorMessage="1" errorTitle="Wrong data input!" error="The number of track kilometres (R03) cannot be lower than the number of line kilometers (R08)" sqref="L258">
      <formula1>L257</formula1>
    </dataValidation>
    <dataValidation errorStyle="warning" operator="greaterThan" allowBlank="1" showErrorMessage="1" error="Whole number shall be provided." sqref="L39 L118 L128 L138 L69 F79:H79 F28:H35 L148 L59 L108 L28 F108:H108 F69:H69 L161:L165 F59:H59"/>
  </dataValidations>
  <printOptions horizontalCentered="1"/>
  <pageMargins left="0.31496062992125984" right="0.31496062992125984" top="0.19685039370078741" bottom="0.35433070866141736" header="0.19685039370078741" footer="0.19685039370078741"/>
  <pageSetup paperSize="8" scale="55" fitToWidth="0" fitToHeight="0" orientation="portrait" r:id="rId1"/>
  <headerFooter alignWithMargins="0">
    <oddFooter>&amp;R&amp;12page &amp;P</oddFooter>
  </headerFooter>
  <rowBreaks count="2" manualBreakCount="2">
    <brk id="36" max="11" man="1"/>
    <brk id="135" max="10" man="1"/>
  </rowBreaks>
  <drawing r:id="rId2"/>
  <legacyDrawing r:id="rId3"/>
  <controls>
    <mc:AlternateContent xmlns:mc="http://schemas.openxmlformats.org/markup-compatibility/2006">
      <mc:Choice Requires="x14">
        <control shapeId="6212" r:id="rId4" name="CommandButton1">
          <controlPr defaultSize="0" disabled="1" autoLine="0" autoPict="0" r:id="rId5">
            <anchor moveWithCells="1">
              <from>
                <xdr:col>10</xdr:col>
                <xdr:colOff>142875</xdr:colOff>
                <xdr:row>1</xdr:row>
                <xdr:rowOff>0</xdr:rowOff>
              </from>
              <to>
                <xdr:col>10</xdr:col>
                <xdr:colOff>1552575</xdr:colOff>
                <xdr:row>1</xdr:row>
                <xdr:rowOff>381000</xdr:rowOff>
              </to>
            </anchor>
          </controlPr>
        </control>
      </mc:Choice>
      <mc:Fallback>
        <control shapeId="6212" r:id="rId4" name="CommandButton1"/>
      </mc:Fallback>
    </mc:AlternateContent>
    <mc:AlternateContent xmlns:mc="http://schemas.openxmlformats.org/markup-compatibility/2006">
      <mc:Choice Requires="x14">
        <control shapeId="6214" r:id="rId6" name="CommandButton2">
          <controlPr defaultSize="0" autoLine="0" autoPict="0" r:id="rId7">
            <anchor moveWithCells="1">
              <from>
                <xdr:col>10</xdr:col>
                <xdr:colOff>38100</xdr:colOff>
                <xdr:row>4</xdr:row>
                <xdr:rowOff>219075</xdr:rowOff>
              </from>
              <to>
                <xdr:col>10</xdr:col>
                <xdr:colOff>1600200</xdr:colOff>
                <xdr:row>4</xdr:row>
                <xdr:rowOff>581025</xdr:rowOff>
              </to>
            </anchor>
          </controlPr>
        </control>
      </mc:Choice>
      <mc:Fallback>
        <control shapeId="6214" r:id="rId6" name="CommandButton2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'Reference info'!$B$3:$B$33</xm:f>
          </x14:formula1>
          <xm:sqref>F5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T84"/>
  <sheetViews>
    <sheetView topLeftCell="B1" workbookViewId="0">
      <selection activeCell="Q23" sqref="Q23"/>
    </sheetView>
  </sheetViews>
  <sheetFormatPr defaultColWidth="9.140625" defaultRowHeight="12.75"/>
  <cols>
    <col min="1" max="1" width="3.42578125" style="4" customWidth="1"/>
    <col min="2" max="2" width="3.5703125" style="4" customWidth="1"/>
    <col min="3" max="3" width="9.140625" style="4"/>
    <col min="4" max="4" width="10.85546875" style="4" customWidth="1"/>
    <col min="5" max="5" width="11.5703125" style="4" customWidth="1"/>
    <col min="6" max="6" width="12.85546875" style="4" customWidth="1"/>
    <col min="7" max="7" width="12" style="4" customWidth="1"/>
    <col min="8" max="8" width="11" style="4" customWidth="1"/>
    <col min="9" max="9" width="9.140625" style="4"/>
    <col min="10" max="10" width="14.28515625" style="4" customWidth="1"/>
    <col min="11" max="11" width="5.7109375" style="4" customWidth="1"/>
    <col min="12" max="12" width="5.42578125" style="4" customWidth="1"/>
    <col min="13" max="13" width="8.42578125" style="4" customWidth="1"/>
    <col min="14" max="14" width="9" style="4" bestFit="1" customWidth="1"/>
    <col min="15" max="15" width="9.85546875" style="4" bestFit="1" customWidth="1"/>
    <col min="16" max="16" width="12.7109375" style="4" bestFit="1" customWidth="1"/>
    <col min="17" max="17" width="9.7109375" style="4" bestFit="1" customWidth="1"/>
    <col min="18" max="18" width="11" style="4" bestFit="1" customWidth="1"/>
    <col min="19" max="19" width="9" style="4" bestFit="1" customWidth="1"/>
    <col min="20" max="20" width="10.85546875" style="4" customWidth="1"/>
    <col min="21" max="16384" width="9.140625" style="4"/>
  </cols>
  <sheetData>
    <row r="1" spans="2:20">
      <c r="C1" s="197" t="s">
        <v>453</v>
      </c>
    </row>
    <row r="2" spans="2:20">
      <c r="B2" s="344"/>
      <c r="C2" s="345"/>
      <c r="D2" s="345"/>
    </row>
    <row r="3" spans="2:20">
      <c r="B3" s="198"/>
      <c r="C3" s="198"/>
      <c r="D3" s="198"/>
      <c r="E3" s="198"/>
      <c r="F3" s="198"/>
      <c r="G3" s="198"/>
      <c r="H3" s="198"/>
      <c r="I3" s="198"/>
      <c r="J3" s="198"/>
      <c r="L3" s="198"/>
      <c r="M3" s="198"/>
      <c r="N3" s="198"/>
      <c r="O3" s="198"/>
      <c r="P3" s="198"/>
      <c r="Q3" s="198"/>
      <c r="R3" s="198"/>
      <c r="S3" s="198"/>
      <c r="T3" s="198"/>
    </row>
    <row r="4" spans="2:20">
      <c r="B4" s="198"/>
      <c r="C4" s="198"/>
      <c r="D4" s="198"/>
      <c r="E4" s="198"/>
      <c r="F4" s="198"/>
      <c r="G4" s="198"/>
      <c r="H4" s="198"/>
      <c r="I4" s="198"/>
      <c r="J4" s="198"/>
      <c r="L4" s="198"/>
      <c r="M4" s="198"/>
      <c r="N4" s="198"/>
      <c r="O4" s="198"/>
      <c r="P4" s="198"/>
      <c r="Q4" s="198"/>
      <c r="R4" s="198"/>
      <c r="S4" s="198"/>
      <c r="T4" s="198"/>
    </row>
    <row r="5" spans="2:20">
      <c r="B5" s="198"/>
      <c r="C5" s="198"/>
      <c r="D5" s="198"/>
      <c r="E5" s="198"/>
      <c r="F5" s="198"/>
      <c r="G5" s="198"/>
      <c r="H5" s="198"/>
      <c r="I5" s="198"/>
      <c r="J5" s="198"/>
      <c r="L5" s="198"/>
      <c r="M5" s="198"/>
      <c r="N5" s="198"/>
      <c r="O5" s="198"/>
      <c r="P5" s="198"/>
      <c r="Q5" s="198"/>
      <c r="R5" s="198"/>
      <c r="S5" s="198"/>
      <c r="T5" s="198"/>
    </row>
    <row r="6" spans="2:20">
      <c r="B6" s="198"/>
      <c r="C6" s="198"/>
      <c r="D6" s="198"/>
      <c r="E6" s="198"/>
      <c r="F6" s="198"/>
      <c r="G6" s="198"/>
      <c r="H6" s="198"/>
      <c r="I6" s="198"/>
      <c r="J6" s="198"/>
      <c r="L6" s="198"/>
      <c r="M6" s="198"/>
      <c r="N6" s="198"/>
      <c r="O6" s="198"/>
      <c r="P6" s="198"/>
      <c r="Q6" s="198"/>
      <c r="R6" s="198"/>
      <c r="S6" s="198"/>
      <c r="T6" s="198"/>
    </row>
    <row r="7" spans="2:20">
      <c r="B7" s="198"/>
      <c r="C7" s="198"/>
      <c r="D7" s="198"/>
      <c r="E7" s="198"/>
      <c r="F7" s="198"/>
      <c r="G7" s="198"/>
      <c r="H7" s="198"/>
      <c r="I7" s="198"/>
      <c r="J7" s="198"/>
      <c r="L7" s="198"/>
      <c r="M7" s="198"/>
      <c r="N7" s="198"/>
      <c r="O7" s="198"/>
      <c r="P7" s="198"/>
      <c r="Q7" s="198"/>
      <c r="R7" s="198"/>
      <c r="S7" s="198"/>
      <c r="T7" s="198"/>
    </row>
    <row r="8" spans="2:20">
      <c r="B8" s="198"/>
      <c r="C8" s="198"/>
      <c r="D8" s="198"/>
      <c r="E8" s="198"/>
      <c r="F8" s="198"/>
      <c r="G8" s="198"/>
      <c r="H8" s="198"/>
      <c r="I8" s="198"/>
      <c r="J8" s="198"/>
      <c r="L8" s="198"/>
      <c r="M8" s="198"/>
      <c r="N8" s="198"/>
      <c r="O8" s="198"/>
      <c r="P8" s="198"/>
      <c r="Q8" s="198"/>
      <c r="R8" s="198"/>
      <c r="S8" s="198"/>
      <c r="T8" s="198"/>
    </row>
    <row r="9" spans="2:20">
      <c r="B9" s="198"/>
      <c r="C9" s="198"/>
      <c r="D9" s="198"/>
      <c r="E9" s="198"/>
      <c r="F9" s="198"/>
      <c r="G9" s="198"/>
      <c r="H9" s="198"/>
      <c r="I9" s="198"/>
      <c r="J9" s="198"/>
      <c r="L9" s="198"/>
      <c r="M9" s="198"/>
      <c r="N9" s="198"/>
      <c r="O9" s="198"/>
      <c r="P9" s="198"/>
      <c r="Q9" s="198"/>
      <c r="R9" s="198"/>
      <c r="S9" s="198"/>
      <c r="T9" s="198"/>
    </row>
    <row r="10" spans="2:20">
      <c r="B10" s="198"/>
      <c r="C10" s="198"/>
      <c r="D10" s="198"/>
      <c r="E10" s="198"/>
      <c r="F10" s="198"/>
      <c r="G10" s="198"/>
      <c r="H10" s="198"/>
      <c r="I10" s="198"/>
      <c r="J10" s="198"/>
      <c r="L10" s="198"/>
      <c r="M10" s="198"/>
      <c r="N10" s="198"/>
      <c r="O10" s="198"/>
      <c r="P10" s="198"/>
      <c r="Q10" s="198"/>
      <c r="R10" s="198"/>
      <c r="S10" s="198"/>
      <c r="T10" s="198"/>
    </row>
    <row r="11" spans="2:20">
      <c r="B11" s="198"/>
      <c r="C11" s="198"/>
      <c r="D11" s="198"/>
      <c r="E11" s="198"/>
      <c r="F11" s="198"/>
      <c r="G11" s="198"/>
      <c r="H11" s="198"/>
      <c r="I11" s="198"/>
      <c r="J11" s="198"/>
      <c r="L11" s="198"/>
      <c r="M11" s="198"/>
      <c r="N11" s="198"/>
      <c r="O11" s="198"/>
      <c r="P11" s="198"/>
      <c r="Q11" s="198"/>
      <c r="R11" s="198"/>
      <c r="S11" s="198"/>
      <c r="T11" s="198"/>
    </row>
    <row r="12" spans="2:20">
      <c r="B12" s="198"/>
      <c r="C12" s="198"/>
      <c r="D12" s="198"/>
      <c r="E12" s="198"/>
      <c r="F12" s="198"/>
      <c r="G12" s="198"/>
      <c r="H12" s="198"/>
      <c r="I12" s="198"/>
      <c r="J12" s="198"/>
      <c r="L12" s="198"/>
      <c r="M12" s="198"/>
      <c r="N12" s="198"/>
      <c r="O12" s="198"/>
      <c r="P12" s="198"/>
      <c r="Q12" s="198"/>
      <c r="R12" s="198"/>
      <c r="S12" s="198"/>
      <c r="T12" s="198"/>
    </row>
    <row r="13" spans="2:20">
      <c r="B13" s="198"/>
      <c r="C13" s="198"/>
      <c r="D13" s="198"/>
      <c r="E13" s="198"/>
      <c r="F13" s="198"/>
      <c r="G13" s="198"/>
      <c r="H13" s="198"/>
      <c r="I13" s="198"/>
      <c r="J13" s="198"/>
      <c r="L13" s="198"/>
      <c r="M13" s="198"/>
      <c r="N13" s="198"/>
      <c r="O13" s="198"/>
      <c r="P13" s="198"/>
      <c r="Q13" s="198"/>
      <c r="R13" s="198"/>
      <c r="S13" s="198"/>
      <c r="T13" s="198"/>
    </row>
    <row r="14" spans="2:20">
      <c r="B14" s="198"/>
      <c r="C14" s="198"/>
      <c r="D14" s="198"/>
      <c r="E14" s="198"/>
      <c r="F14" s="198"/>
      <c r="G14" s="198"/>
      <c r="H14" s="198"/>
      <c r="I14" s="198"/>
      <c r="J14" s="198"/>
      <c r="L14" s="198"/>
      <c r="M14" s="198"/>
      <c r="N14" s="198"/>
      <c r="O14" s="198"/>
      <c r="P14" s="198"/>
      <c r="Q14" s="198"/>
      <c r="R14" s="198"/>
      <c r="S14" s="198"/>
      <c r="T14" s="198"/>
    </row>
    <row r="15" spans="2:20">
      <c r="B15" s="198"/>
      <c r="C15" s="198"/>
      <c r="D15" s="198"/>
      <c r="E15" s="198"/>
      <c r="F15" s="198"/>
      <c r="G15" s="198"/>
      <c r="H15" s="198"/>
      <c r="I15" s="198"/>
      <c r="J15" s="198"/>
      <c r="L15" s="198"/>
      <c r="M15" s="198"/>
      <c r="N15" s="198"/>
      <c r="O15" s="198"/>
      <c r="P15" s="198"/>
      <c r="Q15" s="198"/>
      <c r="R15" s="198"/>
      <c r="S15" s="198"/>
      <c r="T15" s="198"/>
    </row>
    <row r="16" spans="2:20">
      <c r="B16" s="198"/>
      <c r="C16" s="198"/>
      <c r="D16" s="198"/>
      <c r="E16" s="198"/>
      <c r="F16" s="198"/>
      <c r="G16" s="198"/>
      <c r="H16" s="198"/>
      <c r="I16" s="198"/>
      <c r="J16" s="198"/>
      <c r="L16" s="198"/>
      <c r="M16" s="198"/>
      <c r="N16" s="198"/>
      <c r="O16" s="198"/>
      <c r="P16" s="198"/>
      <c r="Q16" s="198"/>
      <c r="R16" s="198"/>
      <c r="S16" s="198"/>
      <c r="T16" s="198"/>
    </row>
    <row r="17" spans="2:20">
      <c r="B17" s="198"/>
      <c r="C17" s="198"/>
      <c r="D17" s="198"/>
      <c r="E17" s="198"/>
      <c r="F17" s="198"/>
      <c r="G17" s="198"/>
      <c r="H17" s="198"/>
      <c r="I17" s="198"/>
      <c r="J17" s="198"/>
      <c r="L17" s="198"/>
      <c r="M17" s="198"/>
      <c r="N17" s="198"/>
      <c r="O17" s="198"/>
      <c r="P17" s="198"/>
      <c r="Q17" s="198"/>
      <c r="R17" s="198"/>
      <c r="S17" s="198"/>
      <c r="T17" s="198"/>
    </row>
    <row r="18" spans="2:20">
      <c r="B18" s="198"/>
      <c r="C18" s="198"/>
      <c r="D18" s="198"/>
      <c r="E18" s="198"/>
      <c r="F18" s="198"/>
      <c r="G18" s="198"/>
      <c r="H18" s="198"/>
      <c r="I18" s="198"/>
      <c r="J18" s="198"/>
      <c r="L18" s="198"/>
      <c r="M18" s="198"/>
      <c r="N18" s="198"/>
      <c r="O18" s="198"/>
      <c r="P18" s="198"/>
      <c r="Q18" s="198"/>
      <c r="R18" s="198"/>
      <c r="S18" s="198"/>
      <c r="T18" s="198"/>
    </row>
    <row r="19" spans="2:20">
      <c r="B19" s="198"/>
      <c r="C19" s="198"/>
      <c r="D19" s="198"/>
      <c r="E19" s="198"/>
      <c r="F19" s="198"/>
      <c r="G19" s="198"/>
      <c r="H19" s="198"/>
      <c r="I19" s="198"/>
      <c r="J19" s="198"/>
      <c r="L19" s="198"/>
      <c r="M19" s="198"/>
      <c r="N19" s="198"/>
      <c r="O19" s="198"/>
      <c r="P19" s="198"/>
      <c r="Q19" s="198"/>
      <c r="R19" s="198"/>
      <c r="S19" s="198"/>
      <c r="T19" s="198"/>
    </row>
    <row r="20" spans="2:20">
      <c r="B20" s="198"/>
      <c r="C20" s="198"/>
      <c r="D20" s="198"/>
      <c r="E20" s="198"/>
      <c r="F20" s="198"/>
      <c r="G20" s="198"/>
      <c r="H20" s="198"/>
      <c r="I20" s="198"/>
      <c r="J20" s="198"/>
      <c r="L20" s="198"/>
      <c r="M20" s="198"/>
      <c r="N20" s="198"/>
      <c r="O20" s="198"/>
      <c r="P20" s="198"/>
      <c r="Q20" s="198"/>
      <c r="R20" s="198"/>
      <c r="S20" s="198"/>
      <c r="T20" s="198"/>
    </row>
    <row r="21" spans="2:20">
      <c r="B21" s="198"/>
      <c r="C21" s="198"/>
      <c r="D21" s="198"/>
      <c r="E21" s="198"/>
      <c r="F21" s="198"/>
      <c r="G21" s="198"/>
      <c r="H21" s="198"/>
      <c r="I21" s="198"/>
      <c r="J21" s="198"/>
      <c r="L21" s="198"/>
      <c r="M21" s="198"/>
      <c r="N21" s="198"/>
      <c r="O21" s="198"/>
      <c r="P21" s="198"/>
      <c r="Q21" s="198"/>
      <c r="R21" s="198"/>
      <c r="S21" s="198"/>
      <c r="T21" s="198"/>
    </row>
    <row r="22" spans="2:20" ht="45" customHeight="1">
      <c r="B22" s="198"/>
      <c r="C22" s="199" t="s">
        <v>454</v>
      </c>
      <c r="D22" s="200" t="s">
        <v>630</v>
      </c>
      <c r="E22" s="201" t="s">
        <v>457</v>
      </c>
      <c r="F22" s="201" t="s">
        <v>458</v>
      </c>
      <c r="G22" s="201" t="s">
        <v>464</v>
      </c>
      <c r="H22" s="201" t="s">
        <v>465</v>
      </c>
      <c r="I22" s="201" t="s">
        <v>466</v>
      </c>
      <c r="J22" s="200" t="s">
        <v>383</v>
      </c>
      <c r="L22" s="198"/>
      <c r="M22" s="199" t="s">
        <v>454</v>
      </c>
      <c r="N22" s="200" t="s">
        <v>630</v>
      </c>
      <c r="O22" s="201" t="s">
        <v>457</v>
      </c>
      <c r="P22" s="201" t="s">
        <v>458</v>
      </c>
      <c r="Q22" s="201" t="s">
        <v>464</v>
      </c>
      <c r="R22" s="201" t="s">
        <v>465</v>
      </c>
      <c r="S22" s="201" t="s">
        <v>466</v>
      </c>
      <c r="T22" s="200" t="s">
        <v>986</v>
      </c>
    </row>
    <row r="23" spans="2:20">
      <c r="B23" s="198"/>
      <c r="C23" s="202">
        <v>2016</v>
      </c>
      <c r="D23" s="203">
        <f ca="1">INDIRECT($C$1 &amp; "!E13")</f>
        <v>0</v>
      </c>
      <c r="E23" s="203">
        <f ca="1">INDIRECT($C$1 &amp; "!E14")</f>
        <v>0</v>
      </c>
      <c r="F23" s="203">
        <f ca="1">INDIRECT($C$1 &amp; "!E20")</f>
        <v>3</v>
      </c>
      <c r="G23" s="203">
        <f ca="1">INDIRECT($C$1 &amp; "!E21")</f>
        <v>15</v>
      </c>
      <c r="H23" s="203">
        <f ca="1">INDIRECT($C$1 &amp; "!E22")</f>
        <v>0</v>
      </c>
      <c r="I23" s="203">
        <f ca="1">INDIRECT($C$1 &amp; "!E23")</f>
        <v>0</v>
      </c>
      <c r="J23" s="203">
        <f ca="1">INDIRECT($C$1 &amp; "!E10")</f>
        <v>18</v>
      </c>
      <c r="L23" s="198"/>
      <c r="M23" s="202">
        <v>2016</v>
      </c>
      <c r="N23" s="203">
        <f ca="1">INDIRECT($C$1 &amp; "!E108")</f>
        <v>0</v>
      </c>
      <c r="O23" s="203">
        <f ca="1">INDIRECT($C$1 &amp; "!E111")</f>
        <v>0</v>
      </c>
      <c r="P23" s="203">
        <f ca="1">INDIRECT($C$1 &amp; "!E112")</f>
        <v>3</v>
      </c>
      <c r="Q23" s="203">
        <f ca="1">INDIRECT($C$1 &amp; "!E113")</f>
        <v>12</v>
      </c>
      <c r="R23" s="203">
        <f ca="1">INDIRECT($C$1 &amp; "!E114")</f>
        <v>0</v>
      </c>
      <c r="S23" s="203">
        <f ca="1">INDIRECT($C$1 &amp; "!E115")</f>
        <v>0</v>
      </c>
      <c r="T23" s="203">
        <f ca="1">INDIRECT($C$1 &amp; "!E107")</f>
        <v>15</v>
      </c>
    </row>
    <row r="24" spans="2:20">
      <c r="B24" s="198"/>
      <c r="C24" s="202">
        <v>2017</v>
      </c>
      <c r="D24" s="203">
        <f ca="1">INDIRECT($C$1 &amp; "!F13")</f>
        <v>0</v>
      </c>
      <c r="E24" s="203">
        <f ca="1">INDIRECT($C$1 &amp; "!F14")</f>
        <v>1</v>
      </c>
      <c r="F24" s="203">
        <f ca="1">INDIRECT($C$1 &amp; "!F20")</f>
        <v>7</v>
      </c>
      <c r="G24" s="203">
        <f ca="1">INDIRECT($C$1 &amp; "!F21")</f>
        <v>15</v>
      </c>
      <c r="H24" s="203">
        <f ca="1">INDIRECT($C$1 &amp; "!F22")</f>
        <v>1</v>
      </c>
      <c r="I24" s="203">
        <f ca="1">INDIRECT($C$1 &amp; "!F23")</f>
        <v>0</v>
      </c>
      <c r="J24" s="203">
        <f ca="1">INDIRECT($C$1 &amp; "!F10")</f>
        <v>24</v>
      </c>
      <c r="L24" s="198"/>
      <c r="M24" s="202">
        <v>2017</v>
      </c>
      <c r="N24" s="203">
        <f ca="1">INDIRECT($C$1 &amp; "!F108")</f>
        <v>0</v>
      </c>
      <c r="O24" s="203">
        <f ca="1">INDIRECT($C$1 &amp; "!F111")</f>
        <v>0</v>
      </c>
      <c r="P24" s="203">
        <f ca="1">INDIRECT($C$1 &amp; "!F112")</f>
        <v>7</v>
      </c>
      <c r="Q24" s="203">
        <f ca="1">INDIRECT($C$1 &amp; "!F113")</f>
        <v>9</v>
      </c>
      <c r="R24" s="203">
        <f ca="1">INDIRECT($C$1 &amp; "!F114")</f>
        <v>0</v>
      </c>
      <c r="S24" s="203">
        <f ca="1">INDIRECT($C$1 &amp; "!F115")</f>
        <v>0</v>
      </c>
      <c r="T24" s="203">
        <f ca="1">INDIRECT($C$1 &amp; "!F107")</f>
        <v>16</v>
      </c>
    </row>
    <row r="25" spans="2:20">
      <c r="B25" s="198"/>
      <c r="C25" s="202">
        <v>2018</v>
      </c>
      <c r="D25" s="203">
        <f ca="1">INDIRECT($C$1 &amp; "!G13")</f>
        <v>0</v>
      </c>
      <c r="E25" s="203">
        <f ca="1">INDIRECT($C$1 &amp; "!G14")</f>
        <v>0</v>
      </c>
      <c r="F25" s="203">
        <f ca="1">INDIRECT($C$1 &amp; "!G20")</f>
        <v>9</v>
      </c>
      <c r="G25" s="203">
        <f ca="1">INDIRECT($C$1 &amp; "!G21")</f>
        <v>11</v>
      </c>
      <c r="H25" s="203">
        <f ca="1">INDIRECT($C$1 &amp; "!G22")</f>
        <v>0</v>
      </c>
      <c r="I25" s="203">
        <f ca="1">INDIRECT($C$1 &amp; "!G23")</f>
        <v>0</v>
      </c>
      <c r="J25" s="203">
        <f ca="1">INDIRECT($C$1 &amp; "!G10")</f>
        <v>20</v>
      </c>
      <c r="L25" s="198"/>
      <c r="M25" s="202">
        <v>2018</v>
      </c>
      <c r="N25" s="203">
        <f ca="1">INDIRECT($C$1 &amp; "!G108")</f>
        <v>0</v>
      </c>
      <c r="O25" s="203">
        <f ca="1">INDIRECT($C$1 &amp; "!G111")</f>
        <v>0</v>
      </c>
      <c r="P25" s="203">
        <f ca="1">INDIRECT($C$1 &amp; "!G112")</f>
        <v>5</v>
      </c>
      <c r="Q25" s="203">
        <f ca="1">INDIRECT($C$1 &amp; "!G113")</f>
        <v>7</v>
      </c>
      <c r="R25" s="203">
        <f ca="1">INDIRECT($C$1 &amp; "!G114")</f>
        <v>0</v>
      </c>
      <c r="S25" s="203">
        <f ca="1">INDIRECT($C$1 &amp; "!G115")</f>
        <v>0</v>
      </c>
      <c r="T25" s="203">
        <f ca="1">INDIRECT($C$1 &amp; "!G107")</f>
        <v>12</v>
      </c>
    </row>
    <row r="26" spans="2:20">
      <c r="B26" s="198"/>
      <c r="C26" s="202">
        <v>2019</v>
      </c>
      <c r="D26" s="203">
        <f ca="1">INDIRECT($C$1 &amp; "!H13")</f>
        <v>0</v>
      </c>
      <c r="E26" s="203">
        <f ca="1">INDIRECT($C$1 &amp; "!H14")</f>
        <v>0</v>
      </c>
      <c r="F26" s="203">
        <f ca="1">INDIRECT($C$1 &amp; "!H20")</f>
        <v>7</v>
      </c>
      <c r="G26" s="203">
        <f ca="1">INDIRECT($C$1 &amp; "!H21")</f>
        <v>12</v>
      </c>
      <c r="H26" s="203">
        <f ca="1">INDIRECT($C$1 &amp; "!H22")</f>
        <v>0</v>
      </c>
      <c r="I26" s="203">
        <f ca="1">INDIRECT($C$1 &amp; "!H23")</f>
        <v>0</v>
      </c>
      <c r="J26" s="203">
        <f ca="1">INDIRECT($C$1 &amp; "!H10")</f>
        <v>19</v>
      </c>
      <c r="L26" s="198"/>
      <c r="M26" s="202">
        <v>2019</v>
      </c>
      <c r="N26" s="203">
        <f ca="1">INDIRECT($C$1 &amp; "!H108")</f>
        <v>0</v>
      </c>
      <c r="O26" s="203">
        <f ca="1">INDIRECT($C$1 &amp; "!H111")</f>
        <v>0</v>
      </c>
      <c r="P26" s="203">
        <f ca="1">INDIRECT($C$1 &amp; "!H112")</f>
        <v>5</v>
      </c>
      <c r="Q26" s="203">
        <f ca="1">INDIRECT($C$1 &amp; "!H113")</f>
        <v>8</v>
      </c>
      <c r="R26" s="203">
        <f ca="1">INDIRECT($C$1 &amp; "!H114")</f>
        <v>0</v>
      </c>
      <c r="S26" s="203">
        <f ca="1">INDIRECT($C$1 &amp; "!H115")</f>
        <v>0</v>
      </c>
      <c r="T26" s="203">
        <f ca="1">INDIRECT($C$1 &amp; "!H107")</f>
        <v>13</v>
      </c>
    </row>
    <row r="27" spans="2:20">
      <c r="B27" s="198"/>
      <c r="C27" s="202">
        <v>2020</v>
      </c>
      <c r="D27" s="203">
        <f ca="1">INDIRECT($C$1 &amp; "!J11")+INDIRECT($C$1 &amp; "!J12")</f>
        <v>0</v>
      </c>
      <c r="E27" s="203">
        <f ca="1">INDIRECT($C$1 &amp; "!J14")</f>
        <v>0</v>
      </c>
      <c r="F27" s="203">
        <f ca="1">INDIRECT($C$1 &amp; "!J20")</f>
        <v>1</v>
      </c>
      <c r="G27" s="203">
        <f ca="1">INDIRECT($C$1 &amp; "!J21")</f>
        <v>8</v>
      </c>
      <c r="H27" s="203">
        <f ca="1">INDIRECT($C$1 &amp; "!J22")</f>
        <v>0</v>
      </c>
      <c r="I27" s="203">
        <f ca="1">INDIRECT($C$1 &amp; "!J23")</f>
        <v>0</v>
      </c>
      <c r="J27" s="203">
        <f ca="1">INDIRECT($C$1 &amp; "!J10")</f>
        <v>9</v>
      </c>
      <c r="L27" s="198"/>
      <c r="M27" s="202">
        <v>2020</v>
      </c>
      <c r="N27" s="203">
        <f ca="1">INDIRECT($C$1 &amp; "!J108")</f>
        <v>0</v>
      </c>
      <c r="O27" s="203">
        <f ca="1">INDIRECT($C$1 &amp; "!J111")</f>
        <v>0</v>
      </c>
      <c r="P27" s="203">
        <f ca="1">INDIRECT($C$1 &amp; "!J112")</f>
        <v>0</v>
      </c>
      <c r="Q27" s="203">
        <f ca="1">INDIRECT($C$1 &amp; "!J113")</f>
        <v>6</v>
      </c>
      <c r="R27" s="203">
        <f ca="1">INDIRECT($C$1 &amp; "!J114")</f>
        <v>0</v>
      </c>
      <c r="S27" s="203">
        <f ca="1">INDIRECT($C$1 &amp; "!J115")</f>
        <v>0</v>
      </c>
      <c r="T27" s="203">
        <f ca="1">INDIRECT($C$1 &amp; "!J107")</f>
        <v>6</v>
      </c>
    </row>
    <row r="28" spans="2:20">
      <c r="B28" s="198"/>
      <c r="C28" s="198"/>
      <c r="D28" s="198"/>
      <c r="E28" s="198"/>
      <c r="F28" s="198"/>
      <c r="G28" s="198"/>
      <c r="H28" s="198"/>
      <c r="I28" s="198"/>
      <c r="J28" s="198"/>
      <c r="L28" s="198"/>
      <c r="M28" s="198"/>
      <c r="N28" s="198"/>
      <c r="O28" s="198"/>
      <c r="P28" s="198"/>
      <c r="Q28" s="198"/>
      <c r="R28" s="198"/>
      <c r="S28" s="198"/>
      <c r="T28" s="198"/>
    </row>
    <row r="29" spans="2:20">
      <c r="B29" s="204"/>
      <c r="C29" s="204"/>
      <c r="D29" s="204"/>
      <c r="E29" s="204"/>
      <c r="F29" s="204"/>
      <c r="G29" s="204"/>
      <c r="H29" s="204"/>
      <c r="I29" s="204"/>
      <c r="J29" s="204"/>
    </row>
    <row r="31" spans="2:20">
      <c r="B31" s="198"/>
      <c r="C31" s="198"/>
      <c r="D31" s="198"/>
      <c r="E31" s="198"/>
      <c r="F31" s="198"/>
      <c r="G31" s="198"/>
      <c r="H31" s="198"/>
      <c r="I31" s="198"/>
      <c r="J31" s="204"/>
      <c r="L31" s="198"/>
      <c r="M31" s="198"/>
      <c r="N31" s="198"/>
      <c r="O31" s="198"/>
      <c r="P31" s="198"/>
      <c r="Q31" s="198"/>
      <c r="R31" s="198"/>
      <c r="S31" s="198"/>
      <c r="T31" s="198"/>
    </row>
    <row r="32" spans="2:20">
      <c r="B32" s="198"/>
      <c r="C32" s="198"/>
      <c r="D32" s="198"/>
      <c r="E32" s="198"/>
      <c r="F32" s="198"/>
      <c r="G32" s="198"/>
      <c r="H32" s="198"/>
      <c r="I32" s="198"/>
      <c r="J32" s="204"/>
      <c r="L32" s="198"/>
      <c r="M32" s="198"/>
      <c r="N32" s="198"/>
      <c r="O32" s="198"/>
      <c r="P32" s="198"/>
      <c r="Q32" s="198"/>
      <c r="R32" s="198"/>
      <c r="S32" s="198"/>
      <c r="T32" s="198"/>
    </row>
    <row r="33" spans="2:20">
      <c r="B33" s="198"/>
      <c r="C33" s="198"/>
      <c r="D33" s="198"/>
      <c r="E33" s="198"/>
      <c r="F33" s="198"/>
      <c r="G33" s="198"/>
      <c r="H33" s="198"/>
      <c r="I33" s="198"/>
      <c r="J33" s="204"/>
      <c r="L33" s="198"/>
      <c r="M33" s="198"/>
      <c r="N33" s="198"/>
      <c r="O33" s="198"/>
      <c r="P33" s="198"/>
      <c r="Q33" s="198"/>
      <c r="R33" s="198"/>
      <c r="S33" s="198"/>
      <c r="T33" s="198"/>
    </row>
    <row r="34" spans="2:20">
      <c r="B34" s="198"/>
      <c r="C34" s="198"/>
      <c r="D34" s="198"/>
      <c r="E34" s="198"/>
      <c r="F34" s="198"/>
      <c r="G34" s="198"/>
      <c r="H34" s="198"/>
      <c r="I34" s="198"/>
      <c r="J34" s="204"/>
      <c r="L34" s="198"/>
      <c r="M34" s="198"/>
      <c r="N34" s="198"/>
      <c r="O34" s="198"/>
      <c r="P34" s="198"/>
      <c r="Q34" s="198"/>
      <c r="R34" s="198"/>
      <c r="S34" s="198"/>
      <c r="T34" s="198"/>
    </row>
    <row r="35" spans="2:20">
      <c r="B35" s="198"/>
      <c r="C35" s="198"/>
      <c r="D35" s="198"/>
      <c r="E35" s="198"/>
      <c r="F35" s="198"/>
      <c r="G35" s="198"/>
      <c r="H35" s="198"/>
      <c r="I35" s="198"/>
      <c r="J35" s="204"/>
      <c r="L35" s="198"/>
      <c r="M35" s="198"/>
      <c r="N35" s="198"/>
      <c r="O35" s="198"/>
      <c r="P35" s="198"/>
      <c r="Q35" s="198"/>
      <c r="R35" s="198"/>
      <c r="S35" s="198"/>
      <c r="T35" s="198"/>
    </row>
    <row r="36" spans="2:20">
      <c r="B36" s="198"/>
      <c r="C36" s="198"/>
      <c r="D36" s="198"/>
      <c r="E36" s="198"/>
      <c r="F36" s="198"/>
      <c r="G36" s="198"/>
      <c r="H36" s="198"/>
      <c r="I36" s="198"/>
      <c r="J36" s="204"/>
      <c r="L36" s="198"/>
      <c r="M36" s="198"/>
      <c r="N36" s="198"/>
      <c r="O36" s="198"/>
      <c r="P36" s="198"/>
      <c r="Q36" s="198"/>
      <c r="R36" s="198"/>
      <c r="S36" s="198"/>
      <c r="T36" s="198"/>
    </row>
    <row r="37" spans="2:20">
      <c r="B37" s="198"/>
      <c r="C37" s="198"/>
      <c r="D37" s="198"/>
      <c r="E37" s="198"/>
      <c r="F37" s="198"/>
      <c r="G37" s="198"/>
      <c r="H37" s="198"/>
      <c r="I37" s="198"/>
      <c r="J37" s="204"/>
      <c r="L37" s="198"/>
      <c r="M37" s="198"/>
      <c r="N37" s="198"/>
      <c r="O37" s="198"/>
      <c r="P37" s="198"/>
      <c r="Q37" s="198"/>
      <c r="R37" s="198"/>
      <c r="S37" s="198"/>
      <c r="T37" s="198"/>
    </row>
    <row r="38" spans="2:20">
      <c r="B38" s="198"/>
      <c r="C38" s="198"/>
      <c r="D38" s="198"/>
      <c r="E38" s="198"/>
      <c r="F38" s="198"/>
      <c r="G38" s="198"/>
      <c r="H38" s="198"/>
      <c r="I38" s="198"/>
      <c r="J38" s="204"/>
      <c r="L38" s="198"/>
      <c r="M38" s="198"/>
      <c r="N38" s="198"/>
      <c r="O38" s="198"/>
      <c r="P38" s="198"/>
      <c r="Q38" s="198"/>
      <c r="R38" s="198"/>
      <c r="S38" s="198"/>
      <c r="T38" s="198"/>
    </row>
    <row r="39" spans="2:20">
      <c r="B39" s="198"/>
      <c r="C39" s="198"/>
      <c r="D39" s="198"/>
      <c r="E39" s="198"/>
      <c r="F39" s="198"/>
      <c r="G39" s="198"/>
      <c r="H39" s="198"/>
      <c r="I39" s="198"/>
      <c r="J39" s="204"/>
      <c r="L39" s="198"/>
      <c r="M39" s="198"/>
      <c r="N39" s="198"/>
      <c r="O39" s="198"/>
      <c r="P39" s="198"/>
      <c r="Q39" s="198"/>
      <c r="R39" s="198"/>
      <c r="S39" s="198"/>
      <c r="T39" s="198"/>
    </row>
    <row r="40" spans="2:20">
      <c r="B40" s="198"/>
      <c r="C40" s="198"/>
      <c r="D40" s="198"/>
      <c r="E40" s="198"/>
      <c r="F40" s="198"/>
      <c r="G40" s="198"/>
      <c r="H40" s="198"/>
      <c r="I40" s="198"/>
      <c r="J40" s="204"/>
      <c r="L40" s="198"/>
      <c r="M40" s="198"/>
      <c r="N40" s="198"/>
      <c r="O40" s="198"/>
      <c r="P40" s="198"/>
      <c r="Q40" s="198"/>
      <c r="R40" s="198"/>
      <c r="S40" s="198"/>
      <c r="T40" s="198"/>
    </row>
    <row r="41" spans="2:20">
      <c r="B41" s="198"/>
      <c r="C41" s="198"/>
      <c r="D41" s="198"/>
      <c r="E41" s="198"/>
      <c r="F41" s="198"/>
      <c r="G41" s="198"/>
      <c r="H41" s="198"/>
      <c r="I41" s="198"/>
      <c r="J41" s="204"/>
      <c r="L41" s="198"/>
      <c r="M41" s="198"/>
      <c r="N41" s="198"/>
      <c r="O41" s="198"/>
      <c r="P41" s="198"/>
      <c r="Q41" s="198"/>
      <c r="R41" s="198"/>
      <c r="S41" s="198"/>
      <c r="T41" s="198"/>
    </row>
    <row r="42" spans="2:20">
      <c r="B42" s="198"/>
      <c r="C42" s="198"/>
      <c r="D42" s="198"/>
      <c r="E42" s="198"/>
      <c r="F42" s="198"/>
      <c r="G42" s="198"/>
      <c r="H42" s="198"/>
      <c r="I42" s="198"/>
      <c r="J42" s="204"/>
      <c r="L42" s="198"/>
      <c r="M42" s="198"/>
      <c r="N42" s="198"/>
      <c r="O42" s="198"/>
      <c r="P42" s="198"/>
      <c r="Q42" s="198"/>
      <c r="R42" s="198"/>
      <c r="S42" s="198"/>
      <c r="T42" s="198"/>
    </row>
    <row r="43" spans="2:20">
      <c r="B43" s="198"/>
      <c r="C43" s="198"/>
      <c r="D43" s="198"/>
      <c r="E43" s="198"/>
      <c r="F43" s="198"/>
      <c r="G43" s="198"/>
      <c r="H43" s="198"/>
      <c r="I43" s="198"/>
      <c r="J43" s="204"/>
      <c r="L43" s="198"/>
      <c r="M43" s="198"/>
      <c r="N43" s="198"/>
      <c r="O43" s="198"/>
      <c r="P43" s="198"/>
      <c r="Q43" s="198"/>
      <c r="R43" s="198"/>
      <c r="S43" s="198"/>
      <c r="T43" s="198"/>
    </row>
    <row r="44" spans="2:20">
      <c r="B44" s="198"/>
      <c r="C44" s="198"/>
      <c r="D44" s="198"/>
      <c r="E44" s="198"/>
      <c r="F44" s="198"/>
      <c r="G44" s="198"/>
      <c r="H44" s="198"/>
      <c r="I44" s="198"/>
      <c r="J44" s="204"/>
      <c r="L44" s="198"/>
      <c r="M44" s="198"/>
      <c r="N44" s="198"/>
      <c r="O44" s="198"/>
      <c r="P44" s="198"/>
      <c r="Q44" s="198"/>
      <c r="R44" s="198"/>
      <c r="S44" s="198"/>
      <c r="T44" s="198"/>
    </row>
    <row r="45" spans="2:20">
      <c r="B45" s="198"/>
      <c r="C45" s="198"/>
      <c r="D45" s="198"/>
      <c r="E45" s="198"/>
      <c r="F45" s="198"/>
      <c r="G45" s="198"/>
      <c r="H45" s="198"/>
      <c r="I45" s="198"/>
      <c r="J45" s="204"/>
      <c r="L45" s="198"/>
      <c r="M45" s="198"/>
      <c r="N45" s="198"/>
      <c r="O45" s="198"/>
      <c r="P45" s="198"/>
      <c r="Q45" s="198"/>
      <c r="R45" s="198"/>
      <c r="S45" s="198"/>
      <c r="T45" s="198"/>
    </row>
    <row r="46" spans="2:20">
      <c r="B46" s="198"/>
      <c r="C46" s="198"/>
      <c r="D46" s="198"/>
      <c r="E46" s="198"/>
      <c r="F46" s="198"/>
      <c r="G46" s="198"/>
      <c r="H46" s="198"/>
      <c r="I46" s="198"/>
      <c r="J46" s="204"/>
      <c r="L46" s="198"/>
      <c r="M46" s="198"/>
      <c r="N46" s="198"/>
      <c r="O46" s="198"/>
      <c r="P46" s="198"/>
      <c r="Q46" s="198"/>
      <c r="R46" s="198"/>
      <c r="S46" s="198"/>
      <c r="T46" s="198"/>
    </row>
    <row r="47" spans="2:20">
      <c r="B47" s="198"/>
      <c r="C47" s="198"/>
      <c r="D47" s="198"/>
      <c r="E47" s="198"/>
      <c r="F47" s="198"/>
      <c r="G47" s="198"/>
      <c r="H47" s="198"/>
      <c r="I47" s="198"/>
      <c r="J47" s="204"/>
      <c r="L47" s="198"/>
      <c r="M47" s="198"/>
      <c r="N47" s="198"/>
      <c r="O47" s="198"/>
      <c r="P47" s="198"/>
      <c r="Q47" s="198"/>
      <c r="R47" s="198"/>
      <c r="S47" s="198"/>
      <c r="T47" s="198"/>
    </row>
    <row r="48" spans="2:20">
      <c r="B48" s="198"/>
      <c r="C48" s="198"/>
      <c r="D48" s="198"/>
      <c r="E48" s="198"/>
      <c r="F48" s="198"/>
      <c r="G48" s="198"/>
      <c r="H48" s="198"/>
      <c r="I48" s="198"/>
      <c r="J48" s="204"/>
      <c r="L48" s="198"/>
      <c r="M48" s="198"/>
      <c r="N48" s="198"/>
      <c r="O48" s="198"/>
      <c r="P48" s="198"/>
      <c r="Q48" s="198"/>
      <c r="R48" s="198"/>
      <c r="S48" s="198"/>
      <c r="T48" s="198"/>
    </row>
    <row r="49" spans="2:20">
      <c r="B49" s="198"/>
      <c r="C49" s="198"/>
      <c r="D49" s="198"/>
      <c r="E49" s="198"/>
      <c r="F49" s="198"/>
      <c r="G49" s="198"/>
      <c r="H49" s="198"/>
      <c r="I49" s="198"/>
      <c r="J49" s="204"/>
      <c r="L49" s="198"/>
      <c r="M49" s="198"/>
      <c r="N49" s="198"/>
      <c r="O49" s="198"/>
      <c r="P49" s="198"/>
      <c r="Q49" s="198"/>
      <c r="R49" s="198"/>
      <c r="S49" s="198"/>
      <c r="T49" s="198"/>
    </row>
    <row r="50" spans="2:20" ht="51">
      <c r="B50" s="198"/>
      <c r="C50" s="199" t="s">
        <v>454</v>
      </c>
      <c r="D50" s="200" t="s">
        <v>982</v>
      </c>
      <c r="E50" s="200" t="s">
        <v>983</v>
      </c>
      <c r="F50" s="200" t="s">
        <v>984</v>
      </c>
      <c r="G50" s="200" t="s">
        <v>985</v>
      </c>
      <c r="H50" s="200" t="s">
        <v>987</v>
      </c>
      <c r="I50" s="200" t="s">
        <v>986</v>
      </c>
      <c r="J50" s="204"/>
      <c r="L50" s="198"/>
      <c r="M50" s="199" t="s">
        <v>454</v>
      </c>
      <c r="N50" s="200" t="s">
        <v>630</v>
      </c>
      <c r="O50" s="201" t="s">
        <v>457</v>
      </c>
      <c r="P50" s="201" t="s">
        <v>458</v>
      </c>
      <c r="Q50" s="201" t="s">
        <v>464</v>
      </c>
      <c r="R50" s="201" t="s">
        <v>465</v>
      </c>
      <c r="S50" s="201" t="s">
        <v>466</v>
      </c>
      <c r="T50" s="200" t="s">
        <v>988</v>
      </c>
    </row>
    <row r="51" spans="2:20">
      <c r="B51" s="198"/>
      <c r="C51" s="202">
        <v>2016</v>
      </c>
      <c r="D51" s="203">
        <f ca="1">INDIRECT($C$1 &amp; "!E117")</f>
        <v>0</v>
      </c>
      <c r="E51" s="203">
        <f ca="1">INDIRECT($C$1 &amp; "!E127")</f>
        <v>1</v>
      </c>
      <c r="F51" s="203">
        <f ca="1">INDIRECT($C$1 &amp; "!E137")</f>
        <v>3</v>
      </c>
      <c r="G51" s="203">
        <f ca="1">INDIRECT($C$1 &amp; "!E147")</f>
        <v>9</v>
      </c>
      <c r="H51" s="203">
        <f ca="1">INDIRECT($C$1 &amp; "!E167")+INDIRECT($C$1 &amp; "!E176")</f>
        <v>0</v>
      </c>
      <c r="I51" s="205">
        <f ca="1">INDIRECT($C$1 &amp; "!E107")</f>
        <v>15</v>
      </c>
      <c r="J51" s="204"/>
      <c r="L51" s="198"/>
      <c r="M51" s="202">
        <v>2016</v>
      </c>
      <c r="N51" s="203">
        <f ca="1">INDIRECT($C$1 &amp; "!E28")</f>
        <v>0</v>
      </c>
      <c r="O51" s="203">
        <f ca="1">INDIRECT($C$1 &amp; "!E31")</f>
        <v>0</v>
      </c>
      <c r="P51" s="203">
        <f ca="1">INDIRECT($C$1 &amp; "!E32")</f>
        <v>0</v>
      </c>
      <c r="Q51" s="203">
        <f ca="1">INDIRECT($C$1 &amp; "!E33")</f>
        <v>3</v>
      </c>
      <c r="R51" s="203">
        <f ca="1">INDIRECT($C$1 &amp; "!E34")</f>
        <v>0</v>
      </c>
      <c r="S51" s="203">
        <f ca="1">INDIRECT($C$1 &amp; "!E35")</f>
        <v>0</v>
      </c>
      <c r="T51" s="203">
        <f ca="1">INDIRECT($C$1 &amp; "!E27")</f>
        <v>3</v>
      </c>
    </row>
    <row r="52" spans="2:20">
      <c r="B52" s="198"/>
      <c r="C52" s="202">
        <v>2017</v>
      </c>
      <c r="D52" s="203">
        <f ca="1">INDIRECT($C$1 &amp; "!F117")</f>
        <v>0</v>
      </c>
      <c r="E52" s="203">
        <f ca="1">INDIRECT($C$1 &amp; "!F127")</f>
        <v>0</v>
      </c>
      <c r="F52" s="203">
        <f ca="1">INDIRECT($C$1 &amp; "!F137")</f>
        <v>7</v>
      </c>
      <c r="G52" s="203">
        <f ca="1">INDIRECT($C$1 &amp; "!F147")</f>
        <v>6</v>
      </c>
      <c r="H52" s="203">
        <f ca="1">INDIRECT($C$1 &amp; "!F167")+INDIRECT($C$1 &amp; "!F176")</f>
        <v>3</v>
      </c>
      <c r="I52" s="205">
        <f ca="1">INDIRECT($C$1 &amp; "!F107")</f>
        <v>16</v>
      </c>
      <c r="J52" s="204"/>
      <c r="L52" s="198"/>
      <c r="M52" s="202">
        <v>2017</v>
      </c>
      <c r="N52" s="203">
        <f ca="1">INDIRECT($C$1 &amp; "!F28")</f>
        <v>0</v>
      </c>
      <c r="O52" s="203">
        <f ca="1">INDIRECT($C$1 &amp; "!F31")</f>
        <v>0</v>
      </c>
      <c r="P52" s="203">
        <f ca="1">INDIRECT($C$1 &amp; "!F32")</f>
        <v>2</v>
      </c>
      <c r="Q52" s="203">
        <f ca="1">INDIRECT($C$1 &amp; "!F33")</f>
        <v>6</v>
      </c>
      <c r="R52" s="203">
        <f ca="1">INDIRECT($C$1 &amp; "!F34")</f>
        <v>0</v>
      </c>
      <c r="S52" s="203">
        <f ca="1">INDIRECT($C$1 &amp; "!F35")</f>
        <v>0</v>
      </c>
      <c r="T52" s="203">
        <f ca="1">INDIRECT($C$1 &amp; "!F27")</f>
        <v>8</v>
      </c>
    </row>
    <row r="53" spans="2:20">
      <c r="B53" s="198"/>
      <c r="C53" s="202">
        <v>2018</v>
      </c>
      <c r="D53" s="203">
        <f ca="1">INDIRECT($C$1 &amp; "!G117")</f>
        <v>0</v>
      </c>
      <c r="E53" s="203">
        <f ca="1">INDIRECT($C$1 &amp; "!G127")</f>
        <v>0</v>
      </c>
      <c r="F53" s="203">
        <f ca="1">INDIRECT($C$1 &amp; "!G137")</f>
        <v>5</v>
      </c>
      <c r="G53" s="203">
        <f ca="1">INDIRECT($C$1 &amp; "!G147")</f>
        <v>7</v>
      </c>
      <c r="H53" s="203">
        <f ca="1">INDIRECT($C$1 &amp; "!G167")+INDIRECT($C$1 &amp; "!G176")</f>
        <v>0</v>
      </c>
      <c r="I53" s="205">
        <f ca="1">INDIRECT($C$1 &amp; "!G107")</f>
        <v>12</v>
      </c>
      <c r="J53" s="204"/>
      <c r="L53" s="198"/>
      <c r="M53" s="202">
        <v>2018</v>
      </c>
      <c r="N53" s="203">
        <f ca="1">INDIRECT($C$1 &amp; "!G28")</f>
        <v>0</v>
      </c>
      <c r="O53" s="203">
        <f ca="1">INDIRECT($C$1 &amp; "!G31")</f>
        <v>0</v>
      </c>
      <c r="P53" s="203">
        <f ca="1">INDIRECT($C$1 &amp; "!G32")</f>
        <v>4</v>
      </c>
      <c r="Q53" s="203">
        <f ca="1">INDIRECT($C$1 &amp; "!G33")</f>
        <v>4</v>
      </c>
      <c r="R53" s="203">
        <f ca="1">INDIRECT($C$1 &amp; "!G34")</f>
        <v>0</v>
      </c>
      <c r="S53" s="203">
        <f ca="1">INDIRECT($C$1 &amp; "!G35")</f>
        <v>0</v>
      </c>
      <c r="T53" s="203">
        <f ca="1">INDIRECT($C$1 &amp; "!G27")</f>
        <v>8</v>
      </c>
    </row>
    <row r="54" spans="2:20">
      <c r="B54" s="198"/>
      <c r="C54" s="202">
        <v>2019</v>
      </c>
      <c r="D54" s="203">
        <f ca="1">INDIRECT($C$1 &amp; "!H117")</f>
        <v>1</v>
      </c>
      <c r="E54" s="203">
        <f ca="1">INDIRECT($C$1 &amp; "!H127")</f>
        <v>1</v>
      </c>
      <c r="F54" s="203">
        <f ca="1">INDIRECT($C$1 &amp; "!H137")</f>
        <v>5</v>
      </c>
      <c r="G54" s="203">
        <f ca="1">INDIRECT($C$1 &amp; "!H147")</f>
        <v>6</v>
      </c>
      <c r="H54" s="203">
        <f ca="1">INDIRECT($C$1 &amp; "!H167")+INDIRECT($C$1 &amp; "!H176")</f>
        <v>0</v>
      </c>
      <c r="I54" s="205">
        <f ca="1">INDIRECT($C$1 &amp; "!H107")</f>
        <v>13</v>
      </c>
      <c r="J54" s="204"/>
      <c r="L54" s="198"/>
      <c r="M54" s="202">
        <v>2019</v>
      </c>
      <c r="N54" s="203">
        <f ca="1">INDIRECT($C$1 &amp; "!H28")</f>
        <v>0</v>
      </c>
      <c r="O54" s="203">
        <f ca="1">INDIRECT($C$1 &amp; "!H31")</f>
        <v>0</v>
      </c>
      <c r="P54" s="203">
        <f ca="1">INDIRECT($C$1 &amp; "!H32")</f>
        <v>2</v>
      </c>
      <c r="Q54" s="203">
        <f ca="1">INDIRECT($C$1 &amp; "!H33")</f>
        <v>4</v>
      </c>
      <c r="R54" s="203">
        <f ca="1">INDIRECT($C$1 &amp; "!H34")</f>
        <v>0</v>
      </c>
      <c r="S54" s="203">
        <f ca="1">INDIRECT($C$1 &amp; "!H35")</f>
        <v>0</v>
      </c>
      <c r="T54" s="203">
        <f ca="1">INDIRECT($C$1 &amp; "!H27")</f>
        <v>6</v>
      </c>
    </row>
    <row r="55" spans="2:20">
      <c r="B55" s="198"/>
      <c r="C55" s="202">
        <v>2020</v>
      </c>
      <c r="D55" s="203">
        <f ca="1">INDIRECT($C$1 &amp; "!J117")</f>
        <v>0</v>
      </c>
      <c r="E55" s="203">
        <f ca="1">INDIRECT($C$1 &amp; "!J127")</f>
        <v>0</v>
      </c>
      <c r="F55" s="203">
        <f ca="1">INDIRECT($C$1 &amp; "!J137")</f>
        <v>0</v>
      </c>
      <c r="G55" s="203">
        <f ca="1">INDIRECT($C$1 &amp; "!J147")</f>
        <v>6</v>
      </c>
      <c r="H55" s="203">
        <f ca="1">INDIRECT($C$1 &amp; "!J167")+INDIRECT($C$1 &amp; "!J176")</f>
        <v>0</v>
      </c>
      <c r="I55" s="205">
        <f ca="1">INDIRECT($C$1 &amp; "!J107")</f>
        <v>6</v>
      </c>
      <c r="J55" s="204"/>
      <c r="L55" s="198"/>
      <c r="M55" s="202">
        <v>2020</v>
      </c>
      <c r="N55" s="203">
        <f ca="1">INDIRECT($C$1 &amp; "!J28")</f>
        <v>0</v>
      </c>
      <c r="O55" s="203">
        <f ca="1">INDIRECT($C$1 &amp; "!J31")</f>
        <v>0</v>
      </c>
      <c r="P55" s="203">
        <f ca="1">INDIRECT($C$1 &amp; "!J32")</f>
        <v>1</v>
      </c>
      <c r="Q55" s="203">
        <f ca="1">INDIRECT($C$1 &amp; "!J33")</f>
        <v>2</v>
      </c>
      <c r="R55" s="203">
        <f ca="1">INDIRECT($C$1 &amp; "!J34")</f>
        <v>0</v>
      </c>
      <c r="S55" s="203">
        <f ca="1">INDIRECT($C$1 &amp; "!J35")</f>
        <v>0</v>
      </c>
      <c r="T55" s="203">
        <f ca="1">INDIRECT($C$1 &amp; "!J27")</f>
        <v>3</v>
      </c>
    </row>
    <row r="56" spans="2:20">
      <c r="B56" s="198"/>
      <c r="C56" s="198"/>
      <c r="D56" s="198"/>
      <c r="E56" s="198"/>
      <c r="F56" s="198"/>
      <c r="G56" s="198"/>
      <c r="H56" s="198"/>
      <c r="I56" s="198"/>
      <c r="J56" s="204"/>
      <c r="L56" s="198"/>
      <c r="M56" s="198"/>
      <c r="N56" s="198"/>
      <c r="O56" s="198"/>
      <c r="P56" s="198"/>
      <c r="Q56" s="198"/>
      <c r="R56" s="198"/>
      <c r="S56" s="198"/>
      <c r="T56" s="198"/>
    </row>
    <row r="59" spans="2:20">
      <c r="B59" s="198"/>
      <c r="C59" s="198"/>
      <c r="D59" s="198"/>
      <c r="E59" s="198"/>
      <c r="F59" s="198"/>
      <c r="G59" s="198"/>
      <c r="H59" s="198"/>
      <c r="I59" s="198"/>
    </row>
    <row r="60" spans="2:20">
      <c r="B60" s="198"/>
      <c r="C60" s="198"/>
      <c r="D60" s="198"/>
      <c r="E60" s="198"/>
      <c r="F60" s="198"/>
      <c r="G60" s="198"/>
      <c r="H60" s="198"/>
      <c r="I60" s="198"/>
    </row>
    <row r="61" spans="2:20">
      <c r="B61" s="198"/>
      <c r="C61" s="198"/>
      <c r="D61" s="198"/>
      <c r="E61" s="198"/>
      <c r="F61" s="198"/>
      <c r="G61" s="198"/>
      <c r="H61" s="198"/>
      <c r="I61" s="198"/>
    </row>
    <row r="62" spans="2:20">
      <c r="B62" s="198"/>
      <c r="C62" s="198"/>
      <c r="D62" s="198"/>
      <c r="E62" s="198"/>
      <c r="F62" s="198"/>
      <c r="G62" s="198"/>
      <c r="H62" s="198"/>
      <c r="I62" s="198"/>
    </row>
    <row r="63" spans="2:20">
      <c r="B63" s="198"/>
      <c r="C63" s="198"/>
      <c r="D63" s="198"/>
      <c r="E63" s="198"/>
      <c r="F63" s="198"/>
      <c r="G63" s="198"/>
      <c r="H63" s="198"/>
      <c r="I63" s="198"/>
    </row>
    <row r="64" spans="2:20">
      <c r="B64" s="198"/>
      <c r="C64" s="198"/>
      <c r="D64" s="198"/>
      <c r="E64" s="198"/>
      <c r="F64" s="198"/>
      <c r="G64" s="198"/>
      <c r="H64" s="198"/>
      <c r="I64" s="198"/>
    </row>
    <row r="65" spans="2:9">
      <c r="B65" s="198"/>
      <c r="C65" s="198"/>
      <c r="D65" s="198"/>
      <c r="E65" s="198"/>
      <c r="F65" s="198"/>
      <c r="G65" s="198"/>
      <c r="H65" s="198"/>
      <c r="I65" s="198"/>
    </row>
    <row r="66" spans="2:9">
      <c r="B66" s="198"/>
      <c r="C66" s="198"/>
      <c r="D66" s="198"/>
      <c r="E66" s="198"/>
      <c r="F66" s="198"/>
      <c r="G66" s="198"/>
      <c r="H66" s="198"/>
      <c r="I66" s="198"/>
    </row>
    <row r="67" spans="2:9">
      <c r="B67" s="198"/>
      <c r="C67" s="198"/>
      <c r="D67" s="198"/>
      <c r="E67" s="198"/>
      <c r="F67" s="198"/>
      <c r="G67" s="198"/>
      <c r="H67" s="198"/>
      <c r="I67" s="198"/>
    </row>
    <row r="68" spans="2:9">
      <c r="B68" s="198"/>
      <c r="C68" s="198"/>
      <c r="D68" s="198"/>
      <c r="E68" s="198"/>
      <c r="F68" s="198"/>
      <c r="G68" s="198"/>
      <c r="H68" s="198"/>
      <c r="I68" s="198"/>
    </row>
    <row r="69" spans="2:9">
      <c r="B69" s="198"/>
      <c r="C69" s="198"/>
      <c r="D69" s="198"/>
      <c r="E69" s="198"/>
      <c r="F69" s="198"/>
      <c r="G69" s="198"/>
      <c r="H69" s="198"/>
      <c r="I69" s="198"/>
    </row>
    <row r="70" spans="2:9">
      <c r="B70" s="198"/>
      <c r="C70" s="198"/>
      <c r="D70" s="198"/>
      <c r="E70" s="198"/>
      <c r="F70" s="198"/>
      <c r="G70" s="198"/>
      <c r="H70" s="198"/>
      <c r="I70" s="198"/>
    </row>
    <row r="71" spans="2:9">
      <c r="B71" s="198"/>
      <c r="C71" s="198"/>
      <c r="D71" s="198"/>
      <c r="E71" s="198"/>
      <c r="F71" s="198"/>
      <c r="G71" s="198"/>
      <c r="H71" s="198"/>
      <c r="I71" s="198"/>
    </row>
    <row r="72" spans="2:9">
      <c r="B72" s="198"/>
      <c r="C72" s="198"/>
      <c r="D72" s="198"/>
      <c r="E72" s="198"/>
      <c r="F72" s="198"/>
      <c r="G72" s="198"/>
      <c r="H72" s="198"/>
      <c r="I72" s="198"/>
    </row>
    <row r="73" spans="2:9">
      <c r="B73" s="198"/>
      <c r="C73" s="198"/>
      <c r="D73" s="198"/>
      <c r="E73" s="198"/>
      <c r="F73" s="198"/>
      <c r="G73" s="198"/>
      <c r="H73" s="198"/>
      <c r="I73" s="198"/>
    </row>
    <row r="74" spans="2:9">
      <c r="B74" s="198"/>
      <c r="C74" s="198"/>
      <c r="D74" s="198"/>
      <c r="E74" s="198"/>
      <c r="F74" s="198"/>
      <c r="G74" s="198"/>
      <c r="H74" s="198"/>
      <c r="I74" s="198"/>
    </row>
    <row r="75" spans="2:9">
      <c r="B75" s="198"/>
      <c r="C75" s="198"/>
      <c r="D75" s="198"/>
      <c r="E75" s="198"/>
      <c r="F75" s="198"/>
      <c r="G75" s="198"/>
      <c r="H75" s="198"/>
      <c r="I75" s="198"/>
    </row>
    <row r="76" spans="2:9">
      <c r="B76" s="198"/>
      <c r="C76" s="198"/>
      <c r="D76" s="198"/>
      <c r="E76" s="198"/>
      <c r="F76" s="198"/>
      <c r="G76" s="198"/>
      <c r="H76" s="198"/>
      <c r="I76" s="198"/>
    </row>
    <row r="77" spans="2:9">
      <c r="B77" s="198"/>
      <c r="C77" s="198"/>
      <c r="D77" s="198"/>
      <c r="E77" s="198"/>
      <c r="F77" s="198"/>
      <c r="G77" s="198"/>
      <c r="H77" s="198"/>
      <c r="I77" s="198"/>
    </row>
    <row r="78" spans="2:9" ht="51">
      <c r="B78" s="198"/>
      <c r="C78" s="199" t="s">
        <v>454</v>
      </c>
      <c r="D78" s="200" t="s">
        <v>982</v>
      </c>
      <c r="E78" s="200" t="s">
        <v>983</v>
      </c>
      <c r="F78" s="200" t="s">
        <v>984</v>
      </c>
      <c r="G78" s="200" t="s">
        <v>985</v>
      </c>
      <c r="H78" s="200" t="s">
        <v>987</v>
      </c>
      <c r="I78" s="200" t="s">
        <v>989</v>
      </c>
    </row>
    <row r="79" spans="2:9">
      <c r="B79" s="198"/>
      <c r="C79" s="202">
        <v>2016</v>
      </c>
      <c r="D79" s="203">
        <f ca="1">INDIRECT($C$1 &amp; "!E38")</f>
        <v>0</v>
      </c>
      <c r="E79" s="203">
        <f ca="1">INDIRECT($C$1 &amp; "!E48")</f>
        <v>0</v>
      </c>
      <c r="F79" s="203">
        <f ca="1">INDIRECT($C$1 &amp; "!E58")</f>
        <v>0</v>
      </c>
      <c r="G79" s="203">
        <f ca="1">INDIRECT($C$1 &amp; "!E68")</f>
        <v>2</v>
      </c>
      <c r="H79" s="203">
        <f ca="1">INDIRECT($C$1 &amp; "!E88")+INDIRECT($C$1 &amp; "!E97")</f>
        <v>0</v>
      </c>
      <c r="I79" s="205">
        <f ca="1">INDIRECT($C$1 &amp; "!E27")</f>
        <v>3</v>
      </c>
    </row>
    <row r="80" spans="2:9">
      <c r="B80" s="198"/>
      <c r="C80" s="202">
        <v>2017</v>
      </c>
      <c r="D80" s="203">
        <f ca="1">INDIRECT($C$1 &amp; "!F38")</f>
        <v>0</v>
      </c>
      <c r="E80" s="203">
        <f ca="1">INDIRECT($C$1 &amp; "!F48")</f>
        <v>0</v>
      </c>
      <c r="F80" s="203">
        <f ca="1">INDIRECT($C$1 &amp; "!F58")</f>
        <v>2</v>
      </c>
      <c r="G80" s="203">
        <f ca="1">INDIRECT($C$1 &amp; "!F68")</f>
        <v>6</v>
      </c>
      <c r="H80" s="203">
        <f ca="1">INDIRECT($C$1 &amp; "!F88")+INDIRECT($C$1 &amp; "!F97")</f>
        <v>0</v>
      </c>
      <c r="I80" s="205">
        <f ca="1">INDIRECT($C$1 &amp; "!F27")</f>
        <v>8</v>
      </c>
    </row>
    <row r="81" spans="2:9">
      <c r="B81" s="198"/>
      <c r="C81" s="202">
        <v>2018</v>
      </c>
      <c r="D81" s="203">
        <f ca="1">INDIRECT($C$1 &amp; "!G38")</f>
        <v>1</v>
      </c>
      <c r="E81" s="203">
        <f ca="1">INDIRECT($C$1 &amp; "!G48")</f>
        <v>0</v>
      </c>
      <c r="F81" s="203">
        <f ca="1">INDIRECT($C$1 &amp; "!G58")</f>
        <v>4</v>
      </c>
      <c r="G81" s="203">
        <f ca="1">INDIRECT($C$1 &amp; "!G68")</f>
        <v>3</v>
      </c>
      <c r="H81" s="203">
        <f ca="1">INDIRECT($C$1 &amp; "!G88")+INDIRECT($C$1 &amp; "!G97")</f>
        <v>0</v>
      </c>
      <c r="I81" s="205">
        <f ca="1">INDIRECT($C$1 &amp; "!G27")</f>
        <v>8</v>
      </c>
    </row>
    <row r="82" spans="2:9">
      <c r="B82" s="198"/>
      <c r="C82" s="202">
        <v>2019</v>
      </c>
      <c r="D82" s="203">
        <f ca="1">INDIRECT($C$1 &amp; "!H38")</f>
        <v>0</v>
      </c>
      <c r="E82" s="203">
        <f ca="1">INDIRECT($C$1 &amp; "!H48")</f>
        <v>0</v>
      </c>
      <c r="F82" s="203">
        <f ca="1">INDIRECT($C$1 &amp; "!H58")</f>
        <v>2</v>
      </c>
      <c r="G82" s="203">
        <f ca="1">INDIRECT($C$1 &amp; "!H68")</f>
        <v>4</v>
      </c>
      <c r="H82" s="203">
        <f ca="1">INDIRECT($C$1 &amp; "!H88")+INDIRECT($C$1 &amp; "!H97")</f>
        <v>0</v>
      </c>
      <c r="I82" s="205">
        <f ca="1">INDIRECT($C$1 &amp; "!H27")</f>
        <v>6</v>
      </c>
    </row>
    <row r="83" spans="2:9">
      <c r="B83" s="198"/>
      <c r="C83" s="202">
        <v>2020</v>
      </c>
      <c r="D83" s="203">
        <f ca="1">INDIRECT($C$1 &amp; "!J38")</f>
        <v>0</v>
      </c>
      <c r="E83" s="203">
        <f ca="1">INDIRECT($C$1 &amp; "!J48")</f>
        <v>0</v>
      </c>
      <c r="F83" s="203">
        <f ca="1">INDIRECT($C$1 &amp; "!J58")</f>
        <v>1</v>
      </c>
      <c r="G83" s="203">
        <f ca="1">INDIRECT($C$1 &amp; "!J68")</f>
        <v>2</v>
      </c>
      <c r="H83" s="203">
        <f ca="1">INDIRECT($C$1 &amp; "!J88")+INDIRECT($C$1 &amp; "!J97")</f>
        <v>0</v>
      </c>
      <c r="I83" s="205">
        <f ca="1">INDIRECT($C$1 &amp; "!J27")</f>
        <v>3</v>
      </c>
    </row>
    <row r="84" spans="2:9">
      <c r="B84" s="198"/>
      <c r="C84" s="198"/>
      <c r="D84" s="198"/>
      <c r="E84" s="198"/>
      <c r="F84" s="198"/>
      <c r="G84" s="198"/>
      <c r="H84" s="198"/>
      <c r="I84" s="198"/>
    </row>
  </sheetData>
  <sheetProtection algorithmName="SHA-512" hashValue="xwurqdqCq3GFj7vYUuHYyynDHTmkDgZcZ2/WrPOSFkcZGQ6EH8o/J5XFEFddpzQRol0oVSfkwYNqeKJOHjSpRQ==" saltValue="oHHEiXXHdEtfb71+YiAn0A==" spinCount="100000" sheet="1" objects="1" scenarios="1" selectLockedCells="1"/>
  <mergeCells count="1">
    <mergeCell ref="B2:D2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2" tint="-9.9978637043366805E-2"/>
  </sheetPr>
  <dimension ref="A1:L33"/>
  <sheetViews>
    <sheetView workbookViewId="0">
      <selection sqref="A1:XFD1048576"/>
    </sheetView>
  </sheetViews>
  <sheetFormatPr defaultRowHeight="12.75"/>
  <cols>
    <col min="7" max="7" width="8.5703125" bestFit="1" customWidth="1"/>
    <col min="9" max="9" width="12.42578125" bestFit="1" customWidth="1"/>
  </cols>
  <sheetData>
    <row r="1" spans="1:12">
      <c r="A1" s="4"/>
      <c r="B1" s="4" t="s">
        <v>254</v>
      </c>
    </row>
    <row r="2" spans="1:12">
      <c r="A2" s="4" t="s">
        <v>255</v>
      </c>
      <c r="B2" s="5">
        <v>1</v>
      </c>
    </row>
    <row r="3" spans="1:12">
      <c r="A3" s="4" t="s">
        <v>256</v>
      </c>
      <c r="B3" s="1" t="s">
        <v>25</v>
      </c>
    </row>
    <row r="4" spans="1:12">
      <c r="A4" s="4"/>
      <c r="B4" s="1" t="s">
        <v>26</v>
      </c>
    </row>
    <row r="5" spans="1:12">
      <c r="A5" s="4"/>
      <c r="B5" s="7" t="s">
        <v>27</v>
      </c>
      <c r="J5" s="4">
        <v>1</v>
      </c>
      <c r="K5" s="62">
        <v>3</v>
      </c>
      <c r="L5" t="str">
        <f t="shared" ref="L5:L14" si="0">IF(_xlfn.POISSON.DIST(K5,J5,TRUE)&gt;=0.95,"NO","OK")</f>
        <v>NO</v>
      </c>
    </row>
    <row r="6" spans="1:12" ht="14.25">
      <c r="A6" s="4"/>
      <c r="B6" s="7" t="s">
        <v>49</v>
      </c>
      <c r="D6" s="64" t="s">
        <v>621</v>
      </c>
      <c r="J6" s="4">
        <v>2</v>
      </c>
      <c r="K6" s="62">
        <v>5</v>
      </c>
      <c r="L6" t="str">
        <f t="shared" si="0"/>
        <v>NO</v>
      </c>
    </row>
    <row r="7" spans="1:12" ht="14.25">
      <c r="A7" s="4"/>
      <c r="B7" s="1" t="s">
        <v>183</v>
      </c>
      <c r="D7" s="65" t="s">
        <v>622</v>
      </c>
      <c r="J7" s="4">
        <v>3</v>
      </c>
      <c r="K7" s="62">
        <v>6</v>
      </c>
      <c r="L7" t="str">
        <f t="shared" si="0"/>
        <v>NO</v>
      </c>
    </row>
    <row r="8" spans="1:12" ht="14.25">
      <c r="A8" s="4"/>
      <c r="B8" s="1" t="s">
        <v>28</v>
      </c>
      <c r="D8" s="65" t="s">
        <v>623</v>
      </c>
      <c r="J8" s="4">
        <v>4</v>
      </c>
      <c r="K8" s="62">
        <v>8</v>
      </c>
      <c r="L8" t="str">
        <f t="shared" si="0"/>
        <v>NO</v>
      </c>
    </row>
    <row r="9" spans="1:12" ht="14.25">
      <c r="A9" s="4"/>
      <c r="B9" s="1" t="s">
        <v>33</v>
      </c>
      <c r="D9" s="64" t="s">
        <v>624</v>
      </c>
      <c r="G9" s="61"/>
      <c r="J9" s="4">
        <v>5</v>
      </c>
      <c r="K9" s="62">
        <v>9</v>
      </c>
      <c r="L9" t="str">
        <f t="shared" si="0"/>
        <v>NO</v>
      </c>
    </row>
    <row r="10" spans="1:12" ht="14.25">
      <c r="A10" s="4"/>
      <c r="B10" s="1" t="s">
        <v>29</v>
      </c>
      <c r="D10" s="65" t="s">
        <v>625</v>
      </c>
      <c r="J10" s="4">
        <v>10</v>
      </c>
      <c r="K10" s="62">
        <v>15</v>
      </c>
      <c r="L10" t="str">
        <f t="shared" si="0"/>
        <v>NO</v>
      </c>
    </row>
    <row r="11" spans="1:12" ht="14.25">
      <c r="A11" s="4"/>
      <c r="B11" s="1" t="s">
        <v>30</v>
      </c>
      <c r="D11" s="64" t="s">
        <v>626</v>
      </c>
      <c r="J11" s="4">
        <v>20</v>
      </c>
      <c r="K11" s="62">
        <v>28</v>
      </c>
      <c r="L11" t="str">
        <f t="shared" si="0"/>
        <v>NO</v>
      </c>
    </row>
    <row r="12" spans="1:12">
      <c r="A12" s="4"/>
      <c r="B12" s="1" t="s">
        <v>34</v>
      </c>
      <c r="J12" s="4">
        <v>30</v>
      </c>
      <c r="K12" s="62">
        <v>39</v>
      </c>
      <c r="L12" t="str">
        <f t="shared" si="0"/>
        <v>NO</v>
      </c>
    </row>
    <row r="13" spans="1:12">
      <c r="A13" s="4"/>
      <c r="B13" s="1" t="s">
        <v>47</v>
      </c>
      <c r="J13" s="4">
        <v>40</v>
      </c>
      <c r="K13" s="62">
        <v>51</v>
      </c>
      <c r="L13" t="str">
        <f t="shared" si="0"/>
        <v>NO</v>
      </c>
    </row>
    <row r="14" spans="1:12">
      <c r="A14" s="4"/>
      <c r="B14" s="1" t="s">
        <v>31</v>
      </c>
      <c r="C14" s="4"/>
      <c r="J14" s="4">
        <v>50</v>
      </c>
      <c r="K14" s="62">
        <v>62</v>
      </c>
      <c r="L14" t="str">
        <f t="shared" si="0"/>
        <v>NO</v>
      </c>
    </row>
    <row r="15" spans="1:12">
      <c r="A15" s="4"/>
      <c r="B15" s="1" t="s">
        <v>32</v>
      </c>
      <c r="C15" s="4"/>
      <c r="J15">
        <v>100</v>
      </c>
      <c r="K15" s="62">
        <v>117</v>
      </c>
      <c r="L15" t="str">
        <f>IF(_xlfn.POISSON.DIST(K15,J15,TRUE)&gt;=0.95,"NO","OK")</f>
        <v>NO</v>
      </c>
    </row>
    <row r="16" spans="1:12">
      <c r="A16" s="4"/>
      <c r="B16" s="1" t="s">
        <v>261</v>
      </c>
      <c r="C16" s="4"/>
      <c r="J16" s="62">
        <v>200</v>
      </c>
      <c r="K16" s="62">
        <v>224</v>
      </c>
      <c r="L16" t="str">
        <f>IF(_xlfn.POISSON.DIST(K16,J16,TRUE)&gt;=0.95,"NO","OK")</f>
        <v>NO</v>
      </c>
    </row>
    <row r="17" spans="1:12">
      <c r="A17" s="4"/>
      <c r="B17" s="1" t="s">
        <v>35</v>
      </c>
      <c r="C17" s="4"/>
      <c r="J17" s="4">
        <v>300</v>
      </c>
      <c r="K17" s="62">
        <v>329</v>
      </c>
      <c r="L17" t="str">
        <f>IF(_xlfn.POISSON.DIST(K17,J17,TRUE)&gt;=0.95,"NO","OK")</f>
        <v>NO</v>
      </c>
    </row>
    <row r="18" spans="1:12">
      <c r="A18" s="4"/>
      <c r="B18" s="1" t="s">
        <v>36</v>
      </c>
      <c r="C18" s="4"/>
      <c r="J18" s="4">
        <v>500</v>
      </c>
      <c r="K18" s="62">
        <v>537</v>
      </c>
      <c r="L18" t="str">
        <f>IF(_xlfn.POISSON.DIST(K18,J18,TRUE)&gt;=0.95,"NO","OK")</f>
        <v>NO</v>
      </c>
    </row>
    <row r="19" spans="1:12">
      <c r="A19" s="4"/>
      <c r="B19" s="1" t="s">
        <v>37</v>
      </c>
      <c r="C19" s="4"/>
      <c r="J19" s="4">
        <v>1000</v>
      </c>
      <c r="K19" s="62">
        <v>1052</v>
      </c>
      <c r="L19" t="str">
        <f>IF(_xlfn.POISSON.DIST(K19,J19,TRUE)&gt;=0.95,"NO","OK")</f>
        <v>NO</v>
      </c>
    </row>
    <row r="20" spans="1:12">
      <c r="A20" s="4"/>
      <c r="B20" s="1" t="s">
        <v>39</v>
      </c>
      <c r="C20" s="4"/>
      <c r="J20" s="4"/>
    </row>
    <row r="21" spans="1:12">
      <c r="A21" s="4"/>
      <c r="B21" s="1" t="s">
        <v>40</v>
      </c>
      <c r="C21" s="4"/>
    </row>
    <row r="22" spans="1:12">
      <c r="A22" s="4"/>
      <c r="B22" s="1" t="s">
        <v>38</v>
      </c>
      <c r="C22" s="4"/>
    </row>
    <row r="23" spans="1:12">
      <c r="A23" s="4"/>
      <c r="B23" s="7" t="s">
        <v>264</v>
      </c>
      <c r="C23" s="4"/>
    </row>
    <row r="24" spans="1:12">
      <c r="A24" s="4"/>
      <c r="B24" s="1" t="s">
        <v>50</v>
      </c>
      <c r="C24" s="4"/>
    </row>
    <row r="25" spans="1:12">
      <c r="A25" s="4"/>
      <c r="B25" s="1" t="s">
        <v>41</v>
      </c>
      <c r="C25" s="4"/>
    </row>
    <row r="26" spans="1:12">
      <c r="A26" s="4"/>
      <c r="B26" s="1" t="s">
        <v>42</v>
      </c>
      <c r="C26" s="4"/>
    </row>
    <row r="27" spans="1:12">
      <c r="A27" s="4"/>
      <c r="B27" s="1" t="s">
        <v>43</v>
      </c>
      <c r="C27" s="4"/>
    </row>
    <row r="28" spans="1:12">
      <c r="B28" s="1" t="s">
        <v>44</v>
      </c>
    </row>
    <row r="29" spans="1:12">
      <c r="B29" s="1" t="s">
        <v>48</v>
      </c>
    </row>
    <row r="30" spans="1:12">
      <c r="B30" s="1" t="s">
        <v>46</v>
      </c>
    </row>
    <row r="31" spans="1:12">
      <c r="B31" s="7" t="s">
        <v>45</v>
      </c>
    </row>
    <row r="32" spans="1:12">
      <c r="B32" s="7" t="s">
        <v>265</v>
      </c>
    </row>
    <row r="33" spans="2:2">
      <c r="B33" s="1" t="s">
        <v>51</v>
      </c>
    </row>
  </sheetData>
  <sheetProtection algorithmName="SHA-512" hashValue="rNhqURNZPChDskOIZwwfPYp5A5auwlKfkCVK9CUS/ZAtCjZpMOWAiv/RXsWQSupVYU+ptGBU/HrRnSd5p1lzDw==" saltValue="oC2cnkrAJ3PfxLpVBBRru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theme="2" tint="-9.9978637043366805E-2"/>
  </sheetPr>
  <dimension ref="B1:BN35"/>
  <sheetViews>
    <sheetView topLeftCell="AQ1" workbookViewId="0">
      <selection activeCell="AG15" sqref="AG15:AN15"/>
    </sheetView>
  </sheetViews>
  <sheetFormatPr defaultRowHeight="12.75"/>
  <cols>
    <col min="18" max="18" width="5.28515625" customWidth="1"/>
    <col min="19" max="19" width="10.140625" customWidth="1"/>
    <col min="23" max="23" width="7.28515625" customWidth="1"/>
    <col min="24" max="24" width="8" customWidth="1"/>
    <col min="25" max="27" width="6.5703125" customWidth="1"/>
    <col min="28" max="28" width="7.85546875" customWidth="1"/>
    <col min="29" max="31" width="9.42578125" customWidth="1"/>
    <col min="32" max="32" width="8.140625" customWidth="1"/>
    <col min="33" max="33" width="6.140625" customWidth="1"/>
    <col min="34" max="34" width="11.7109375" bestFit="1" customWidth="1"/>
    <col min="35" max="35" width="11.7109375" customWidth="1"/>
    <col min="41" max="41" width="7.7109375" customWidth="1"/>
    <col min="42" max="42" width="4.5703125" customWidth="1"/>
    <col min="43" max="46" width="11.140625" customWidth="1"/>
    <col min="47" max="48" width="5.85546875" customWidth="1"/>
    <col min="49" max="52" width="11.7109375" customWidth="1"/>
  </cols>
  <sheetData>
    <row r="1" spans="2:66">
      <c r="X1" s="14" t="s">
        <v>1006</v>
      </c>
    </row>
    <row r="2" spans="2:66" ht="15.75" thickBot="1">
      <c r="B2" s="219" t="s">
        <v>998</v>
      </c>
      <c r="S2" s="6" t="s">
        <v>439</v>
      </c>
      <c r="T2" s="48"/>
      <c r="U2" s="48"/>
      <c r="V2" s="48"/>
      <c r="X2" s="6" t="s">
        <v>620</v>
      </c>
      <c r="Y2" s="48"/>
      <c r="Z2" s="48"/>
      <c r="AA2" s="48"/>
      <c r="AC2" s="6" t="s">
        <v>440</v>
      </c>
      <c r="AD2" s="48"/>
      <c r="AE2" s="48"/>
      <c r="AG2" s="219" t="s">
        <v>999</v>
      </c>
      <c r="AQ2" s="2" t="s">
        <v>1003</v>
      </c>
      <c r="AW2" s="2" t="s">
        <v>1004</v>
      </c>
      <c r="BB2" s="243" t="s">
        <v>1005</v>
      </c>
      <c r="BC2" s="105"/>
      <c r="BD2" s="105"/>
      <c r="BE2" s="105"/>
      <c r="BF2" s="105"/>
      <c r="BG2" s="105"/>
      <c r="BI2" s="243" t="s">
        <v>1007</v>
      </c>
      <c r="BJ2" s="105"/>
      <c r="BK2" s="105"/>
      <c r="BL2" s="105"/>
      <c r="BM2" s="105"/>
      <c r="BN2" s="105"/>
    </row>
    <row r="3" spans="2:66" ht="15.75" thickBot="1">
      <c r="C3" s="352" t="s">
        <v>994</v>
      </c>
      <c r="D3" s="353"/>
      <c r="E3" s="353"/>
      <c r="F3" s="352" t="s">
        <v>995</v>
      </c>
      <c r="G3" s="353"/>
      <c r="H3" s="353"/>
      <c r="I3" s="352" t="s">
        <v>996</v>
      </c>
      <c r="J3" s="353"/>
      <c r="K3" s="353"/>
      <c r="L3" s="352" t="s">
        <v>997</v>
      </c>
      <c r="M3" s="353"/>
      <c r="N3" s="355"/>
      <c r="O3" s="348" t="s">
        <v>1002</v>
      </c>
      <c r="P3" s="350"/>
      <c r="Q3" s="351"/>
      <c r="S3" s="8"/>
      <c r="T3" s="346" t="s">
        <v>243</v>
      </c>
      <c r="U3" s="354"/>
      <c r="V3" s="347"/>
      <c r="X3" s="346" t="s">
        <v>620</v>
      </c>
      <c r="Y3" s="354"/>
      <c r="Z3" s="354"/>
      <c r="AA3" s="347"/>
      <c r="AC3" s="12"/>
      <c r="AD3" s="346" t="s">
        <v>246</v>
      </c>
      <c r="AE3" s="347"/>
      <c r="AK3">
        <f t="shared" ref="AK3:AL3" si="0">AK5/AJ5</f>
        <v>1.0261485826001955</v>
      </c>
      <c r="AL3">
        <f t="shared" si="0"/>
        <v>1.0383424624910693</v>
      </c>
      <c r="AM3">
        <f>AM5/AL5</f>
        <v>1.0270642201834863</v>
      </c>
      <c r="AQ3" s="348" t="s">
        <v>991</v>
      </c>
      <c r="AR3" s="350"/>
      <c r="AS3" s="350"/>
      <c r="AT3" s="351"/>
      <c r="AW3" s="348" t="s">
        <v>1008</v>
      </c>
      <c r="AX3" s="350"/>
      <c r="AY3" s="350"/>
      <c r="AZ3" s="351"/>
      <c r="BC3" s="348" t="s">
        <v>1009</v>
      </c>
      <c r="BD3" s="349"/>
      <c r="BE3" s="350"/>
      <c r="BF3" s="350"/>
      <c r="BG3" s="351"/>
      <c r="BJ3" s="348" t="s">
        <v>1010</v>
      </c>
      <c r="BK3" s="349"/>
      <c r="BL3" s="350"/>
      <c r="BM3" s="350"/>
      <c r="BN3" s="351"/>
    </row>
    <row r="4" spans="2:66" ht="23.25" thickBot="1">
      <c r="C4" s="208" t="s">
        <v>991</v>
      </c>
      <c r="D4" s="208" t="s">
        <v>992</v>
      </c>
      <c r="E4" s="208" t="s">
        <v>993</v>
      </c>
      <c r="F4" s="208" t="s">
        <v>991</v>
      </c>
      <c r="G4" s="208" t="s">
        <v>992</v>
      </c>
      <c r="H4" s="208" t="s">
        <v>993</v>
      </c>
      <c r="I4" s="208" t="s">
        <v>991</v>
      </c>
      <c r="J4" s="208" t="s">
        <v>992</v>
      </c>
      <c r="K4" s="208" t="s">
        <v>993</v>
      </c>
      <c r="L4" s="208" t="s">
        <v>991</v>
      </c>
      <c r="M4" s="208" t="s">
        <v>992</v>
      </c>
      <c r="N4" s="209" t="s">
        <v>993</v>
      </c>
      <c r="O4" s="216" t="s">
        <v>991</v>
      </c>
      <c r="P4" s="217" t="s">
        <v>992</v>
      </c>
      <c r="Q4" s="218" t="s">
        <v>993</v>
      </c>
      <c r="S4" s="9" t="s">
        <v>240</v>
      </c>
      <c r="T4" s="10" t="s">
        <v>244</v>
      </c>
      <c r="U4" s="10" t="s">
        <v>245</v>
      </c>
      <c r="V4" s="11" t="s">
        <v>249</v>
      </c>
      <c r="X4" s="13" t="s">
        <v>240</v>
      </c>
      <c r="Y4" s="10">
        <v>2011</v>
      </c>
      <c r="Z4" s="10">
        <v>2013</v>
      </c>
      <c r="AA4" s="10">
        <v>2018</v>
      </c>
      <c r="AC4" s="13" t="s">
        <v>240</v>
      </c>
      <c r="AD4" s="10" t="s">
        <v>247</v>
      </c>
      <c r="AE4" s="11" t="s">
        <v>248</v>
      </c>
      <c r="AG4" s="226" t="s">
        <v>260</v>
      </c>
      <c r="AH4" s="226" t="s">
        <v>240</v>
      </c>
      <c r="AI4" s="241">
        <v>2002</v>
      </c>
      <c r="AJ4" s="226">
        <v>2016</v>
      </c>
      <c r="AK4" s="226">
        <v>2017</v>
      </c>
      <c r="AL4" s="226">
        <v>2018</v>
      </c>
      <c r="AM4" s="226">
        <v>2019</v>
      </c>
      <c r="AN4" s="226">
        <v>2020</v>
      </c>
      <c r="AO4" s="259">
        <v>2010</v>
      </c>
      <c r="AQ4" s="230">
        <v>2017</v>
      </c>
      <c r="AR4" s="231">
        <v>2018</v>
      </c>
      <c r="AS4" s="231">
        <v>2019</v>
      </c>
      <c r="AT4" s="232">
        <v>2020</v>
      </c>
      <c r="AW4" s="230">
        <v>2017</v>
      </c>
      <c r="AX4" s="231">
        <v>2018</v>
      </c>
      <c r="AY4" s="231">
        <v>2019</v>
      </c>
      <c r="AZ4" s="232">
        <v>2020</v>
      </c>
      <c r="BC4" s="230">
        <v>2016</v>
      </c>
      <c r="BD4" s="231">
        <v>2017</v>
      </c>
      <c r="BE4" s="231">
        <v>2018</v>
      </c>
      <c r="BF4" s="231">
        <v>2019</v>
      </c>
      <c r="BG4" s="232">
        <v>2020</v>
      </c>
      <c r="BJ4" s="230">
        <v>2016</v>
      </c>
      <c r="BK4" s="231">
        <v>2017</v>
      </c>
      <c r="BL4" s="231">
        <v>2018</v>
      </c>
      <c r="BM4" s="231">
        <v>2019</v>
      </c>
      <c r="BN4" s="232">
        <v>2020</v>
      </c>
    </row>
    <row r="5" spans="2:66">
      <c r="B5" s="233" t="s">
        <v>25</v>
      </c>
      <c r="C5" s="207">
        <v>3202976</v>
      </c>
      <c r="D5" s="207">
        <v>532685</v>
      </c>
      <c r="E5" s="207">
        <v>40976</v>
      </c>
      <c r="F5" s="207">
        <v>393002</v>
      </c>
      <c r="G5" s="207">
        <v>26161</v>
      </c>
      <c r="H5" s="207">
        <v>1600</v>
      </c>
      <c r="I5" s="207">
        <v>2960</v>
      </c>
      <c r="J5" s="207">
        <v>9114</v>
      </c>
      <c r="K5" s="206">
        <v>784</v>
      </c>
      <c r="L5" s="207">
        <v>2076</v>
      </c>
      <c r="M5" s="207">
        <v>1427</v>
      </c>
      <c r="N5" s="210">
        <v>614</v>
      </c>
      <c r="O5" s="220">
        <f t="shared" ref="O5:O17" si="1">C5+F5+I5+L5</f>
        <v>3601014</v>
      </c>
      <c r="P5" s="221">
        <f t="shared" ref="P5:P17" si="2">D5+G5+J5+M5</f>
        <v>569387</v>
      </c>
      <c r="Q5" s="222">
        <f t="shared" ref="Q5:Q17" si="3">E5+H5+K5+N5</f>
        <v>43974</v>
      </c>
      <c r="S5" s="38" t="s">
        <v>0</v>
      </c>
      <c r="T5" s="37">
        <v>39.11</v>
      </c>
      <c r="U5" s="37">
        <v>22.79</v>
      </c>
      <c r="V5" s="39">
        <v>28.4</v>
      </c>
      <c r="X5" s="38" t="s">
        <v>25</v>
      </c>
      <c r="Y5" s="56" t="s">
        <v>1012</v>
      </c>
      <c r="Z5" s="56"/>
      <c r="AA5" s="56">
        <v>0.09</v>
      </c>
      <c r="AC5" s="38" t="s">
        <v>0</v>
      </c>
      <c r="AD5" s="37">
        <v>3.37</v>
      </c>
      <c r="AE5" s="39">
        <v>1.38</v>
      </c>
      <c r="AG5" s="206" t="s">
        <v>25</v>
      </c>
      <c r="AH5" s="206" t="s">
        <v>0</v>
      </c>
      <c r="AI5" s="242">
        <v>27300</v>
      </c>
      <c r="AJ5" s="206">
        <v>40920</v>
      </c>
      <c r="AK5" s="206">
        <v>41990</v>
      </c>
      <c r="AL5" s="206">
        <v>43600</v>
      </c>
      <c r="AM5" s="206">
        <v>44780</v>
      </c>
      <c r="AN5" s="206">
        <v>42110</v>
      </c>
      <c r="AP5" s="206" t="s">
        <v>25</v>
      </c>
      <c r="AQ5" s="220">
        <f t="shared" ref="AQ5:AQ32" si="4">(AK5/$AJ5)*$O5</f>
        <v>3695175.4120234605</v>
      </c>
      <c r="AR5" s="221">
        <f t="shared" ref="AR5:AR32" si="5">(AL5/$AJ5)*$O5</f>
        <v>3836857.5366568915</v>
      </c>
      <c r="AS5" s="221">
        <f t="shared" ref="AS5:AS32" si="6">(AM5/$AJ5)*$O5</f>
        <v>3940699.0938416421</v>
      </c>
      <c r="AT5" s="222">
        <f t="shared" ref="AT5:AT32" si="7">(AN5/$AJ5)*$O5</f>
        <v>3705735.5703812316</v>
      </c>
      <c r="AV5" s="206" t="s">
        <v>25</v>
      </c>
      <c r="AW5" s="220">
        <f t="shared" ref="AW5:AW32" si="8">(AK5/$AJ5)*$P5</f>
        <v>584275.66300097748</v>
      </c>
      <c r="AX5" s="221">
        <f t="shared" ref="AX5:AX32" si="9">(AL5/$AJ5)*$P5</f>
        <v>606678.23069403716</v>
      </c>
      <c r="AY5" s="221">
        <f t="shared" ref="AY5:AY32" si="10">(AM5/$AJ5)*$P5</f>
        <v>623097.50391006842</v>
      </c>
      <c r="AZ5" s="222">
        <f t="shared" ref="AZ5:AZ32" si="11">(AN5/$AJ5)*$P5</f>
        <v>585945.41959921794</v>
      </c>
      <c r="BB5" s="206" t="s">
        <v>25</v>
      </c>
      <c r="BC5" s="244">
        <f>(AJ5/$AI5)*$V5</f>
        <v>42.568791208791204</v>
      </c>
      <c r="BD5" s="245">
        <f>(AK5/$AI5)*$V5</f>
        <v>43.681904761904761</v>
      </c>
      <c r="BE5" s="246">
        <f>(AL5/$AI5)*$V5</f>
        <v>45.356776556776559</v>
      </c>
      <c r="BF5" s="246">
        <f>(AM5/$AI5)*$V5</f>
        <v>46.584322344322338</v>
      </c>
      <c r="BG5" s="247">
        <f>(AN5/$AI5)*$V5</f>
        <v>43.80673992673993</v>
      </c>
      <c r="BI5" s="206" t="s">
        <v>25</v>
      </c>
      <c r="BJ5" s="244">
        <f>(AJ5/$AI5)*$AE5</f>
        <v>2.0684835164835165</v>
      </c>
      <c r="BK5" s="245">
        <f t="shared" ref="BK5:BM5" si="12">(AK5/$AI5)*$AE5</f>
        <v>2.1225714285714283</v>
      </c>
      <c r="BL5" s="246">
        <f t="shared" si="12"/>
        <v>2.2039560439560439</v>
      </c>
      <c r="BM5" s="246">
        <f t="shared" si="12"/>
        <v>2.2636043956043954</v>
      </c>
      <c r="BN5" s="247">
        <f>(AN5/$AI5)*$AE5</f>
        <v>2.1286373626373627</v>
      </c>
    </row>
    <row r="6" spans="2:66">
      <c r="B6" s="233" t="s">
        <v>26</v>
      </c>
      <c r="C6" s="207">
        <v>3183342</v>
      </c>
      <c r="D6" s="207">
        <v>513206</v>
      </c>
      <c r="E6" s="207">
        <v>39477</v>
      </c>
      <c r="F6" s="207">
        <v>394570</v>
      </c>
      <c r="G6" s="207">
        <v>26266</v>
      </c>
      <c r="H6" s="207">
        <v>1607</v>
      </c>
      <c r="I6" s="207">
        <v>2972</v>
      </c>
      <c r="J6" s="207">
        <v>9151</v>
      </c>
      <c r="K6" s="206">
        <v>788</v>
      </c>
      <c r="L6" s="207">
        <v>2084</v>
      </c>
      <c r="M6" s="207">
        <v>1433</v>
      </c>
      <c r="N6" s="210">
        <v>616</v>
      </c>
      <c r="O6" s="211">
        <f t="shared" si="1"/>
        <v>3582968</v>
      </c>
      <c r="P6" s="212">
        <f t="shared" si="2"/>
        <v>550056</v>
      </c>
      <c r="Q6" s="213">
        <f t="shared" si="3"/>
        <v>42488</v>
      </c>
      <c r="S6" s="234" t="s">
        <v>1</v>
      </c>
      <c r="T6" s="235">
        <v>37.79</v>
      </c>
      <c r="U6" s="235">
        <v>22.03</v>
      </c>
      <c r="V6" s="236">
        <v>27.44</v>
      </c>
      <c r="X6" s="40" t="s">
        <v>26</v>
      </c>
      <c r="Y6" s="57">
        <v>0.04</v>
      </c>
      <c r="Z6" s="57"/>
      <c r="AA6" s="57">
        <v>0.06</v>
      </c>
      <c r="AC6" s="40" t="s">
        <v>1</v>
      </c>
      <c r="AD6" s="41">
        <v>3.29</v>
      </c>
      <c r="AE6" s="42">
        <v>1.35</v>
      </c>
      <c r="AG6" s="206" t="s">
        <v>26</v>
      </c>
      <c r="AH6" s="206" t="s">
        <v>1</v>
      </c>
      <c r="AI6" s="242">
        <v>26000</v>
      </c>
      <c r="AJ6" s="206">
        <v>37960</v>
      </c>
      <c r="AK6" s="206">
        <v>39120</v>
      </c>
      <c r="AL6" s="206">
        <v>40290</v>
      </c>
      <c r="AM6" s="206">
        <v>41450</v>
      </c>
      <c r="AN6" s="206">
        <v>38970</v>
      </c>
      <c r="AP6" s="206" t="s">
        <v>26</v>
      </c>
      <c r="AQ6" s="211">
        <f t="shared" si="4"/>
        <v>3692458.0653319284</v>
      </c>
      <c r="AR6" s="212">
        <f t="shared" si="5"/>
        <v>3802892.0105374083</v>
      </c>
      <c r="AS6" s="212">
        <f t="shared" si="6"/>
        <v>3912382.0758693358</v>
      </c>
      <c r="AT6" s="213">
        <f t="shared" si="7"/>
        <v>3678299.8672286621</v>
      </c>
      <c r="AV6" s="206" t="s">
        <v>26</v>
      </c>
      <c r="AW6" s="211">
        <f t="shared" si="8"/>
        <v>566864.87671232875</v>
      </c>
      <c r="AX6" s="212">
        <f t="shared" si="9"/>
        <v>583818.65753424657</v>
      </c>
      <c r="AY6" s="212">
        <f t="shared" si="10"/>
        <v>600627.53424657532</v>
      </c>
      <c r="AZ6" s="213">
        <f t="shared" si="11"/>
        <v>564691.31506849313</v>
      </c>
      <c r="BB6" s="206" t="s">
        <v>26</v>
      </c>
      <c r="BC6" s="248">
        <f t="shared" ref="BC6:BC33" si="13">(AJ6/$AI6)*$V6</f>
        <v>40.062400000000004</v>
      </c>
      <c r="BD6" s="249">
        <f t="shared" ref="BD6:BD33" si="14">(AK6/$AI6)*$V6</f>
        <v>41.286646153846156</v>
      </c>
      <c r="BE6" s="250">
        <f>(AL6/$AI6)*$V6</f>
        <v>42.521446153846156</v>
      </c>
      <c r="BF6" s="250">
        <f t="shared" ref="BF6:BF33" si="15">(AM6/$AI6)*$V6</f>
        <v>43.745692307692316</v>
      </c>
      <c r="BG6" s="251">
        <f t="shared" ref="BG6:BG32" si="16">(AN6/$AI6)*$V6</f>
        <v>41.128338461538469</v>
      </c>
      <c r="BI6" s="206" t="s">
        <v>26</v>
      </c>
      <c r="BJ6" s="248">
        <f t="shared" ref="BJ6:BJ33" si="17">(AJ6/$AI6)*$AE6</f>
        <v>1.9710000000000001</v>
      </c>
      <c r="BK6" s="249">
        <f t="shared" ref="BK6:BK33" si="18">(AK6/$AI6)*$AE6</f>
        <v>2.0312307692307696</v>
      </c>
      <c r="BL6" s="250">
        <f t="shared" ref="BL6:BL33" si="19">(AL6/$AI6)*$AE6</f>
        <v>2.0919807692307693</v>
      </c>
      <c r="BM6" s="250">
        <f t="shared" ref="BM6:BM33" si="20">(AM6/$AI6)*$AE6</f>
        <v>2.1522115384615388</v>
      </c>
      <c r="BN6" s="251">
        <f t="shared" ref="BN6:BN32" si="21">(AN6/$AI6)*$AE6</f>
        <v>2.0234423076923078</v>
      </c>
    </row>
    <row r="7" spans="2:66">
      <c r="B7" s="233" t="s">
        <v>27</v>
      </c>
      <c r="C7" s="207">
        <v>1553981</v>
      </c>
      <c r="D7" s="207">
        <v>226042</v>
      </c>
      <c r="E7" s="207">
        <v>17388</v>
      </c>
      <c r="F7" s="207">
        <v>172290</v>
      </c>
      <c r="G7" s="207">
        <v>11469</v>
      </c>
      <c r="H7" s="206">
        <v>702</v>
      </c>
      <c r="I7" s="207">
        <v>1298</v>
      </c>
      <c r="J7" s="207">
        <v>3996</v>
      </c>
      <c r="K7" s="206">
        <v>344</v>
      </c>
      <c r="L7" s="206">
        <v>910</v>
      </c>
      <c r="M7" s="206">
        <v>626</v>
      </c>
      <c r="N7" s="210">
        <v>269</v>
      </c>
      <c r="O7" s="211">
        <f t="shared" si="1"/>
        <v>1728479</v>
      </c>
      <c r="P7" s="212">
        <f t="shared" si="2"/>
        <v>242133</v>
      </c>
      <c r="Q7" s="213">
        <f t="shared" si="3"/>
        <v>18703</v>
      </c>
      <c r="S7" s="234" t="s">
        <v>2</v>
      </c>
      <c r="T7" s="237">
        <f>AVERAGE(T18,T31)</f>
        <v>17.82</v>
      </c>
      <c r="U7" s="237">
        <f>AVERAGE(U18,U31)</f>
        <v>10.385</v>
      </c>
      <c r="V7" s="238">
        <f>AVERAGE(V18,V31)</f>
        <v>12.94</v>
      </c>
      <c r="X7" s="40" t="s">
        <v>27</v>
      </c>
      <c r="Y7" s="57">
        <v>0.08</v>
      </c>
      <c r="Z7" s="57"/>
      <c r="AA7" s="57">
        <v>7.0000000000000007E-2</v>
      </c>
      <c r="AC7" s="40" t="s">
        <v>2</v>
      </c>
      <c r="AD7" s="43">
        <f>AVERAGE(AD18,AD31)</f>
        <v>1.925</v>
      </c>
      <c r="AE7" s="44">
        <f>AVERAGE(AE18,AE31)</f>
        <v>0.79499999999999993</v>
      </c>
      <c r="AG7" s="206" t="s">
        <v>27</v>
      </c>
      <c r="AH7" s="206" t="s">
        <v>2</v>
      </c>
      <c r="AI7" s="242">
        <v>2200</v>
      </c>
      <c r="AJ7" s="206">
        <v>6820</v>
      </c>
      <c r="AK7" s="206">
        <v>7400</v>
      </c>
      <c r="AL7" s="206">
        <v>7990</v>
      </c>
      <c r="AM7" s="206">
        <v>8780</v>
      </c>
      <c r="AN7" s="206">
        <v>8750</v>
      </c>
      <c r="AP7" s="206" t="s">
        <v>27</v>
      </c>
      <c r="AQ7" s="211">
        <f t="shared" si="4"/>
        <v>1875475.7478005863</v>
      </c>
      <c r="AR7" s="212">
        <f t="shared" si="5"/>
        <v>2025006.9222873901</v>
      </c>
      <c r="AS7" s="212">
        <f t="shared" si="6"/>
        <v>2225226.6304985336</v>
      </c>
      <c r="AT7" s="213">
        <f t="shared" si="7"/>
        <v>2217623.3504398828</v>
      </c>
      <c r="AV7" s="206" t="s">
        <v>27</v>
      </c>
      <c r="AW7" s="211">
        <f t="shared" si="8"/>
        <v>262724.95601173019</v>
      </c>
      <c r="AX7" s="212">
        <f t="shared" si="9"/>
        <v>283671.94574780058</v>
      </c>
      <c r="AY7" s="212">
        <f t="shared" si="10"/>
        <v>311719.6099706745</v>
      </c>
      <c r="AZ7" s="213">
        <f t="shared" si="11"/>
        <v>310654.50879765395</v>
      </c>
      <c r="BB7" s="206" t="s">
        <v>27</v>
      </c>
      <c r="BC7" s="248">
        <f t="shared" si="13"/>
        <v>40.113999999999997</v>
      </c>
      <c r="BD7" s="249">
        <f t="shared" si="14"/>
        <v>43.525454545454544</v>
      </c>
      <c r="BE7" s="250">
        <f t="shared" ref="BE7:BE33" si="22">(AL7/$AI7)*$V7</f>
        <v>46.995727272727272</v>
      </c>
      <c r="BF7" s="250">
        <f t="shared" si="15"/>
        <v>51.642363636363633</v>
      </c>
      <c r="BG7" s="251">
        <f t="shared" si="16"/>
        <v>51.465909090909086</v>
      </c>
      <c r="BI7" s="206" t="s">
        <v>27</v>
      </c>
      <c r="BJ7" s="248">
        <f t="shared" si="17"/>
        <v>2.4644999999999997</v>
      </c>
      <c r="BK7" s="249">
        <f t="shared" si="18"/>
        <v>2.6740909090909089</v>
      </c>
      <c r="BL7" s="250">
        <f t="shared" si="19"/>
        <v>2.8872954545454541</v>
      </c>
      <c r="BM7" s="250">
        <f t="shared" si="20"/>
        <v>3.1727727272727266</v>
      </c>
      <c r="BN7" s="251">
        <f t="shared" si="21"/>
        <v>3.1619318181818179</v>
      </c>
    </row>
    <row r="8" spans="2:66" ht="25.5">
      <c r="B8" s="233" t="s">
        <v>183</v>
      </c>
      <c r="C8" s="225">
        <f>AVERAGE(C16,C33)</f>
        <v>2584837</v>
      </c>
      <c r="D8" s="225">
        <f t="shared" ref="D8:N8" si="23">AVERAGE(D16,D33)</f>
        <v>446048</v>
      </c>
      <c r="E8" s="225">
        <f t="shared" si="23"/>
        <v>34311.5</v>
      </c>
      <c r="F8" s="225">
        <f t="shared" si="23"/>
        <v>408059.5</v>
      </c>
      <c r="G8" s="225">
        <f t="shared" si="23"/>
        <v>27164</v>
      </c>
      <c r="H8" s="225">
        <f t="shared" si="23"/>
        <v>1662</v>
      </c>
      <c r="I8" s="225">
        <f>AVERAGE(I16,I33)</f>
        <v>3074</v>
      </c>
      <c r="J8" s="225">
        <f t="shared" si="23"/>
        <v>9463.5</v>
      </c>
      <c r="K8" s="225">
        <f t="shared" si="23"/>
        <v>814.5</v>
      </c>
      <c r="L8" s="225">
        <f t="shared" si="23"/>
        <v>2155</v>
      </c>
      <c r="M8" s="225">
        <f t="shared" si="23"/>
        <v>1482</v>
      </c>
      <c r="N8" s="225">
        <f t="shared" si="23"/>
        <v>637</v>
      </c>
      <c r="O8" s="211">
        <f t="shared" si="1"/>
        <v>2998125.5</v>
      </c>
      <c r="P8" s="212">
        <f t="shared" si="2"/>
        <v>484157.5</v>
      </c>
      <c r="Q8" s="213">
        <f t="shared" si="3"/>
        <v>37425</v>
      </c>
      <c r="S8" s="234" t="s">
        <v>259</v>
      </c>
      <c r="T8" s="237">
        <f>AVERAGE(T16,T33)</f>
        <v>39.055</v>
      </c>
      <c r="U8" s="237">
        <f>AVERAGE(U16,U33)</f>
        <v>22.759999999999998</v>
      </c>
      <c r="V8" s="238">
        <f>AVERAGE(V16,V33)</f>
        <v>28.36</v>
      </c>
      <c r="X8" s="59" t="s">
        <v>183</v>
      </c>
      <c r="Y8" s="60" t="s">
        <v>619</v>
      </c>
      <c r="Z8" s="60"/>
      <c r="AA8" s="60">
        <f>AVERAGE(AA33,AA16)</f>
        <v>0.08</v>
      </c>
      <c r="AC8" s="40" t="s">
        <v>259</v>
      </c>
      <c r="AD8" s="43">
        <f>AVERAGE(AD16,AD33)</f>
        <v>3.37</v>
      </c>
      <c r="AE8" s="44">
        <f>AVERAGE(AE16,AE33)</f>
        <v>1.38</v>
      </c>
      <c r="AG8" s="206" t="s">
        <v>183</v>
      </c>
      <c r="AH8" s="206" t="s">
        <v>259</v>
      </c>
      <c r="AI8" s="242">
        <v>27000</v>
      </c>
      <c r="AJ8" s="225">
        <f t="shared" ref="AJ8:AM8" si="24">AVERAGE(AJ16,AJ33)</f>
        <v>35255</v>
      </c>
      <c r="AK8" s="225">
        <f t="shared" si="24"/>
        <v>34990</v>
      </c>
      <c r="AL8" s="225">
        <f t="shared" si="24"/>
        <v>35770</v>
      </c>
      <c r="AM8" s="225">
        <f t="shared" si="24"/>
        <v>36895</v>
      </c>
      <c r="AN8" s="224">
        <f>AVERAGE(AN16,AN33)</f>
        <v>33690</v>
      </c>
      <c r="AP8" s="206" t="s">
        <v>183</v>
      </c>
      <c r="AQ8" s="211">
        <f t="shared" si="4"/>
        <v>2975589.5970784286</v>
      </c>
      <c r="AR8" s="212">
        <f t="shared" si="5"/>
        <v>3041921.6886966387</v>
      </c>
      <c r="AS8" s="212">
        <f t="shared" si="6"/>
        <v>3137592.9746844415</v>
      </c>
      <c r="AT8" s="213">
        <f t="shared" si="7"/>
        <v>2865036.1110480782</v>
      </c>
      <c r="AV8" s="206" t="s">
        <v>183</v>
      </c>
      <c r="AW8" s="211">
        <f t="shared" si="8"/>
        <v>480518.25060275139</v>
      </c>
      <c r="AX8" s="212">
        <f t="shared" si="9"/>
        <v>491230.00354559638</v>
      </c>
      <c r="AY8" s="212">
        <f t="shared" si="10"/>
        <v>506679.64721316122</v>
      </c>
      <c r="AZ8" s="213">
        <f t="shared" si="11"/>
        <v>462665.32903134305</v>
      </c>
      <c r="BB8" s="206" t="s">
        <v>183</v>
      </c>
      <c r="BC8" s="248">
        <f t="shared" si="13"/>
        <v>37.030807407407401</v>
      </c>
      <c r="BD8" s="249">
        <f t="shared" si="14"/>
        <v>36.752459259259261</v>
      </c>
      <c r="BE8" s="250">
        <f t="shared" si="22"/>
        <v>37.571748148148153</v>
      </c>
      <c r="BF8" s="250">
        <f t="shared" si="15"/>
        <v>38.753414814814811</v>
      </c>
      <c r="BG8" s="251">
        <f t="shared" si="16"/>
        <v>35.38697777777778</v>
      </c>
      <c r="BI8" s="206" t="s">
        <v>183</v>
      </c>
      <c r="BJ8" s="248">
        <f t="shared" si="17"/>
        <v>1.801922222222222</v>
      </c>
      <c r="BK8" s="249">
        <f t="shared" si="18"/>
        <v>1.7883777777777776</v>
      </c>
      <c r="BL8" s="250">
        <f t="shared" si="19"/>
        <v>1.8282444444444443</v>
      </c>
      <c r="BM8" s="250">
        <f t="shared" si="20"/>
        <v>1.8857444444444442</v>
      </c>
      <c r="BN8" s="251">
        <f t="shared" si="21"/>
        <v>1.7219333333333333</v>
      </c>
    </row>
    <row r="9" spans="2:66" ht="25.5">
      <c r="B9" s="233" t="s">
        <v>28</v>
      </c>
      <c r="C9" s="207">
        <v>2789348</v>
      </c>
      <c r="D9" s="207">
        <v>406295</v>
      </c>
      <c r="E9" s="207">
        <v>31253</v>
      </c>
      <c r="F9" s="207">
        <v>236108</v>
      </c>
      <c r="G9" s="207">
        <v>15717</v>
      </c>
      <c r="H9" s="206">
        <v>962</v>
      </c>
      <c r="I9" s="207">
        <v>1778</v>
      </c>
      <c r="J9" s="207">
        <v>5476</v>
      </c>
      <c r="K9" s="206">
        <v>471</v>
      </c>
      <c r="L9" s="207">
        <v>1247</v>
      </c>
      <c r="M9" s="206">
        <v>858</v>
      </c>
      <c r="N9" s="210">
        <v>369</v>
      </c>
      <c r="O9" s="211">
        <f t="shared" si="1"/>
        <v>3028481</v>
      </c>
      <c r="P9" s="212">
        <f t="shared" si="2"/>
        <v>428346</v>
      </c>
      <c r="Q9" s="213">
        <f t="shared" si="3"/>
        <v>33055</v>
      </c>
      <c r="S9" s="234" t="s">
        <v>3</v>
      </c>
      <c r="T9" s="235">
        <v>19.649999999999999</v>
      </c>
      <c r="U9" s="235">
        <v>11.45</v>
      </c>
      <c r="V9" s="236">
        <v>14.27</v>
      </c>
      <c r="X9" s="40" t="s">
        <v>28</v>
      </c>
      <c r="Y9" s="57">
        <v>0.1</v>
      </c>
      <c r="Z9" s="57"/>
      <c r="AA9" s="57">
        <v>0.08</v>
      </c>
      <c r="AC9" s="40" t="s">
        <v>3</v>
      </c>
      <c r="AD9" s="41">
        <v>2.06</v>
      </c>
      <c r="AE9" s="42">
        <v>0.84</v>
      </c>
      <c r="AG9" s="206" t="s">
        <v>28</v>
      </c>
      <c r="AH9" s="206" t="s">
        <v>3</v>
      </c>
      <c r="AI9" s="242">
        <v>8200</v>
      </c>
      <c r="AJ9" s="206">
        <v>16790</v>
      </c>
      <c r="AK9" s="206">
        <v>18330</v>
      </c>
      <c r="AL9" s="206">
        <v>19850</v>
      </c>
      <c r="AM9" s="206">
        <v>20990</v>
      </c>
      <c r="AN9" s="206">
        <v>19960</v>
      </c>
      <c r="AP9" s="206" t="s">
        <v>28</v>
      </c>
      <c r="AQ9" s="211">
        <f t="shared" si="4"/>
        <v>3306257.1012507444</v>
      </c>
      <c r="AR9" s="212">
        <f t="shared" si="5"/>
        <v>3580425.7206670637</v>
      </c>
      <c r="AS9" s="212">
        <f t="shared" si="6"/>
        <v>3786052.1852293028</v>
      </c>
      <c r="AT9" s="213">
        <f t="shared" si="7"/>
        <v>3600266.8707564026</v>
      </c>
      <c r="AV9" s="206" t="s">
        <v>28</v>
      </c>
      <c r="AW9" s="211">
        <f t="shared" si="8"/>
        <v>467634.43597379391</v>
      </c>
      <c r="AX9" s="212">
        <f t="shared" si="9"/>
        <v>506412.63251935673</v>
      </c>
      <c r="AY9" s="212">
        <f t="shared" si="10"/>
        <v>535496.27992852882</v>
      </c>
      <c r="AZ9" s="213">
        <f t="shared" si="11"/>
        <v>509218.94937462773</v>
      </c>
      <c r="BB9" s="206" t="s">
        <v>28</v>
      </c>
      <c r="BC9" s="248">
        <f t="shared" si="13"/>
        <v>29.218695121951217</v>
      </c>
      <c r="BD9" s="249">
        <f t="shared" si="14"/>
        <v>31.898670731707316</v>
      </c>
      <c r="BE9" s="250">
        <f t="shared" si="22"/>
        <v>34.543841463414637</v>
      </c>
      <c r="BF9" s="250">
        <f t="shared" si="15"/>
        <v>36.527719512195119</v>
      </c>
      <c r="BG9" s="251">
        <f t="shared" si="16"/>
        <v>34.735268292682925</v>
      </c>
      <c r="BI9" s="206" t="s">
        <v>28</v>
      </c>
      <c r="BJ9" s="248">
        <f t="shared" si="17"/>
        <v>1.7199512195121949</v>
      </c>
      <c r="BK9" s="249">
        <f t="shared" si="18"/>
        <v>1.8777073170731706</v>
      </c>
      <c r="BL9" s="250">
        <f t="shared" si="19"/>
        <v>2.0334146341463417</v>
      </c>
      <c r="BM9" s="250">
        <f t="shared" si="20"/>
        <v>2.1501951219512194</v>
      </c>
      <c r="BN9" s="251">
        <f t="shared" si="21"/>
        <v>2.0446829268292683</v>
      </c>
    </row>
    <row r="10" spans="2:66">
      <c r="B10" s="233" t="s">
        <v>33</v>
      </c>
      <c r="C10" s="207">
        <v>3067253</v>
      </c>
      <c r="D10" s="207">
        <v>503575</v>
      </c>
      <c r="E10" s="207">
        <v>38737</v>
      </c>
      <c r="F10" s="207">
        <v>383018</v>
      </c>
      <c r="G10" s="207">
        <v>25497</v>
      </c>
      <c r="H10" s="207">
        <v>1560</v>
      </c>
      <c r="I10" s="207">
        <v>2885</v>
      </c>
      <c r="J10" s="207">
        <v>8883</v>
      </c>
      <c r="K10" s="206">
        <v>765</v>
      </c>
      <c r="L10" s="207">
        <v>2023</v>
      </c>
      <c r="M10" s="207">
        <v>1391</v>
      </c>
      <c r="N10" s="210">
        <v>598</v>
      </c>
      <c r="O10" s="211">
        <f t="shared" si="1"/>
        <v>3455179</v>
      </c>
      <c r="P10" s="212">
        <f t="shared" si="2"/>
        <v>539346</v>
      </c>
      <c r="Q10" s="213">
        <f t="shared" si="3"/>
        <v>41660</v>
      </c>
      <c r="S10" s="234" t="s">
        <v>8</v>
      </c>
      <c r="T10" s="235">
        <v>38.369999999999997</v>
      </c>
      <c r="U10" s="235">
        <v>22.35</v>
      </c>
      <c r="V10" s="236">
        <v>27.86</v>
      </c>
      <c r="X10" s="40" t="s">
        <v>33</v>
      </c>
      <c r="Y10" s="57">
        <v>0.12</v>
      </c>
      <c r="Z10" s="57"/>
      <c r="AA10" s="57">
        <v>0.1</v>
      </c>
      <c r="AC10" s="40" t="s">
        <v>8</v>
      </c>
      <c r="AD10" s="41">
        <v>3.34</v>
      </c>
      <c r="AE10" s="42">
        <v>1.37</v>
      </c>
      <c r="AG10" s="206" t="s">
        <v>33</v>
      </c>
      <c r="AH10" s="206" t="s">
        <v>8</v>
      </c>
      <c r="AI10" s="242">
        <v>25900</v>
      </c>
      <c r="AJ10" s="206">
        <v>38070</v>
      </c>
      <c r="AK10" s="206">
        <v>39440</v>
      </c>
      <c r="AL10" s="206">
        <v>40480</v>
      </c>
      <c r="AM10" s="206">
        <v>41510</v>
      </c>
      <c r="AN10" s="206">
        <v>40070</v>
      </c>
      <c r="AP10" s="206" t="s">
        <v>33</v>
      </c>
      <c r="AQ10" s="211">
        <f t="shared" si="4"/>
        <v>3579518.2495403206</v>
      </c>
      <c r="AR10" s="212">
        <f t="shared" si="5"/>
        <v>3673907.168899396</v>
      </c>
      <c r="AS10" s="212">
        <f t="shared" si="6"/>
        <v>3767388.5024954034</v>
      </c>
      <c r="AT10" s="213">
        <f t="shared" si="7"/>
        <v>3636696.1526136063</v>
      </c>
      <c r="AV10" s="206" t="s">
        <v>33</v>
      </c>
      <c r="AW10" s="211">
        <f t="shared" si="8"/>
        <v>558755.08904649341</v>
      </c>
      <c r="AX10" s="212">
        <f t="shared" si="9"/>
        <v>573488.99605988967</v>
      </c>
      <c r="AY10" s="212">
        <f t="shared" si="10"/>
        <v>588081.23089046497</v>
      </c>
      <c r="AZ10" s="213">
        <f t="shared" si="11"/>
        <v>567680.43656422384</v>
      </c>
      <c r="BB10" s="206" t="s">
        <v>33</v>
      </c>
      <c r="BC10" s="248">
        <f t="shared" si="13"/>
        <v>40.95097297297297</v>
      </c>
      <c r="BD10" s="249">
        <f t="shared" si="14"/>
        <v>42.424648648648649</v>
      </c>
      <c r="BE10" s="250">
        <f t="shared" si="22"/>
        <v>43.543351351351347</v>
      </c>
      <c r="BF10" s="250">
        <f t="shared" si="15"/>
        <v>44.651297297297297</v>
      </c>
      <c r="BG10" s="251">
        <f t="shared" si="16"/>
        <v>43.102324324324321</v>
      </c>
      <c r="BI10" s="206" t="s">
        <v>33</v>
      </c>
      <c r="BJ10" s="248">
        <f t="shared" si="17"/>
        <v>2.0137413127413128</v>
      </c>
      <c r="BK10" s="249">
        <f t="shared" si="18"/>
        <v>2.0862084942084942</v>
      </c>
      <c r="BL10" s="250">
        <f t="shared" si="19"/>
        <v>2.1412200772200771</v>
      </c>
      <c r="BM10" s="250">
        <f t="shared" si="20"/>
        <v>2.195702702702703</v>
      </c>
      <c r="BN10" s="251">
        <f t="shared" si="21"/>
        <v>2.1195328185328188</v>
      </c>
    </row>
    <row r="11" spans="2:66">
      <c r="B11" s="233" t="s">
        <v>29</v>
      </c>
      <c r="C11" s="207">
        <v>3497489</v>
      </c>
      <c r="D11" s="207">
        <v>576978</v>
      </c>
      <c r="E11" s="207">
        <v>44383</v>
      </c>
      <c r="F11" s="207">
        <v>485139</v>
      </c>
      <c r="G11" s="207">
        <v>32295</v>
      </c>
      <c r="H11" s="207">
        <v>1976</v>
      </c>
      <c r="I11" s="207">
        <v>3654</v>
      </c>
      <c r="J11" s="207">
        <v>11251</v>
      </c>
      <c r="K11" s="206">
        <v>968</v>
      </c>
      <c r="L11" s="207">
        <v>2562</v>
      </c>
      <c r="M11" s="207">
        <v>1762</v>
      </c>
      <c r="N11" s="210">
        <v>757</v>
      </c>
      <c r="O11" s="211">
        <f t="shared" si="1"/>
        <v>3988844</v>
      </c>
      <c r="P11" s="212">
        <f t="shared" si="2"/>
        <v>622286</v>
      </c>
      <c r="Q11" s="213">
        <f t="shared" si="3"/>
        <v>48084</v>
      </c>
      <c r="S11" s="234" t="s">
        <v>4</v>
      </c>
      <c r="T11" s="235">
        <v>43.43</v>
      </c>
      <c r="U11" s="235">
        <v>25.31</v>
      </c>
      <c r="V11" s="236">
        <v>31.54</v>
      </c>
      <c r="X11" s="40" t="s">
        <v>29</v>
      </c>
      <c r="Y11" s="57">
        <v>0.08</v>
      </c>
      <c r="Z11" s="57"/>
      <c r="AA11" s="57">
        <v>0.1</v>
      </c>
      <c r="AC11" s="40" t="s">
        <v>4</v>
      </c>
      <c r="AD11" s="41">
        <v>3.63</v>
      </c>
      <c r="AE11" s="42">
        <v>1.49</v>
      </c>
      <c r="AG11" s="206" t="s">
        <v>29</v>
      </c>
      <c r="AH11" s="206" t="s">
        <v>4</v>
      </c>
      <c r="AI11" s="242">
        <v>34400</v>
      </c>
      <c r="AJ11" s="206">
        <v>49420</v>
      </c>
      <c r="AK11" s="206">
        <v>51140</v>
      </c>
      <c r="AL11" s="206">
        <v>52190</v>
      </c>
      <c r="AM11" s="206">
        <v>53760</v>
      </c>
      <c r="AN11" s="206">
        <v>53030</v>
      </c>
      <c r="AP11" s="206" t="s">
        <v>29</v>
      </c>
      <c r="AQ11" s="211">
        <f t="shared" si="4"/>
        <v>4127670.622420073</v>
      </c>
      <c r="AR11" s="212">
        <f t="shared" si="5"/>
        <v>4212419.4326183731</v>
      </c>
      <c r="AS11" s="212">
        <f t="shared" si="6"/>
        <v>4339139.0821529748</v>
      </c>
      <c r="AT11" s="213">
        <f t="shared" si="7"/>
        <v>4280218.4807770131</v>
      </c>
      <c r="AV11" s="206" t="s">
        <v>29</v>
      </c>
      <c r="AW11" s="211">
        <f t="shared" si="8"/>
        <v>643943.86968838528</v>
      </c>
      <c r="AX11" s="212">
        <f t="shared" si="9"/>
        <v>657165.24362606229</v>
      </c>
      <c r="AY11" s="212">
        <f t="shared" si="10"/>
        <v>676934.34560906526</v>
      </c>
      <c r="AZ11" s="213">
        <f t="shared" si="11"/>
        <v>667742.34277620399</v>
      </c>
      <c r="BB11" s="206" t="s">
        <v>29</v>
      </c>
      <c r="BC11" s="248">
        <f t="shared" si="13"/>
        <v>45.311244186046515</v>
      </c>
      <c r="BD11" s="249">
        <f t="shared" si="14"/>
        <v>46.888244186046514</v>
      </c>
      <c r="BE11" s="250">
        <f t="shared" si="22"/>
        <v>47.850947674418606</v>
      </c>
      <c r="BF11" s="250">
        <f t="shared" si="15"/>
        <v>49.290418604651158</v>
      </c>
      <c r="BG11" s="251">
        <f t="shared" si="16"/>
        <v>48.621110465116281</v>
      </c>
      <c r="BI11" s="206" t="s">
        <v>29</v>
      </c>
      <c r="BJ11" s="248">
        <f t="shared" si="17"/>
        <v>2.1405755813953489</v>
      </c>
      <c r="BK11" s="249">
        <f t="shared" si="18"/>
        <v>2.2150755813953489</v>
      </c>
      <c r="BL11" s="250">
        <f>(AL11/$AI11)*$AE11</f>
        <v>2.2605552325581395</v>
      </c>
      <c r="BM11" s="250">
        <f t="shared" si="20"/>
        <v>2.3285581395348838</v>
      </c>
      <c r="BN11" s="251">
        <f t="shared" si="21"/>
        <v>2.2969389534883722</v>
      </c>
    </row>
    <row r="12" spans="2:66">
      <c r="B12" s="233" t="s">
        <v>30</v>
      </c>
      <c r="C12" s="207">
        <v>2653497</v>
      </c>
      <c r="D12" s="207">
        <v>391365</v>
      </c>
      <c r="E12" s="207">
        <v>30105</v>
      </c>
      <c r="F12" s="207">
        <v>264696</v>
      </c>
      <c r="G12" s="207">
        <v>17620</v>
      </c>
      <c r="H12" s="207">
        <v>1078</v>
      </c>
      <c r="I12" s="207">
        <v>1994</v>
      </c>
      <c r="J12" s="207">
        <v>6139</v>
      </c>
      <c r="K12" s="206">
        <v>528</v>
      </c>
      <c r="L12" s="207">
        <v>1398</v>
      </c>
      <c r="M12" s="206">
        <v>961</v>
      </c>
      <c r="N12" s="210">
        <v>413</v>
      </c>
      <c r="O12" s="211">
        <f t="shared" si="1"/>
        <v>2921585</v>
      </c>
      <c r="P12" s="212">
        <f t="shared" si="2"/>
        <v>416085</v>
      </c>
      <c r="Q12" s="213">
        <f t="shared" si="3"/>
        <v>32124</v>
      </c>
      <c r="S12" s="234" t="s">
        <v>5</v>
      </c>
      <c r="T12" s="235">
        <v>17.66</v>
      </c>
      <c r="U12" s="235">
        <v>10.3</v>
      </c>
      <c r="V12" s="236">
        <v>12.82</v>
      </c>
      <c r="X12" s="40" t="s">
        <v>30</v>
      </c>
      <c r="Y12" s="57">
        <v>0.04</v>
      </c>
      <c r="Z12" s="57"/>
      <c r="AA12" s="57">
        <v>0.04</v>
      </c>
      <c r="AC12" s="40" t="s">
        <v>5</v>
      </c>
      <c r="AD12" s="41">
        <v>1.9</v>
      </c>
      <c r="AE12" s="42">
        <v>0.78</v>
      </c>
      <c r="AG12" s="206" t="s">
        <v>30</v>
      </c>
      <c r="AH12" s="206" t="s">
        <v>5</v>
      </c>
      <c r="AI12" s="242">
        <v>5700</v>
      </c>
      <c r="AJ12" s="206">
        <v>16670</v>
      </c>
      <c r="AK12" s="206">
        <v>18130</v>
      </c>
      <c r="AL12" s="206">
        <v>19660</v>
      </c>
      <c r="AM12" s="206">
        <v>21220</v>
      </c>
      <c r="AN12" s="206">
        <v>20440</v>
      </c>
      <c r="AP12" s="206" t="s">
        <v>30</v>
      </c>
      <c r="AQ12" s="211">
        <f t="shared" si="4"/>
        <v>3177464.6700659869</v>
      </c>
      <c r="AR12" s="212">
        <f t="shared" si="5"/>
        <v>3445612.5434913021</v>
      </c>
      <c r="AS12" s="212">
        <f t="shared" si="6"/>
        <v>3719018.2183563286</v>
      </c>
      <c r="AT12" s="213">
        <f t="shared" si="7"/>
        <v>3582315.3809238151</v>
      </c>
      <c r="AV12" s="206" t="s">
        <v>30</v>
      </c>
      <c r="AW12" s="211">
        <f t="shared" si="8"/>
        <v>452526.75764847035</v>
      </c>
      <c r="AX12" s="212">
        <f t="shared" si="9"/>
        <v>490715.72285542893</v>
      </c>
      <c r="AY12" s="212">
        <f t="shared" si="10"/>
        <v>529653.4913017397</v>
      </c>
      <c r="AZ12" s="213">
        <f t="shared" si="11"/>
        <v>510184.60707858426</v>
      </c>
      <c r="BB12" s="206" t="s">
        <v>30</v>
      </c>
      <c r="BC12" s="248">
        <f t="shared" si="13"/>
        <v>37.492877192982455</v>
      </c>
      <c r="BD12" s="249">
        <f t="shared" si="14"/>
        <v>40.776596491228069</v>
      </c>
      <c r="BE12" s="250">
        <f t="shared" si="22"/>
        <v>44.217754385964916</v>
      </c>
      <c r="BF12" s="250">
        <f t="shared" si="15"/>
        <v>47.726385964912282</v>
      </c>
      <c r="BG12" s="251">
        <f t="shared" si="16"/>
        <v>45.972070175438596</v>
      </c>
      <c r="BI12" s="206" t="s">
        <v>30</v>
      </c>
      <c r="BJ12" s="248">
        <f t="shared" si="17"/>
        <v>2.2811578947368423</v>
      </c>
      <c r="BK12" s="249">
        <f t="shared" si="18"/>
        <v>2.4809473684210528</v>
      </c>
      <c r="BL12" s="250">
        <f t="shared" si="19"/>
        <v>2.6903157894736842</v>
      </c>
      <c r="BM12" s="250">
        <f t="shared" si="20"/>
        <v>2.9037894736842107</v>
      </c>
      <c r="BN12" s="251">
        <f t="shared" si="21"/>
        <v>2.7970526315789477</v>
      </c>
    </row>
    <row r="13" spans="2:66">
      <c r="B13" s="233" t="s">
        <v>34</v>
      </c>
      <c r="C13" s="207">
        <v>2026599</v>
      </c>
      <c r="D13" s="207">
        <v>328432</v>
      </c>
      <c r="E13" s="207">
        <v>25264</v>
      </c>
      <c r="F13" s="207">
        <v>296552</v>
      </c>
      <c r="G13" s="207">
        <v>19741</v>
      </c>
      <c r="H13" s="207">
        <v>1208</v>
      </c>
      <c r="I13" s="207">
        <v>2234</v>
      </c>
      <c r="J13" s="207">
        <v>6877</v>
      </c>
      <c r="K13" s="206">
        <v>592</v>
      </c>
      <c r="L13" s="207">
        <v>1566</v>
      </c>
      <c r="M13" s="207">
        <v>1077</v>
      </c>
      <c r="N13" s="210">
        <v>463</v>
      </c>
      <c r="O13" s="211">
        <f t="shared" si="1"/>
        <v>2326951</v>
      </c>
      <c r="P13" s="212">
        <f t="shared" si="2"/>
        <v>356127</v>
      </c>
      <c r="Q13" s="213">
        <f t="shared" si="3"/>
        <v>27527</v>
      </c>
      <c r="S13" s="234" t="s">
        <v>9</v>
      </c>
      <c r="T13" s="235">
        <v>26.74</v>
      </c>
      <c r="U13" s="235">
        <v>15.59</v>
      </c>
      <c r="V13" s="236">
        <v>19.420000000000002</v>
      </c>
      <c r="X13" s="40" t="s">
        <v>34</v>
      </c>
      <c r="Y13" s="57">
        <v>0.18</v>
      </c>
      <c r="Z13" s="57"/>
      <c r="AA13" s="57">
        <v>0.12</v>
      </c>
      <c r="AC13" s="40" t="s">
        <v>9</v>
      </c>
      <c r="AD13" s="41">
        <v>2.5499999999999998</v>
      </c>
      <c r="AE13" s="42">
        <v>1.05</v>
      </c>
      <c r="AG13" s="206" t="s">
        <v>34</v>
      </c>
      <c r="AH13" s="206" t="s">
        <v>9</v>
      </c>
      <c r="AI13" s="242">
        <v>14300</v>
      </c>
      <c r="AJ13" s="206">
        <v>16170</v>
      </c>
      <c r="AK13" s="206">
        <v>16470</v>
      </c>
      <c r="AL13" s="206">
        <v>16750</v>
      </c>
      <c r="AM13" s="206">
        <v>17110</v>
      </c>
      <c r="AN13" s="206">
        <v>15490</v>
      </c>
      <c r="AP13" s="206" t="s">
        <v>34</v>
      </c>
      <c r="AQ13" s="211">
        <f t="shared" si="4"/>
        <v>2370122.6326530613</v>
      </c>
      <c r="AR13" s="212">
        <f t="shared" si="5"/>
        <v>2410416.1564625851</v>
      </c>
      <c r="AS13" s="212">
        <f t="shared" si="6"/>
        <v>2462222.1156462585</v>
      </c>
      <c r="AT13" s="213">
        <f t="shared" si="7"/>
        <v>2229095.2993197278</v>
      </c>
      <c r="AV13" s="206" t="s">
        <v>34</v>
      </c>
      <c r="AW13" s="211">
        <f t="shared" si="8"/>
        <v>362734.1799628943</v>
      </c>
      <c r="AX13" s="212">
        <f t="shared" si="9"/>
        <v>368900.88126159552</v>
      </c>
      <c r="AY13" s="212">
        <f t="shared" si="10"/>
        <v>376829.49721706862</v>
      </c>
      <c r="AZ13" s="213">
        <f t="shared" si="11"/>
        <v>341150.72541743971</v>
      </c>
      <c r="BB13" s="206" t="s">
        <v>34</v>
      </c>
      <c r="BC13" s="248">
        <f>(AJ13/$AI13)*$V13</f>
        <v>21.959538461538465</v>
      </c>
      <c r="BD13" s="249">
        <f t="shared" si="14"/>
        <v>22.366951048951051</v>
      </c>
      <c r="BE13" s="250">
        <f t="shared" si="22"/>
        <v>22.747202797202796</v>
      </c>
      <c r="BF13" s="250">
        <f t="shared" si="15"/>
        <v>23.236097902097903</v>
      </c>
      <c r="BG13" s="251">
        <f t="shared" si="16"/>
        <v>21.036069930069932</v>
      </c>
      <c r="BI13" s="206" t="s">
        <v>34</v>
      </c>
      <c r="BJ13" s="248">
        <f t="shared" si="17"/>
        <v>1.1873076923076924</v>
      </c>
      <c r="BK13" s="249">
        <f t="shared" si="18"/>
        <v>1.2093356643356645</v>
      </c>
      <c r="BL13" s="250">
        <f t="shared" si="19"/>
        <v>1.2298951048951048</v>
      </c>
      <c r="BM13" s="250">
        <f t="shared" si="20"/>
        <v>1.2563286713286712</v>
      </c>
      <c r="BN13" s="251">
        <f t="shared" si="21"/>
        <v>1.1373776223776224</v>
      </c>
    </row>
    <row r="14" spans="2:66">
      <c r="B14" s="233" t="s">
        <v>47</v>
      </c>
      <c r="C14" s="207">
        <v>2690282</v>
      </c>
      <c r="D14" s="207">
        <v>427815</v>
      </c>
      <c r="E14" s="207">
        <v>32909</v>
      </c>
      <c r="F14" s="207">
        <v>325423</v>
      </c>
      <c r="G14" s="207">
        <v>21663</v>
      </c>
      <c r="H14" s="207">
        <v>1325</v>
      </c>
      <c r="I14" s="207">
        <v>2451</v>
      </c>
      <c r="J14" s="207">
        <v>7547</v>
      </c>
      <c r="K14" s="206">
        <v>650</v>
      </c>
      <c r="L14" s="207">
        <v>1719</v>
      </c>
      <c r="M14" s="207">
        <v>1182</v>
      </c>
      <c r="N14" s="210">
        <v>508</v>
      </c>
      <c r="O14" s="211">
        <f t="shared" si="1"/>
        <v>3019875</v>
      </c>
      <c r="P14" s="212">
        <f t="shared" si="2"/>
        <v>458207</v>
      </c>
      <c r="Q14" s="213">
        <f t="shared" si="3"/>
        <v>35392</v>
      </c>
      <c r="S14" s="234" t="s">
        <v>21</v>
      </c>
      <c r="T14" s="235">
        <v>30.77</v>
      </c>
      <c r="U14" s="235">
        <v>17.93</v>
      </c>
      <c r="V14" s="236">
        <v>22.34</v>
      </c>
      <c r="X14" s="40" t="s">
        <v>47</v>
      </c>
      <c r="Y14" s="57">
        <v>0.11</v>
      </c>
      <c r="Z14" s="57"/>
      <c r="AA14" s="57">
        <v>0.04</v>
      </c>
      <c r="AC14" s="40" t="s">
        <v>21</v>
      </c>
      <c r="AD14" s="41">
        <v>2.84</v>
      </c>
      <c r="AE14" s="42">
        <v>1.17</v>
      </c>
      <c r="AG14" s="206" t="s">
        <v>47</v>
      </c>
      <c r="AH14" s="206" t="s">
        <v>21</v>
      </c>
      <c r="AI14" s="242">
        <v>17700</v>
      </c>
      <c r="AJ14" s="206">
        <v>23980</v>
      </c>
      <c r="AK14" s="206">
        <v>24970</v>
      </c>
      <c r="AL14" s="206">
        <v>25770</v>
      </c>
      <c r="AM14" s="206">
        <v>26430</v>
      </c>
      <c r="AN14" s="206">
        <v>23640</v>
      </c>
      <c r="AP14" s="206" t="s">
        <v>47</v>
      </c>
      <c r="AQ14" s="211">
        <f t="shared" si="4"/>
        <v>3144548.7385321101</v>
      </c>
      <c r="AR14" s="212">
        <f t="shared" si="5"/>
        <v>3245295.1939115929</v>
      </c>
      <c r="AS14" s="212">
        <f t="shared" si="6"/>
        <v>3328411.0195996664</v>
      </c>
      <c r="AT14" s="213">
        <f t="shared" si="7"/>
        <v>2977057.7564637195</v>
      </c>
      <c r="AV14" s="206" t="s">
        <v>47</v>
      </c>
      <c r="AW14" s="211">
        <f t="shared" si="8"/>
        <v>477123.80275229359</v>
      </c>
      <c r="AX14" s="212">
        <f t="shared" si="9"/>
        <v>492410.10800667224</v>
      </c>
      <c r="AY14" s="212">
        <f t="shared" si="10"/>
        <v>505021.30984153465</v>
      </c>
      <c r="AZ14" s="213">
        <f t="shared" si="11"/>
        <v>451710.32026688906</v>
      </c>
      <c r="BB14" s="206" t="s">
        <v>47</v>
      </c>
      <c r="BC14" s="248">
        <f t="shared" si="13"/>
        <v>30.26628248587571</v>
      </c>
      <c r="BD14" s="249">
        <f t="shared" si="14"/>
        <v>31.515807909604518</v>
      </c>
      <c r="BE14" s="250">
        <f t="shared" si="22"/>
        <v>32.525525423728816</v>
      </c>
      <c r="BF14" s="250">
        <f t="shared" si="15"/>
        <v>33.358542372881359</v>
      </c>
      <c r="BG14" s="251">
        <f t="shared" si="16"/>
        <v>29.837152542372881</v>
      </c>
      <c r="BI14" s="206" t="s">
        <v>47</v>
      </c>
      <c r="BJ14" s="248">
        <f t="shared" si="17"/>
        <v>1.5851186440677967</v>
      </c>
      <c r="BK14" s="249">
        <f t="shared" si="18"/>
        <v>1.6505593220338981</v>
      </c>
      <c r="BL14" s="250">
        <f t="shared" si="19"/>
        <v>1.7034406779661015</v>
      </c>
      <c r="BM14" s="250">
        <f t="shared" si="20"/>
        <v>1.7470677966101695</v>
      </c>
      <c r="BN14" s="251">
        <f t="shared" si="21"/>
        <v>1.56264406779661</v>
      </c>
    </row>
    <row r="15" spans="2:66">
      <c r="B15" s="233" t="s">
        <v>31</v>
      </c>
      <c r="C15" s="207">
        <v>2798583</v>
      </c>
      <c r="D15" s="207">
        <v>475746</v>
      </c>
      <c r="E15" s="207">
        <v>36596</v>
      </c>
      <c r="F15" s="207">
        <v>444438</v>
      </c>
      <c r="G15" s="207">
        <v>29585</v>
      </c>
      <c r="H15" s="207">
        <v>1810</v>
      </c>
      <c r="I15" s="207">
        <v>3348</v>
      </c>
      <c r="J15" s="207">
        <v>10307</v>
      </c>
      <c r="K15" s="206">
        <v>887</v>
      </c>
      <c r="L15" s="207">
        <v>2347</v>
      </c>
      <c r="M15" s="207">
        <v>1614</v>
      </c>
      <c r="N15" s="210">
        <v>694</v>
      </c>
      <c r="O15" s="211">
        <f t="shared" si="1"/>
        <v>3248716</v>
      </c>
      <c r="P15" s="212">
        <f t="shared" si="2"/>
        <v>517252</v>
      </c>
      <c r="Q15" s="213">
        <f t="shared" si="3"/>
        <v>39987</v>
      </c>
      <c r="S15" s="234" t="s">
        <v>6</v>
      </c>
      <c r="T15" s="235">
        <v>38.770000000000003</v>
      </c>
      <c r="U15" s="235">
        <v>22.59</v>
      </c>
      <c r="V15" s="236">
        <v>28.15</v>
      </c>
      <c r="X15" s="40" t="s">
        <v>31</v>
      </c>
      <c r="Y15" s="57">
        <v>0.12</v>
      </c>
      <c r="Z15" s="57"/>
      <c r="AA15" s="57">
        <v>0.05</v>
      </c>
      <c r="AC15" s="40" t="s">
        <v>6</v>
      </c>
      <c r="AD15" s="41">
        <v>3.34</v>
      </c>
      <c r="AE15" s="42">
        <v>1.37</v>
      </c>
      <c r="AG15" s="206" t="s">
        <v>31</v>
      </c>
      <c r="AH15" s="206" t="s">
        <v>6</v>
      </c>
      <c r="AI15" s="242">
        <v>27600</v>
      </c>
      <c r="AJ15" s="206">
        <v>39580</v>
      </c>
      <c r="AK15" s="206">
        <v>41080</v>
      </c>
      <c r="AL15" s="206">
        <v>42370</v>
      </c>
      <c r="AM15" s="206">
        <v>43510</v>
      </c>
      <c r="AN15" s="206">
        <v>42880</v>
      </c>
      <c r="AP15" s="206" t="s">
        <v>31</v>
      </c>
      <c r="AQ15" s="211">
        <f t="shared" si="4"/>
        <v>3371835.6058615465</v>
      </c>
      <c r="AR15" s="212">
        <f t="shared" si="5"/>
        <v>3477718.4669024758</v>
      </c>
      <c r="AS15" s="212">
        <f t="shared" si="6"/>
        <v>3571289.3673572508</v>
      </c>
      <c r="AT15" s="213">
        <f t="shared" si="7"/>
        <v>3519579.1328954017</v>
      </c>
      <c r="AV15" s="206" t="s">
        <v>31</v>
      </c>
      <c r="AW15" s="211">
        <f t="shared" si="8"/>
        <v>536854.77918140474</v>
      </c>
      <c r="AX15" s="212">
        <f t="shared" si="9"/>
        <v>553713.16927741282</v>
      </c>
      <c r="AY15" s="212">
        <f t="shared" si="10"/>
        <v>568611.28145528038</v>
      </c>
      <c r="AZ15" s="213">
        <f t="shared" si="11"/>
        <v>560378.1141990904</v>
      </c>
      <c r="BB15" s="206" t="s">
        <v>31</v>
      </c>
      <c r="BC15" s="248">
        <f t="shared" si="13"/>
        <v>40.368731884057965</v>
      </c>
      <c r="BD15" s="249">
        <f t="shared" si="14"/>
        <v>41.898623188405793</v>
      </c>
      <c r="BE15" s="250">
        <f t="shared" si="22"/>
        <v>43.214329710144924</v>
      </c>
      <c r="BF15" s="250">
        <f t="shared" si="15"/>
        <v>44.377047101449278</v>
      </c>
      <c r="BG15" s="251">
        <f t="shared" si="16"/>
        <v>43.734492753623186</v>
      </c>
      <c r="BI15" s="206" t="s">
        <v>31</v>
      </c>
      <c r="BJ15" s="248">
        <f t="shared" si="17"/>
        <v>1.9646594202898553</v>
      </c>
      <c r="BK15" s="249">
        <f t="shared" si="18"/>
        <v>2.0391159420289857</v>
      </c>
      <c r="BL15" s="250">
        <f t="shared" si="19"/>
        <v>2.1031485507246379</v>
      </c>
      <c r="BM15" s="250">
        <f t="shared" si="20"/>
        <v>2.1597355072463773</v>
      </c>
      <c r="BN15" s="251">
        <f t="shared" si="21"/>
        <v>2.1284637681159424</v>
      </c>
    </row>
    <row r="16" spans="2:66">
      <c r="B16" s="233" t="s">
        <v>32</v>
      </c>
      <c r="C16" s="207">
        <v>2721569</v>
      </c>
      <c r="D16" s="207">
        <v>449900</v>
      </c>
      <c r="E16" s="207">
        <v>34608</v>
      </c>
      <c r="F16" s="207">
        <v>395712</v>
      </c>
      <c r="G16" s="207">
        <v>26342</v>
      </c>
      <c r="H16" s="207">
        <v>1612</v>
      </c>
      <c r="I16" s="207">
        <v>2981</v>
      </c>
      <c r="J16" s="207">
        <v>9177</v>
      </c>
      <c r="K16" s="206">
        <v>790</v>
      </c>
      <c r="L16" s="207">
        <v>2090</v>
      </c>
      <c r="M16" s="207">
        <v>1437</v>
      </c>
      <c r="N16" s="210">
        <v>618</v>
      </c>
      <c r="O16" s="211">
        <f t="shared" si="1"/>
        <v>3122352</v>
      </c>
      <c r="P16" s="212">
        <f t="shared" si="2"/>
        <v>486856</v>
      </c>
      <c r="Q16" s="213">
        <f t="shared" si="3"/>
        <v>37628</v>
      </c>
      <c r="S16" s="234" t="s">
        <v>7</v>
      </c>
      <c r="T16" s="235">
        <v>38.14</v>
      </c>
      <c r="U16" s="235">
        <v>22.23</v>
      </c>
      <c r="V16" s="236">
        <v>27.7</v>
      </c>
      <c r="X16" s="40" t="s">
        <v>32</v>
      </c>
      <c r="Y16" s="57">
        <v>0.09</v>
      </c>
      <c r="Z16" s="57"/>
      <c r="AA16" s="57">
        <v>0.08</v>
      </c>
      <c r="AC16" s="40" t="s">
        <v>7</v>
      </c>
      <c r="AD16" s="41">
        <v>3.32</v>
      </c>
      <c r="AE16" s="42">
        <v>1.36</v>
      </c>
      <c r="AG16" s="206" t="s">
        <v>32</v>
      </c>
      <c r="AH16" s="206" t="s">
        <v>7</v>
      </c>
      <c r="AI16" s="242">
        <v>25000</v>
      </c>
      <c r="AJ16" s="206">
        <v>33430</v>
      </c>
      <c r="AK16" s="206">
        <v>34250</v>
      </c>
      <c r="AL16" s="206">
        <v>35100</v>
      </c>
      <c r="AM16" s="206">
        <v>35960</v>
      </c>
      <c r="AN16" s="206">
        <v>33690</v>
      </c>
      <c r="AP16" s="206" t="s">
        <v>32</v>
      </c>
      <c r="AQ16" s="211">
        <f t="shared" si="4"/>
        <v>3198939.7547113369</v>
      </c>
      <c r="AR16" s="212">
        <f t="shared" si="5"/>
        <v>3278329.5004486991</v>
      </c>
      <c r="AS16" s="212">
        <f t="shared" si="6"/>
        <v>3358653.2431947351</v>
      </c>
      <c r="AT16" s="213">
        <f t="shared" si="7"/>
        <v>3146635.9222255461</v>
      </c>
      <c r="AV16" s="206" t="s">
        <v>32</v>
      </c>
      <c r="AW16" s="211">
        <f t="shared" si="8"/>
        <v>498798.02572539629</v>
      </c>
      <c r="AX16" s="212">
        <f t="shared" si="9"/>
        <v>511176.95483099017</v>
      </c>
      <c r="AY16" s="212">
        <f t="shared" si="10"/>
        <v>523701.51839664974</v>
      </c>
      <c r="AZ16" s="213">
        <f t="shared" si="11"/>
        <v>490642.49596171104</v>
      </c>
      <c r="BB16" s="206" t="s">
        <v>32</v>
      </c>
      <c r="BC16" s="248">
        <f t="shared" si="13"/>
        <v>37.040439999999997</v>
      </c>
      <c r="BD16" s="249">
        <f t="shared" si="14"/>
        <v>37.949000000000005</v>
      </c>
      <c r="BE16" s="250">
        <f t="shared" si="22"/>
        <v>38.890799999999999</v>
      </c>
      <c r="BF16" s="250">
        <f t="shared" si="15"/>
        <v>39.843679999999999</v>
      </c>
      <c r="BG16" s="251">
        <f t="shared" si="16"/>
        <v>37.328519999999997</v>
      </c>
      <c r="BI16" s="206" t="s">
        <v>32</v>
      </c>
      <c r="BJ16" s="248">
        <f t="shared" si="17"/>
        <v>1.818592</v>
      </c>
      <c r="BK16" s="249">
        <f t="shared" si="18"/>
        <v>1.8632000000000002</v>
      </c>
      <c r="BL16" s="250">
        <f t="shared" si="19"/>
        <v>1.90944</v>
      </c>
      <c r="BM16" s="250">
        <f t="shared" si="20"/>
        <v>1.956224</v>
      </c>
      <c r="BN16" s="251">
        <f t="shared" si="21"/>
        <v>1.8327359999999999</v>
      </c>
    </row>
    <row r="17" spans="2:66">
      <c r="B17" s="233" t="s">
        <v>261</v>
      </c>
      <c r="C17" s="207">
        <v>2308933</v>
      </c>
      <c r="D17" s="207">
        <v>334147</v>
      </c>
      <c r="E17" s="207">
        <v>25704</v>
      </c>
      <c r="F17" s="207">
        <v>230091</v>
      </c>
      <c r="G17" s="207">
        <v>15317</v>
      </c>
      <c r="H17" s="206">
        <v>937</v>
      </c>
      <c r="I17" s="207">
        <v>1733</v>
      </c>
      <c r="J17" s="207">
        <v>5336</v>
      </c>
      <c r="K17" s="206">
        <v>459</v>
      </c>
      <c r="L17" s="207">
        <v>1215</v>
      </c>
      <c r="M17" s="206">
        <v>836</v>
      </c>
      <c r="N17" s="210">
        <v>359</v>
      </c>
      <c r="O17" s="211">
        <f t="shared" si="1"/>
        <v>2541972</v>
      </c>
      <c r="P17" s="212">
        <f t="shared" si="2"/>
        <v>355636</v>
      </c>
      <c r="Q17" s="213">
        <f t="shared" si="3"/>
        <v>27459</v>
      </c>
      <c r="S17" s="234" t="s">
        <v>258</v>
      </c>
      <c r="T17" s="237">
        <f>AVERAGE(T18,T31)</f>
        <v>17.82</v>
      </c>
      <c r="U17" s="237">
        <f>AVERAGE(U18,U31)</f>
        <v>10.385</v>
      </c>
      <c r="V17" s="238">
        <f>AVERAGE(V18,V31)</f>
        <v>12.94</v>
      </c>
      <c r="X17" s="59" t="s">
        <v>261</v>
      </c>
      <c r="Y17" s="60"/>
      <c r="Z17" s="60"/>
      <c r="AA17" s="57">
        <v>0.11</v>
      </c>
      <c r="AC17" s="40" t="s">
        <v>258</v>
      </c>
      <c r="AD17" s="43">
        <f>AVERAGE(AD18,AD31)</f>
        <v>1.925</v>
      </c>
      <c r="AE17" s="44">
        <f>AVERAGE(AE18,AE31)</f>
        <v>0.79499999999999993</v>
      </c>
      <c r="AG17" s="206" t="s">
        <v>261</v>
      </c>
      <c r="AH17" s="206" t="s">
        <v>258</v>
      </c>
      <c r="AI17" s="242">
        <v>6500</v>
      </c>
      <c r="AJ17" s="206">
        <v>11170</v>
      </c>
      <c r="AK17" s="206">
        <v>11920</v>
      </c>
      <c r="AL17" s="206">
        <v>12700</v>
      </c>
      <c r="AM17" s="206">
        <v>13340</v>
      </c>
      <c r="AN17" s="206">
        <v>12130</v>
      </c>
      <c r="AP17" s="206" t="s">
        <v>261</v>
      </c>
      <c r="AQ17" s="211">
        <f t="shared" si="4"/>
        <v>2712650.5138764549</v>
      </c>
      <c r="AR17" s="212">
        <f t="shared" si="5"/>
        <v>2890156.1683079679</v>
      </c>
      <c r="AS17" s="212">
        <f t="shared" si="6"/>
        <v>3035801.8334825425</v>
      </c>
      <c r="AT17" s="213">
        <f t="shared" si="7"/>
        <v>2760440.4977618624</v>
      </c>
      <c r="AV17" s="206" t="s">
        <v>261</v>
      </c>
      <c r="AW17" s="211">
        <f t="shared" si="8"/>
        <v>379514.8719785139</v>
      </c>
      <c r="AX17" s="212">
        <f t="shared" si="9"/>
        <v>404348.89883616834</v>
      </c>
      <c r="AY17" s="212">
        <f t="shared" si="10"/>
        <v>424725.53625783353</v>
      </c>
      <c r="AZ17" s="213">
        <f t="shared" si="11"/>
        <v>386200.95613249775</v>
      </c>
      <c r="BB17" s="206" t="s">
        <v>261</v>
      </c>
      <c r="BC17" s="248">
        <f t="shared" si="13"/>
        <v>22.236892307692308</v>
      </c>
      <c r="BD17" s="249">
        <f t="shared" si="14"/>
        <v>23.729969230769232</v>
      </c>
      <c r="BE17" s="250">
        <f t="shared" si="22"/>
        <v>25.28276923076923</v>
      </c>
      <c r="BF17" s="250">
        <f t="shared" si="15"/>
        <v>26.55686153846154</v>
      </c>
      <c r="BG17" s="251">
        <f t="shared" si="16"/>
        <v>24.148030769230768</v>
      </c>
      <c r="BI17" s="206" t="s">
        <v>261</v>
      </c>
      <c r="BJ17" s="248">
        <f t="shared" si="17"/>
        <v>1.366176923076923</v>
      </c>
      <c r="BK17" s="249">
        <f t="shared" si="18"/>
        <v>1.4579076923076921</v>
      </c>
      <c r="BL17" s="250">
        <f t="shared" si="19"/>
        <v>1.5533076923076921</v>
      </c>
      <c r="BM17" s="250">
        <f t="shared" si="20"/>
        <v>1.6315846153846154</v>
      </c>
      <c r="BN17" s="251">
        <f t="shared" si="21"/>
        <v>1.4835923076923074</v>
      </c>
    </row>
    <row r="18" spans="2:66">
      <c r="B18" s="233" t="s">
        <v>35</v>
      </c>
      <c r="C18" s="207">
        <v>2545519</v>
      </c>
      <c r="D18" s="207">
        <v>363132</v>
      </c>
      <c r="E18" s="207">
        <v>27933</v>
      </c>
      <c r="F18" s="207">
        <v>213101</v>
      </c>
      <c r="G18" s="207">
        <v>14186</v>
      </c>
      <c r="H18" s="206">
        <v>868</v>
      </c>
      <c r="I18" s="207">
        <v>1605</v>
      </c>
      <c r="J18" s="207">
        <v>4942</v>
      </c>
      <c r="K18" s="206">
        <v>425</v>
      </c>
      <c r="L18" s="207">
        <v>1126</v>
      </c>
      <c r="M18" s="206">
        <v>774</v>
      </c>
      <c r="N18" s="210">
        <v>333</v>
      </c>
      <c r="O18" s="211">
        <f t="shared" ref="O18:O33" si="25">C18+F18+I18+L18</f>
        <v>2761351</v>
      </c>
      <c r="P18" s="212">
        <f t="shared" ref="P18:P33" si="26">D18+G18+J18+M18</f>
        <v>383034</v>
      </c>
      <c r="Q18" s="213">
        <f t="shared" ref="Q18:Q33" si="27">E18+H18+K18+N18</f>
        <v>29559</v>
      </c>
      <c r="S18" s="234" t="s">
        <v>10</v>
      </c>
      <c r="T18" s="235">
        <v>18.62</v>
      </c>
      <c r="U18" s="235">
        <v>10.85</v>
      </c>
      <c r="V18" s="236">
        <v>13.52</v>
      </c>
      <c r="X18" s="40" t="s">
        <v>35</v>
      </c>
      <c r="Y18" s="57">
        <v>0.03</v>
      </c>
      <c r="Z18" s="57"/>
      <c r="AA18" s="57">
        <v>0.03</v>
      </c>
      <c r="AC18" s="40" t="s">
        <v>10</v>
      </c>
      <c r="AD18" s="41">
        <v>1.99</v>
      </c>
      <c r="AE18" s="42">
        <v>0.82</v>
      </c>
      <c r="AG18" s="206" t="s">
        <v>35</v>
      </c>
      <c r="AH18" s="206" t="s">
        <v>10</v>
      </c>
      <c r="AI18" s="242">
        <v>6900</v>
      </c>
      <c r="AJ18" s="206">
        <v>11830</v>
      </c>
      <c r="AK18" s="206">
        <v>12960</v>
      </c>
      <c r="AL18" s="206">
        <v>13910</v>
      </c>
      <c r="AM18" s="206">
        <v>14950</v>
      </c>
      <c r="AN18" s="206">
        <v>13900</v>
      </c>
      <c r="AP18" s="206" t="s">
        <v>35</v>
      </c>
      <c r="AQ18" s="211">
        <f t="shared" si="4"/>
        <v>3025114.8740490275</v>
      </c>
      <c r="AR18" s="212">
        <f t="shared" si="5"/>
        <v>3246863.2637362638</v>
      </c>
      <c r="AS18" s="212">
        <f t="shared" si="6"/>
        <v>3489619.3956043953</v>
      </c>
      <c r="AT18" s="213">
        <f t="shared" si="7"/>
        <v>3244529.0701606083</v>
      </c>
      <c r="AV18" s="206" t="s">
        <v>35</v>
      </c>
      <c r="AW18" s="211">
        <f t="shared" si="8"/>
        <v>419621.3558748943</v>
      </c>
      <c r="AX18" s="212">
        <f t="shared" si="9"/>
        <v>450380.63736263738</v>
      </c>
      <c r="AY18" s="212">
        <f t="shared" si="10"/>
        <v>484053.95604395604</v>
      </c>
      <c r="AZ18" s="213">
        <f t="shared" si="11"/>
        <v>450056.85545224004</v>
      </c>
      <c r="BB18" s="206" t="s">
        <v>35</v>
      </c>
      <c r="BC18" s="248">
        <f t="shared" si="13"/>
        <v>23.179942028985508</v>
      </c>
      <c r="BD18" s="249">
        <f t="shared" si="14"/>
        <v>25.39408695652174</v>
      </c>
      <c r="BE18" s="250">
        <f t="shared" si="22"/>
        <v>27.255536231884058</v>
      </c>
      <c r="BF18" s="250">
        <f t="shared" si="15"/>
        <v>29.293333333333329</v>
      </c>
      <c r="BG18" s="251">
        <f t="shared" si="16"/>
        <v>27.235942028985509</v>
      </c>
      <c r="BI18" s="206" t="s">
        <v>35</v>
      </c>
      <c r="BJ18" s="248">
        <f t="shared" si="17"/>
        <v>1.4058840579710143</v>
      </c>
      <c r="BK18" s="249">
        <f t="shared" si="18"/>
        <v>1.5401739130434782</v>
      </c>
      <c r="BL18" s="250">
        <f t="shared" si="19"/>
        <v>1.6530724637681158</v>
      </c>
      <c r="BM18" s="250">
        <f t="shared" si="20"/>
        <v>1.7766666666666664</v>
      </c>
      <c r="BN18" s="251">
        <f t="shared" si="21"/>
        <v>1.6518840579710143</v>
      </c>
    </row>
    <row r="19" spans="2:66">
      <c r="B19" s="233" t="s">
        <v>36</v>
      </c>
      <c r="C19" s="207">
        <v>4681432</v>
      </c>
      <c r="D19" s="207">
        <v>710688</v>
      </c>
      <c r="E19" s="207">
        <v>54668</v>
      </c>
      <c r="F19" s="207">
        <v>398560</v>
      </c>
      <c r="G19" s="207">
        <v>26531</v>
      </c>
      <c r="H19" s="207">
        <v>1623</v>
      </c>
      <c r="I19" s="207">
        <v>3002</v>
      </c>
      <c r="J19" s="207">
        <v>9243</v>
      </c>
      <c r="K19" s="206">
        <v>796</v>
      </c>
      <c r="L19" s="207">
        <v>2105</v>
      </c>
      <c r="M19" s="207">
        <v>1448</v>
      </c>
      <c r="N19" s="210">
        <v>622</v>
      </c>
      <c r="O19" s="211">
        <f t="shared" si="25"/>
        <v>5085099</v>
      </c>
      <c r="P19" s="212">
        <f t="shared" si="26"/>
        <v>747910</v>
      </c>
      <c r="Q19" s="213">
        <f t="shared" si="27"/>
        <v>57709</v>
      </c>
      <c r="S19" s="234" t="s">
        <v>11</v>
      </c>
      <c r="T19" s="235">
        <v>41.14</v>
      </c>
      <c r="U19" s="235">
        <v>23.97</v>
      </c>
      <c r="V19" s="236">
        <v>29.87</v>
      </c>
      <c r="X19" s="40" t="s">
        <v>36</v>
      </c>
      <c r="Y19" s="57">
        <v>0.14000000000000001</v>
      </c>
      <c r="Z19" s="57"/>
      <c r="AA19" s="57">
        <v>7.0000000000000007E-2</v>
      </c>
      <c r="AC19" s="40" t="s">
        <v>11</v>
      </c>
      <c r="AD19" s="41">
        <v>3.48</v>
      </c>
      <c r="AE19" s="42">
        <v>1.43</v>
      </c>
      <c r="AG19" s="206" t="s">
        <v>36</v>
      </c>
      <c r="AH19" s="206" t="s">
        <v>11</v>
      </c>
      <c r="AI19" s="242">
        <v>33200</v>
      </c>
      <c r="AJ19" s="206">
        <v>57020</v>
      </c>
      <c r="AK19" s="206">
        <v>62550</v>
      </c>
      <c r="AL19" s="206">
        <v>67270</v>
      </c>
      <c r="AM19" s="206">
        <v>72260</v>
      </c>
      <c r="AN19" s="206">
        <v>73590</v>
      </c>
      <c r="AP19" s="206" t="s">
        <v>36</v>
      </c>
      <c r="AQ19" s="211">
        <f t="shared" si="4"/>
        <v>5578269.7728867065</v>
      </c>
      <c r="AR19" s="212">
        <f t="shared" si="5"/>
        <v>5999203.9587863907</v>
      </c>
      <c r="AS19" s="212">
        <f t="shared" si="6"/>
        <v>6444217.007015083</v>
      </c>
      <c r="AT19" s="213">
        <f t="shared" si="7"/>
        <v>6562827.6992283408</v>
      </c>
      <c r="AV19" s="206" t="s">
        <v>36</v>
      </c>
      <c r="AW19" s="211">
        <f t="shared" si="8"/>
        <v>820444.9403717994</v>
      </c>
      <c r="AX19" s="212">
        <f t="shared" si="9"/>
        <v>882355.4138898633</v>
      </c>
      <c r="AY19" s="212">
        <f t="shared" si="10"/>
        <v>947807.37635917228</v>
      </c>
      <c r="AZ19" s="213">
        <f t="shared" si="11"/>
        <v>965252.48860049108</v>
      </c>
      <c r="BB19" s="206" t="s">
        <v>36</v>
      </c>
      <c r="BC19" s="248">
        <f t="shared" si="13"/>
        <v>51.300825301204824</v>
      </c>
      <c r="BD19" s="249">
        <f t="shared" si="14"/>
        <v>56.276159638554212</v>
      </c>
      <c r="BE19" s="250">
        <f t="shared" si="22"/>
        <v>60.522737951807223</v>
      </c>
      <c r="BF19" s="250">
        <f t="shared" si="15"/>
        <v>65.01223493975904</v>
      </c>
      <c r="BG19" s="251">
        <f t="shared" si="16"/>
        <v>66.208834337349401</v>
      </c>
      <c r="BI19" s="206" t="s">
        <v>36</v>
      </c>
      <c r="BJ19" s="248">
        <f t="shared" si="17"/>
        <v>2.4559819277108432</v>
      </c>
      <c r="BK19" s="249">
        <f t="shared" si="18"/>
        <v>2.6941716867469876</v>
      </c>
      <c r="BL19" s="250">
        <f t="shared" si="19"/>
        <v>2.8974728915662649</v>
      </c>
      <c r="BM19" s="250">
        <f t="shared" si="20"/>
        <v>3.1124036144578313</v>
      </c>
      <c r="BN19" s="251">
        <f t="shared" si="21"/>
        <v>3.1696897590361446</v>
      </c>
    </row>
    <row r="20" spans="2:66">
      <c r="B20" s="233" t="s">
        <v>37</v>
      </c>
      <c r="C20" s="207">
        <v>2888866</v>
      </c>
      <c r="D20" s="207">
        <v>468373</v>
      </c>
      <c r="E20" s="207">
        <v>36029</v>
      </c>
      <c r="F20" s="207">
        <v>354695</v>
      </c>
      <c r="G20" s="207">
        <v>23611</v>
      </c>
      <c r="H20" s="207">
        <v>1444</v>
      </c>
      <c r="I20" s="207">
        <v>2672</v>
      </c>
      <c r="J20" s="207">
        <v>8226</v>
      </c>
      <c r="K20" s="206">
        <v>708</v>
      </c>
      <c r="L20" s="207">
        <v>1873</v>
      </c>
      <c r="M20" s="207">
        <v>1288</v>
      </c>
      <c r="N20" s="210">
        <v>554</v>
      </c>
      <c r="O20" s="211">
        <f t="shared" si="25"/>
        <v>3248106</v>
      </c>
      <c r="P20" s="212">
        <f t="shared" si="26"/>
        <v>501498</v>
      </c>
      <c r="Q20" s="213">
        <f t="shared" si="27"/>
        <v>38735</v>
      </c>
      <c r="S20" s="234" t="s">
        <v>12</v>
      </c>
      <c r="T20" s="235">
        <v>35.29</v>
      </c>
      <c r="U20" s="235">
        <v>20.57</v>
      </c>
      <c r="V20" s="236">
        <v>25.63</v>
      </c>
      <c r="X20" s="40" t="s">
        <v>37</v>
      </c>
      <c r="Y20" s="57">
        <v>0.21</v>
      </c>
      <c r="Z20" s="57"/>
      <c r="AA20" s="57">
        <v>0.15</v>
      </c>
      <c r="AC20" s="40" t="s">
        <v>12</v>
      </c>
      <c r="AD20" s="41">
        <v>3.14</v>
      </c>
      <c r="AE20" s="42">
        <v>1.3</v>
      </c>
      <c r="AG20" s="206" t="s">
        <v>37</v>
      </c>
      <c r="AH20" s="206" t="s">
        <v>12</v>
      </c>
      <c r="AI20" s="242">
        <v>22800</v>
      </c>
      <c r="AJ20" s="206">
        <v>27970</v>
      </c>
      <c r="AK20" s="206">
        <v>28690</v>
      </c>
      <c r="AL20" s="206">
        <v>29300</v>
      </c>
      <c r="AM20" s="206">
        <v>29680</v>
      </c>
      <c r="AN20" s="206">
        <v>27500</v>
      </c>
      <c r="AP20" s="206" t="s">
        <v>37</v>
      </c>
      <c r="AQ20" s="211">
        <f t="shared" si="4"/>
        <v>3331718.3103324994</v>
      </c>
      <c r="AR20" s="212">
        <f t="shared" si="5"/>
        <v>3402556.5176975331</v>
      </c>
      <c r="AS20" s="212">
        <f t="shared" si="6"/>
        <v>3446685.2370396852</v>
      </c>
      <c r="AT20" s="213">
        <f t="shared" si="7"/>
        <v>3193525.7418662854</v>
      </c>
      <c r="AV20" s="206" t="s">
        <v>37</v>
      </c>
      <c r="AW20" s="211">
        <f t="shared" si="8"/>
        <v>514407.49445834826</v>
      </c>
      <c r="AX20" s="212">
        <f t="shared" si="9"/>
        <v>525344.70504111552</v>
      </c>
      <c r="AY20" s="212">
        <f t="shared" si="10"/>
        <v>532158.04933857708</v>
      </c>
      <c r="AZ20" s="213">
        <f t="shared" si="11"/>
        <v>493070.96889524494</v>
      </c>
      <c r="BB20" s="206" t="s">
        <v>37</v>
      </c>
      <c r="BC20" s="248">
        <f t="shared" si="13"/>
        <v>31.441714912280702</v>
      </c>
      <c r="BD20" s="249">
        <f t="shared" si="14"/>
        <v>32.251083333333334</v>
      </c>
      <c r="BE20" s="250">
        <f t="shared" si="22"/>
        <v>32.936798245614035</v>
      </c>
      <c r="BF20" s="250">
        <f t="shared" si="15"/>
        <v>33.3639649122807</v>
      </c>
      <c r="BG20" s="251">
        <f t="shared" si="16"/>
        <v>30.913377192982455</v>
      </c>
      <c r="BI20" s="206" t="s">
        <v>37</v>
      </c>
      <c r="BJ20" s="248">
        <f t="shared" si="17"/>
        <v>1.5947807017543862</v>
      </c>
      <c r="BK20" s="249">
        <f t="shared" si="18"/>
        <v>1.6358333333333333</v>
      </c>
      <c r="BL20" s="250">
        <f t="shared" si="19"/>
        <v>1.6706140350877194</v>
      </c>
      <c r="BM20" s="250">
        <f t="shared" si="20"/>
        <v>1.6922807017543862</v>
      </c>
      <c r="BN20" s="251">
        <f t="shared" si="21"/>
        <v>1.567982456140351</v>
      </c>
    </row>
    <row r="21" spans="2:66">
      <c r="B21" s="233" t="s">
        <v>39</v>
      </c>
      <c r="C21" s="207">
        <v>2472609</v>
      </c>
      <c r="D21" s="207">
        <v>368941</v>
      </c>
      <c r="E21" s="207">
        <v>28380</v>
      </c>
      <c r="F21" s="207">
        <v>221664</v>
      </c>
      <c r="G21" s="207">
        <v>14756</v>
      </c>
      <c r="H21" s="206">
        <v>903</v>
      </c>
      <c r="I21" s="207">
        <v>1670</v>
      </c>
      <c r="J21" s="207">
        <v>5141</v>
      </c>
      <c r="K21" s="206">
        <v>442</v>
      </c>
      <c r="L21" s="207">
        <v>1171</v>
      </c>
      <c r="M21" s="206">
        <v>805</v>
      </c>
      <c r="N21" s="210">
        <v>346</v>
      </c>
      <c r="O21" s="211">
        <f t="shared" ref="O21:Q25" si="28">C21+F21+I21+L21</f>
        <v>2697114</v>
      </c>
      <c r="P21" s="212">
        <f t="shared" si="28"/>
        <v>389643</v>
      </c>
      <c r="Q21" s="213">
        <f t="shared" si="28"/>
        <v>30071</v>
      </c>
      <c r="S21" s="234" t="s">
        <v>14</v>
      </c>
      <c r="T21" s="235">
        <v>15.95</v>
      </c>
      <c r="U21" s="235">
        <v>9.2899999999999991</v>
      </c>
      <c r="V21" s="236">
        <v>11.58</v>
      </c>
      <c r="X21" s="40" t="s">
        <v>39</v>
      </c>
      <c r="Y21" s="57">
        <v>0.08</v>
      </c>
      <c r="Z21" s="57"/>
      <c r="AA21" s="57">
        <v>7.0000000000000007E-2</v>
      </c>
      <c r="AC21" s="40" t="s">
        <v>14</v>
      </c>
      <c r="AD21" s="41">
        <v>1.76</v>
      </c>
      <c r="AE21" s="42">
        <v>0.72</v>
      </c>
      <c r="AG21" s="206" t="s">
        <v>39</v>
      </c>
      <c r="AH21" s="206" t="s">
        <v>14</v>
      </c>
      <c r="AI21" s="242">
        <v>4400</v>
      </c>
      <c r="AJ21" s="206">
        <v>13560</v>
      </c>
      <c r="AK21" s="206">
        <v>14950</v>
      </c>
      <c r="AL21" s="206">
        <v>16240</v>
      </c>
      <c r="AM21" s="206">
        <v>17460</v>
      </c>
      <c r="AN21" s="206">
        <v>17460</v>
      </c>
      <c r="AP21" s="206" t="s">
        <v>39</v>
      </c>
      <c r="AQ21" s="211">
        <f t="shared" si="4"/>
        <v>2973588.0752212387</v>
      </c>
      <c r="AR21" s="212">
        <f t="shared" si="5"/>
        <v>3230171.9292035396</v>
      </c>
      <c r="AS21" s="212">
        <f t="shared" si="6"/>
        <v>3472832.6283185836</v>
      </c>
      <c r="AT21" s="213">
        <f t="shared" si="7"/>
        <v>3472832.6283185836</v>
      </c>
      <c r="AV21" s="206" t="s">
        <v>39</v>
      </c>
      <c r="AW21" s="211">
        <f t="shared" si="8"/>
        <v>429584.28097345127</v>
      </c>
      <c r="AX21" s="212">
        <f t="shared" si="9"/>
        <v>466652.08849557524</v>
      </c>
      <c r="AY21" s="212">
        <f t="shared" si="10"/>
        <v>501708.46460176987</v>
      </c>
      <c r="AZ21" s="213">
        <f t="shared" si="11"/>
        <v>501708.46460176987</v>
      </c>
      <c r="BB21" s="206" t="s">
        <v>39</v>
      </c>
      <c r="BC21" s="248">
        <f t="shared" si="13"/>
        <v>35.68745454545455</v>
      </c>
      <c r="BD21" s="249">
        <f t="shared" si="14"/>
        <v>39.345681818181824</v>
      </c>
      <c r="BE21" s="250">
        <f t="shared" si="22"/>
        <v>42.74072727272727</v>
      </c>
      <c r="BF21" s="250">
        <f t="shared" si="15"/>
        <v>45.951545454545453</v>
      </c>
      <c r="BG21" s="251">
        <f t="shared" si="16"/>
        <v>45.951545454545453</v>
      </c>
      <c r="BI21" s="206" t="s">
        <v>39</v>
      </c>
      <c r="BJ21" s="248">
        <f t="shared" si="17"/>
        <v>2.2189090909090909</v>
      </c>
      <c r="BK21" s="249">
        <f t="shared" si="18"/>
        <v>2.4463636363636363</v>
      </c>
      <c r="BL21" s="250">
        <f t="shared" si="19"/>
        <v>2.6574545454545455</v>
      </c>
      <c r="BM21" s="250">
        <f t="shared" si="20"/>
        <v>2.8570909090909091</v>
      </c>
      <c r="BN21" s="251">
        <f t="shared" si="21"/>
        <v>2.8570909090909091</v>
      </c>
    </row>
    <row r="22" spans="2:66" ht="25.5">
      <c r="B22" s="233" t="s">
        <v>40</v>
      </c>
      <c r="C22" s="207">
        <v>6048974</v>
      </c>
      <c r="D22" s="207">
        <v>955627</v>
      </c>
      <c r="E22" s="207">
        <v>73510</v>
      </c>
      <c r="F22" s="207">
        <v>436719</v>
      </c>
      <c r="G22" s="207">
        <v>29071</v>
      </c>
      <c r="H22" s="207">
        <v>1779</v>
      </c>
      <c r="I22" s="207">
        <v>3289</v>
      </c>
      <c r="J22" s="207">
        <v>10128</v>
      </c>
      <c r="K22" s="206">
        <v>872</v>
      </c>
      <c r="L22" s="207">
        <v>2307</v>
      </c>
      <c r="M22" s="207">
        <v>1586</v>
      </c>
      <c r="N22" s="210">
        <v>682</v>
      </c>
      <c r="O22" s="211">
        <f t="shared" si="28"/>
        <v>6491289</v>
      </c>
      <c r="P22" s="212">
        <f t="shared" si="28"/>
        <v>996412</v>
      </c>
      <c r="Q22" s="213">
        <f t="shared" si="28"/>
        <v>76843</v>
      </c>
      <c r="S22" s="234" t="s">
        <v>15</v>
      </c>
      <c r="T22" s="235">
        <v>52.36</v>
      </c>
      <c r="U22" s="235">
        <v>30.51</v>
      </c>
      <c r="V22" s="236">
        <v>38.020000000000003</v>
      </c>
      <c r="X22" s="40" t="s">
        <v>40</v>
      </c>
      <c r="Y22" s="57">
        <v>0.08</v>
      </c>
      <c r="Z22" s="57"/>
      <c r="AA22" s="57">
        <v>0.08</v>
      </c>
      <c r="AC22" s="40" t="s">
        <v>15</v>
      </c>
      <c r="AD22" s="41">
        <v>4.1399999999999997</v>
      </c>
      <c r="AE22" s="42">
        <v>1.7</v>
      </c>
      <c r="AG22" s="206" t="s">
        <v>40</v>
      </c>
      <c r="AH22" s="206" t="s">
        <v>15</v>
      </c>
      <c r="AI22" s="242">
        <v>53700</v>
      </c>
      <c r="AJ22" s="206">
        <v>93930</v>
      </c>
      <c r="AK22" s="206">
        <v>95170</v>
      </c>
      <c r="AL22" s="206">
        <v>98640</v>
      </c>
      <c r="AM22" s="206">
        <v>102200</v>
      </c>
      <c r="AN22" s="206">
        <v>101640</v>
      </c>
      <c r="AP22" s="206" t="s">
        <v>40</v>
      </c>
      <c r="AQ22" s="211">
        <f t="shared" si="4"/>
        <v>6576982.584158415</v>
      </c>
      <c r="AR22" s="212">
        <f t="shared" si="5"/>
        <v>6816786.40434366</v>
      </c>
      <c r="AS22" s="212">
        <f t="shared" si="6"/>
        <v>7062809.9201533059</v>
      </c>
      <c r="AT22" s="213">
        <f t="shared" si="7"/>
        <v>7024109.591823699</v>
      </c>
      <c r="AV22" s="206" t="s">
        <v>40</v>
      </c>
      <c r="AW22" s="211">
        <f t="shared" si="8"/>
        <v>1009565.9537953795</v>
      </c>
      <c r="AX22" s="212">
        <f t="shared" si="9"/>
        <v>1046375.8083679336</v>
      </c>
      <c r="AY22" s="212">
        <f t="shared" si="10"/>
        <v>1084140.3853933781</v>
      </c>
      <c r="AZ22" s="213">
        <f t="shared" si="11"/>
        <v>1078199.8901309485</v>
      </c>
      <c r="BB22" s="206" t="s">
        <v>40</v>
      </c>
      <c r="BC22" s="248">
        <f t="shared" si="13"/>
        <v>66.503139664804465</v>
      </c>
      <c r="BD22" s="249">
        <f t="shared" si="14"/>
        <v>67.38106890130355</v>
      </c>
      <c r="BE22" s="250">
        <f t="shared" si="22"/>
        <v>69.837854748603363</v>
      </c>
      <c r="BF22" s="250">
        <f t="shared" si="15"/>
        <v>72.358361266294239</v>
      </c>
      <c r="BG22" s="251">
        <f t="shared" si="16"/>
        <v>71.961877094972067</v>
      </c>
      <c r="BI22" s="206" t="s">
        <v>40</v>
      </c>
      <c r="BJ22" s="248">
        <f t="shared" si="17"/>
        <v>2.9735754189944132</v>
      </c>
      <c r="BK22" s="249">
        <f t="shared" si="18"/>
        <v>3.0128305400372439</v>
      </c>
      <c r="BL22" s="250">
        <f t="shared" si="19"/>
        <v>3.1226815642458101</v>
      </c>
      <c r="BM22" s="250">
        <f t="shared" si="20"/>
        <v>3.2353817504655495</v>
      </c>
      <c r="BN22" s="251">
        <f t="shared" si="21"/>
        <v>3.2176536312849158</v>
      </c>
    </row>
    <row r="23" spans="2:66">
      <c r="B23" s="233" t="s">
        <v>38</v>
      </c>
      <c r="C23" s="207">
        <v>2091145</v>
      </c>
      <c r="D23" s="207">
        <v>314437</v>
      </c>
      <c r="E23" s="207">
        <v>24187</v>
      </c>
      <c r="F23" s="207">
        <v>244097</v>
      </c>
      <c r="G23" s="207">
        <v>16249</v>
      </c>
      <c r="H23" s="206">
        <v>994</v>
      </c>
      <c r="I23" s="207">
        <v>1839</v>
      </c>
      <c r="J23" s="207">
        <v>5661</v>
      </c>
      <c r="K23" s="206">
        <v>487</v>
      </c>
      <c r="L23" s="207">
        <v>1289</v>
      </c>
      <c r="M23" s="206">
        <v>887</v>
      </c>
      <c r="N23" s="210">
        <v>381</v>
      </c>
      <c r="O23" s="211">
        <f t="shared" si="28"/>
        <v>2338370</v>
      </c>
      <c r="P23" s="212">
        <f t="shared" si="28"/>
        <v>337234</v>
      </c>
      <c r="Q23" s="213">
        <f t="shared" si="28"/>
        <v>26049</v>
      </c>
      <c r="S23" s="234" t="s">
        <v>13</v>
      </c>
      <c r="T23" s="235">
        <v>16.149999999999999</v>
      </c>
      <c r="U23" s="235">
        <v>9.41</v>
      </c>
      <c r="V23" s="236">
        <v>11.73</v>
      </c>
      <c r="X23" s="40" t="s">
        <v>38</v>
      </c>
      <c r="Y23" s="57">
        <v>0.05</v>
      </c>
      <c r="Z23" s="57"/>
      <c r="AA23" s="57">
        <v>0.14000000000000001</v>
      </c>
      <c r="AC23" s="40" t="s">
        <v>13</v>
      </c>
      <c r="AD23" s="41">
        <v>1.78</v>
      </c>
      <c r="AE23" s="42">
        <v>0.73</v>
      </c>
      <c r="AG23" s="206" t="s">
        <v>38</v>
      </c>
      <c r="AH23" s="206" t="s">
        <v>13</v>
      </c>
      <c r="AI23" s="242">
        <v>4200</v>
      </c>
      <c r="AJ23" s="206">
        <v>12940</v>
      </c>
      <c r="AK23" s="206">
        <v>13890</v>
      </c>
      <c r="AL23" s="206">
        <v>15130</v>
      </c>
      <c r="AM23" s="206">
        <v>15900</v>
      </c>
      <c r="AN23" s="206">
        <v>15430</v>
      </c>
      <c r="AP23" s="206" t="s">
        <v>38</v>
      </c>
      <c r="AQ23" s="211">
        <f t="shared" si="4"/>
        <v>2510043.2225656877</v>
      </c>
      <c r="AR23" s="212">
        <f t="shared" si="5"/>
        <v>2734121.955177743</v>
      </c>
      <c r="AS23" s="212">
        <f t="shared" si="6"/>
        <v>2873267.6197836166</v>
      </c>
      <c r="AT23" s="213">
        <f t="shared" si="7"/>
        <v>2788334.5517774341</v>
      </c>
      <c r="AV23" s="206" t="s">
        <v>38</v>
      </c>
      <c r="AW23" s="211">
        <f t="shared" si="8"/>
        <v>361992.29211746523</v>
      </c>
      <c r="AX23" s="212">
        <f t="shared" si="9"/>
        <v>394308.3786707882</v>
      </c>
      <c r="AY23" s="212">
        <f t="shared" si="10"/>
        <v>414375.62596599694</v>
      </c>
      <c r="AZ23" s="213">
        <f t="shared" si="11"/>
        <v>402126.78670788254</v>
      </c>
      <c r="BB23" s="206" t="s">
        <v>38</v>
      </c>
      <c r="BC23" s="248">
        <f t="shared" si="13"/>
        <v>36.139571428571429</v>
      </c>
      <c r="BD23" s="249">
        <f t="shared" si="14"/>
        <v>38.792785714285714</v>
      </c>
      <c r="BE23" s="250">
        <f t="shared" si="22"/>
        <v>42.255928571428576</v>
      </c>
      <c r="BF23" s="250">
        <f t="shared" si="15"/>
        <v>44.40642857142857</v>
      </c>
      <c r="BG23" s="251">
        <f t="shared" si="16"/>
        <v>43.093785714285715</v>
      </c>
      <c r="BI23" s="206" t="s">
        <v>38</v>
      </c>
      <c r="BJ23" s="248">
        <f t="shared" si="17"/>
        <v>2.2490952380952383</v>
      </c>
      <c r="BK23" s="249">
        <f t="shared" si="18"/>
        <v>2.4142142857142854</v>
      </c>
      <c r="BL23" s="250">
        <f t="shared" si="19"/>
        <v>2.6297380952380953</v>
      </c>
      <c r="BM23" s="250">
        <f t="shared" si="20"/>
        <v>2.7635714285714283</v>
      </c>
      <c r="BN23" s="251">
        <f t="shared" si="21"/>
        <v>2.6818809523809524</v>
      </c>
    </row>
    <row r="24" spans="2:66" ht="25.5">
      <c r="B24" s="233" t="s">
        <v>50</v>
      </c>
      <c r="C24" s="207">
        <v>3144379</v>
      </c>
      <c r="D24" s="207">
        <v>506503</v>
      </c>
      <c r="E24" s="207">
        <v>38962</v>
      </c>
      <c r="F24" s="207">
        <v>400833</v>
      </c>
      <c r="G24" s="207">
        <v>26683</v>
      </c>
      <c r="H24" s="207">
        <v>1632</v>
      </c>
      <c r="I24" s="207">
        <v>3019</v>
      </c>
      <c r="J24" s="207">
        <v>9296</v>
      </c>
      <c r="K24" s="206">
        <v>800</v>
      </c>
      <c r="L24" s="207">
        <v>2117</v>
      </c>
      <c r="M24" s="207">
        <v>1456</v>
      </c>
      <c r="N24" s="210">
        <v>626</v>
      </c>
      <c r="O24" s="211">
        <f t="shared" si="28"/>
        <v>3550348</v>
      </c>
      <c r="P24" s="212">
        <f t="shared" si="28"/>
        <v>543938</v>
      </c>
      <c r="Q24" s="213">
        <f t="shared" si="28"/>
        <v>42020</v>
      </c>
      <c r="S24" s="234" t="s">
        <v>241</v>
      </c>
      <c r="T24" s="235">
        <v>38.56</v>
      </c>
      <c r="U24" s="235">
        <v>22.47</v>
      </c>
      <c r="V24" s="236">
        <v>28</v>
      </c>
      <c r="X24" s="40" t="s">
        <v>50</v>
      </c>
      <c r="Y24" s="57">
        <v>0.1</v>
      </c>
      <c r="Z24" s="57"/>
      <c r="AA24" s="57">
        <v>0.04</v>
      </c>
      <c r="AC24" s="40" t="s">
        <v>241</v>
      </c>
      <c r="AD24" s="41">
        <v>3.35</v>
      </c>
      <c r="AE24" s="42">
        <v>1.38</v>
      </c>
      <c r="AG24" s="206" t="s">
        <v>50</v>
      </c>
      <c r="AH24" s="206" t="s">
        <v>241</v>
      </c>
      <c r="AI24" s="242">
        <v>28800</v>
      </c>
      <c r="AJ24" s="206">
        <v>41590</v>
      </c>
      <c r="AK24" s="206">
        <v>43090</v>
      </c>
      <c r="AL24" s="206">
        <v>44920</v>
      </c>
      <c r="AM24" s="206">
        <v>46710</v>
      </c>
      <c r="AN24" s="206">
        <v>45690</v>
      </c>
      <c r="AP24" s="206" t="s">
        <v>50</v>
      </c>
      <c r="AQ24" s="211">
        <f t="shared" si="4"/>
        <v>3678396.1365712914</v>
      </c>
      <c r="AR24" s="212">
        <f t="shared" si="5"/>
        <v>3834614.8631882663</v>
      </c>
      <c r="AS24" s="212">
        <f t="shared" si="6"/>
        <v>3987418.9728300069</v>
      </c>
      <c r="AT24" s="213">
        <f t="shared" si="7"/>
        <v>3900346.2399615296</v>
      </c>
      <c r="AV24" s="206" t="s">
        <v>50</v>
      </c>
      <c r="AW24" s="211">
        <f t="shared" si="8"/>
        <v>563555.86487136327</v>
      </c>
      <c r="AX24" s="212">
        <f t="shared" si="9"/>
        <v>587489.66001442657</v>
      </c>
      <c r="AY24" s="212">
        <f t="shared" si="10"/>
        <v>610900.31209425337</v>
      </c>
      <c r="AZ24" s="213">
        <f t="shared" si="11"/>
        <v>597560.16398172639</v>
      </c>
      <c r="BB24" s="206" t="s">
        <v>50</v>
      </c>
      <c r="BC24" s="248">
        <f t="shared" si="13"/>
        <v>40.43472222222222</v>
      </c>
      <c r="BD24" s="249">
        <f t="shared" si="14"/>
        <v>41.893055555555556</v>
      </c>
      <c r="BE24" s="250">
        <f t="shared" si="22"/>
        <v>43.672222222222224</v>
      </c>
      <c r="BF24" s="250">
        <f t="shared" si="15"/>
        <v>45.412500000000001</v>
      </c>
      <c r="BG24" s="251">
        <f t="shared" si="16"/>
        <v>44.420833333333334</v>
      </c>
      <c r="BI24" s="206" t="s">
        <v>50</v>
      </c>
      <c r="BJ24" s="248">
        <f t="shared" si="17"/>
        <v>1.9928541666666664</v>
      </c>
      <c r="BK24" s="249">
        <f t="shared" si="18"/>
        <v>2.0647291666666665</v>
      </c>
      <c r="BL24" s="250">
        <f t="shared" si="19"/>
        <v>2.1524166666666664</v>
      </c>
      <c r="BM24" s="250">
        <f t="shared" si="20"/>
        <v>2.2381874999999996</v>
      </c>
      <c r="BN24" s="251">
        <f t="shared" si="21"/>
        <v>2.1893124999999998</v>
      </c>
    </row>
    <row r="25" spans="2:66">
      <c r="B25" s="233" t="s">
        <v>41</v>
      </c>
      <c r="C25" s="207">
        <v>2860780</v>
      </c>
      <c r="D25" s="207">
        <v>523348</v>
      </c>
      <c r="E25" s="207">
        <v>40258</v>
      </c>
      <c r="F25" s="207">
        <v>535129</v>
      </c>
      <c r="G25" s="207">
        <v>35622</v>
      </c>
      <c r="H25" s="207">
        <v>2179</v>
      </c>
      <c r="I25" s="207">
        <v>4031</v>
      </c>
      <c r="J25" s="207">
        <v>12410</v>
      </c>
      <c r="K25" s="207">
        <v>1068</v>
      </c>
      <c r="L25" s="207">
        <v>2826</v>
      </c>
      <c r="M25" s="207">
        <v>1944</v>
      </c>
      <c r="N25" s="210">
        <v>836</v>
      </c>
      <c r="O25" s="211">
        <f t="shared" si="28"/>
        <v>3402766</v>
      </c>
      <c r="P25" s="212">
        <f t="shared" si="28"/>
        <v>573324</v>
      </c>
      <c r="Q25" s="213">
        <f t="shared" si="28"/>
        <v>44341</v>
      </c>
      <c r="S25" s="234" t="s">
        <v>16</v>
      </c>
      <c r="T25" s="237">
        <f>AVERAGE(T11,T15,T29)</f>
        <v>41.306666666666665</v>
      </c>
      <c r="U25" s="237">
        <f>AVERAGE(U11,U15,U29)</f>
        <v>24.073333333333334</v>
      </c>
      <c r="V25" s="238">
        <f>AVERAGE(V11,V15,V29)</f>
        <v>29.996666666666666</v>
      </c>
      <c r="X25" s="59" t="s">
        <v>41</v>
      </c>
      <c r="Y25" s="60"/>
      <c r="Z25" s="60"/>
      <c r="AA25" s="253">
        <f>AVERAGE(AA11,AA15,AA29)</f>
        <v>0.10000000000000002</v>
      </c>
      <c r="AC25" s="40" t="s">
        <v>16</v>
      </c>
      <c r="AD25" s="43">
        <f>AVERAGE(AD11,AD15,AD29)</f>
        <v>3.5</v>
      </c>
      <c r="AE25" s="44">
        <f>AVERAGE(AE11,AE15,AE29)</f>
        <v>1.4366666666666668</v>
      </c>
      <c r="AG25" s="206" t="s">
        <v>41</v>
      </c>
      <c r="AH25" s="206" t="s">
        <v>16</v>
      </c>
      <c r="AI25" s="242">
        <v>45000</v>
      </c>
      <c r="AJ25" s="206">
        <v>63690</v>
      </c>
      <c r="AK25" s="206">
        <v>66950</v>
      </c>
      <c r="AL25" s="206">
        <v>69710</v>
      </c>
      <c r="AM25" s="206">
        <v>67730</v>
      </c>
      <c r="AN25" s="206">
        <v>59100</v>
      </c>
      <c r="AP25" s="206" t="s">
        <v>41</v>
      </c>
      <c r="AQ25" s="211">
        <f t="shared" si="4"/>
        <v>3576938.038938609</v>
      </c>
      <c r="AR25" s="212">
        <f t="shared" si="5"/>
        <v>3724396.5749725234</v>
      </c>
      <c r="AS25" s="212">
        <f t="shared" si="6"/>
        <v>3618611.1034699325</v>
      </c>
      <c r="AT25" s="213">
        <f t="shared" si="7"/>
        <v>3157536.0433349037</v>
      </c>
      <c r="AV25" s="206" t="s">
        <v>41</v>
      </c>
      <c r="AW25" s="211">
        <f t="shared" si="8"/>
        <v>602669.83513895434</v>
      </c>
      <c r="AX25" s="212">
        <f t="shared" si="9"/>
        <v>627514.77531794633</v>
      </c>
      <c r="AY25" s="212">
        <f t="shared" si="10"/>
        <v>609691.2312764955</v>
      </c>
      <c r="AZ25" s="213">
        <f t="shared" si="11"/>
        <v>532005.78426754591</v>
      </c>
      <c r="BB25" s="206" t="s">
        <v>41</v>
      </c>
      <c r="BC25" s="248">
        <f t="shared" si="13"/>
        <v>42.455282222222223</v>
      </c>
      <c r="BD25" s="249">
        <f t="shared" si="14"/>
        <v>44.628374074074074</v>
      </c>
      <c r="BE25" s="250">
        <f t="shared" si="22"/>
        <v>46.468169629629628</v>
      </c>
      <c r="BF25" s="250">
        <f t="shared" si="15"/>
        <v>45.148316296296294</v>
      </c>
      <c r="BG25" s="251">
        <f t="shared" si="16"/>
        <v>39.395622222222222</v>
      </c>
      <c r="BI25" s="206" t="s">
        <v>41</v>
      </c>
      <c r="BJ25" s="248">
        <f t="shared" si="17"/>
        <v>2.0333622222222223</v>
      </c>
      <c r="BK25" s="249">
        <f t="shared" si="18"/>
        <v>2.137440740740741</v>
      </c>
      <c r="BL25" s="250">
        <f t="shared" si="19"/>
        <v>2.2255562962962965</v>
      </c>
      <c r="BM25" s="250">
        <f t="shared" si="20"/>
        <v>2.1623429629629629</v>
      </c>
      <c r="BN25" s="251">
        <f t="shared" si="21"/>
        <v>1.8868222222222222</v>
      </c>
    </row>
    <row r="26" spans="2:66">
      <c r="B26" s="233" t="s">
        <v>42</v>
      </c>
      <c r="C26" s="207">
        <v>2209087</v>
      </c>
      <c r="D26" s="207">
        <v>322671</v>
      </c>
      <c r="E26" s="207">
        <v>24821</v>
      </c>
      <c r="F26" s="207">
        <v>201159</v>
      </c>
      <c r="G26" s="207">
        <v>13391</v>
      </c>
      <c r="H26" s="206">
        <v>819</v>
      </c>
      <c r="I26" s="207">
        <v>1515</v>
      </c>
      <c r="J26" s="207">
        <v>4665</v>
      </c>
      <c r="K26" s="206">
        <v>402</v>
      </c>
      <c r="L26" s="207">
        <v>1062</v>
      </c>
      <c r="M26" s="206">
        <v>731</v>
      </c>
      <c r="N26" s="210">
        <v>314</v>
      </c>
      <c r="O26" s="211">
        <f t="shared" si="25"/>
        <v>2412823</v>
      </c>
      <c r="P26" s="212">
        <f t="shared" si="26"/>
        <v>341458</v>
      </c>
      <c r="Q26" s="213">
        <f t="shared" si="27"/>
        <v>26356</v>
      </c>
      <c r="S26" s="234" t="s">
        <v>17</v>
      </c>
      <c r="T26" s="235">
        <v>17.72</v>
      </c>
      <c r="U26" s="235">
        <v>10.33</v>
      </c>
      <c r="V26" s="236">
        <v>12.87</v>
      </c>
      <c r="X26" s="40" t="s">
        <v>42</v>
      </c>
      <c r="Y26" s="57">
        <v>0.13</v>
      </c>
      <c r="Z26" s="57"/>
      <c r="AA26" s="57">
        <v>0.13</v>
      </c>
      <c r="AC26" s="40" t="s">
        <v>17</v>
      </c>
      <c r="AD26" s="41">
        <v>1.92</v>
      </c>
      <c r="AE26" s="42">
        <v>0.78</v>
      </c>
      <c r="AG26" s="206" t="s">
        <v>42</v>
      </c>
      <c r="AH26" s="206" t="s">
        <v>17</v>
      </c>
      <c r="AI26" s="242">
        <v>5500</v>
      </c>
      <c r="AJ26" s="206">
        <v>11110</v>
      </c>
      <c r="AK26" s="206">
        <v>12170</v>
      </c>
      <c r="AL26" s="206">
        <v>12960</v>
      </c>
      <c r="AM26" s="206">
        <v>13870</v>
      </c>
      <c r="AN26" s="206">
        <v>13600</v>
      </c>
      <c r="AP26" s="206" t="s">
        <v>42</v>
      </c>
      <c r="AQ26" s="211">
        <f t="shared" si="4"/>
        <v>2643029.3348334832</v>
      </c>
      <c r="AR26" s="212">
        <f t="shared" si="5"/>
        <v>2814598.2070207023</v>
      </c>
      <c r="AS26" s="212">
        <f t="shared" si="6"/>
        <v>3012228.1737173717</v>
      </c>
      <c r="AT26" s="213">
        <f t="shared" si="7"/>
        <v>2953590.7110711071</v>
      </c>
      <c r="AV26" s="206" t="s">
        <v>42</v>
      </c>
      <c r="AW26" s="211">
        <f t="shared" si="8"/>
        <v>374036.35103510349</v>
      </c>
      <c r="AX26" s="212">
        <f t="shared" si="9"/>
        <v>398316.44284428447</v>
      </c>
      <c r="AY26" s="212">
        <f t="shared" si="10"/>
        <v>426284.64986498648</v>
      </c>
      <c r="AZ26" s="213">
        <f t="shared" si="11"/>
        <v>417986.39063906396</v>
      </c>
      <c r="BB26" s="206" t="s">
        <v>42</v>
      </c>
      <c r="BC26" s="248">
        <f t="shared" si="13"/>
        <v>25.997399999999999</v>
      </c>
      <c r="BD26" s="249">
        <f t="shared" si="14"/>
        <v>28.477799999999998</v>
      </c>
      <c r="BE26" s="250">
        <f t="shared" si="22"/>
        <v>30.3264</v>
      </c>
      <c r="BF26" s="250">
        <f t="shared" si="15"/>
        <v>32.455799999999996</v>
      </c>
      <c r="BG26" s="251">
        <f t="shared" si="16"/>
        <v>31.823999999999998</v>
      </c>
      <c r="BI26" s="206" t="s">
        <v>42</v>
      </c>
      <c r="BJ26" s="248">
        <f t="shared" si="17"/>
        <v>1.5756000000000001</v>
      </c>
      <c r="BK26" s="249">
        <f t="shared" si="18"/>
        <v>1.725927272727273</v>
      </c>
      <c r="BL26" s="250">
        <f t="shared" si="19"/>
        <v>1.8379636363636365</v>
      </c>
      <c r="BM26" s="250">
        <f t="shared" si="20"/>
        <v>1.967018181818182</v>
      </c>
      <c r="BN26" s="251">
        <f t="shared" si="21"/>
        <v>1.9287272727272728</v>
      </c>
    </row>
    <row r="27" spans="2:66">
      <c r="B27" s="233" t="s">
        <v>43</v>
      </c>
      <c r="C27" s="207">
        <v>2249642</v>
      </c>
      <c r="D27" s="207">
        <v>359065</v>
      </c>
      <c r="E27" s="207">
        <v>27620</v>
      </c>
      <c r="F27" s="207">
        <v>287703</v>
      </c>
      <c r="G27" s="207">
        <v>19152</v>
      </c>
      <c r="H27" s="207">
        <v>1172</v>
      </c>
      <c r="I27" s="207">
        <v>2167</v>
      </c>
      <c r="J27" s="207">
        <v>6672</v>
      </c>
      <c r="K27" s="206">
        <v>574</v>
      </c>
      <c r="L27" s="207">
        <v>1520</v>
      </c>
      <c r="M27" s="207">
        <v>1045</v>
      </c>
      <c r="N27" s="210">
        <v>449</v>
      </c>
      <c r="O27" s="211">
        <f t="shared" si="25"/>
        <v>2541032</v>
      </c>
      <c r="P27" s="212">
        <f t="shared" si="26"/>
        <v>385934</v>
      </c>
      <c r="Q27" s="213">
        <f t="shared" si="27"/>
        <v>29815</v>
      </c>
      <c r="S27" s="234" t="s">
        <v>18</v>
      </c>
      <c r="T27" s="235">
        <v>26.63</v>
      </c>
      <c r="U27" s="235">
        <v>15.52</v>
      </c>
      <c r="V27" s="236">
        <v>19.34</v>
      </c>
      <c r="X27" s="40" t="s">
        <v>43</v>
      </c>
      <c r="Y27" s="57">
        <v>0.05</v>
      </c>
      <c r="Z27" s="57"/>
      <c r="AA27" s="57">
        <v>0.04</v>
      </c>
      <c r="AC27" s="40" t="s">
        <v>18</v>
      </c>
      <c r="AD27" s="41">
        <v>2.58</v>
      </c>
      <c r="AE27" s="42">
        <v>1.06</v>
      </c>
      <c r="AG27" s="206" t="s">
        <v>43</v>
      </c>
      <c r="AH27" s="206" t="s">
        <v>18</v>
      </c>
      <c r="AI27" s="242">
        <v>13600</v>
      </c>
      <c r="AJ27" s="206">
        <v>18060</v>
      </c>
      <c r="AK27" s="206">
        <v>19020</v>
      </c>
      <c r="AL27" s="206">
        <v>19950</v>
      </c>
      <c r="AM27" s="206">
        <v>20800</v>
      </c>
      <c r="AN27" s="206">
        <v>19660</v>
      </c>
      <c r="AP27" s="206" t="s">
        <v>43</v>
      </c>
      <c r="AQ27" s="211">
        <f t="shared" si="4"/>
        <v>2676103.4684385378</v>
      </c>
      <c r="AR27" s="212">
        <f t="shared" si="5"/>
        <v>2806953.9534883718</v>
      </c>
      <c r="AS27" s="212">
        <f t="shared" si="6"/>
        <v>2926548.4828349943</v>
      </c>
      <c r="AT27" s="213">
        <f t="shared" si="7"/>
        <v>2766151.1140642306</v>
      </c>
      <c r="AV27" s="206" t="s">
        <v>43</v>
      </c>
      <c r="AW27" s="211">
        <f t="shared" si="8"/>
        <v>406448.76411960128</v>
      </c>
      <c r="AX27" s="212">
        <f t="shared" si="9"/>
        <v>426322.4418604651</v>
      </c>
      <c r="AY27" s="212">
        <f t="shared" si="10"/>
        <v>444486.55592469545</v>
      </c>
      <c r="AZ27" s="213">
        <f t="shared" si="11"/>
        <v>420125.27353266889</v>
      </c>
      <c r="BB27" s="206" t="s">
        <v>43</v>
      </c>
      <c r="BC27" s="248">
        <f t="shared" si="13"/>
        <v>25.682382352941175</v>
      </c>
      <c r="BD27" s="249">
        <f t="shared" si="14"/>
        <v>27.04755882352941</v>
      </c>
      <c r="BE27" s="250">
        <f t="shared" si="22"/>
        <v>28.370073529411762</v>
      </c>
      <c r="BF27" s="250">
        <f t="shared" si="15"/>
        <v>29.578823529411764</v>
      </c>
      <c r="BG27" s="251">
        <f t="shared" si="16"/>
        <v>27.957676470588236</v>
      </c>
      <c r="BI27" s="206" t="s">
        <v>43</v>
      </c>
      <c r="BJ27" s="248">
        <f t="shared" si="17"/>
        <v>1.4076176470588235</v>
      </c>
      <c r="BK27" s="249">
        <f t="shared" si="18"/>
        <v>1.4824411764705883</v>
      </c>
      <c r="BL27" s="250">
        <f t="shared" si="19"/>
        <v>1.5549264705882353</v>
      </c>
      <c r="BM27" s="250">
        <f t="shared" si="20"/>
        <v>1.6211764705882352</v>
      </c>
      <c r="BN27" s="251">
        <f t="shared" si="21"/>
        <v>1.5323235294117648</v>
      </c>
    </row>
    <row r="28" spans="2:66">
      <c r="B28" s="233" t="s">
        <v>44</v>
      </c>
      <c r="C28" s="207">
        <v>2257137</v>
      </c>
      <c r="D28" s="207">
        <v>322445</v>
      </c>
      <c r="E28" s="207">
        <v>24803</v>
      </c>
      <c r="F28" s="207">
        <v>183549</v>
      </c>
      <c r="G28" s="207">
        <v>12219</v>
      </c>
      <c r="H28" s="206">
        <v>747</v>
      </c>
      <c r="I28" s="207">
        <v>1383</v>
      </c>
      <c r="J28" s="207">
        <v>4257</v>
      </c>
      <c r="K28" s="206">
        <v>366</v>
      </c>
      <c r="L28" s="206">
        <v>969</v>
      </c>
      <c r="M28" s="206">
        <v>667</v>
      </c>
      <c r="N28" s="210">
        <v>287</v>
      </c>
      <c r="O28" s="211">
        <f t="shared" si="25"/>
        <v>2443038</v>
      </c>
      <c r="P28" s="212">
        <f t="shared" si="26"/>
        <v>339588</v>
      </c>
      <c r="Q28" s="213">
        <f t="shared" si="27"/>
        <v>26203</v>
      </c>
      <c r="S28" s="234" t="s">
        <v>19</v>
      </c>
      <c r="T28" s="237">
        <f>AVERAGE(T18,T31)</f>
        <v>17.82</v>
      </c>
      <c r="U28" s="237">
        <f>AVERAGE(U18,U31)</f>
        <v>10.385</v>
      </c>
      <c r="V28" s="238">
        <f>AVERAGE(V18,V31)</f>
        <v>12.94</v>
      </c>
      <c r="X28" s="40" t="s">
        <v>44</v>
      </c>
      <c r="Y28" s="57">
        <v>0.06</v>
      </c>
      <c r="Z28" s="57"/>
      <c r="AA28" s="57">
        <v>0.05</v>
      </c>
      <c r="AC28" s="40" t="s">
        <v>19</v>
      </c>
      <c r="AD28" s="43">
        <f>AVERAGE(AD18,AD31)</f>
        <v>1.925</v>
      </c>
      <c r="AE28" s="44">
        <f>AVERAGE(AE18,AE31)</f>
        <v>0.79499999999999993</v>
      </c>
      <c r="AG28" s="206" t="s">
        <v>44</v>
      </c>
      <c r="AH28" s="206" t="s">
        <v>19</v>
      </c>
      <c r="AI28" s="242">
        <v>2200</v>
      </c>
      <c r="AJ28" s="206">
        <v>8630</v>
      </c>
      <c r="AK28" s="206">
        <v>9580</v>
      </c>
      <c r="AL28" s="206">
        <v>10500</v>
      </c>
      <c r="AM28" s="206">
        <v>11510</v>
      </c>
      <c r="AN28" s="206">
        <v>11270</v>
      </c>
      <c r="AP28" s="206" t="s">
        <v>44</v>
      </c>
      <c r="AQ28" s="211">
        <f t="shared" si="4"/>
        <v>2711970.3406720739</v>
      </c>
      <c r="AR28" s="212">
        <f t="shared" si="5"/>
        <v>2972410.0811123983</v>
      </c>
      <c r="AS28" s="212">
        <f t="shared" si="6"/>
        <v>3258327.6222479725</v>
      </c>
      <c r="AT28" s="213">
        <f t="shared" si="7"/>
        <v>3190386.8203939749</v>
      </c>
      <c r="AV28" s="206" t="s">
        <v>44</v>
      </c>
      <c r="AW28" s="211">
        <f t="shared" si="8"/>
        <v>376970.22479721898</v>
      </c>
      <c r="AX28" s="212">
        <f t="shared" si="9"/>
        <v>413171.9582850521</v>
      </c>
      <c r="AY28" s="212">
        <f t="shared" si="10"/>
        <v>452915.16570104292</v>
      </c>
      <c r="AZ28" s="213">
        <f t="shared" si="11"/>
        <v>443471.23522595601</v>
      </c>
      <c r="BB28" s="206" t="s">
        <v>44</v>
      </c>
      <c r="BC28" s="248">
        <f t="shared" si="13"/>
        <v>50.760090909090906</v>
      </c>
      <c r="BD28" s="249">
        <f t="shared" si="14"/>
        <v>56.347818181818177</v>
      </c>
      <c r="BE28" s="250">
        <f t="shared" si="22"/>
        <v>61.759090909090901</v>
      </c>
      <c r="BF28" s="250">
        <f t="shared" si="15"/>
        <v>67.699727272727259</v>
      </c>
      <c r="BG28" s="251">
        <f t="shared" si="16"/>
        <v>66.288090909090911</v>
      </c>
      <c r="BI28" s="206" t="s">
        <v>44</v>
      </c>
      <c r="BJ28" s="248">
        <f t="shared" si="17"/>
        <v>3.1185681818181816</v>
      </c>
      <c r="BK28" s="249">
        <f t="shared" si="18"/>
        <v>3.4618636363636361</v>
      </c>
      <c r="BL28" s="250">
        <f t="shared" si="19"/>
        <v>3.7943181818181815</v>
      </c>
      <c r="BM28" s="250">
        <f t="shared" si="20"/>
        <v>4.1592954545454539</v>
      </c>
      <c r="BN28" s="251">
        <f t="shared" si="21"/>
        <v>4.0725681818181814</v>
      </c>
    </row>
    <row r="29" spans="2:66">
      <c r="B29" s="233" t="s">
        <v>48</v>
      </c>
      <c r="C29" s="207">
        <v>2819502</v>
      </c>
      <c r="D29" s="207">
        <v>476827</v>
      </c>
      <c r="E29" s="207">
        <v>36679</v>
      </c>
      <c r="F29" s="207">
        <v>470659</v>
      </c>
      <c r="G29" s="207">
        <v>31331</v>
      </c>
      <c r="H29" s="207">
        <v>1917</v>
      </c>
      <c r="I29" s="207">
        <v>3545</v>
      </c>
      <c r="J29" s="207">
        <v>10915</v>
      </c>
      <c r="K29" s="206">
        <v>939</v>
      </c>
      <c r="L29" s="207">
        <v>2486</v>
      </c>
      <c r="M29" s="207">
        <v>1709</v>
      </c>
      <c r="N29" s="210">
        <v>735</v>
      </c>
      <c r="O29" s="211">
        <f>C29+F29+I29+L29</f>
        <v>3296192</v>
      </c>
      <c r="P29" s="212">
        <f>D29+G29+J29+M29</f>
        <v>520782</v>
      </c>
      <c r="Q29" s="213">
        <f>E29+H29+K29+N29</f>
        <v>40270</v>
      </c>
      <c r="S29" s="234" t="s">
        <v>22</v>
      </c>
      <c r="T29" s="235">
        <v>41.72</v>
      </c>
      <c r="U29" s="235">
        <v>24.32</v>
      </c>
      <c r="V29" s="236">
        <v>30.3</v>
      </c>
      <c r="X29" s="40" t="s">
        <v>48</v>
      </c>
      <c r="Y29" s="57">
        <v>0.24</v>
      </c>
      <c r="Z29" s="57"/>
      <c r="AA29" s="57">
        <v>0.15</v>
      </c>
      <c r="AC29" s="40" t="s">
        <v>22</v>
      </c>
      <c r="AD29" s="41">
        <v>3.53</v>
      </c>
      <c r="AE29" s="42">
        <v>1.45</v>
      </c>
      <c r="AG29" s="206" t="s">
        <v>48</v>
      </c>
      <c r="AH29" s="206" t="s">
        <v>22</v>
      </c>
      <c r="AI29" s="242">
        <v>29900</v>
      </c>
      <c r="AJ29" s="206">
        <v>46990</v>
      </c>
      <c r="AK29" s="206">
        <v>47730</v>
      </c>
      <c r="AL29" s="206">
        <v>46260</v>
      </c>
      <c r="AM29" s="206">
        <v>46170</v>
      </c>
      <c r="AN29" s="206">
        <v>45610</v>
      </c>
      <c r="AP29" s="206" t="s">
        <v>48</v>
      </c>
      <c r="AQ29" s="211">
        <f t="shared" si="4"/>
        <v>3348100.5354330707</v>
      </c>
      <c r="AR29" s="212">
        <f t="shared" si="5"/>
        <v>3244984.9312619707</v>
      </c>
      <c r="AS29" s="212">
        <f t="shared" si="6"/>
        <v>3238671.7310065972</v>
      </c>
      <c r="AT29" s="213">
        <f t="shared" si="7"/>
        <v>3199389.596084273</v>
      </c>
      <c r="AV29" s="206" t="s">
        <v>48</v>
      </c>
      <c r="AW29" s="211">
        <f t="shared" si="8"/>
        <v>528983.29133858264</v>
      </c>
      <c r="AX29" s="212">
        <f t="shared" si="9"/>
        <v>512691.53692274954</v>
      </c>
      <c r="AY29" s="212">
        <f t="shared" si="10"/>
        <v>511694.08257075975</v>
      </c>
      <c r="AZ29" s="213">
        <f t="shared" si="11"/>
        <v>505487.69993615663</v>
      </c>
      <c r="BB29" s="206" t="s">
        <v>48</v>
      </c>
      <c r="BC29" s="248">
        <f t="shared" si="13"/>
        <v>47.61862876254181</v>
      </c>
      <c r="BD29" s="249">
        <f t="shared" si="14"/>
        <v>48.368528428093647</v>
      </c>
      <c r="BE29" s="250">
        <f t="shared" si="22"/>
        <v>46.878862876254182</v>
      </c>
      <c r="BF29" s="250">
        <f t="shared" si="15"/>
        <v>46.787658862876256</v>
      </c>
      <c r="BG29" s="251">
        <f t="shared" si="16"/>
        <v>46.220167224080264</v>
      </c>
      <c r="BI29" s="206" t="s">
        <v>48</v>
      </c>
      <c r="BJ29" s="248">
        <f t="shared" si="17"/>
        <v>2.2787792642140468</v>
      </c>
      <c r="BK29" s="249">
        <f t="shared" si="18"/>
        <v>2.314665551839465</v>
      </c>
      <c r="BL29" s="250">
        <f t="shared" si="19"/>
        <v>2.2433779264214047</v>
      </c>
      <c r="BM29" s="250">
        <f t="shared" si="20"/>
        <v>2.2390133779264216</v>
      </c>
      <c r="BN29" s="251">
        <f t="shared" si="21"/>
        <v>2.2118561872909699</v>
      </c>
    </row>
    <row r="30" spans="2:66">
      <c r="B30" s="233" t="s">
        <v>46</v>
      </c>
      <c r="C30" s="207">
        <v>2127862</v>
      </c>
      <c r="D30" s="207">
        <v>337228</v>
      </c>
      <c r="E30" s="207">
        <v>25941</v>
      </c>
      <c r="F30" s="207">
        <v>293677</v>
      </c>
      <c r="G30" s="207">
        <v>19549</v>
      </c>
      <c r="H30" s="207">
        <v>1196</v>
      </c>
      <c r="I30" s="207">
        <v>2212</v>
      </c>
      <c r="J30" s="207">
        <v>6811</v>
      </c>
      <c r="K30" s="206">
        <v>586</v>
      </c>
      <c r="L30" s="207">
        <v>1551</v>
      </c>
      <c r="M30" s="207">
        <v>1067</v>
      </c>
      <c r="N30" s="210">
        <v>459</v>
      </c>
      <c r="O30" s="211">
        <f t="shared" si="25"/>
        <v>2425302</v>
      </c>
      <c r="P30" s="212">
        <f t="shared" si="26"/>
        <v>364655</v>
      </c>
      <c r="Q30" s="213">
        <f t="shared" si="27"/>
        <v>28182</v>
      </c>
      <c r="S30" s="234" t="s">
        <v>20</v>
      </c>
      <c r="T30" s="235">
        <v>25.88</v>
      </c>
      <c r="U30" s="235">
        <v>15.08</v>
      </c>
      <c r="V30" s="236">
        <v>18.8</v>
      </c>
      <c r="X30" s="40" t="s">
        <v>46</v>
      </c>
      <c r="Y30" s="57">
        <v>7.0000000000000007E-2</v>
      </c>
      <c r="Z30" s="57"/>
      <c r="AA30" s="57">
        <v>0.05</v>
      </c>
      <c r="AC30" s="40" t="s">
        <v>20</v>
      </c>
      <c r="AD30" s="41">
        <v>2.5099999999999998</v>
      </c>
      <c r="AE30" s="42">
        <v>1.03</v>
      </c>
      <c r="AG30" s="206" t="s">
        <v>46</v>
      </c>
      <c r="AH30" s="206" t="s">
        <v>20</v>
      </c>
      <c r="AI30" s="242">
        <v>12300</v>
      </c>
      <c r="AJ30" s="206">
        <v>19590</v>
      </c>
      <c r="AK30" s="206">
        <v>20820</v>
      </c>
      <c r="AL30" s="206">
        <v>22130</v>
      </c>
      <c r="AM30" s="206">
        <v>23170</v>
      </c>
      <c r="AN30" s="206">
        <v>22010</v>
      </c>
      <c r="AP30" s="206" t="s">
        <v>46</v>
      </c>
      <c r="AQ30" s="211">
        <f t="shared" si="4"/>
        <v>2577579.7672281777</v>
      </c>
      <c r="AR30" s="212">
        <f t="shared" si="5"/>
        <v>2739761.7794793257</v>
      </c>
      <c r="AS30" s="212">
        <f t="shared" si="6"/>
        <v>2868516.9647779483</v>
      </c>
      <c r="AT30" s="213">
        <f t="shared" si="7"/>
        <v>2724905.4119448699</v>
      </c>
      <c r="AV30" s="206" t="s">
        <v>46</v>
      </c>
      <c r="AW30" s="211">
        <f t="shared" si="8"/>
        <v>387550.6431852986</v>
      </c>
      <c r="AX30" s="212">
        <f t="shared" si="9"/>
        <v>411935.43389484426</v>
      </c>
      <c r="AY30" s="212">
        <f t="shared" si="10"/>
        <v>431294.35171005619</v>
      </c>
      <c r="AZ30" s="213">
        <f t="shared" si="11"/>
        <v>409701.71260847372</v>
      </c>
      <c r="BB30" s="206" t="s">
        <v>46</v>
      </c>
      <c r="BC30" s="248">
        <f t="shared" si="13"/>
        <v>29.942439024390247</v>
      </c>
      <c r="BD30" s="249">
        <f t="shared" si="14"/>
        <v>31.822439024390246</v>
      </c>
      <c r="BE30" s="250">
        <f t="shared" si="22"/>
        <v>33.824715447154468</v>
      </c>
      <c r="BF30" s="250">
        <f t="shared" si="15"/>
        <v>35.414308943089431</v>
      </c>
      <c r="BG30" s="251">
        <f t="shared" si="16"/>
        <v>33.641300813008137</v>
      </c>
      <c r="BI30" s="206" t="s">
        <v>46</v>
      </c>
      <c r="BJ30" s="248">
        <f t="shared" si="17"/>
        <v>1.6404634146341466</v>
      </c>
      <c r="BK30" s="249">
        <f t="shared" si="18"/>
        <v>1.7434634146341463</v>
      </c>
      <c r="BL30" s="250">
        <f t="shared" si="19"/>
        <v>1.8531626016260161</v>
      </c>
      <c r="BM30" s="250">
        <f t="shared" si="20"/>
        <v>1.9402520325203254</v>
      </c>
      <c r="BN30" s="251">
        <f t="shared" si="21"/>
        <v>1.8431138211382116</v>
      </c>
    </row>
    <row r="31" spans="2:66">
      <c r="B31" s="233" t="s">
        <v>45</v>
      </c>
      <c r="C31" s="207">
        <v>2602350</v>
      </c>
      <c r="D31" s="207">
        <v>381986</v>
      </c>
      <c r="E31" s="207">
        <v>29384</v>
      </c>
      <c r="F31" s="207">
        <v>240873</v>
      </c>
      <c r="G31" s="207">
        <v>16034</v>
      </c>
      <c r="H31" s="206">
        <v>981</v>
      </c>
      <c r="I31" s="207">
        <v>1814</v>
      </c>
      <c r="J31" s="207">
        <v>5586</v>
      </c>
      <c r="K31" s="206">
        <v>481</v>
      </c>
      <c r="L31" s="207">
        <v>1272</v>
      </c>
      <c r="M31" s="206">
        <v>875</v>
      </c>
      <c r="N31" s="210">
        <v>376</v>
      </c>
      <c r="O31" s="211">
        <f t="shared" ref="O31:Q32" si="29">C31+F31+I31+L31</f>
        <v>2846309</v>
      </c>
      <c r="P31" s="212">
        <f t="shared" si="29"/>
        <v>404481</v>
      </c>
      <c r="Q31" s="213">
        <f t="shared" si="29"/>
        <v>31222</v>
      </c>
      <c r="S31" s="234" t="s">
        <v>242</v>
      </c>
      <c r="T31" s="235">
        <v>17.02</v>
      </c>
      <c r="U31" s="235">
        <v>9.92</v>
      </c>
      <c r="V31" s="236">
        <v>12.36</v>
      </c>
      <c r="X31" s="40" t="s">
        <v>45</v>
      </c>
      <c r="Y31" s="57">
        <v>0.12</v>
      </c>
      <c r="Z31" s="57"/>
      <c r="AA31" s="57">
        <v>7.0000000000000007E-2</v>
      </c>
      <c r="AC31" s="40" t="s">
        <v>242</v>
      </c>
      <c r="AD31" s="41">
        <v>1.86</v>
      </c>
      <c r="AE31" s="42">
        <v>0.77</v>
      </c>
      <c r="AG31" s="206" t="s">
        <v>45</v>
      </c>
      <c r="AH31" s="206" t="s">
        <v>242</v>
      </c>
      <c r="AI31" s="242">
        <v>4800</v>
      </c>
      <c r="AJ31" s="206">
        <v>14920</v>
      </c>
      <c r="AK31" s="206">
        <v>15540</v>
      </c>
      <c r="AL31" s="206">
        <v>16440</v>
      </c>
      <c r="AM31" s="206">
        <v>17210</v>
      </c>
      <c r="AN31" s="206">
        <v>16680</v>
      </c>
      <c r="AP31" s="206" t="s">
        <v>45</v>
      </c>
      <c r="AQ31" s="211">
        <f t="shared" si="4"/>
        <v>2964587.2560321712</v>
      </c>
      <c r="AR31" s="212">
        <f t="shared" si="5"/>
        <v>3136281.4986595176</v>
      </c>
      <c r="AS31" s="212">
        <f t="shared" si="6"/>
        <v>3283175.4617962465</v>
      </c>
      <c r="AT31" s="213">
        <f t="shared" si="7"/>
        <v>3182066.6300268099</v>
      </c>
      <c r="AV31" s="206" t="s">
        <v>45</v>
      </c>
      <c r="AW31" s="211">
        <f t="shared" si="8"/>
        <v>421289.19168900803</v>
      </c>
      <c r="AX31" s="212">
        <f t="shared" si="9"/>
        <v>445688.17962466489</v>
      </c>
      <c r="AY31" s="212">
        <f t="shared" si="10"/>
        <v>466562.86930294905</v>
      </c>
      <c r="AZ31" s="213">
        <f t="shared" si="11"/>
        <v>452194.57640750671</v>
      </c>
      <c r="BB31" s="206" t="s">
        <v>45</v>
      </c>
      <c r="BC31" s="248">
        <f t="shared" si="13"/>
        <v>38.418999999999997</v>
      </c>
      <c r="BD31" s="249">
        <f t="shared" si="14"/>
        <v>40.015499999999996</v>
      </c>
      <c r="BE31" s="250">
        <f t="shared" si="22"/>
        <v>42.332999999999998</v>
      </c>
      <c r="BF31" s="250">
        <f t="shared" si="15"/>
        <v>44.315750000000001</v>
      </c>
      <c r="BG31" s="251">
        <f t="shared" si="16"/>
        <v>42.951000000000001</v>
      </c>
      <c r="BI31" s="206" t="s">
        <v>45</v>
      </c>
      <c r="BJ31" s="248">
        <f t="shared" si="17"/>
        <v>2.393416666666667</v>
      </c>
      <c r="BK31" s="249">
        <f t="shared" si="18"/>
        <v>2.4928749999999997</v>
      </c>
      <c r="BL31" s="250">
        <f t="shared" si="19"/>
        <v>2.6372499999999999</v>
      </c>
      <c r="BM31" s="250">
        <f t="shared" si="20"/>
        <v>2.7607708333333334</v>
      </c>
      <c r="BN31" s="251">
        <f t="shared" si="21"/>
        <v>2.6757500000000003</v>
      </c>
    </row>
    <row r="32" spans="2:66" ht="25.5">
      <c r="B32" s="233" t="s">
        <v>49</v>
      </c>
      <c r="C32" s="207">
        <v>3860318</v>
      </c>
      <c r="D32" s="207">
        <v>707624</v>
      </c>
      <c r="E32" s="207">
        <v>54433</v>
      </c>
      <c r="F32" s="207">
        <v>554838</v>
      </c>
      <c r="G32" s="207">
        <v>36934</v>
      </c>
      <c r="H32" s="207">
        <v>2260</v>
      </c>
      <c r="I32" s="207">
        <v>4179</v>
      </c>
      <c r="J32" s="207">
        <v>12867</v>
      </c>
      <c r="K32" s="207">
        <v>1107</v>
      </c>
      <c r="L32" s="207">
        <v>2930</v>
      </c>
      <c r="M32" s="207">
        <v>2015</v>
      </c>
      <c r="N32" s="210">
        <v>866</v>
      </c>
      <c r="O32" s="211">
        <f t="shared" si="29"/>
        <v>4422265</v>
      </c>
      <c r="P32" s="212">
        <f t="shared" si="29"/>
        <v>759440</v>
      </c>
      <c r="Q32" s="213">
        <f t="shared" si="29"/>
        <v>58666</v>
      </c>
      <c r="S32" s="234" t="s">
        <v>23</v>
      </c>
      <c r="T32" s="237">
        <f>AVERAGE(T5,T16,T20,T10)</f>
        <v>37.727499999999999</v>
      </c>
      <c r="U32" s="237">
        <f>AVERAGE(U5,U16,U20,U10)</f>
        <v>21.984999999999999</v>
      </c>
      <c r="V32" s="238">
        <f>AVERAGE(V5,V16,V20,V10)</f>
        <v>27.397499999999997</v>
      </c>
      <c r="X32" s="59" t="s">
        <v>49</v>
      </c>
      <c r="Y32" s="60"/>
      <c r="Z32" s="60"/>
      <c r="AA32" s="253">
        <f>AVERAGE(AA5,AA16,AA20,AA10)</f>
        <v>0.10499999999999998</v>
      </c>
      <c r="AC32" s="40" t="s">
        <v>23</v>
      </c>
      <c r="AD32" s="43">
        <f>AVERAGE(AD5,AD16,AD20,AD10)</f>
        <v>3.2925</v>
      </c>
      <c r="AE32" s="44">
        <f>AVERAGE(AE5,AE16,AE20,AE10)</f>
        <v>1.3525</v>
      </c>
      <c r="AG32" s="206" t="s">
        <v>49</v>
      </c>
      <c r="AH32" s="206" t="s">
        <v>23</v>
      </c>
      <c r="AI32" s="242">
        <v>41500</v>
      </c>
      <c r="AJ32" s="206">
        <v>75090</v>
      </c>
      <c r="AK32" s="206">
        <v>73830</v>
      </c>
      <c r="AL32" s="206">
        <v>73180</v>
      </c>
      <c r="AM32" s="206">
        <v>76200</v>
      </c>
      <c r="AN32" s="206">
        <v>75890</v>
      </c>
      <c r="AP32" s="206" t="s">
        <v>49</v>
      </c>
      <c r="AQ32" s="211">
        <f t="shared" si="4"/>
        <v>4348059.9940071916</v>
      </c>
      <c r="AR32" s="212">
        <f t="shared" si="5"/>
        <v>4309779.6337728063</v>
      </c>
      <c r="AS32" s="212">
        <f t="shared" si="6"/>
        <v>4487636.0767079508</v>
      </c>
      <c r="AT32" s="213">
        <f t="shared" si="7"/>
        <v>4469379.2895192429</v>
      </c>
      <c r="AV32" s="206" t="s">
        <v>49</v>
      </c>
      <c r="AW32" s="211">
        <f t="shared" si="8"/>
        <v>746696.69996004796</v>
      </c>
      <c r="AX32" s="212">
        <f t="shared" si="9"/>
        <v>740122.77533626312</v>
      </c>
      <c r="AY32" s="212">
        <f t="shared" si="10"/>
        <v>770666.24051138642</v>
      </c>
      <c r="AZ32" s="213">
        <f t="shared" si="11"/>
        <v>767530.98415235046</v>
      </c>
      <c r="BB32" s="206" t="s">
        <v>49</v>
      </c>
      <c r="BC32" s="248">
        <f t="shared" si="13"/>
        <v>49.572970481927712</v>
      </c>
      <c r="BD32" s="249">
        <f t="shared" si="14"/>
        <v>48.741142771084327</v>
      </c>
      <c r="BE32" s="250">
        <f t="shared" si="22"/>
        <v>48.312025301204812</v>
      </c>
      <c r="BF32" s="250">
        <f t="shared" si="15"/>
        <v>50.305771084337344</v>
      </c>
      <c r="BG32" s="251">
        <f t="shared" si="16"/>
        <v>50.101115060240957</v>
      </c>
      <c r="BI32" s="206" t="s">
        <v>49</v>
      </c>
      <c r="BJ32" s="248">
        <f t="shared" si="17"/>
        <v>2.4472102409638556</v>
      </c>
      <c r="BK32" s="249">
        <f t="shared" si="18"/>
        <v>2.4061463855421685</v>
      </c>
      <c r="BL32" s="250">
        <f t="shared" si="19"/>
        <v>2.3849626506024095</v>
      </c>
      <c r="BM32" s="250">
        <f t="shared" si="20"/>
        <v>2.483385542168675</v>
      </c>
      <c r="BN32" s="251">
        <f t="shared" si="21"/>
        <v>2.4732825301204819</v>
      </c>
    </row>
    <row r="33" spans="2:66" ht="26.25" thickBot="1">
      <c r="B33" s="233" t="s">
        <v>51</v>
      </c>
      <c r="C33" s="207">
        <v>2448105</v>
      </c>
      <c r="D33" s="207">
        <v>442196</v>
      </c>
      <c r="E33" s="207">
        <v>34015</v>
      </c>
      <c r="F33" s="207">
        <v>420407</v>
      </c>
      <c r="G33" s="207">
        <v>27986</v>
      </c>
      <c r="H33" s="207">
        <v>1712</v>
      </c>
      <c r="I33" s="207">
        <v>3167</v>
      </c>
      <c r="J33" s="207">
        <v>9750</v>
      </c>
      <c r="K33" s="206">
        <v>839</v>
      </c>
      <c r="L33" s="207">
        <v>2220</v>
      </c>
      <c r="M33" s="207">
        <v>1527</v>
      </c>
      <c r="N33" s="210">
        <v>656</v>
      </c>
      <c r="O33" s="211">
        <f t="shared" si="25"/>
        <v>2873899</v>
      </c>
      <c r="P33" s="212">
        <f t="shared" si="26"/>
        <v>481459</v>
      </c>
      <c r="Q33" s="213">
        <f t="shared" si="27"/>
        <v>37222</v>
      </c>
      <c r="S33" s="45" t="s">
        <v>24</v>
      </c>
      <c r="T33" s="239">
        <v>39.97</v>
      </c>
      <c r="U33" s="239">
        <v>23.29</v>
      </c>
      <c r="V33" s="240">
        <v>29.02</v>
      </c>
      <c r="X33" s="45" t="s">
        <v>51</v>
      </c>
      <c r="Y33" s="58">
        <v>0.12</v>
      </c>
      <c r="Z33" s="58"/>
      <c r="AA33" s="58">
        <v>0.08</v>
      </c>
      <c r="AC33" s="45" t="s">
        <v>24</v>
      </c>
      <c r="AD33" s="46">
        <v>3.42</v>
      </c>
      <c r="AE33" s="47">
        <v>1.4</v>
      </c>
      <c r="AG33" s="206" t="s">
        <v>51</v>
      </c>
      <c r="AH33" s="206" t="s">
        <v>24</v>
      </c>
      <c r="AI33" s="242">
        <v>29000</v>
      </c>
      <c r="AJ33" s="206">
        <v>37080</v>
      </c>
      <c r="AK33" s="206">
        <v>35730</v>
      </c>
      <c r="AL33" s="206">
        <v>36440</v>
      </c>
      <c r="AM33" s="206">
        <v>37830</v>
      </c>
      <c r="AN33" s="227" t="s">
        <v>257</v>
      </c>
      <c r="AP33" s="227" t="s">
        <v>51</v>
      </c>
      <c r="AQ33" s="211">
        <f t="shared" ref="AQ33:AS34" si="30">(AK33/$AJ33)*$O33</f>
        <v>2769266.754854369</v>
      </c>
      <c r="AR33" s="212">
        <f t="shared" si="30"/>
        <v>2824295.5652642935</v>
      </c>
      <c r="AS33" s="212">
        <f t="shared" si="30"/>
        <v>2932028.0250809062</v>
      </c>
      <c r="AT33" s="228"/>
      <c r="AV33" s="227" t="s">
        <v>51</v>
      </c>
      <c r="AW33" s="211">
        <f t="shared" ref="AW33:AY34" si="31">(AK33/$AJ33)*$P33</f>
        <v>463930.15291262139</v>
      </c>
      <c r="AX33" s="212">
        <f t="shared" si="31"/>
        <v>473149.0280474649</v>
      </c>
      <c r="AY33" s="212">
        <f t="shared" si="31"/>
        <v>491197.24838187703</v>
      </c>
      <c r="AZ33" s="228"/>
      <c r="BB33" s="227" t="s">
        <v>51</v>
      </c>
      <c r="BC33" s="248">
        <f t="shared" si="13"/>
        <v>37.105572413793105</v>
      </c>
      <c r="BD33" s="249">
        <f t="shared" si="14"/>
        <v>35.754641379310343</v>
      </c>
      <c r="BE33" s="250">
        <f t="shared" si="22"/>
        <v>36.465131034482752</v>
      </c>
      <c r="BF33" s="250">
        <f t="shared" si="15"/>
        <v>37.856089655172418</v>
      </c>
      <c r="BG33" s="252"/>
      <c r="BI33" s="227" t="s">
        <v>51</v>
      </c>
      <c r="BJ33" s="248">
        <f t="shared" si="17"/>
        <v>1.7900689655172413</v>
      </c>
      <c r="BK33" s="249">
        <f t="shared" si="18"/>
        <v>1.7248965517241379</v>
      </c>
      <c r="BL33" s="250">
        <f t="shared" si="19"/>
        <v>1.7591724137931031</v>
      </c>
      <c r="BM33" s="250">
        <f t="shared" si="20"/>
        <v>1.8262758620689654</v>
      </c>
      <c r="BN33" s="252"/>
    </row>
    <row r="34" spans="2:66" ht="45.75" thickBot="1">
      <c r="B34" s="233" t="s">
        <v>990</v>
      </c>
      <c r="C34" s="207">
        <v>2907921</v>
      </c>
      <c r="D34" s="207">
        <v>464844</v>
      </c>
      <c r="E34" s="207">
        <v>35757</v>
      </c>
      <c r="F34" s="207">
        <v>361358</v>
      </c>
      <c r="G34" s="207">
        <v>24055</v>
      </c>
      <c r="H34" s="207">
        <v>1472</v>
      </c>
      <c r="I34" s="207">
        <v>2722</v>
      </c>
      <c r="J34" s="207">
        <v>8380</v>
      </c>
      <c r="K34" s="206">
        <v>721</v>
      </c>
      <c r="L34" s="207">
        <v>1909</v>
      </c>
      <c r="M34" s="207">
        <v>1312</v>
      </c>
      <c r="N34" s="210">
        <v>564</v>
      </c>
      <c r="O34" s="223">
        <f>C34+F34+I34+L34</f>
        <v>3273910</v>
      </c>
      <c r="P34" s="214">
        <f t="shared" ref="P34:Q34" si="32">D34+G34+J34+M34</f>
        <v>498591</v>
      </c>
      <c r="Q34" s="215">
        <f t="shared" si="32"/>
        <v>38514</v>
      </c>
      <c r="X34" t="s">
        <v>990</v>
      </c>
      <c r="AG34" s="206" t="s">
        <v>990</v>
      </c>
      <c r="AH34" s="206" t="s">
        <v>1001</v>
      </c>
      <c r="AI34" s="242"/>
      <c r="AJ34" s="206">
        <v>29310</v>
      </c>
      <c r="AK34" s="206">
        <v>30110</v>
      </c>
      <c r="AL34" s="206">
        <v>31040</v>
      </c>
      <c r="AM34" s="206">
        <v>32030</v>
      </c>
      <c r="AN34" s="206" t="s">
        <v>257</v>
      </c>
      <c r="AP34" s="227" t="s">
        <v>990</v>
      </c>
      <c r="AQ34" s="223">
        <f t="shared" si="30"/>
        <v>3363269.5359945414</v>
      </c>
      <c r="AR34" s="214">
        <f t="shared" si="30"/>
        <v>3467149.9965881952</v>
      </c>
      <c r="AS34" s="214">
        <f t="shared" si="30"/>
        <v>3577732.4223814397</v>
      </c>
      <c r="AT34" s="229"/>
      <c r="AV34" s="227" t="s">
        <v>990</v>
      </c>
      <c r="AW34" s="223">
        <f t="shared" si="31"/>
        <v>512199.7615148414</v>
      </c>
      <c r="AX34" s="214">
        <f t="shared" si="31"/>
        <v>528019.94677584444</v>
      </c>
      <c r="AY34" s="214">
        <f t="shared" si="31"/>
        <v>544860.78915046062</v>
      </c>
      <c r="AZ34" s="229"/>
      <c r="BB34" s="227" t="s">
        <v>990</v>
      </c>
    </row>
    <row r="35" spans="2:66" ht="45">
      <c r="AG35" s="206" t="s">
        <v>262</v>
      </c>
      <c r="AH35" s="206" t="s">
        <v>1000</v>
      </c>
      <c r="AI35" s="242"/>
      <c r="AJ35" s="206">
        <v>28160</v>
      </c>
      <c r="AK35" s="206">
        <v>29280</v>
      </c>
      <c r="AL35" s="206">
        <v>30230</v>
      </c>
      <c r="AM35" s="206">
        <v>31170</v>
      </c>
      <c r="AN35" s="206">
        <v>29640</v>
      </c>
    </row>
  </sheetData>
  <sheetProtection algorithmName="SHA-512" hashValue="+Y+yjn5ie7lH3+Ibs5Y0fS5xsSLnq6FtJqSjMFjzOvuMrSobPvPiC80qUJG/VRAnLmGm9Kp4QJO8rmQTIItvxQ==" saltValue="usFnjxZ8JBBpHwC0+aUh9g==" spinCount="100000" sheet="1" objects="1" scenarios="1"/>
  <mergeCells count="12">
    <mergeCell ref="AD3:AE3"/>
    <mergeCell ref="BJ3:BN3"/>
    <mergeCell ref="I3:K3"/>
    <mergeCell ref="F3:H3"/>
    <mergeCell ref="C3:E3"/>
    <mergeCell ref="O3:Q3"/>
    <mergeCell ref="X3:AA3"/>
    <mergeCell ref="AQ3:AT3"/>
    <mergeCell ref="AW3:AZ3"/>
    <mergeCell ref="T3:V3"/>
    <mergeCell ref="BC3:BG3"/>
    <mergeCell ref="L3:N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2:AG1892"/>
  <sheetViews>
    <sheetView topLeftCell="A1854" zoomScale="80" workbookViewId="0">
      <selection activeCell="A1856" sqref="A1856"/>
    </sheetView>
  </sheetViews>
  <sheetFormatPr defaultColWidth="9.140625" defaultRowHeight="12.75" customHeight="1"/>
  <cols>
    <col min="1" max="4" width="9.140625" style="108"/>
    <col min="5" max="25" width="9.140625" style="108" customWidth="1"/>
    <col min="26" max="16384" width="9.140625" style="108"/>
  </cols>
  <sheetData>
    <row r="2" spans="2:33" ht="12.75" customHeight="1" thickBot="1">
      <c r="B2" s="106" t="s">
        <v>260</v>
      </c>
      <c r="C2" s="106" t="s">
        <v>453</v>
      </c>
      <c r="D2" s="107" t="s">
        <v>454</v>
      </c>
      <c r="E2" s="107" t="s">
        <v>25</v>
      </c>
      <c r="F2" s="107" t="s">
        <v>26</v>
      </c>
      <c r="G2" s="107" t="s">
        <v>27</v>
      </c>
      <c r="H2" s="107" t="s">
        <v>49</v>
      </c>
      <c r="I2" s="107" t="s">
        <v>183</v>
      </c>
      <c r="J2" s="107" t="s">
        <v>28</v>
      </c>
      <c r="K2" s="107" t="s">
        <v>33</v>
      </c>
      <c r="L2" s="107" t="s">
        <v>29</v>
      </c>
      <c r="M2" s="107" t="s">
        <v>30</v>
      </c>
      <c r="N2" s="107" t="s">
        <v>34</v>
      </c>
      <c r="O2" s="107" t="s">
        <v>47</v>
      </c>
      <c r="P2" s="107" t="s">
        <v>31</v>
      </c>
      <c r="Q2" s="107" t="s">
        <v>32</v>
      </c>
      <c r="R2" s="107" t="s">
        <v>261</v>
      </c>
      <c r="S2" s="107" t="s">
        <v>35</v>
      </c>
      <c r="T2" s="107" t="s">
        <v>36</v>
      </c>
      <c r="U2" s="107" t="s">
        <v>37</v>
      </c>
      <c r="V2" s="107" t="s">
        <v>39</v>
      </c>
      <c r="W2" s="107" t="s">
        <v>40</v>
      </c>
      <c r="X2" s="107" t="s">
        <v>38</v>
      </c>
      <c r="Y2" s="107" t="s">
        <v>50</v>
      </c>
      <c r="Z2" s="107" t="s">
        <v>41</v>
      </c>
      <c r="AA2" s="107" t="s">
        <v>42</v>
      </c>
      <c r="AB2" s="107" t="s">
        <v>43</v>
      </c>
      <c r="AC2" s="107" t="s">
        <v>44</v>
      </c>
      <c r="AD2" s="107" t="s">
        <v>48</v>
      </c>
      <c r="AE2" s="107" t="s">
        <v>46</v>
      </c>
      <c r="AF2" s="107" t="s">
        <v>45</v>
      </c>
      <c r="AG2" s="107" t="s">
        <v>51</v>
      </c>
    </row>
    <row r="3" spans="2:33" ht="15">
      <c r="B3" s="109" t="s">
        <v>143</v>
      </c>
      <c r="C3" s="109" t="s">
        <v>469</v>
      </c>
      <c r="D3" s="109">
        <v>2006</v>
      </c>
      <c r="E3" s="109">
        <v>26</v>
      </c>
      <c r="F3" s="109">
        <v>14</v>
      </c>
      <c r="G3" s="109">
        <v>7</v>
      </c>
      <c r="H3" s="109"/>
      <c r="I3" s="109"/>
      <c r="J3" s="109">
        <v>49</v>
      </c>
      <c r="K3" s="109">
        <v>39</v>
      </c>
      <c r="L3" s="109">
        <v>3</v>
      </c>
      <c r="M3" s="109"/>
      <c r="N3" s="109">
        <v>20</v>
      </c>
      <c r="O3" s="109">
        <v>1</v>
      </c>
      <c r="P3" s="109">
        <v>5</v>
      </c>
      <c r="Q3" s="109">
        <v>13</v>
      </c>
      <c r="R3" s="109"/>
      <c r="S3" s="109">
        <v>23</v>
      </c>
      <c r="T3" s="109">
        <v>0</v>
      </c>
      <c r="U3" s="109">
        <v>16</v>
      </c>
      <c r="V3" s="109">
        <v>8</v>
      </c>
      <c r="W3" s="109"/>
      <c r="X3" s="109">
        <v>7</v>
      </c>
      <c r="Y3" s="109">
        <v>2</v>
      </c>
      <c r="Z3" s="109">
        <v>1</v>
      </c>
      <c r="AA3" s="109">
        <v>87</v>
      </c>
      <c r="AB3" s="109">
        <v>9</v>
      </c>
      <c r="AC3" s="109">
        <v>0</v>
      </c>
      <c r="AD3" s="109">
        <v>8</v>
      </c>
      <c r="AE3" s="109">
        <v>10</v>
      </c>
      <c r="AF3" s="109">
        <v>12</v>
      </c>
      <c r="AG3" s="109">
        <v>3</v>
      </c>
    </row>
    <row r="4" spans="2:33" ht="15">
      <c r="B4" s="109"/>
      <c r="C4" s="109"/>
      <c r="D4" s="109">
        <v>2007</v>
      </c>
      <c r="E4" s="109">
        <v>34</v>
      </c>
      <c r="F4" s="109">
        <v>25</v>
      </c>
      <c r="G4" s="109">
        <v>8</v>
      </c>
      <c r="H4" s="109"/>
      <c r="I4" s="109">
        <v>0</v>
      </c>
      <c r="J4" s="109">
        <v>41</v>
      </c>
      <c r="K4" s="109">
        <v>55</v>
      </c>
      <c r="L4" s="109">
        <v>2</v>
      </c>
      <c r="M4" s="109">
        <v>13</v>
      </c>
      <c r="N4" s="109">
        <v>22</v>
      </c>
      <c r="O4" s="109">
        <v>4</v>
      </c>
      <c r="P4" s="109">
        <v>2</v>
      </c>
      <c r="Q4" s="109">
        <v>7</v>
      </c>
      <c r="R4" s="109"/>
      <c r="S4" s="109">
        <v>27</v>
      </c>
      <c r="T4" s="109">
        <v>0</v>
      </c>
      <c r="U4" s="109">
        <v>4</v>
      </c>
      <c r="V4" s="109">
        <v>7</v>
      </c>
      <c r="W4" s="109"/>
      <c r="X4" s="109">
        <v>4</v>
      </c>
      <c r="Y4" s="109">
        <v>7</v>
      </c>
      <c r="Z4" s="109">
        <v>2</v>
      </c>
      <c r="AA4" s="109">
        <v>107</v>
      </c>
      <c r="AB4" s="109">
        <v>8</v>
      </c>
      <c r="AC4" s="109">
        <v>69</v>
      </c>
      <c r="AD4" s="109">
        <v>8</v>
      </c>
      <c r="AE4" s="109">
        <v>15</v>
      </c>
      <c r="AF4" s="109">
        <v>13</v>
      </c>
      <c r="AG4" s="109">
        <v>1</v>
      </c>
    </row>
    <row r="5" spans="2:33" ht="15">
      <c r="B5" s="109"/>
      <c r="C5" s="109"/>
      <c r="D5" s="109">
        <v>2008</v>
      </c>
      <c r="E5" s="109">
        <v>23</v>
      </c>
      <c r="F5" s="109">
        <v>16</v>
      </c>
      <c r="G5" s="109">
        <v>6</v>
      </c>
      <c r="H5" s="109"/>
      <c r="I5" s="109">
        <v>0</v>
      </c>
      <c r="J5" s="109">
        <v>42</v>
      </c>
      <c r="K5" s="109">
        <v>32</v>
      </c>
      <c r="L5" s="109">
        <v>2</v>
      </c>
      <c r="M5" s="109">
        <v>0</v>
      </c>
      <c r="N5" s="109">
        <v>12</v>
      </c>
      <c r="O5" s="109">
        <v>2</v>
      </c>
      <c r="P5" s="109">
        <v>1</v>
      </c>
      <c r="Q5" s="109">
        <v>14</v>
      </c>
      <c r="R5" s="109"/>
      <c r="S5" s="109">
        <v>16</v>
      </c>
      <c r="T5" s="109">
        <v>0</v>
      </c>
      <c r="U5" s="109">
        <v>8</v>
      </c>
      <c r="V5" s="109">
        <v>4</v>
      </c>
      <c r="W5" s="109"/>
      <c r="X5" s="109">
        <v>7</v>
      </c>
      <c r="Y5" s="109">
        <v>5</v>
      </c>
      <c r="Z5" s="109">
        <v>0</v>
      </c>
      <c r="AA5" s="109">
        <v>113</v>
      </c>
      <c r="AB5" s="109">
        <v>10</v>
      </c>
      <c r="AC5" s="109">
        <v>74</v>
      </c>
      <c r="AD5" s="109">
        <v>1</v>
      </c>
      <c r="AE5" s="109">
        <v>0</v>
      </c>
      <c r="AF5" s="109">
        <v>15</v>
      </c>
      <c r="AG5" s="109">
        <v>5</v>
      </c>
    </row>
    <row r="6" spans="2:33" ht="15">
      <c r="B6" s="109"/>
      <c r="C6" s="109"/>
      <c r="D6" s="109">
        <v>2009</v>
      </c>
      <c r="E6" s="109">
        <v>27</v>
      </c>
      <c r="F6" s="109">
        <v>6</v>
      </c>
      <c r="G6" s="109">
        <v>1</v>
      </c>
      <c r="H6" s="109">
        <v>4</v>
      </c>
      <c r="I6" s="109">
        <v>0</v>
      </c>
      <c r="J6" s="109">
        <v>33</v>
      </c>
      <c r="K6" s="109">
        <v>22</v>
      </c>
      <c r="L6" s="109">
        <v>0</v>
      </c>
      <c r="M6" s="109">
        <v>1</v>
      </c>
      <c r="N6" s="109">
        <v>16</v>
      </c>
      <c r="O6" s="109">
        <v>4</v>
      </c>
      <c r="P6" s="109">
        <v>3</v>
      </c>
      <c r="Q6" s="109">
        <v>22</v>
      </c>
      <c r="R6" s="109"/>
      <c r="S6" s="109">
        <v>11</v>
      </c>
      <c r="T6" s="109">
        <v>0</v>
      </c>
      <c r="U6" s="109">
        <v>0</v>
      </c>
      <c r="V6" s="109">
        <v>3</v>
      </c>
      <c r="W6" s="109">
        <v>0</v>
      </c>
      <c r="X6" s="109">
        <v>4</v>
      </c>
      <c r="Y6" s="109">
        <v>4</v>
      </c>
      <c r="Z6" s="109">
        <v>0</v>
      </c>
      <c r="AA6" s="109">
        <v>51</v>
      </c>
      <c r="AB6" s="109">
        <v>5</v>
      </c>
      <c r="AC6" s="112">
        <v>50</v>
      </c>
      <c r="AD6" s="109">
        <v>7</v>
      </c>
      <c r="AE6" s="109">
        <v>7</v>
      </c>
      <c r="AF6" s="109">
        <v>14</v>
      </c>
      <c r="AG6" s="109">
        <v>2</v>
      </c>
    </row>
    <row r="7" spans="2:33" ht="15">
      <c r="B7" s="109"/>
      <c r="C7" s="109"/>
      <c r="D7" s="109">
        <v>2010</v>
      </c>
      <c r="E7" s="109">
        <v>23</v>
      </c>
      <c r="F7" s="109">
        <v>4</v>
      </c>
      <c r="G7" s="109">
        <v>9</v>
      </c>
      <c r="H7" s="109">
        <v>4</v>
      </c>
      <c r="I7" s="109">
        <v>0</v>
      </c>
      <c r="J7" s="109">
        <v>45</v>
      </c>
      <c r="K7" s="109">
        <v>32</v>
      </c>
      <c r="L7" s="109">
        <v>4</v>
      </c>
      <c r="M7" s="109">
        <v>10</v>
      </c>
      <c r="N7" s="109">
        <v>8</v>
      </c>
      <c r="O7" s="109">
        <v>3</v>
      </c>
      <c r="P7" s="109">
        <v>3</v>
      </c>
      <c r="Q7" s="109">
        <v>17</v>
      </c>
      <c r="R7" s="109">
        <v>10</v>
      </c>
      <c r="S7" s="109">
        <v>22</v>
      </c>
      <c r="T7" s="109">
        <v>0</v>
      </c>
      <c r="U7" s="109">
        <v>3</v>
      </c>
      <c r="V7" s="109">
        <v>2</v>
      </c>
      <c r="W7" s="109">
        <v>0</v>
      </c>
      <c r="X7" s="109">
        <v>5</v>
      </c>
      <c r="Y7" s="109">
        <v>1</v>
      </c>
      <c r="Z7" s="109">
        <v>1</v>
      </c>
      <c r="AA7" s="109">
        <v>52</v>
      </c>
      <c r="AB7" s="109">
        <v>3</v>
      </c>
      <c r="AC7" s="109">
        <v>65</v>
      </c>
      <c r="AD7" s="109">
        <v>5</v>
      </c>
      <c r="AE7" s="109">
        <v>7</v>
      </c>
      <c r="AF7" s="109">
        <v>2</v>
      </c>
      <c r="AG7" s="109">
        <v>2</v>
      </c>
    </row>
    <row r="8" spans="2:33" ht="15">
      <c r="B8" s="109"/>
      <c r="C8" s="109"/>
      <c r="D8" s="109">
        <v>2011</v>
      </c>
      <c r="E8" s="109">
        <v>25</v>
      </c>
      <c r="F8" s="109">
        <v>9</v>
      </c>
      <c r="G8" s="109">
        <v>8</v>
      </c>
      <c r="H8" s="109">
        <v>1</v>
      </c>
      <c r="I8" s="109">
        <v>0</v>
      </c>
      <c r="J8" s="109">
        <v>21</v>
      </c>
      <c r="K8" s="109">
        <v>25</v>
      </c>
      <c r="L8" s="109">
        <v>3</v>
      </c>
      <c r="M8" s="109">
        <v>7</v>
      </c>
      <c r="N8" s="109">
        <v>6</v>
      </c>
      <c r="O8" s="109">
        <v>3</v>
      </c>
      <c r="P8" s="109">
        <v>3</v>
      </c>
      <c r="Q8" s="109">
        <v>9</v>
      </c>
      <c r="R8" s="109">
        <v>8</v>
      </c>
      <c r="S8" s="109">
        <v>21</v>
      </c>
      <c r="T8" s="109">
        <v>0</v>
      </c>
      <c r="U8" s="109">
        <v>1</v>
      </c>
      <c r="V8" s="109">
        <v>2</v>
      </c>
      <c r="W8" s="109">
        <v>0</v>
      </c>
      <c r="X8" s="109">
        <v>5</v>
      </c>
      <c r="Y8" s="109">
        <v>3</v>
      </c>
      <c r="Z8" s="109">
        <v>1</v>
      </c>
      <c r="AA8" s="109">
        <v>46</v>
      </c>
      <c r="AB8" s="109">
        <v>3</v>
      </c>
      <c r="AC8" s="109">
        <v>50</v>
      </c>
      <c r="AD8" s="109">
        <v>3</v>
      </c>
      <c r="AE8" s="109">
        <v>5</v>
      </c>
      <c r="AF8" s="109">
        <v>14</v>
      </c>
      <c r="AG8" s="109">
        <v>1</v>
      </c>
    </row>
    <row r="9" spans="2:33" ht="15">
      <c r="B9" s="109"/>
      <c r="C9" s="109"/>
      <c r="D9" s="109">
        <v>2012</v>
      </c>
      <c r="E9" s="109">
        <v>24</v>
      </c>
      <c r="F9" s="109">
        <v>5</v>
      </c>
      <c r="G9" s="109">
        <v>15</v>
      </c>
      <c r="H9" s="109">
        <v>2</v>
      </c>
      <c r="I9" s="109">
        <v>0</v>
      </c>
      <c r="J9" s="109">
        <v>34</v>
      </c>
      <c r="K9" s="109">
        <v>36</v>
      </c>
      <c r="L9" s="109">
        <v>4</v>
      </c>
      <c r="M9" s="109">
        <v>3</v>
      </c>
      <c r="N9" s="109">
        <v>2</v>
      </c>
      <c r="O9" s="109">
        <v>3</v>
      </c>
      <c r="P9" s="109">
        <v>6</v>
      </c>
      <c r="Q9" s="109">
        <v>10</v>
      </c>
      <c r="R9" s="109">
        <v>17</v>
      </c>
      <c r="S9" s="109">
        <v>23</v>
      </c>
      <c r="T9" s="109">
        <v>0</v>
      </c>
      <c r="U9" s="109">
        <v>5</v>
      </c>
      <c r="V9" s="109">
        <v>2</v>
      </c>
      <c r="W9" s="109">
        <v>0</v>
      </c>
      <c r="X9" s="109">
        <v>3</v>
      </c>
      <c r="Y9" s="109">
        <v>8</v>
      </c>
      <c r="Z9" s="109">
        <v>0</v>
      </c>
      <c r="AA9" s="109">
        <v>36</v>
      </c>
      <c r="AB9" s="109">
        <v>5</v>
      </c>
      <c r="AC9" s="109">
        <v>60</v>
      </c>
      <c r="AD9" s="109">
        <v>10</v>
      </c>
      <c r="AE9" s="109">
        <v>6</v>
      </c>
      <c r="AF9" s="109">
        <v>15</v>
      </c>
      <c r="AG9" s="109">
        <v>4</v>
      </c>
    </row>
    <row r="10" spans="2:33" ht="15">
      <c r="B10" s="109"/>
      <c r="C10" s="109"/>
      <c r="D10" s="109">
        <v>2013</v>
      </c>
      <c r="E10" s="109">
        <v>25</v>
      </c>
      <c r="F10" s="109">
        <v>6</v>
      </c>
      <c r="G10" s="109">
        <v>12</v>
      </c>
      <c r="H10" s="109">
        <v>3</v>
      </c>
      <c r="I10" s="109">
        <v>0</v>
      </c>
      <c r="J10" s="109">
        <v>26</v>
      </c>
      <c r="K10" s="109">
        <v>35</v>
      </c>
      <c r="L10" s="109">
        <v>1</v>
      </c>
      <c r="M10" s="109">
        <v>2</v>
      </c>
      <c r="N10" s="109">
        <v>3</v>
      </c>
      <c r="O10" s="109">
        <v>3</v>
      </c>
      <c r="P10" s="109">
        <v>1</v>
      </c>
      <c r="Q10" s="109">
        <v>19</v>
      </c>
      <c r="R10" s="109">
        <v>12</v>
      </c>
      <c r="S10" s="109">
        <v>20</v>
      </c>
      <c r="T10" s="109">
        <v>0</v>
      </c>
      <c r="U10" s="109">
        <v>7</v>
      </c>
      <c r="V10" s="109">
        <v>2</v>
      </c>
      <c r="W10" s="109">
        <v>0</v>
      </c>
      <c r="X10" s="109">
        <v>0</v>
      </c>
      <c r="Y10" s="109">
        <v>4</v>
      </c>
      <c r="Z10" s="109">
        <v>1</v>
      </c>
      <c r="AA10" s="109">
        <v>34</v>
      </c>
      <c r="AB10" s="109">
        <v>5</v>
      </c>
      <c r="AC10" s="109">
        <v>48</v>
      </c>
      <c r="AD10" s="109">
        <v>9</v>
      </c>
      <c r="AE10" s="109">
        <v>9</v>
      </c>
      <c r="AF10" s="109">
        <v>11</v>
      </c>
      <c r="AG10" s="109">
        <v>2</v>
      </c>
    </row>
    <row r="11" spans="2:33" ht="15">
      <c r="B11" s="109"/>
      <c r="C11" s="109"/>
      <c r="D11" s="109">
        <v>2014</v>
      </c>
      <c r="E11" s="109">
        <v>18</v>
      </c>
      <c r="F11" s="109">
        <v>11</v>
      </c>
      <c r="G11" s="109">
        <v>12</v>
      </c>
      <c r="H11" s="109">
        <v>2</v>
      </c>
      <c r="I11" s="109">
        <v>0</v>
      </c>
      <c r="J11" s="109"/>
      <c r="K11" s="109">
        <v>23</v>
      </c>
      <c r="L11" s="109">
        <v>0</v>
      </c>
      <c r="M11" s="109">
        <v>0</v>
      </c>
      <c r="N11" s="109">
        <v>3</v>
      </c>
      <c r="O11" s="109">
        <v>3</v>
      </c>
      <c r="P11" s="109">
        <v>2</v>
      </c>
      <c r="Q11" s="109">
        <v>26</v>
      </c>
      <c r="R11" s="109">
        <v>5</v>
      </c>
      <c r="S11" s="109">
        <v>43</v>
      </c>
      <c r="T11" s="109">
        <v>1</v>
      </c>
      <c r="U11" s="109">
        <v>9</v>
      </c>
      <c r="V11" s="109">
        <v>5</v>
      </c>
      <c r="W11" s="109">
        <v>0</v>
      </c>
      <c r="X11" s="109">
        <v>0</v>
      </c>
      <c r="Y11" s="109">
        <v>4</v>
      </c>
      <c r="Z11" s="109">
        <v>2</v>
      </c>
      <c r="AA11" s="109">
        <v>24</v>
      </c>
      <c r="AB11" s="109">
        <v>5</v>
      </c>
      <c r="AC11" s="109">
        <v>70</v>
      </c>
      <c r="AD11" s="109">
        <v>4</v>
      </c>
      <c r="AE11" s="109">
        <v>7</v>
      </c>
      <c r="AF11" s="109">
        <v>12</v>
      </c>
      <c r="AG11" s="109">
        <v>0</v>
      </c>
    </row>
    <row r="12" spans="2:33" ht="15">
      <c r="B12" s="109"/>
      <c r="C12" s="109"/>
      <c r="D12" s="109">
        <v>2015</v>
      </c>
      <c r="E12" s="109">
        <v>23</v>
      </c>
      <c r="F12" s="109">
        <v>2</v>
      </c>
      <c r="G12" s="109">
        <v>7</v>
      </c>
      <c r="H12" s="109">
        <v>2</v>
      </c>
      <c r="I12" s="109">
        <v>0</v>
      </c>
      <c r="J12" s="109">
        <v>17</v>
      </c>
      <c r="K12" s="109">
        <v>39</v>
      </c>
      <c r="L12" s="109">
        <v>0</v>
      </c>
      <c r="M12" s="109">
        <v>4</v>
      </c>
      <c r="N12" s="109">
        <v>5</v>
      </c>
      <c r="O12" s="109">
        <v>2</v>
      </c>
      <c r="P12" s="109">
        <v>5</v>
      </c>
      <c r="Q12" s="109">
        <v>11</v>
      </c>
      <c r="R12" s="109">
        <v>11</v>
      </c>
      <c r="S12" s="109">
        <v>11</v>
      </c>
      <c r="T12" s="109">
        <v>0</v>
      </c>
      <c r="U12" s="109">
        <v>7</v>
      </c>
      <c r="V12" s="109">
        <v>1</v>
      </c>
      <c r="W12" s="109">
        <v>0</v>
      </c>
      <c r="X12" s="109">
        <v>4</v>
      </c>
      <c r="Y12" s="109">
        <v>2</v>
      </c>
      <c r="Z12" s="109">
        <v>0</v>
      </c>
      <c r="AA12" s="109">
        <v>39</v>
      </c>
      <c r="AB12" s="109">
        <v>1</v>
      </c>
      <c r="AC12" s="109">
        <v>18</v>
      </c>
      <c r="AD12" s="109">
        <v>5</v>
      </c>
      <c r="AE12" s="109">
        <v>12</v>
      </c>
      <c r="AF12" s="109">
        <v>12</v>
      </c>
      <c r="AG12" s="109">
        <v>0</v>
      </c>
    </row>
    <row r="13" spans="2:33" ht="15">
      <c r="B13" s="109"/>
      <c r="C13" s="109"/>
      <c r="D13" s="109">
        <v>2016</v>
      </c>
      <c r="E13" s="109">
        <v>22</v>
      </c>
      <c r="F13" s="109">
        <v>8</v>
      </c>
      <c r="G13" s="109">
        <v>5</v>
      </c>
      <c r="H13" s="109">
        <v>1</v>
      </c>
      <c r="I13" s="109">
        <v>0</v>
      </c>
      <c r="J13" s="109">
        <v>17</v>
      </c>
      <c r="K13" s="109">
        <v>34</v>
      </c>
      <c r="L13" s="109">
        <v>0</v>
      </c>
      <c r="M13" s="109">
        <v>5</v>
      </c>
      <c r="N13" s="109">
        <v>0</v>
      </c>
      <c r="O13" s="109">
        <v>3</v>
      </c>
      <c r="P13" s="109">
        <v>2</v>
      </c>
      <c r="Q13" s="109">
        <v>14</v>
      </c>
      <c r="R13" s="109">
        <v>5</v>
      </c>
      <c r="S13" s="109">
        <v>13</v>
      </c>
      <c r="T13" s="109">
        <v>0</v>
      </c>
      <c r="U13" s="109">
        <v>6</v>
      </c>
      <c r="V13" s="109">
        <v>3</v>
      </c>
      <c r="W13" s="109">
        <v>1</v>
      </c>
      <c r="X13" s="109">
        <v>0</v>
      </c>
      <c r="Y13" s="109">
        <v>1</v>
      </c>
      <c r="Z13" s="109">
        <v>0</v>
      </c>
      <c r="AA13" s="109">
        <v>39</v>
      </c>
      <c r="AB13" s="109">
        <v>0</v>
      </c>
      <c r="AC13" s="109">
        <v>21</v>
      </c>
      <c r="AD13" s="109">
        <v>2</v>
      </c>
      <c r="AE13" s="109">
        <v>4</v>
      </c>
      <c r="AF13" s="109">
        <v>9</v>
      </c>
      <c r="AG13" s="109">
        <v>3</v>
      </c>
    </row>
    <row r="14" spans="2:33" ht="15">
      <c r="B14" s="109"/>
      <c r="C14" s="109"/>
      <c r="D14" s="109">
        <v>2017</v>
      </c>
      <c r="E14" s="109">
        <v>19</v>
      </c>
      <c r="F14" s="109">
        <v>3</v>
      </c>
      <c r="G14" s="109">
        <v>8</v>
      </c>
      <c r="H14" s="109">
        <v>0</v>
      </c>
      <c r="I14" s="109">
        <v>0</v>
      </c>
      <c r="J14" s="109">
        <v>28</v>
      </c>
      <c r="K14" s="109">
        <v>31</v>
      </c>
      <c r="L14" s="109">
        <v>0</v>
      </c>
      <c r="M14" s="109">
        <v>4</v>
      </c>
      <c r="N14" s="109">
        <v>1</v>
      </c>
      <c r="O14" s="109">
        <v>1</v>
      </c>
      <c r="P14" s="109">
        <v>5</v>
      </c>
      <c r="Q14" s="109">
        <v>16</v>
      </c>
      <c r="R14" s="109">
        <v>5</v>
      </c>
      <c r="S14" s="109">
        <v>14</v>
      </c>
      <c r="T14" s="109">
        <v>0</v>
      </c>
      <c r="U14" s="109">
        <v>4</v>
      </c>
      <c r="V14" s="109">
        <v>1</v>
      </c>
      <c r="W14" s="109">
        <v>0</v>
      </c>
      <c r="X14" s="109">
        <v>2</v>
      </c>
      <c r="Y14" s="109">
        <v>1</v>
      </c>
      <c r="Z14" s="109">
        <v>0</v>
      </c>
      <c r="AA14" s="109">
        <v>25</v>
      </c>
      <c r="AB14" s="109">
        <v>0</v>
      </c>
      <c r="AC14" s="109">
        <v>18</v>
      </c>
      <c r="AD14" s="109">
        <v>6</v>
      </c>
      <c r="AE14" s="109">
        <v>2</v>
      </c>
      <c r="AF14" s="109">
        <v>13</v>
      </c>
      <c r="AG14" s="109">
        <v>1</v>
      </c>
    </row>
    <row r="15" spans="2:33" ht="15">
      <c r="B15" s="109"/>
      <c r="C15" s="109"/>
      <c r="D15" s="109">
        <v>2018</v>
      </c>
      <c r="E15" s="109">
        <v>28</v>
      </c>
      <c r="F15" s="109">
        <v>3</v>
      </c>
      <c r="G15" s="109">
        <v>6</v>
      </c>
      <c r="H15" s="109">
        <v>0</v>
      </c>
      <c r="I15" s="109">
        <v>0</v>
      </c>
      <c r="J15" s="109">
        <v>29</v>
      </c>
      <c r="K15" s="109">
        <v>31</v>
      </c>
      <c r="L15" s="109">
        <v>1</v>
      </c>
      <c r="M15" s="109">
        <v>3</v>
      </c>
      <c r="N15" s="109">
        <v>6</v>
      </c>
      <c r="O15" s="109">
        <v>6</v>
      </c>
      <c r="P15" s="109">
        <v>4</v>
      </c>
      <c r="Q15" s="109">
        <v>9</v>
      </c>
      <c r="R15" s="109">
        <v>5</v>
      </c>
      <c r="S15" s="109">
        <v>15</v>
      </c>
      <c r="T15" s="109">
        <v>0</v>
      </c>
      <c r="U15" s="109">
        <v>0</v>
      </c>
      <c r="V15" s="109">
        <v>1</v>
      </c>
      <c r="W15" s="109">
        <v>0</v>
      </c>
      <c r="X15" s="109">
        <v>4</v>
      </c>
      <c r="Y15" s="109">
        <v>3</v>
      </c>
      <c r="Z15" s="109">
        <v>1</v>
      </c>
      <c r="AA15" s="109">
        <v>28</v>
      </c>
      <c r="AB15" s="109">
        <v>2</v>
      </c>
      <c r="AC15" s="109">
        <v>36</v>
      </c>
      <c r="AD15" s="109">
        <v>3</v>
      </c>
      <c r="AE15" s="109">
        <v>9</v>
      </c>
      <c r="AF15" s="109">
        <v>13</v>
      </c>
      <c r="AG15" s="109">
        <v>1</v>
      </c>
    </row>
    <row r="16" spans="2:33" ht="15">
      <c r="B16" s="109"/>
      <c r="C16" s="109"/>
      <c r="D16" s="109">
        <v>2019</v>
      </c>
      <c r="E16" s="109">
        <v>23</v>
      </c>
      <c r="F16" s="109">
        <v>6</v>
      </c>
      <c r="G16" s="109">
        <v>8</v>
      </c>
      <c r="H16" s="109">
        <v>0</v>
      </c>
      <c r="I16" s="109">
        <v>0</v>
      </c>
      <c r="J16" s="109">
        <v>28</v>
      </c>
      <c r="K16" s="109">
        <v>22</v>
      </c>
      <c r="L16" s="109">
        <v>0</v>
      </c>
      <c r="M16" s="109">
        <v>3</v>
      </c>
      <c r="N16" s="109">
        <v>2</v>
      </c>
      <c r="O16" s="109">
        <v>3</v>
      </c>
      <c r="P16" s="109">
        <v>4</v>
      </c>
      <c r="Q16" s="109">
        <v>16</v>
      </c>
      <c r="R16" s="109">
        <v>6</v>
      </c>
      <c r="S16" s="109">
        <v>13</v>
      </c>
      <c r="T16" s="109">
        <v>0</v>
      </c>
      <c r="U16" s="109">
        <v>1</v>
      </c>
      <c r="V16" s="109">
        <v>0</v>
      </c>
      <c r="W16" s="109">
        <v>0</v>
      </c>
      <c r="X16" s="109">
        <v>2</v>
      </c>
      <c r="Y16" s="109">
        <v>3</v>
      </c>
      <c r="Z16" s="109">
        <v>0</v>
      </c>
      <c r="AA16" s="109">
        <v>22</v>
      </c>
      <c r="AB16" s="109">
        <v>6</v>
      </c>
      <c r="AC16" s="109">
        <v>47</v>
      </c>
      <c r="AD16" s="109">
        <v>2</v>
      </c>
      <c r="AE16" s="109">
        <v>5</v>
      </c>
      <c r="AF16" s="109">
        <v>11</v>
      </c>
      <c r="AG16" s="109">
        <v>0</v>
      </c>
    </row>
    <row r="17" spans="2:33" ht="15">
      <c r="B17" s="109"/>
      <c r="C17" s="109"/>
      <c r="D17" s="109">
        <v>2020</v>
      </c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</row>
    <row r="18" spans="2:33" ht="15">
      <c r="B18" s="110" t="s">
        <v>144</v>
      </c>
      <c r="C18" s="110" t="s">
        <v>653</v>
      </c>
      <c r="D18" s="110">
        <v>2006</v>
      </c>
      <c r="E18" s="110">
        <v>0</v>
      </c>
      <c r="F18" s="110">
        <v>0</v>
      </c>
      <c r="G18" s="110">
        <v>0</v>
      </c>
      <c r="H18" s="110"/>
      <c r="I18" s="110"/>
      <c r="J18" s="110">
        <v>0</v>
      </c>
      <c r="K18" s="110">
        <v>0</v>
      </c>
      <c r="L18" s="110">
        <v>0</v>
      </c>
      <c r="M18" s="110"/>
      <c r="N18" s="110"/>
      <c r="O18" s="110">
        <v>0</v>
      </c>
      <c r="P18" s="110">
        <v>0</v>
      </c>
      <c r="Q18" s="110"/>
      <c r="R18" s="110"/>
      <c r="S18" s="110"/>
      <c r="T18" s="110">
        <v>0</v>
      </c>
      <c r="U18" s="110">
        <v>0</v>
      </c>
      <c r="V18" s="110">
        <v>0</v>
      </c>
      <c r="W18" s="110"/>
      <c r="X18" s="110">
        <v>0</v>
      </c>
      <c r="Y18" s="110">
        <v>0</v>
      </c>
      <c r="Z18" s="110">
        <v>0</v>
      </c>
      <c r="AA18" s="110">
        <v>0</v>
      </c>
      <c r="AB18" s="110"/>
      <c r="AC18" s="110">
        <v>0</v>
      </c>
      <c r="AD18" s="110"/>
      <c r="AE18" s="110"/>
      <c r="AF18" s="110"/>
      <c r="AG18" s="110">
        <v>0</v>
      </c>
    </row>
    <row r="19" spans="2:33" ht="15">
      <c r="B19" s="110"/>
      <c r="C19" s="110"/>
      <c r="D19" s="110">
        <v>2007</v>
      </c>
      <c r="E19" s="110">
        <v>0</v>
      </c>
      <c r="F19" s="110">
        <v>0</v>
      </c>
      <c r="G19" s="110">
        <v>0</v>
      </c>
      <c r="H19" s="110"/>
      <c r="I19" s="110">
        <v>0</v>
      </c>
      <c r="J19" s="110">
        <v>0</v>
      </c>
      <c r="K19" s="110">
        <v>1</v>
      </c>
      <c r="L19" s="110">
        <v>0</v>
      </c>
      <c r="M19" s="110">
        <v>0</v>
      </c>
      <c r="N19" s="110"/>
      <c r="O19" s="110">
        <v>0</v>
      </c>
      <c r="P19" s="110">
        <v>0</v>
      </c>
      <c r="Q19" s="110">
        <v>0</v>
      </c>
      <c r="R19" s="110"/>
      <c r="S19" s="110">
        <v>0</v>
      </c>
      <c r="T19" s="110">
        <v>0</v>
      </c>
      <c r="U19" s="110">
        <v>0</v>
      </c>
      <c r="V19" s="110">
        <v>0</v>
      </c>
      <c r="W19" s="110"/>
      <c r="X19" s="110">
        <v>0</v>
      </c>
      <c r="Y19" s="110">
        <v>0</v>
      </c>
      <c r="Z19" s="110">
        <v>0</v>
      </c>
      <c r="AA19" s="110">
        <v>0</v>
      </c>
      <c r="AB19" s="110">
        <v>0</v>
      </c>
      <c r="AC19" s="110">
        <v>0</v>
      </c>
      <c r="AD19" s="110">
        <v>0</v>
      </c>
      <c r="AE19" s="110">
        <v>0</v>
      </c>
      <c r="AF19" s="110">
        <v>0</v>
      </c>
      <c r="AG19" s="110">
        <v>0</v>
      </c>
    </row>
    <row r="20" spans="2:33" ht="15">
      <c r="B20" s="110"/>
      <c r="C20" s="110"/>
      <c r="D20" s="110">
        <v>2008</v>
      </c>
      <c r="E20" s="110">
        <v>0</v>
      </c>
      <c r="F20" s="110">
        <v>0</v>
      </c>
      <c r="G20" s="110">
        <v>0</v>
      </c>
      <c r="H20" s="110"/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/>
      <c r="O20" s="110">
        <v>0</v>
      </c>
      <c r="P20" s="110">
        <v>0</v>
      </c>
      <c r="Q20" s="110">
        <v>0</v>
      </c>
      <c r="R20" s="110"/>
      <c r="S20" s="110">
        <v>0</v>
      </c>
      <c r="T20" s="110">
        <v>0</v>
      </c>
      <c r="U20" s="110">
        <v>0</v>
      </c>
      <c r="V20" s="110">
        <v>0</v>
      </c>
      <c r="W20" s="110"/>
      <c r="X20" s="110">
        <v>0</v>
      </c>
      <c r="Y20" s="110">
        <v>0</v>
      </c>
      <c r="Z20" s="110">
        <v>0</v>
      </c>
      <c r="AA20" s="110">
        <v>0</v>
      </c>
      <c r="AB20" s="110">
        <v>0</v>
      </c>
      <c r="AC20" s="110">
        <v>0</v>
      </c>
      <c r="AD20" s="110">
        <v>0</v>
      </c>
      <c r="AE20" s="110"/>
      <c r="AF20" s="110">
        <v>0</v>
      </c>
      <c r="AG20" s="110">
        <v>0</v>
      </c>
    </row>
    <row r="21" spans="2:33" ht="15">
      <c r="B21" s="110"/>
      <c r="C21" s="110"/>
      <c r="D21" s="110">
        <v>2009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/>
      <c r="O21" s="110">
        <v>0</v>
      </c>
      <c r="P21" s="110">
        <v>0</v>
      </c>
      <c r="Q21" s="110">
        <v>0</v>
      </c>
      <c r="R21" s="110"/>
      <c r="S21" s="110">
        <v>0</v>
      </c>
      <c r="T21" s="110">
        <v>0</v>
      </c>
      <c r="U21" s="110">
        <v>0</v>
      </c>
      <c r="V21" s="110">
        <v>0</v>
      </c>
      <c r="W21" s="110">
        <v>0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0</v>
      </c>
      <c r="AD21" s="110">
        <v>0</v>
      </c>
      <c r="AE21" s="110">
        <v>0</v>
      </c>
      <c r="AF21" s="110">
        <v>0</v>
      </c>
      <c r="AG21" s="110">
        <v>0</v>
      </c>
    </row>
    <row r="22" spans="2:33" ht="15">
      <c r="B22" s="110"/>
      <c r="C22" s="110"/>
      <c r="D22" s="110">
        <v>2010</v>
      </c>
      <c r="E22" s="110">
        <v>0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10">
        <v>0</v>
      </c>
      <c r="W22" s="110">
        <v>0</v>
      </c>
      <c r="X22" s="110">
        <v>0</v>
      </c>
      <c r="Y22" s="110">
        <v>0</v>
      </c>
      <c r="Z22" s="110">
        <v>0</v>
      </c>
      <c r="AA22" s="110">
        <v>0</v>
      </c>
      <c r="AB22" s="110">
        <v>0</v>
      </c>
      <c r="AC22" s="110">
        <v>0</v>
      </c>
      <c r="AD22" s="110">
        <v>0</v>
      </c>
      <c r="AE22" s="110">
        <v>0</v>
      </c>
      <c r="AF22" s="110">
        <v>0</v>
      </c>
      <c r="AG22" s="110">
        <v>0</v>
      </c>
    </row>
    <row r="23" spans="2:33" ht="15">
      <c r="B23" s="110"/>
      <c r="C23" s="110"/>
      <c r="D23" s="110">
        <v>2011</v>
      </c>
      <c r="E23" s="110">
        <v>0</v>
      </c>
      <c r="F23" s="110">
        <v>0</v>
      </c>
      <c r="G23" s="110">
        <v>0</v>
      </c>
      <c r="H23" s="110">
        <v>0</v>
      </c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0</v>
      </c>
      <c r="U23" s="110">
        <v>0</v>
      </c>
      <c r="V23" s="110">
        <v>0</v>
      </c>
      <c r="W23" s="110">
        <v>0</v>
      </c>
      <c r="X23" s="110">
        <v>0</v>
      </c>
      <c r="Y23" s="110">
        <v>0</v>
      </c>
      <c r="Z23" s="110">
        <v>0</v>
      </c>
      <c r="AA23" s="110">
        <v>0</v>
      </c>
      <c r="AB23" s="110">
        <v>0</v>
      </c>
      <c r="AC23" s="110">
        <v>0</v>
      </c>
      <c r="AD23" s="110">
        <v>0</v>
      </c>
      <c r="AE23" s="110">
        <v>0</v>
      </c>
      <c r="AF23" s="110">
        <v>0</v>
      </c>
      <c r="AG23" s="110">
        <v>0</v>
      </c>
    </row>
    <row r="24" spans="2:33" ht="15">
      <c r="B24" s="110"/>
      <c r="C24" s="110"/>
      <c r="D24" s="110">
        <v>2012</v>
      </c>
      <c r="E24" s="110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0</v>
      </c>
      <c r="U24" s="110">
        <v>0</v>
      </c>
      <c r="V24" s="110">
        <v>0</v>
      </c>
      <c r="W24" s="110">
        <v>0</v>
      </c>
      <c r="X24" s="110">
        <v>0</v>
      </c>
      <c r="Y24" s="110">
        <v>0</v>
      </c>
      <c r="Z24" s="110">
        <v>0</v>
      </c>
      <c r="AA24" s="110">
        <v>0</v>
      </c>
      <c r="AB24" s="110">
        <v>0</v>
      </c>
      <c r="AC24" s="110">
        <v>0</v>
      </c>
      <c r="AD24" s="110">
        <v>0</v>
      </c>
      <c r="AE24" s="110">
        <v>0</v>
      </c>
      <c r="AF24" s="110">
        <v>0</v>
      </c>
      <c r="AG24" s="110">
        <v>0</v>
      </c>
    </row>
    <row r="25" spans="2:33" ht="15">
      <c r="B25" s="110"/>
      <c r="C25" s="110"/>
      <c r="D25" s="110">
        <v>2013</v>
      </c>
      <c r="E25" s="110">
        <v>0</v>
      </c>
      <c r="F25" s="110">
        <v>0</v>
      </c>
      <c r="G25" s="110">
        <v>0</v>
      </c>
      <c r="H25" s="110">
        <v>0</v>
      </c>
      <c r="I25" s="110">
        <v>0</v>
      </c>
      <c r="J25" s="110">
        <v>0</v>
      </c>
      <c r="K25" s="110">
        <v>0</v>
      </c>
      <c r="L25" s="110">
        <v>0</v>
      </c>
      <c r="M25" s="110">
        <v>0</v>
      </c>
      <c r="N25" s="110">
        <v>0</v>
      </c>
      <c r="O25" s="110">
        <v>0</v>
      </c>
      <c r="P25" s="110">
        <v>0</v>
      </c>
      <c r="Q25" s="110">
        <v>0</v>
      </c>
      <c r="R25" s="110">
        <v>0</v>
      </c>
      <c r="S25" s="110">
        <v>0</v>
      </c>
      <c r="T25" s="110">
        <v>0</v>
      </c>
      <c r="U25" s="110">
        <v>0</v>
      </c>
      <c r="V25" s="110">
        <v>0</v>
      </c>
      <c r="W25" s="110">
        <v>0</v>
      </c>
      <c r="X25" s="110">
        <v>0</v>
      </c>
      <c r="Y25" s="110">
        <v>0</v>
      </c>
      <c r="Z25" s="110">
        <v>0</v>
      </c>
      <c r="AA25" s="110">
        <v>0</v>
      </c>
      <c r="AB25" s="110">
        <v>0</v>
      </c>
      <c r="AC25" s="110">
        <v>0</v>
      </c>
      <c r="AD25" s="110">
        <v>0</v>
      </c>
      <c r="AE25" s="110">
        <v>0</v>
      </c>
      <c r="AF25" s="110">
        <v>0</v>
      </c>
      <c r="AG25" s="110">
        <v>0</v>
      </c>
    </row>
    <row r="26" spans="2:33" ht="15">
      <c r="B26" s="110"/>
      <c r="C26" s="110"/>
      <c r="D26" s="110">
        <v>2014</v>
      </c>
      <c r="E26" s="110">
        <v>0</v>
      </c>
      <c r="F26" s="110">
        <v>0</v>
      </c>
      <c r="G26" s="110">
        <v>0</v>
      </c>
      <c r="H26" s="110">
        <v>0</v>
      </c>
      <c r="I26" s="110">
        <v>0</v>
      </c>
      <c r="J26" s="110"/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10">
        <v>0</v>
      </c>
      <c r="S26" s="110">
        <v>0</v>
      </c>
      <c r="T26" s="110">
        <v>0</v>
      </c>
      <c r="U26" s="110">
        <v>0</v>
      </c>
      <c r="V26" s="110">
        <v>0</v>
      </c>
      <c r="W26" s="110">
        <v>0</v>
      </c>
      <c r="X26" s="110">
        <v>0</v>
      </c>
      <c r="Y26" s="110">
        <v>0</v>
      </c>
      <c r="Z26" s="110">
        <v>0</v>
      </c>
      <c r="AA26" s="110">
        <v>0</v>
      </c>
      <c r="AB26" s="110">
        <v>0</v>
      </c>
      <c r="AC26" s="110">
        <v>0</v>
      </c>
      <c r="AD26" s="110">
        <v>0</v>
      </c>
      <c r="AE26" s="110">
        <v>0</v>
      </c>
      <c r="AF26" s="110">
        <v>0</v>
      </c>
      <c r="AG26" s="110">
        <v>0</v>
      </c>
    </row>
    <row r="27" spans="2:33" ht="15">
      <c r="B27" s="110"/>
      <c r="C27" s="110"/>
      <c r="D27" s="110">
        <v>2015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  <c r="J27" s="110">
        <v>0</v>
      </c>
      <c r="K27" s="110">
        <v>0</v>
      </c>
      <c r="L27" s="110">
        <v>0</v>
      </c>
      <c r="M27" s="110">
        <v>0</v>
      </c>
      <c r="N27" s="110">
        <v>0</v>
      </c>
      <c r="O27" s="110">
        <v>0</v>
      </c>
      <c r="P27" s="110">
        <v>0</v>
      </c>
      <c r="Q27" s="110">
        <v>0</v>
      </c>
      <c r="R27" s="110">
        <v>0</v>
      </c>
      <c r="S27" s="110">
        <v>0</v>
      </c>
      <c r="T27" s="110">
        <v>0</v>
      </c>
      <c r="U27" s="110">
        <v>0</v>
      </c>
      <c r="V27" s="110">
        <v>0</v>
      </c>
      <c r="W27" s="110">
        <v>0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0</v>
      </c>
      <c r="AD27" s="110">
        <v>0</v>
      </c>
      <c r="AE27" s="110">
        <v>0</v>
      </c>
      <c r="AF27" s="110">
        <v>0</v>
      </c>
      <c r="AG27" s="110">
        <v>0</v>
      </c>
    </row>
    <row r="28" spans="2:33" ht="15">
      <c r="B28" s="110"/>
      <c r="C28" s="110"/>
      <c r="D28" s="110">
        <v>2016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1</v>
      </c>
      <c r="T28" s="110">
        <v>0</v>
      </c>
      <c r="U28" s="110">
        <v>0</v>
      </c>
      <c r="V28" s="110">
        <v>0</v>
      </c>
      <c r="W28" s="110">
        <v>0</v>
      </c>
      <c r="X28" s="110">
        <v>0</v>
      </c>
      <c r="Y28" s="110">
        <v>0</v>
      </c>
      <c r="Z28" s="110">
        <v>0</v>
      </c>
      <c r="AA28" s="110">
        <v>0</v>
      </c>
      <c r="AB28" s="110">
        <v>0</v>
      </c>
      <c r="AC28" s="110">
        <v>0</v>
      </c>
      <c r="AD28" s="110">
        <v>0</v>
      </c>
      <c r="AE28" s="110">
        <v>0</v>
      </c>
      <c r="AF28" s="110">
        <v>0</v>
      </c>
      <c r="AG28" s="110">
        <v>0</v>
      </c>
    </row>
    <row r="29" spans="2:33" ht="15">
      <c r="B29" s="110"/>
      <c r="C29" s="110"/>
      <c r="D29" s="110">
        <v>2017</v>
      </c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110">
        <v>0</v>
      </c>
      <c r="W29" s="110">
        <v>0</v>
      </c>
      <c r="X29" s="110">
        <v>0</v>
      </c>
      <c r="Y29" s="110">
        <v>0</v>
      </c>
      <c r="Z29" s="110">
        <v>0</v>
      </c>
      <c r="AA29" s="110">
        <v>0</v>
      </c>
      <c r="AB29" s="110">
        <v>0</v>
      </c>
      <c r="AC29" s="110">
        <v>0</v>
      </c>
      <c r="AD29" s="110">
        <v>0</v>
      </c>
      <c r="AE29" s="110">
        <v>0</v>
      </c>
      <c r="AF29" s="110">
        <v>0</v>
      </c>
      <c r="AG29" s="110">
        <v>0</v>
      </c>
    </row>
    <row r="30" spans="2:33" ht="15">
      <c r="B30" s="110"/>
      <c r="C30" s="110"/>
      <c r="D30" s="110">
        <v>2018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0">
        <v>0</v>
      </c>
      <c r="AE30" s="110">
        <v>0</v>
      </c>
      <c r="AF30" s="110">
        <v>0</v>
      </c>
      <c r="AG30" s="110">
        <v>0</v>
      </c>
    </row>
    <row r="31" spans="2:33" ht="15">
      <c r="B31" s="110"/>
      <c r="C31" s="110"/>
      <c r="D31" s="110">
        <v>2019</v>
      </c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0">
        <v>0</v>
      </c>
      <c r="T31" s="110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0">
        <v>0</v>
      </c>
      <c r="AE31" s="110">
        <v>0</v>
      </c>
      <c r="AF31" s="110">
        <v>0</v>
      </c>
      <c r="AG31" s="110">
        <v>0</v>
      </c>
    </row>
    <row r="32" spans="2:33" ht="15">
      <c r="B32" s="110"/>
      <c r="C32" s="110"/>
      <c r="D32" s="110">
        <v>2020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</row>
    <row r="33" spans="2:33" ht="15">
      <c r="B33" s="109" t="s">
        <v>281</v>
      </c>
      <c r="C33" s="109" t="s">
        <v>470</v>
      </c>
      <c r="D33" s="109">
        <v>2006</v>
      </c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</row>
    <row r="34" spans="2:33" ht="15">
      <c r="B34" s="109"/>
      <c r="C34" s="109"/>
      <c r="D34" s="109">
        <v>2007</v>
      </c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</row>
    <row r="35" spans="2:33" ht="15">
      <c r="B35" s="109"/>
      <c r="C35" s="109"/>
      <c r="D35" s="109">
        <v>2008</v>
      </c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</row>
    <row r="36" spans="2:33" ht="15">
      <c r="B36" s="109"/>
      <c r="C36" s="109"/>
      <c r="D36" s="109">
        <v>2009</v>
      </c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</row>
    <row r="37" spans="2:33" ht="15">
      <c r="B37" s="109"/>
      <c r="C37" s="109"/>
      <c r="D37" s="109">
        <v>2010</v>
      </c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</row>
    <row r="38" spans="2:33" ht="15">
      <c r="B38" s="109"/>
      <c r="C38" s="109"/>
      <c r="D38" s="109">
        <v>2011</v>
      </c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</row>
    <row r="39" spans="2:33" ht="15">
      <c r="B39" s="109"/>
      <c r="C39" s="109"/>
      <c r="D39" s="109">
        <v>2012</v>
      </c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</row>
    <row r="40" spans="2:33" ht="15">
      <c r="B40" s="109"/>
      <c r="C40" s="109"/>
      <c r="D40" s="109">
        <v>2013</v>
      </c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</row>
    <row r="41" spans="2:33" ht="15">
      <c r="B41" s="109"/>
      <c r="C41" s="109"/>
      <c r="D41" s="109">
        <v>2014</v>
      </c>
      <c r="E41" s="109">
        <v>0</v>
      </c>
      <c r="F41" s="109">
        <v>0</v>
      </c>
      <c r="G41" s="109"/>
      <c r="H41" s="109">
        <v>0</v>
      </c>
      <c r="I41" s="109"/>
      <c r="J41" s="109"/>
      <c r="K41" s="109"/>
      <c r="L41" s="109"/>
      <c r="M41" s="109"/>
      <c r="N41" s="109"/>
      <c r="O41" s="109">
        <v>0</v>
      </c>
      <c r="P41" s="109">
        <v>0</v>
      </c>
      <c r="Q41" s="109"/>
      <c r="R41" s="109">
        <v>0</v>
      </c>
      <c r="S41" s="109"/>
      <c r="T41" s="109">
        <v>0</v>
      </c>
      <c r="U41" s="109"/>
      <c r="V41" s="109"/>
      <c r="W41" s="109">
        <v>0</v>
      </c>
      <c r="X41" s="109"/>
      <c r="Y41" s="109">
        <v>0</v>
      </c>
      <c r="Z41" s="109">
        <v>0</v>
      </c>
      <c r="AA41" s="109"/>
      <c r="AB41" s="109">
        <v>0</v>
      </c>
      <c r="AC41" s="109">
        <v>0</v>
      </c>
      <c r="AD41" s="109">
        <v>0</v>
      </c>
      <c r="AE41" s="109"/>
      <c r="AF41" s="109"/>
      <c r="AG41" s="109">
        <v>0</v>
      </c>
    </row>
    <row r="42" spans="2:33" ht="15">
      <c r="B42" s="109"/>
      <c r="C42" s="109"/>
      <c r="D42" s="109">
        <v>2015</v>
      </c>
      <c r="E42" s="109">
        <v>0</v>
      </c>
      <c r="F42" s="109">
        <v>0</v>
      </c>
      <c r="G42" s="109">
        <v>0</v>
      </c>
      <c r="H42" s="109">
        <v>0</v>
      </c>
      <c r="I42" s="109">
        <v>0</v>
      </c>
      <c r="J42" s="109">
        <v>0</v>
      </c>
      <c r="K42" s="109">
        <v>0</v>
      </c>
      <c r="L42" s="109"/>
      <c r="M42" s="109">
        <v>0</v>
      </c>
      <c r="N42" s="109">
        <v>0</v>
      </c>
      <c r="O42" s="109">
        <v>0</v>
      </c>
      <c r="P42" s="109">
        <v>0</v>
      </c>
      <c r="Q42" s="109">
        <v>0</v>
      </c>
      <c r="R42" s="109">
        <v>0</v>
      </c>
      <c r="S42" s="109">
        <v>0</v>
      </c>
      <c r="T42" s="109">
        <v>0</v>
      </c>
      <c r="U42" s="109">
        <v>0</v>
      </c>
      <c r="V42" s="109">
        <v>0</v>
      </c>
      <c r="W42" s="109">
        <v>0</v>
      </c>
      <c r="X42" s="109">
        <v>0</v>
      </c>
      <c r="Y42" s="109">
        <v>0</v>
      </c>
      <c r="Z42" s="109">
        <v>0</v>
      </c>
      <c r="AA42" s="109">
        <v>0</v>
      </c>
      <c r="AB42" s="109">
        <v>0</v>
      </c>
      <c r="AC42" s="109">
        <v>0</v>
      </c>
      <c r="AD42" s="109">
        <v>0</v>
      </c>
      <c r="AE42" s="109">
        <v>0</v>
      </c>
      <c r="AF42" s="109">
        <v>0</v>
      </c>
      <c r="AG42" s="109">
        <v>0</v>
      </c>
    </row>
    <row r="43" spans="2:33" ht="15">
      <c r="B43" s="109"/>
      <c r="C43" s="109"/>
      <c r="D43" s="109">
        <v>2016</v>
      </c>
      <c r="E43" s="109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09">
        <v>1</v>
      </c>
      <c r="T43" s="109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09">
        <v>0</v>
      </c>
      <c r="AD43" s="109">
        <v>0</v>
      </c>
      <c r="AE43" s="109">
        <v>0</v>
      </c>
      <c r="AF43" s="109">
        <v>0</v>
      </c>
      <c r="AG43" s="109">
        <v>0</v>
      </c>
    </row>
    <row r="44" spans="2:33" ht="15">
      <c r="B44" s="109"/>
      <c r="C44" s="109"/>
      <c r="D44" s="109">
        <v>2017</v>
      </c>
      <c r="E44" s="109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>
        <v>0</v>
      </c>
      <c r="R44" s="109">
        <v>0</v>
      </c>
      <c r="S44" s="109">
        <v>0</v>
      </c>
      <c r="T44" s="109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09">
        <v>0</v>
      </c>
      <c r="AD44" s="109">
        <v>0</v>
      </c>
      <c r="AE44" s="109">
        <v>0</v>
      </c>
      <c r="AF44" s="109">
        <v>0</v>
      </c>
      <c r="AG44" s="109">
        <v>0</v>
      </c>
    </row>
    <row r="45" spans="2:33" ht="15">
      <c r="B45" s="109"/>
      <c r="C45" s="109"/>
      <c r="D45" s="109">
        <v>2018</v>
      </c>
      <c r="E45" s="109">
        <v>0</v>
      </c>
      <c r="F45" s="109">
        <v>0</v>
      </c>
      <c r="G45" s="109">
        <v>0</v>
      </c>
      <c r="H45" s="109">
        <v>0</v>
      </c>
      <c r="I45" s="109">
        <v>0</v>
      </c>
      <c r="J45" s="109">
        <v>0</v>
      </c>
      <c r="K45" s="109">
        <v>0</v>
      </c>
      <c r="L45" s="109">
        <v>0</v>
      </c>
      <c r="M45" s="109">
        <v>0</v>
      </c>
      <c r="N45" s="109">
        <v>0</v>
      </c>
      <c r="O45" s="109">
        <v>0</v>
      </c>
      <c r="P45" s="109">
        <v>0</v>
      </c>
      <c r="Q45" s="109">
        <v>0</v>
      </c>
      <c r="R45" s="109">
        <v>0</v>
      </c>
      <c r="S45" s="109">
        <v>0</v>
      </c>
      <c r="T45" s="109">
        <v>0</v>
      </c>
      <c r="U45" s="109">
        <v>0</v>
      </c>
      <c r="V45" s="109">
        <v>0</v>
      </c>
      <c r="W45" s="109">
        <v>0</v>
      </c>
      <c r="X45" s="109">
        <v>0</v>
      </c>
      <c r="Y45" s="109">
        <v>0</v>
      </c>
      <c r="Z45" s="109">
        <v>0</v>
      </c>
      <c r="AA45" s="109">
        <v>0</v>
      </c>
      <c r="AB45" s="109">
        <v>0</v>
      </c>
      <c r="AC45" s="109">
        <v>0</v>
      </c>
      <c r="AD45" s="109">
        <v>0</v>
      </c>
      <c r="AE45" s="109">
        <v>0</v>
      </c>
      <c r="AF45" s="109">
        <v>0</v>
      </c>
      <c r="AG45" s="109">
        <v>0</v>
      </c>
    </row>
    <row r="46" spans="2:33" ht="15">
      <c r="B46" s="109"/>
      <c r="C46" s="109"/>
      <c r="D46" s="109">
        <v>2019</v>
      </c>
      <c r="E46" s="109">
        <v>0</v>
      </c>
      <c r="F46" s="109">
        <v>0</v>
      </c>
      <c r="G46" s="109">
        <v>0</v>
      </c>
      <c r="H46" s="109">
        <v>0</v>
      </c>
      <c r="I46" s="109">
        <v>0</v>
      </c>
      <c r="J46" s="109">
        <v>0</v>
      </c>
      <c r="K46" s="109">
        <v>0</v>
      </c>
      <c r="L46" s="109">
        <v>0</v>
      </c>
      <c r="M46" s="109">
        <v>0</v>
      </c>
      <c r="N46" s="109">
        <v>0</v>
      </c>
      <c r="O46" s="109">
        <v>0</v>
      </c>
      <c r="P46" s="109">
        <v>0</v>
      </c>
      <c r="Q46" s="109">
        <v>0</v>
      </c>
      <c r="R46" s="109">
        <v>0</v>
      </c>
      <c r="S46" s="109">
        <v>0</v>
      </c>
      <c r="T46" s="109">
        <v>0</v>
      </c>
      <c r="U46" s="109">
        <v>0</v>
      </c>
      <c r="V46" s="109">
        <v>0</v>
      </c>
      <c r="W46" s="109">
        <v>0</v>
      </c>
      <c r="X46" s="109">
        <v>0</v>
      </c>
      <c r="Y46" s="109">
        <v>0</v>
      </c>
      <c r="Z46" s="109">
        <v>0</v>
      </c>
      <c r="AA46" s="109">
        <v>0</v>
      </c>
      <c r="AB46" s="109">
        <v>0</v>
      </c>
      <c r="AC46" s="109">
        <v>0</v>
      </c>
      <c r="AD46" s="109">
        <v>0</v>
      </c>
      <c r="AE46" s="109">
        <v>0</v>
      </c>
      <c r="AF46" s="109">
        <v>0</v>
      </c>
      <c r="AG46" s="109">
        <v>0</v>
      </c>
    </row>
    <row r="47" spans="2:33" ht="15">
      <c r="B47" s="109"/>
      <c r="C47" s="109"/>
      <c r="D47" s="109">
        <v>2020</v>
      </c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</row>
    <row r="48" spans="2:33" ht="15">
      <c r="B48" s="110" t="s">
        <v>282</v>
      </c>
      <c r="C48" s="110" t="s">
        <v>471</v>
      </c>
      <c r="D48" s="110">
        <v>2006</v>
      </c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</row>
    <row r="49" spans="2:33" ht="15">
      <c r="B49" s="110"/>
      <c r="C49" s="110"/>
      <c r="D49" s="110">
        <v>2007</v>
      </c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</row>
    <row r="50" spans="2:33" ht="15">
      <c r="B50" s="110"/>
      <c r="C50" s="110"/>
      <c r="D50" s="110">
        <v>2008</v>
      </c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</row>
    <row r="51" spans="2:33" ht="15">
      <c r="B51" s="110"/>
      <c r="C51" s="110"/>
      <c r="D51" s="110">
        <v>2009</v>
      </c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</row>
    <row r="52" spans="2:33" ht="15">
      <c r="B52" s="110"/>
      <c r="C52" s="110"/>
      <c r="D52" s="110">
        <v>2010</v>
      </c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</row>
    <row r="53" spans="2:33" ht="15">
      <c r="B53" s="110"/>
      <c r="C53" s="110"/>
      <c r="D53" s="110">
        <v>2011</v>
      </c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</row>
    <row r="54" spans="2:33" ht="15">
      <c r="B54" s="110"/>
      <c r="C54" s="110"/>
      <c r="D54" s="110">
        <v>2012</v>
      </c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</row>
    <row r="55" spans="2:33" ht="15">
      <c r="B55" s="110"/>
      <c r="C55" s="110"/>
      <c r="D55" s="110">
        <v>2013</v>
      </c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</row>
    <row r="56" spans="2:33" ht="15">
      <c r="B56" s="110"/>
      <c r="C56" s="110"/>
      <c r="D56" s="110">
        <v>2014</v>
      </c>
      <c r="E56" s="110">
        <v>0</v>
      </c>
      <c r="F56" s="110">
        <v>0</v>
      </c>
      <c r="G56" s="110"/>
      <c r="H56" s="110">
        <v>0</v>
      </c>
      <c r="I56" s="110"/>
      <c r="J56" s="110"/>
      <c r="K56" s="110"/>
      <c r="L56" s="110"/>
      <c r="M56" s="110"/>
      <c r="N56" s="110"/>
      <c r="O56" s="110">
        <v>0</v>
      </c>
      <c r="P56" s="110">
        <v>0</v>
      </c>
      <c r="Q56" s="110"/>
      <c r="R56" s="110">
        <v>0</v>
      </c>
      <c r="S56" s="110"/>
      <c r="T56" s="110">
        <v>0</v>
      </c>
      <c r="U56" s="110"/>
      <c r="V56" s="110"/>
      <c r="W56" s="110">
        <v>0</v>
      </c>
      <c r="X56" s="110"/>
      <c r="Y56" s="110">
        <v>0</v>
      </c>
      <c r="Z56" s="110">
        <v>0</v>
      </c>
      <c r="AA56" s="110"/>
      <c r="AB56" s="110">
        <v>0</v>
      </c>
      <c r="AC56" s="110">
        <v>0</v>
      </c>
      <c r="AD56" s="110">
        <v>0</v>
      </c>
      <c r="AE56" s="110"/>
      <c r="AF56" s="110"/>
      <c r="AG56" s="110">
        <v>0</v>
      </c>
    </row>
    <row r="57" spans="2:33" ht="15">
      <c r="B57" s="110"/>
      <c r="C57" s="110"/>
      <c r="D57" s="110">
        <v>2015</v>
      </c>
      <c r="E57" s="110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0">
        <v>0</v>
      </c>
      <c r="T57" s="110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0">
        <v>0</v>
      </c>
      <c r="AE57" s="110">
        <v>0</v>
      </c>
      <c r="AF57" s="110">
        <v>0</v>
      </c>
      <c r="AG57" s="110">
        <v>0</v>
      </c>
    </row>
    <row r="58" spans="2:33" ht="15">
      <c r="B58" s="110"/>
      <c r="C58" s="110"/>
      <c r="D58" s="110">
        <v>2016</v>
      </c>
      <c r="E58" s="110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0">
        <v>0</v>
      </c>
      <c r="T58" s="110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0">
        <v>0</v>
      </c>
      <c r="AE58" s="110">
        <v>0</v>
      </c>
      <c r="AF58" s="110">
        <v>0</v>
      </c>
      <c r="AG58" s="110">
        <v>0</v>
      </c>
    </row>
    <row r="59" spans="2:33" ht="15">
      <c r="B59" s="110"/>
      <c r="C59" s="110"/>
      <c r="D59" s="110">
        <v>2017</v>
      </c>
      <c r="E59" s="110">
        <v>0</v>
      </c>
      <c r="F59" s="110">
        <v>0</v>
      </c>
      <c r="G59" s="110">
        <v>0</v>
      </c>
      <c r="H59" s="110">
        <v>0</v>
      </c>
      <c r="I59" s="110">
        <v>0</v>
      </c>
      <c r="J59" s="110">
        <v>0</v>
      </c>
      <c r="K59" s="110">
        <v>0</v>
      </c>
      <c r="L59" s="110">
        <v>0</v>
      </c>
      <c r="M59" s="110">
        <v>0</v>
      </c>
      <c r="N59" s="110">
        <v>0</v>
      </c>
      <c r="O59" s="110">
        <v>0</v>
      </c>
      <c r="P59" s="110">
        <v>0</v>
      </c>
      <c r="Q59" s="110">
        <v>0</v>
      </c>
      <c r="R59" s="110">
        <v>0</v>
      </c>
      <c r="S59" s="110">
        <v>0</v>
      </c>
      <c r="T59" s="110">
        <v>0</v>
      </c>
      <c r="U59" s="110">
        <v>0</v>
      </c>
      <c r="V59" s="110">
        <v>0</v>
      </c>
      <c r="W59" s="110">
        <v>0</v>
      </c>
      <c r="X59" s="110">
        <v>0</v>
      </c>
      <c r="Y59" s="110">
        <v>0</v>
      </c>
      <c r="Z59" s="110">
        <v>0</v>
      </c>
      <c r="AA59" s="110">
        <v>0</v>
      </c>
      <c r="AB59" s="110">
        <v>0</v>
      </c>
      <c r="AC59" s="110">
        <v>0</v>
      </c>
      <c r="AD59" s="110">
        <v>0</v>
      </c>
      <c r="AE59" s="110">
        <v>0</v>
      </c>
      <c r="AF59" s="110">
        <v>0</v>
      </c>
      <c r="AG59" s="110">
        <v>0</v>
      </c>
    </row>
    <row r="60" spans="2:33" ht="15">
      <c r="B60" s="110"/>
      <c r="C60" s="110"/>
      <c r="D60" s="110">
        <v>2018</v>
      </c>
      <c r="E60" s="110">
        <v>0</v>
      </c>
      <c r="F60" s="110">
        <v>0</v>
      </c>
      <c r="G60" s="110">
        <v>0</v>
      </c>
      <c r="H60" s="110">
        <v>0</v>
      </c>
      <c r="I60" s="110">
        <v>0</v>
      </c>
      <c r="J60" s="110">
        <v>0</v>
      </c>
      <c r="K60" s="110">
        <v>0</v>
      </c>
      <c r="L60" s="110">
        <v>0</v>
      </c>
      <c r="M60" s="110">
        <v>0</v>
      </c>
      <c r="N60" s="110">
        <v>0</v>
      </c>
      <c r="O60" s="110">
        <v>0</v>
      </c>
      <c r="P60" s="110">
        <v>0</v>
      </c>
      <c r="Q60" s="110">
        <v>0</v>
      </c>
      <c r="R60" s="110">
        <v>0</v>
      </c>
      <c r="S60" s="110">
        <v>0</v>
      </c>
      <c r="T60" s="110">
        <v>0</v>
      </c>
      <c r="U60" s="110">
        <v>0</v>
      </c>
      <c r="V60" s="110">
        <v>0</v>
      </c>
      <c r="W60" s="110">
        <v>0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0</v>
      </c>
      <c r="AD60" s="110">
        <v>0</v>
      </c>
      <c r="AE60" s="110">
        <v>0</v>
      </c>
      <c r="AF60" s="110">
        <v>0</v>
      </c>
      <c r="AG60" s="110">
        <v>0</v>
      </c>
    </row>
    <row r="61" spans="2:33" ht="15">
      <c r="B61" s="110"/>
      <c r="C61" s="110"/>
      <c r="D61" s="110">
        <v>2019</v>
      </c>
      <c r="E61" s="110">
        <v>0</v>
      </c>
      <c r="F61" s="110">
        <v>0</v>
      </c>
      <c r="G61" s="110">
        <v>0</v>
      </c>
      <c r="H61" s="110">
        <v>0</v>
      </c>
      <c r="I61" s="110">
        <v>0</v>
      </c>
      <c r="J61" s="110">
        <v>0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0</v>
      </c>
      <c r="Q61" s="110">
        <v>0</v>
      </c>
      <c r="R61" s="110">
        <v>0</v>
      </c>
      <c r="S61" s="110">
        <v>0</v>
      </c>
      <c r="T61" s="110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0">
        <v>0</v>
      </c>
      <c r="AE61" s="110">
        <v>0</v>
      </c>
      <c r="AF61" s="110">
        <v>0</v>
      </c>
      <c r="AG61" s="110">
        <v>0</v>
      </c>
    </row>
    <row r="62" spans="2:33" ht="15">
      <c r="B62" s="110"/>
      <c r="C62" s="110"/>
      <c r="D62" s="110">
        <v>2020</v>
      </c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</row>
    <row r="63" spans="2:33" ht="15">
      <c r="B63" s="109" t="s">
        <v>145</v>
      </c>
      <c r="C63" s="109" t="s">
        <v>472</v>
      </c>
      <c r="D63" s="109">
        <v>2006</v>
      </c>
      <c r="E63" s="109">
        <v>0</v>
      </c>
      <c r="F63" s="109">
        <v>0</v>
      </c>
      <c r="G63" s="109">
        <v>0</v>
      </c>
      <c r="H63" s="109"/>
      <c r="I63" s="109"/>
      <c r="J63" s="109">
        <v>0</v>
      </c>
      <c r="K63" s="109">
        <v>0</v>
      </c>
      <c r="L63" s="109">
        <v>0</v>
      </c>
      <c r="M63" s="109"/>
      <c r="N63" s="109"/>
      <c r="O63" s="109">
        <v>0</v>
      </c>
      <c r="P63" s="109">
        <v>0</v>
      </c>
      <c r="Q63" s="109"/>
      <c r="R63" s="109"/>
      <c r="S63" s="109"/>
      <c r="T63" s="109">
        <v>0</v>
      </c>
      <c r="U63" s="109">
        <v>0</v>
      </c>
      <c r="V63" s="109">
        <v>0</v>
      </c>
      <c r="W63" s="109"/>
      <c r="X63" s="109">
        <v>0</v>
      </c>
      <c r="Y63" s="109">
        <v>0</v>
      </c>
      <c r="Z63" s="109">
        <v>0</v>
      </c>
      <c r="AA63" s="109">
        <v>0</v>
      </c>
      <c r="AB63" s="109"/>
      <c r="AC63" s="109">
        <v>0</v>
      </c>
      <c r="AD63" s="109"/>
      <c r="AE63" s="109"/>
      <c r="AF63" s="109"/>
      <c r="AG63" s="109">
        <v>0</v>
      </c>
    </row>
    <row r="64" spans="2:33" ht="15">
      <c r="B64" s="109"/>
      <c r="C64" s="109"/>
      <c r="D64" s="109">
        <v>2007</v>
      </c>
      <c r="E64" s="109">
        <v>0</v>
      </c>
      <c r="F64" s="109">
        <v>0</v>
      </c>
      <c r="G64" s="109">
        <v>0</v>
      </c>
      <c r="H64" s="109"/>
      <c r="I64" s="109">
        <v>0</v>
      </c>
      <c r="J64" s="109">
        <v>0</v>
      </c>
      <c r="K64" s="109">
        <v>0</v>
      </c>
      <c r="L64" s="109">
        <v>0</v>
      </c>
      <c r="M64" s="109">
        <v>0</v>
      </c>
      <c r="N64" s="109"/>
      <c r="O64" s="109">
        <v>0</v>
      </c>
      <c r="P64" s="109">
        <v>0</v>
      </c>
      <c r="Q64" s="109">
        <v>0</v>
      </c>
      <c r="R64" s="109"/>
      <c r="S64" s="109">
        <v>0</v>
      </c>
      <c r="T64" s="109">
        <v>0</v>
      </c>
      <c r="U64" s="109">
        <v>0</v>
      </c>
      <c r="V64" s="109">
        <v>0</v>
      </c>
      <c r="W64" s="109"/>
      <c r="X64" s="109">
        <v>0</v>
      </c>
      <c r="Y64" s="109">
        <v>0</v>
      </c>
      <c r="Z64" s="109">
        <v>0</v>
      </c>
      <c r="AA64" s="109">
        <v>0</v>
      </c>
      <c r="AB64" s="109">
        <v>0</v>
      </c>
      <c r="AC64" s="109">
        <v>0</v>
      </c>
      <c r="AD64" s="109">
        <v>0</v>
      </c>
      <c r="AE64" s="109">
        <v>0</v>
      </c>
      <c r="AF64" s="109">
        <v>0</v>
      </c>
      <c r="AG64" s="109">
        <v>0</v>
      </c>
    </row>
    <row r="65" spans="2:33" ht="15">
      <c r="B65" s="109"/>
      <c r="C65" s="109"/>
      <c r="D65" s="109">
        <v>2008</v>
      </c>
      <c r="E65" s="109">
        <v>0</v>
      </c>
      <c r="F65" s="109">
        <v>0</v>
      </c>
      <c r="G65" s="109">
        <v>0</v>
      </c>
      <c r="H65" s="109"/>
      <c r="I65" s="109">
        <v>0</v>
      </c>
      <c r="J65" s="109">
        <v>0</v>
      </c>
      <c r="K65" s="109">
        <v>0</v>
      </c>
      <c r="L65" s="109">
        <v>0</v>
      </c>
      <c r="M65" s="109">
        <v>0</v>
      </c>
      <c r="N65" s="109"/>
      <c r="O65" s="109">
        <v>0</v>
      </c>
      <c r="P65" s="109">
        <v>0</v>
      </c>
      <c r="Q65" s="109">
        <v>0</v>
      </c>
      <c r="R65" s="109"/>
      <c r="S65" s="109">
        <v>0</v>
      </c>
      <c r="T65" s="109">
        <v>0</v>
      </c>
      <c r="U65" s="109">
        <v>0</v>
      </c>
      <c r="V65" s="109">
        <v>0</v>
      </c>
      <c r="W65" s="109"/>
      <c r="X65" s="109">
        <v>0</v>
      </c>
      <c r="Y65" s="109">
        <v>0</v>
      </c>
      <c r="Z65" s="109">
        <v>0</v>
      </c>
      <c r="AA65" s="109">
        <v>0</v>
      </c>
      <c r="AB65" s="109">
        <v>0</v>
      </c>
      <c r="AC65" s="109">
        <v>0</v>
      </c>
      <c r="AD65" s="109">
        <v>0</v>
      </c>
      <c r="AE65" s="109"/>
      <c r="AF65" s="109">
        <v>0</v>
      </c>
      <c r="AG65" s="109">
        <v>0</v>
      </c>
    </row>
    <row r="66" spans="2:33" ht="15">
      <c r="B66" s="109"/>
      <c r="C66" s="109"/>
      <c r="D66" s="109">
        <v>2009</v>
      </c>
      <c r="E66" s="109">
        <v>0</v>
      </c>
      <c r="F66" s="109">
        <v>0</v>
      </c>
      <c r="G66" s="109">
        <v>0</v>
      </c>
      <c r="H66" s="109">
        <v>0</v>
      </c>
      <c r="I66" s="109">
        <v>0</v>
      </c>
      <c r="J66" s="109">
        <v>0</v>
      </c>
      <c r="K66" s="109">
        <v>0</v>
      </c>
      <c r="L66" s="109">
        <v>0</v>
      </c>
      <c r="M66" s="109">
        <v>0</v>
      </c>
      <c r="N66" s="109"/>
      <c r="O66" s="109">
        <v>0</v>
      </c>
      <c r="P66" s="109">
        <v>0</v>
      </c>
      <c r="Q66" s="109">
        <v>0</v>
      </c>
      <c r="R66" s="109"/>
      <c r="S66" s="109">
        <v>0</v>
      </c>
      <c r="T66" s="109">
        <v>0</v>
      </c>
      <c r="U66" s="109">
        <v>0</v>
      </c>
      <c r="V66" s="109">
        <v>0</v>
      </c>
      <c r="W66" s="109">
        <v>0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09">
        <v>0</v>
      </c>
      <c r="AD66" s="109">
        <v>0</v>
      </c>
      <c r="AE66" s="109">
        <v>0</v>
      </c>
      <c r="AF66" s="109">
        <v>0</v>
      </c>
      <c r="AG66" s="109">
        <v>0</v>
      </c>
    </row>
    <row r="67" spans="2:33" ht="15">
      <c r="B67" s="109"/>
      <c r="C67" s="109"/>
      <c r="D67" s="109">
        <v>2010</v>
      </c>
      <c r="E67" s="109">
        <v>0</v>
      </c>
      <c r="F67" s="109">
        <v>0</v>
      </c>
      <c r="G67" s="109">
        <v>0</v>
      </c>
      <c r="H67" s="109">
        <v>0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09">
        <v>0</v>
      </c>
      <c r="W67" s="109">
        <v>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09">
        <v>0</v>
      </c>
      <c r="AD67" s="109">
        <v>0</v>
      </c>
      <c r="AE67" s="109">
        <v>0</v>
      </c>
      <c r="AF67" s="109">
        <v>0</v>
      </c>
      <c r="AG67" s="109">
        <v>0</v>
      </c>
    </row>
    <row r="68" spans="2:33" ht="15">
      <c r="B68" s="109"/>
      <c r="C68" s="109"/>
      <c r="D68" s="109">
        <v>2011</v>
      </c>
      <c r="E68" s="109">
        <v>0</v>
      </c>
      <c r="F68" s="109">
        <v>0</v>
      </c>
      <c r="G68" s="109">
        <v>0</v>
      </c>
      <c r="H68" s="109">
        <v>0</v>
      </c>
      <c r="I68" s="109">
        <v>0</v>
      </c>
      <c r="J68" s="109">
        <v>0</v>
      </c>
      <c r="K68" s="109">
        <v>0</v>
      </c>
      <c r="L68" s="109">
        <v>0</v>
      </c>
      <c r="M68" s="109">
        <v>0</v>
      </c>
      <c r="N68" s="109">
        <v>0</v>
      </c>
      <c r="O68" s="109">
        <v>0</v>
      </c>
      <c r="P68" s="109">
        <v>0</v>
      </c>
      <c r="Q68" s="109">
        <v>0</v>
      </c>
      <c r="R68" s="109">
        <v>0</v>
      </c>
      <c r="S68" s="109">
        <v>0</v>
      </c>
      <c r="T68" s="109">
        <v>0</v>
      </c>
      <c r="U68" s="109">
        <v>0</v>
      </c>
      <c r="V68" s="109">
        <v>0</v>
      </c>
      <c r="W68" s="109">
        <v>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09">
        <v>0</v>
      </c>
      <c r="AD68" s="109">
        <v>0</v>
      </c>
      <c r="AE68" s="109">
        <v>0</v>
      </c>
      <c r="AF68" s="109">
        <v>0</v>
      </c>
      <c r="AG68" s="109">
        <v>0</v>
      </c>
    </row>
    <row r="69" spans="2:33" ht="15">
      <c r="B69" s="109"/>
      <c r="C69" s="109"/>
      <c r="D69" s="109">
        <v>2012</v>
      </c>
      <c r="E69" s="109">
        <v>0</v>
      </c>
      <c r="F69" s="109">
        <v>0</v>
      </c>
      <c r="G69" s="109">
        <v>0</v>
      </c>
      <c r="H69" s="109">
        <v>0</v>
      </c>
      <c r="I69" s="109">
        <v>0</v>
      </c>
      <c r="J69" s="109">
        <v>0</v>
      </c>
      <c r="K69" s="109">
        <v>0</v>
      </c>
      <c r="L69" s="109">
        <v>0</v>
      </c>
      <c r="M69" s="109">
        <v>0</v>
      </c>
      <c r="N69" s="109">
        <v>0</v>
      </c>
      <c r="O69" s="109">
        <v>0</v>
      </c>
      <c r="P69" s="109">
        <v>0</v>
      </c>
      <c r="Q69" s="109">
        <v>0</v>
      </c>
      <c r="R69" s="109">
        <v>0</v>
      </c>
      <c r="S69" s="109">
        <v>0</v>
      </c>
      <c r="T69" s="109">
        <v>0</v>
      </c>
      <c r="U69" s="109">
        <v>0</v>
      </c>
      <c r="V69" s="109">
        <v>0</v>
      </c>
      <c r="W69" s="109">
        <v>0</v>
      </c>
      <c r="X69" s="109">
        <v>0</v>
      </c>
      <c r="Y69" s="109">
        <v>0</v>
      </c>
      <c r="Z69" s="109">
        <v>0</v>
      </c>
      <c r="AA69" s="109">
        <v>0</v>
      </c>
      <c r="AB69" s="109">
        <v>0</v>
      </c>
      <c r="AC69" s="109">
        <v>0</v>
      </c>
      <c r="AD69" s="109">
        <v>0</v>
      </c>
      <c r="AE69" s="109">
        <v>0</v>
      </c>
      <c r="AF69" s="109">
        <v>0</v>
      </c>
      <c r="AG69" s="109">
        <v>0</v>
      </c>
    </row>
    <row r="70" spans="2:33" ht="15">
      <c r="B70" s="109"/>
      <c r="C70" s="109"/>
      <c r="D70" s="109">
        <v>2013</v>
      </c>
      <c r="E70" s="109">
        <v>0</v>
      </c>
      <c r="F70" s="109">
        <v>0</v>
      </c>
      <c r="G70" s="109">
        <v>0</v>
      </c>
      <c r="H70" s="109">
        <v>0</v>
      </c>
      <c r="I70" s="109">
        <v>0</v>
      </c>
      <c r="J70" s="109">
        <v>0</v>
      </c>
      <c r="K70" s="109">
        <v>0</v>
      </c>
      <c r="L70" s="109">
        <v>0</v>
      </c>
      <c r="M70" s="109">
        <v>0</v>
      </c>
      <c r="N70" s="109">
        <v>0</v>
      </c>
      <c r="O70" s="109">
        <v>0</v>
      </c>
      <c r="P70" s="109">
        <v>0</v>
      </c>
      <c r="Q70" s="109">
        <v>0</v>
      </c>
      <c r="R70" s="109">
        <v>0</v>
      </c>
      <c r="S70" s="109">
        <v>0</v>
      </c>
      <c r="T70" s="109">
        <v>0</v>
      </c>
      <c r="U70" s="109">
        <v>0</v>
      </c>
      <c r="V70" s="109">
        <v>0</v>
      </c>
      <c r="W70" s="109">
        <v>0</v>
      </c>
      <c r="X70" s="109">
        <v>0</v>
      </c>
      <c r="Y70" s="109">
        <v>0</v>
      </c>
      <c r="Z70" s="109">
        <v>0</v>
      </c>
      <c r="AA70" s="109">
        <v>0</v>
      </c>
      <c r="AB70" s="109">
        <v>0</v>
      </c>
      <c r="AC70" s="109">
        <v>0</v>
      </c>
      <c r="AD70" s="109">
        <v>0</v>
      </c>
      <c r="AE70" s="109">
        <v>0</v>
      </c>
      <c r="AF70" s="109">
        <v>0</v>
      </c>
      <c r="AG70" s="109">
        <v>0</v>
      </c>
    </row>
    <row r="71" spans="2:33" ht="15">
      <c r="B71" s="109"/>
      <c r="C71" s="109"/>
      <c r="D71" s="109">
        <v>2014</v>
      </c>
      <c r="E71" s="109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09">
        <v>0</v>
      </c>
      <c r="T71" s="109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09">
        <v>0</v>
      </c>
      <c r="AD71" s="109">
        <v>0</v>
      </c>
      <c r="AE71" s="109">
        <v>0</v>
      </c>
      <c r="AF71" s="109">
        <v>0</v>
      </c>
      <c r="AG71" s="109">
        <v>0</v>
      </c>
    </row>
    <row r="72" spans="2:33" ht="15">
      <c r="B72" s="109"/>
      <c r="C72" s="109"/>
      <c r="D72" s="109">
        <v>2015</v>
      </c>
      <c r="E72" s="109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>
        <v>0</v>
      </c>
      <c r="R72" s="109">
        <v>0</v>
      </c>
      <c r="S72" s="109">
        <v>0</v>
      </c>
      <c r="T72" s="109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09">
        <v>0</v>
      </c>
      <c r="AD72" s="109">
        <v>0</v>
      </c>
      <c r="AE72" s="109">
        <v>0</v>
      </c>
      <c r="AF72" s="109">
        <v>0</v>
      </c>
      <c r="AG72" s="109">
        <v>0</v>
      </c>
    </row>
    <row r="73" spans="2:33" ht="15">
      <c r="B73" s="109"/>
      <c r="C73" s="109"/>
      <c r="D73" s="109">
        <v>2016</v>
      </c>
      <c r="E73" s="109">
        <v>0</v>
      </c>
      <c r="F73" s="109">
        <v>0</v>
      </c>
      <c r="G73" s="109">
        <v>0</v>
      </c>
      <c r="H73" s="109">
        <v>0</v>
      </c>
      <c r="I73" s="109">
        <v>0</v>
      </c>
      <c r="J73" s="109">
        <v>0</v>
      </c>
      <c r="K73" s="109">
        <v>0</v>
      </c>
      <c r="L73" s="109">
        <v>0</v>
      </c>
      <c r="M73" s="109">
        <v>0</v>
      </c>
      <c r="N73" s="109">
        <v>0</v>
      </c>
      <c r="O73" s="109">
        <v>0</v>
      </c>
      <c r="P73" s="109">
        <v>0</v>
      </c>
      <c r="Q73" s="109">
        <v>0</v>
      </c>
      <c r="R73" s="109">
        <v>0</v>
      </c>
      <c r="S73" s="109">
        <v>0</v>
      </c>
      <c r="T73" s="109">
        <v>0</v>
      </c>
      <c r="U73" s="109">
        <v>0</v>
      </c>
      <c r="V73" s="109">
        <v>0</v>
      </c>
      <c r="W73" s="109">
        <v>0</v>
      </c>
      <c r="X73" s="109">
        <v>0</v>
      </c>
      <c r="Y73" s="109">
        <v>0</v>
      </c>
      <c r="Z73" s="109">
        <v>0</v>
      </c>
      <c r="AA73" s="109">
        <v>0</v>
      </c>
      <c r="AB73" s="109">
        <v>0</v>
      </c>
      <c r="AC73" s="109">
        <v>0</v>
      </c>
      <c r="AD73" s="109">
        <v>0</v>
      </c>
      <c r="AE73" s="109">
        <v>0</v>
      </c>
      <c r="AF73" s="109">
        <v>0</v>
      </c>
      <c r="AG73" s="109">
        <v>0</v>
      </c>
    </row>
    <row r="74" spans="2:33" ht="15">
      <c r="B74" s="109"/>
      <c r="C74" s="109"/>
      <c r="D74" s="109">
        <v>2017</v>
      </c>
      <c r="E74" s="109">
        <v>0</v>
      </c>
      <c r="F74" s="109">
        <v>0</v>
      </c>
      <c r="G74" s="109">
        <v>0</v>
      </c>
      <c r="H74" s="109">
        <v>0</v>
      </c>
      <c r="I74" s="109">
        <v>0</v>
      </c>
      <c r="J74" s="109">
        <v>0</v>
      </c>
      <c r="K74" s="109">
        <v>0</v>
      </c>
      <c r="L74" s="109">
        <v>0</v>
      </c>
      <c r="M74" s="109">
        <v>0</v>
      </c>
      <c r="N74" s="109">
        <v>0</v>
      </c>
      <c r="O74" s="109">
        <v>0</v>
      </c>
      <c r="P74" s="109">
        <v>0</v>
      </c>
      <c r="Q74" s="109">
        <v>0</v>
      </c>
      <c r="R74" s="109">
        <v>0</v>
      </c>
      <c r="S74" s="109">
        <v>0</v>
      </c>
      <c r="T74" s="109">
        <v>0</v>
      </c>
      <c r="U74" s="109">
        <v>0</v>
      </c>
      <c r="V74" s="109">
        <v>0</v>
      </c>
      <c r="W74" s="109">
        <v>0</v>
      </c>
      <c r="X74" s="109">
        <v>0</v>
      </c>
      <c r="Y74" s="109">
        <v>0</v>
      </c>
      <c r="Z74" s="109">
        <v>0</v>
      </c>
      <c r="AA74" s="109">
        <v>0</v>
      </c>
      <c r="AB74" s="109">
        <v>0</v>
      </c>
      <c r="AC74" s="109">
        <v>0</v>
      </c>
      <c r="AD74" s="109">
        <v>0</v>
      </c>
      <c r="AE74" s="109">
        <v>0</v>
      </c>
      <c r="AF74" s="109">
        <v>0</v>
      </c>
      <c r="AG74" s="109">
        <v>0</v>
      </c>
    </row>
    <row r="75" spans="2:33" ht="15">
      <c r="B75" s="109"/>
      <c r="C75" s="109"/>
      <c r="D75" s="109">
        <v>2018</v>
      </c>
      <c r="E75" s="109">
        <v>0</v>
      </c>
      <c r="F75" s="109">
        <v>0</v>
      </c>
      <c r="G75" s="109">
        <v>0</v>
      </c>
      <c r="H75" s="109">
        <v>0</v>
      </c>
      <c r="I75" s="109">
        <v>0</v>
      </c>
      <c r="J75" s="109">
        <v>0</v>
      </c>
      <c r="K75" s="109">
        <v>0</v>
      </c>
      <c r="L75" s="109">
        <v>0</v>
      </c>
      <c r="M75" s="109">
        <v>0</v>
      </c>
      <c r="N75" s="109">
        <v>0</v>
      </c>
      <c r="O75" s="109">
        <v>0</v>
      </c>
      <c r="P75" s="109">
        <v>0</v>
      </c>
      <c r="Q75" s="109">
        <v>0</v>
      </c>
      <c r="R75" s="109">
        <v>0</v>
      </c>
      <c r="S75" s="109">
        <v>0</v>
      </c>
      <c r="T75" s="109">
        <v>0</v>
      </c>
      <c r="U75" s="109">
        <v>0</v>
      </c>
      <c r="V75" s="109">
        <v>0</v>
      </c>
      <c r="W75" s="109">
        <v>0</v>
      </c>
      <c r="X75" s="109">
        <v>0</v>
      </c>
      <c r="Y75" s="109">
        <v>0</v>
      </c>
      <c r="Z75" s="109">
        <v>0</v>
      </c>
      <c r="AA75" s="109">
        <v>0</v>
      </c>
      <c r="AB75" s="109">
        <v>0</v>
      </c>
      <c r="AC75" s="109">
        <v>0</v>
      </c>
      <c r="AD75" s="109">
        <v>0</v>
      </c>
      <c r="AE75" s="109">
        <v>0</v>
      </c>
      <c r="AF75" s="109">
        <v>0</v>
      </c>
      <c r="AG75" s="109">
        <v>0</v>
      </c>
    </row>
    <row r="76" spans="2:33" ht="15">
      <c r="B76" s="109"/>
      <c r="C76" s="109"/>
      <c r="D76" s="109">
        <v>2019</v>
      </c>
      <c r="E76" s="109">
        <v>0</v>
      </c>
      <c r="F76" s="109">
        <v>0</v>
      </c>
      <c r="G76" s="109">
        <v>0</v>
      </c>
      <c r="H76" s="109">
        <v>0</v>
      </c>
      <c r="I76" s="109">
        <v>0</v>
      </c>
      <c r="J76" s="109">
        <v>0</v>
      </c>
      <c r="K76" s="109">
        <v>0</v>
      </c>
      <c r="L76" s="109">
        <v>0</v>
      </c>
      <c r="M76" s="109">
        <v>0</v>
      </c>
      <c r="N76" s="109">
        <v>0</v>
      </c>
      <c r="O76" s="109">
        <v>0</v>
      </c>
      <c r="P76" s="109">
        <v>0</v>
      </c>
      <c r="Q76" s="109">
        <v>0</v>
      </c>
      <c r="R76" s="109">
        <v>0</v>
      </c>
      <c r="S76" s="109">
        <v>0</v>
      </c>
      <c r="T76" s="109">
        <v>0</v>
      </c>
      <c r="U76" s="109">
        <v>0</v>
      </c>
      <c r="V76" s="109">
        <v>0</v>
      </c>
      <c r="W76" s="109">
        <v>0</v>
      </c>
      <c r="X76" s="109">
        <v>0</v>
      </c>
      <c r="Y76" s="109">
        <v>0</v>
      </c>
      <c r="Z76" s="109">
        <v>0</v>
      </c>
      <c r="AA76" s="109">
        <v>0</v>
      </c>
      <c r="AB76" s="109">
        <v>0</v>
      </c>
      <c r="AC76" s="109">
        <v>0</v>
      </c>
      <c r="AD76" s="109">
        <v>0</v>
      </c>
      <c r="AE76" s="109">
        <v>0</v>
      </c>
      <c r="AF76" s="109">
        <v>0</v>
      </c>
      <c r="AG76" s="109">
        <v>0</v>
      </c>
    </row>
    <row r="77" spans="2:33" ht="15">
      <c r="B77" s="109"/>
      <c r="C77" s="109"/>
      <c r="D77" s="109">
        <v>2020</v>
      </c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</row>
    <row r="78" spans="2:33" ht="15">
      <c r="B78" s="110" t="s">
        <v>146</v>
      </c>
      <c r="C78" s="110" t="s">
        <v>473</v>
      </c>
      <c r="D78" s="110">
        <v>2006</v>
      </c>
      <c r="E78" s="110">
        <v>26</v>
      </c>
      <c r="F78" s="110">
        <v>14</v>
      </c>
      <c r="G78" s="110">
        <v>7</v>
      </c>
      <c r="H78" s="110"/>
      <c r="I78" s="110"/>
      <c r="J78" s="110">
        <v>49</v>
      </c>
      <c r="K78" s="110">
        <v>39</v>
      </c>
      <c r="L78" s="110">
        <v>2</v>
      </c>
      <c r="M78" s="110"/>
      <c r="N78" s="110">
        <v>20</v>
      </c>
      <c r="O78" s="110">
        <v>1</v>
      </c>
      <c r="P78" s="110">
        <v>5</v>
      </c>
      <c r="Q78" s="110">
        <v>13</v>
      </c>
      <c r="R78" s="110"/>
      <c r="S78" s="110">
        <v>23</v>
      </c>
      <c r="T78" s="110">
        <v>0</v>
      </c>
      <c r="U78" s="110">
        <v>16</v>
      </c>
      <c r="V78" s="110">
        <v>8</v>
      </c>
      <c r="W78" s="110"/>
      <c r="X78" s="110">
        <v>7</v>
      </c>
      <c r="Y78" s="110">
        <v>2</v>
      </c>
      <c r="Z78" s="110">
        <v>1</v>
      </c>
      <c r="AA78" s="110">
        <v>87</v>
      </c>
      <c r="AB78" s="110">
        <v>9</v>
      </c>
      <c r="AC78" s="114">
        <v>0</v>
      </c>
      <c r="AD78" s="110">
        <v>8</v>
      </c>
      <c r="AE78" s="110">
        <v>10</v>
      </c>
      <c r="AF78" s="110">
        <v>12</v>
      </c>
      <c r="AG78" s="110">
        <v>3</v>
      </c>
    </row>
    <row r="79" spans="2:33" ht="15">
      <c r="B79" s="110"/>
      <c r="C79" s="110"/>
      <c r="D79" s="110">
        <v>2007</v>
      </c>
      <c r="E79" s="110">
        <v>34</v>
      </c>
      <c r="F79" s="110">
        <v>24</v>
      </c>
      <c r="G79" s="110">
        <v>8</v>
      </c>
      <c r="H79" s="110"/>
      <c r="I79" s="110">
        <v>0</v>
      </c>
      <c r="J79" s="110">
        <v>41</v>
      </c>
      <c r="K79" s="110">
        <v>54</v>
      </c>
      <c r="L79" s="110">
        <v>2</v>
      </c>
      <c r="M79" s="110">
        <v>13</v>
      </c>
      <c r="N79" s="110">
        <v>22</v>
      </c>
      <c r="O79" s="110">
        <v>4</v>
      </c>
      <c r="P79" s="110">
        <v>2</v>
      </c>
      <c r="Q79" s="110">
        <v>7</v>
      </c>
      <c r="R79" s="110"/>
      <c r="S79" s="110">
        <v>27</v>
      </c>
      <c r="T79" s="110">
        <v>0</v>
      </c>
      <c r="U79" s="110">
        <v>4</v>
      </c>
      <c r="V79" s="110">
        <v>7</v>
      </c>
      <c r="W79" s="110"/>
      <c r="X79" s="110">
        <v>4</v>
      </c>
      <c r="Y79" s="110">
        <v>7</v>
      </c>
      <c r="Z79" s="110">
        <v>2</v>
      </c>
      <c r="AA79" s="110">
        <v>107</v>
      </c>
      <c r="AB79" s="110">
        <v>8</v>
      </c>
      <c r="AC79" s="110">
        <v>69</v>
      </c>
      <c r="AD79" s="110">
        <v>8</v>
      </c>
      <c r="AE79" s="110">
        <v>15</v>
      </c>
      <c r="AF79" s="110">
        <v>13</v>
      </c>
      <c r="AG79" s="110">
        <v>1</v>
      </c>
    </row>
    <row r="80" spans="2:33" ht="15">
      <c r="B80" s="110"/>
      <c r="C80" s="110"/>
      <c r="D80" s="110">
        <v>2008</v>
      </c>
      <c r="E80" s="110">
        <v>23</v>
      </c>
      <c r="F80" s="110">
        <v>14</v>
      </c>
      <c r="G80" s="110">
        <v>6</v>
      </c>
      <c r="H80" s="110"/>
      <c r="I80" s="110">
        <v>0</v>
      </c>
      <c r="J80" s="110">
        <v>42</v>
      </c>
      <c r="K80" s="110">
        <v>32</v>
      </c>
      <c r="L80" s="110">
        <v>2</v>
      </c>
      <c r="M80" s="110">
        <v>0</v>
      </c>
      <c r="N80" s="110">
        <v>12</v>
      </c>
      <c r="O80" s="110">
        <v>2</v>
      </c>
      <c r="P80" s="110">
        <v>1</v>
      </c>
      <c r="Q80" s="110">
        <v>14</v>
      </c>
      <c r="R80" s="110"/>
      <c r="S80" s="110">
        <v>16</v>
      </c>
      <c r="T80" s="110">
        <v>0</v>
      </c>
      <c r="U80" s="110">
        <v>8</v>
      </c>
      <c r="V80" s="110">
        <v>4</v>
      </c>
      <c r="W80" s="110"/>
      <c r="X80" s="110">
        <v>7</v>
      </c>
      <c r="Y80" s="110">
        <v>5</v>
      </c>
      <c r="Z80" s="110">
        <v>0</v>
      </c>
      <c r="AA80" s="110">
        <v>102</v>
      </c>
      <c r="AB80" s="110">
        <v>10</v>
      </c>
      <c r="AC80" s="110">
        <v>74</v>
      </c>
      <c r="AD80" s="110">
        <v>1</v>
      </c>
      <c r="AE80" s="110"/>
      <c r="AF80" s="110">
        <v>15</v>
      </c>
      <c r="AG80" s="110">
        <v>5</v>
      </c>
    </row>
    <row r="81" spans="2:33" ht="15">
      <c r="B81" s="110"/>
      <c r="C81" s="110"/>
      <c r="D81" s="110">
        <v>2009</v>
      </c>
      <c r="E81" s="110">
        <v>27</v>
      </c>
      <c r="F81" s="110">
        <v>6</v>
      </c>
      <c r="G81" s="110">
        <v>1</v>
      </c>
      <c r="H81" s="110">
        <v>4</v>
      </c>
      <c r="I81" s="110">
        <v>0</v>
      </c>
      <c r="J81" s="110">
        <v>33</v>
      </c>
      <c r="K81" s="110">
        <v>22</v>
      </c>
      <c r="L81" s="110">
        <v>0</v>
      </c>
      <c r="M81" s="110">
        <v>1</v>
      </c>
      <c r="N81" s="110">
        <v>16</v>
      </c>
      <c r="O81" s="110">
        <v>4</v>
      </c>
      <c r="P81" s="110">
        <v>3</v>
      </c>
      <c r="Q81" s="114">
        <v>22</v>
      </c>
      <c r="R81" s="110"/>
      <c r="S81" s="110">
        <v>11</v>
      </c>
      <c r="T81" s="110">
        <v>0</v>
      </c>
      <c r="U81" s="112">
        <v>0</v>
      </c>
      <c r="V81" s="110">
        <v>3</v>
      </c>
      <c r="W81" s="110">
        <v>0</v>
      </c>
      <c r="X81" s="110">
        <v>4</v>
      </c>
      <c r="Y81" s="110">
        <v>4</v>
      </c>
      <c r="Z81" s="110">
        <v>0</v>
      </c>
      <c r="AA81" s="112">
        <v>50</v>
      </c>
      <c r="AB81" s="110">
        <v>5</v>
      </c>
      <c r="AC81" s="112">
        <v>50</v>
      </c>
      <c r="AD81" s="110">
        <v>7</v>
      </c>
      <c r="AE81" s="110">
        <v>7</v>
      </c>
      <c r="AF81" s="110">
        <v>14</v>
      </c>
      <c r="AG81" s="110">
        <v>2</v>
      </c>
    </row>
    <row r="82" spans="2:33" ht="15.75" thickBot="1">
      <c r="B82" s="110"/>
      <c r="C82" s="110"/>
      <c r="D82" s="110">
        <v>2010</v>
      </c>
      <c r="E82" s="110">
        <v>23</v>
      </c>
      <c r="F82" s="110">
        <v>4</v>
      </c>
      <c r="G82" s="110">
        <v>9</v>
      </c>
      <c r="H82" s="110">
        <v>4</v>
      </c>
      <c r="I82" s="110">
        <v>0</v>
      </c>
      <c r="J82" s="110">
        <v>45</v>
      </c>
      <c r="K82" s="110">
        <v>32</v>
      </c>
      <c r="L82" s="110">
        <v>4</v>
      </c>
      <c r="M82" s="112">
        <v>10</v>
      </c>
      <c r="N82" s="110">
        <v>8</v>
      </c>
      <c r="O82" s="110">
        <v>3</v>
      </c>
      <c r="P82" s="110">
        <v>3</v>
      </c>
      <c r="Q82" s="110">
        <v>17</v>
      </c>
      <c r="R82" s="110">
        <v>10</v>
      </c>
      <c r="S82" s="114">
        <v>22</v>
      </c>
      <c r="T82" s="110">
        <v>0</v>
      </c>
      <c r="U82" s="110">
        <v>3</v>
      </c>
      <c r="V82" s="110">
        <v>2</v>
      </c>
      <c r="W82" s="110">
        <v>0</v>
      </c>
      <c r="X82" s="110">
        <v>5</v>
      </c>
      <c r="Y82" s="110">
        <v>1</v>
      </c>
      <c r="Z82" s="110">
        <v>1</v>
      </c>
      <c r="AA82" s="110">
        <v>52</v>
      </c>
      <c r="AB82" s="110">
        <v>3</v>
      </c>
      <c r="AC82" s="110">
        <v>65</v>
      </c>
      <c r="AD82" s="110">
        <v>5</v>
      </c>
      <c r="AE82" s="110">
        <v>7</v>
      </c>
      <c r="AF82" s="112">
        <v>2</v>
      </c>
      <c r="AG82" s="110">
        <v>2</v>
      </c>
    </row>
    <row r="83" spans="2:33" ht="15.75" thickBot="1">
      <c r="B83" s="110"/>
      <c r="C83" s="110"/>
      <c r="D83" s="110">
        <v>2011</v>
      </c>
      <c r="E83" s="110">
        <v>25</v>
      </c>
      <c r="F83" s="110">
        <v>9</v>
      </c>
      <c r="G83" s="110">
        <v>8</v>
      </c>
      <c r="H83" s="110">
        <v>1</v>
      </c>
      <c r="I83" s="110">
        <v>0</v>
      </c>
      <c r="J83" s="116">
        <v>21</v>
      </c>
      <c r="K83" s="110">
        <v>25</v>
      </c>
      <c r="L83" s="110">
        <v>3</v>
      </c>
      <c r="M83" s="110">
        <v>5</v>
      </c>
      <c r="N83" s="110">
        <v>6</v>
      </c>
      <c r="O83" s="110">
        <v>3</v>
      </c>
      <c r="P83" s="110">
        <v>3</v>
      </c>
      <c r="Q83" s="110">
        <v>9</v>
      </c>
      <c r="R83" s="110">
        <v>8</v>
      </c>
      <c r="S83" s="110">
        <v>21</v>
      </c>
      <c r="T83" s="110">
        <v>0</v>
      </c>
      <c r="U83" s="110">
        <v>1</v>
      </c>
      <c r="V83" s="110">
        <v>2</v>
      </c>
      <c r="W83" s="110">
        <v>0</v>
      </c>
      <c r="X83" s="110">
        <v>5</v>
      </c>
      <c r="Y83" s="110">
        <v>3</v>
      </c>
      <c r="Z83" s="110">
        <v>1</v>
      </c>
      <c r="AA83" s="110">
        <v>46</v>
      </c>
      <c r="AB83" s="110">
        <v>3</v>
      </c>
      <c r="AC83" s="110">
        <v>50</v>
      </c>
      <c r="AD83" s="110">
        <v>3</v>
      </c>
      <c r="AE83" s="110">
        <v>5</v>
      </c>
      <c r="AF83" s="110">
        <v>14</v>
      </c>
      <c r="AG83" s="110">
        <v>1</v>
      </c>
    </row>
    <row r="84" spans="2:33" ht="15.75" thickBot="1">
      <c r="B84" s="110"/>
      <c r="C84" s="110"/>
      <c r="D84" s="110">
        <v>2012</v>
      </c>
      <c r="E84" s="110">
        <v>24</v>
      </c>
      <c r="F84" s="110">
        <v>5</v>
      </c>
      <c r="G84" s="110">
        <v>15</v>
      </c>
      <c r="H84" s="110">
        <v>2</v>
      </c>
      <c r="I84" s="110">
        <v>0</v>
      </c>
      <c r="J84" s="110">
        <v>34</v>
      </c>
      <c r="K84" s="110">
        <v>36</v>
      </c>
      <c r="L84" s="110">
        <v>4</v>
      </c>
      <c r="M84" s="110">
        <v>3</v>
      </c>
      <c r="N84" s="112">
        <v>2</v>
      </c>
      <c r="O84" s="110">
        <v>3</v>
      </c>
      <c r="P84" s="110">
        <v>6</v>
      </c>
      <c r="Q84" s="110">
        <v>10</v>
      </c>
      <c r="R84" s="112">
        <v>17</v>
      </c>
      <c r="S84" s="110">
        <v>23</v>
      </c>
      <c r="T84" s="110">
        <v>0</v>
      </c>
      <c r="U84" s="110">
        <v>5</v>
      </c>
      <c r="V84" s="110">
        <v>2</v>
      </c>
      <c r="W84" s="110">
        <v>0</v>
      </c>
      <c r="X84" s="110">
        <v>3</v>
      </c>
      <c r="Y84" s="110">
        <v>0</v>
      </c>
      <c r="Z84" s="110">
        <v>0</v>
      </c>
      <c r="AA84" s="110">
        <v>36</v>
      </c>
      <c r="AB84" s="110">
        <v>5</v>
      </c>
      <c r="AC84" s="110">
        <v>60</v>
      </c>
      <c r="AD84" s="110">
        <v>10</v>
      </c>
      <c r="AE84" s="110">
        <v>6</v>
      </c>
      <c r="AF84" s="110">
        <v>15</v>
      </c>
      <c r="AG84" s="110">
        <v>4</v>
      </c>
    </row>
    <row r="85" spans="2:33" ht="15.75" thickBot="1">
      <c r="B85" s="110"/>
      <c r="C85" s="110"/>
      <c r="D85" s="110">
        <v>2013</v>
      </c>
      <c r="E85" s="110">
        <v>25</v>
      </c>
      <c r="F85" s="110">
        <v>6</v>
      </c>
      <c r="G85" s="110">
        <v>12</v>
      </c>
      <c r="H85" s="110">
        <v>3</v>
      </c>
      <c r="I85" s="110">
        <v>0</v>
      </c>
      <c r="J85" s="110">
        <v>26</v>
      </c>
      <c r="K85" s="110">
        <v>35</v>
      </c>
      <c r="L85" s="110">
        <v>1</v>
      </c>
      <c r="M85" s="110">
        <v>2</v>
      </c>
      <c r="N85" s="110">
        <v>3</v>
      </c>
      <c r="O85" s="110">
        <v>3</v>
      </c>
      <c r="P85" s="110">
        <v>1</v>
      </c>
      <c r="Q85" s="110">
        <v>19</v>
      </c>
      <c r="R85" s="110">
        <v>12</v>
      </c>
      <c r="S85" s="110">
        <v>19</v>
      </c>
      <c r="T85" s="110">
        <v>0</v>
      </c>
      <c r="U85" s="112">
        <v>7</v>
      </c>
      <c r="V85" s="110">
        <v>2</v>
      </c>
      <c r="W85" s="110">
        <v>0</v>
      </c>
      <c r="X85" s="110">
        <v>0</v>
      </c>
      <c r="Y85" s="116">
        <v>4</v>
      </c>
      <c r="Z85" s="110">
        <v>1</v>
      </c>
      <c r="AA85" s="110">
        <v>34</v>
      </c>
      <c r="AB85" s="110">
        <v>5</v>
      </c>
      <c r="AC85" s="110">
        <v>48</v>
      </c>
      <c r="AD85" s="110">
        <v>9</v>
      </c>
      <c r="AE85" s="110">
        <v>9</v>
      </c>
      <c r="AF85" s="110">
        <v>11</v>
      </c>
      <c r="AG85" s="110">
        <v>2</v>
      </c>
    </row>
    <row r="86" spans="2:33" ht="15">
      <c r="B86" s="110"/>
      <c r="C86" s="110"/>
      <c r="D86" s="110">
        <v>2014</v>
      </c>
      <c r="E86" s="110">
        <v>18</v>
      </c>
      <c r="F86" s="110">
        <v>11</v>
      </c>
      <c r="G86" s="110">
        <v>12</v>
      </c>
      <c r="H86" s="110">
        <v>2</v>
      </c>
      <c r="I86" s="110">
        <v>0</v>
      </c>
      <c r="J86" s="110">
        <v>32</v>
      </c>
      <c r="K86" s="110">
        <v>23</v>
      </c>
      <c r="L86" s="110">
        <v>0</v>
      </c>
      <c r="M86" s="110">
        <v>0</v>
      </c>
      <c r="N86" s="110">
        <v>3</v>
      </c>
      <c r="O86" s="110">
        <v>3</v>
      </c>
      <c r="P86" s="110">
        <v>2</v>
      </c>
      <c r="Q86" s="114">
        <v>26</v>
      </c>
      <c r="R86" s="110">
        <v>5</v>
      </c>
      <c r="S86" s="110">
        <v>13</v>
      </c>
      <c r="T86" s="110">
        <v>1</v>
      </c>
      <c r="U86" s="112">
        <v>9</v>
      </c>
      <c r="V86" s="110">
        <v>5</v>
      </c>
      <c r="W86" s="110">
        <v>0</v>
      </c>
      <c r="X86" s="110">
        <v>0</v>
      </c>
      <c r="Y86" s="110">
        <v>4</v>
      </c>
      <c r="Z86" s="110">
        <v>2</v>
      </c>
      <c r="AA86" s="112">
        <v>24</v>
      </c>
      <c r="AB86" s="110">
        <v>5</v>
      </c>
      <c r="AC86" s="110">
        <v>70</v>
      </c>
      <c r="AD86" s="110">
        <v>4</v>
      </c>
      <c r="AE86" s="110">
        <v>7</v>
      </c>
      <c r="AF86" s="110">
        <v>12</v>
      </c>
      <c r="AG86" s="110">
        <v>0</v>
      </c>
    </row>
    <row r="87" spans="2:33" ht="15">
      <c r="B87" s="110"/>
      <c r="C87" s="110"/>
      <c r="D87" s="110">
        <v>2015</v>
      </c>
      <c r="E87" s="110">
        <v>23</v>
      </c>
      <c r="F87" s="110">
        <v>2</v>
      </c>
      <c r="G87" s="110">
        <v>7</v>
      </c>
      <c r="H87" s="110">
        <v>2</v>
      </c>
      <c r="I87" s="110">
        <v>0</v>
      </c>
      <c r="J87" s="110">
        <v>17</v>
      </c>
      <c r="K87" s="110">
        <v>39</v>
      </c>
      <c r="L87" s="110">
        <v>0</v>
      </c>
      <c r="M87" s="110">
        <v>4</v>
      </c>
      <c r="N87" s="110">
        <v>5</v>
      </c>
      <c r="O87" s="110">
        <v>2</v>
      </c>
      <c r="P87" s="110">
        <v>5</v>
      </c>
      <c r="Q87" s="110">
        <v>11</v>
      </c>
      <c r="R87" s="110">
        <v>11</v>
      </c>
      <c r="S87" s="110">
        <v>11</v>
      </c>
      <c r="T87" s="110">
        <v>0</v>
      </c>
      <c r="U87" s="110">
        <v>7</v>
      </c>
      <c r="V87" s="110">
        <v>1</v>
      </c>
      <c r="W87" s="110">
        <v>0</v>
      </c>
      <c r="X87" s="110">
        <v>4</v>
      </c>
      <c r="Y87" s="110">
        <v>2</v>
      </c>
      <c r="Z87" s="110">
        <v>0</v>
      </c>
      <c r="AA87" s="110">
        <v>39</v>
      </c>
      <c r="AB87" s="110">
        <v>1</v>
      </c>
      <c r="AC87" s="113">
        <v>18</v>
      </c>
      <c r="AD87" s="110">
        <v>5</v>
      </c>
      <c r="AE87" s="110">
        <v>12</v>
      </c>
      <c r="AF87" s="110">
        <v>12</v>
      </c>
      <c r="AG87" s="110">
        <v>0</v>
      </c>
    </row>
    <row r="88" spans="2:33" ht="15">
      <c r="B88" s="110"/>
      <c r="C88" s="110"/>
      <c r="D88" s="110">
        <v>2016</v>
      </c>
      <c r="E88" s="110">
        <v>22</v>
      </c>
      <c r="F88" s="110">
        <v>8</v>
      </c>
      <c r="G88" s="110">
        <v>5</v>
      </c>
      <c r="H88" s="110">
        <v>1</v>
      </c>
      <c r="I88" s="110">
        <v>0</v>
      </c>
      <c r="J88" s="110">
        <v>17</v>
      </c>
      <c r="K88" s="110">
        <v>34</v>
      </c>
      <c r="L88" s="110">
        <v>0</v>
      </c>
      <c r="M88" s="110">
        <v>5</v>
      </c>
      <c r="N88" s="110">
        <v>0</v>
      </c>
      <c r="O88" s="110">
        <v>3</v>
      </c>
      <c r="P88" s="110">
        <v>2</v>
      </c>
      <c r="Q88" s="110">
        <v>14</v>
      </c>
      <c r="R88" s="110">
        <v>5</v>
      </c>
      <c r="S88" s="110">
        <v>12</v>
      </c>
      <c r="T88" s="110">
        <v>0</v>
      </c>
      <c r="U88" s="110">
        <v>6</v>
      </c>
      <c r="V88" s="110">
        <v>3</v>
      </c>
      <c r="W88" s="110">
        <v>1</v>
      </c>
      <c r="X88" s="110">
        <v>0</v>
      </c>
      <c r="Y88" s="110">
        <v>1</v>
      </c>
      <c r="Z88" s="110">
        <v>0</v>
      </c>
      <c r="AA88" s="110">
        <v>39</v>
      </c>
      <c r="AB88" s="110">
        <v>0</v>
      </c>
      <c r="AC88" s="110">
        <v>21</v>
      </c>
      <c r="AD88" s="110">
        <v>2</v>
      </c>
      <c r="AE88" s="110">
        <v>4</v>
      </c>
      <c r="AF88" s="110">
        <v>9</v>
      </c>
      <c r="AG88" s="110">
        <v>3</v>
      </c>
    </row>
    <row r="89" spans="2:33" ht="15">
      <c r="B89" s="110"/>
      <c r="C89" s="110"/>
      <c r="D89" s="110">
        <v>2017</v>
      </c>
      <c r="E89" s="110">
        <v>19</v>
      </c>
      <c r="F89" s="110">
        <v>3</v>
      </c>
      <c r="G89" s="110">
        <v>8</v>
      </c>
      <c r="H89" s="110">
        <v>0</v>
      </c>
      <c r="I89" s="110">
        <v>0</v>
      </c>
      <c r="J89" s="110">
        <v>28</v>
      </c>
      <c r="K89" s="110">
        <v>31</v>
      </c>
      <c r="L89" s="110">
        <v>0</v>
      </c>
      <c r="M89" s="110">
        <v>4</v>
      </c>
      <c r="N89" s="110">
        <v>1</v>
      </c>
      <c r="O89" s="110">
        <v>1</v>
      </c>
      <c r="P89" s="110">
        <v>5</v>
      </c>
      <c r="Q89" s="110">
        <v>16</v>
      </c>
      <c r="R89" s="110">
        <v>5</v>
      </c>
      <c r="S89" s="110">
        <v>14</v>
      </c>
      <c r="T89" s="110">
        <v>0</v>
      </c>
      <c r="U89" s="110">
        <v>4</v>
      </c>
      <c r="V89" s="110">
        <v>1</v>
      </c>
      <c r="W89" s="110">
        <v>0</v>
      </c>
      <c r="X89" s="110">
        <v>2</v>
      </c>
      <c r="Y89" s="110">
        <v>1</v>
      </c>
      <c r="Z89" s="110">
        <v>0</v>
      </c>
      <c r="AA89" s="110">
        <v>25</v>
      </c>
      <c r="AB89" s="110">
        <v>0</v>
      </c>
      <c r="AC89" s="110">
        <v>18</v>
      </c>
      <c r="AD89" s="110">
        <v>6</v>
      </c>
      <c r="AE89" s="110">
        <v>2</v>
      </c>
      <c r="AF89" s="110">
        <v>13</v>
      </c>
      <c r="AG89" s="110">
        <v>1</v>
      </c>
    </row>
    <row r="90" spans="2:33" ht="15.75" thickBot="1">
      <c r="B90" s="110"/>
      <c r="C90" s="110"/>
      <c r="D90" s="110">
        <v>2018</v>
      </c>
      <c r="E90" s="110">
        <v>28</v>
      </c>
      <c r="F90" s="110">
        <v>3</v>
      </c>
      <c r="G90" s="110">
        <v>6</v>
      </c>
      <c r="H90" s="110">
        <v>0</v>
      </c>
      <c r="I90" s="110">
        <v>0</v>
      </c>
      <c r="J90" s="110">
        <v>29</v>
      </c>
      <c r="K90" s="110">
        <v>31</v>
      </c>
      <c r="L90" s="110">
        <v>1</v>
      </c>
      <c r="M90" s="110">
        <v>3</v>
      </c>
      <c r="N90" s="112">
        <v>6</v>
      </c>
      <c r="O90" s="112">
        <v>6</v>
      </c>
      <c r="P90" s="110">
        <v>4</v>
      </c>
      <c r="Q90" s="110">
        <v>9</v>
      </c>
      <c r="R90" s="110">
        <v>5</v>
      </c>
      <c r="S90" s="110">
        <v>15</v>
      </c>
      <c r="T90" s="110">
        <v>0</v>
      </c>
      <c r="U90" s="112">
        <v>0</v>
      </c>
      <c r="V90" s="110">
        <v>1</v>
      </c>
      <c r="W90" s="110">
        <v>0</v>
      </c>
      <c r="X90" s="110">
        <v>4</v>
      </c>
      <c r="Y90" s="110">
        <v>3</v>
      </c>
      <c r="Z90" s="110">
        <v>1</v>
      </c>
      <c r="AA90" s="110">
        <v>28</v>
      </c>
      <c r="AB90" s="110">
        <v>2</v>
      </c>
      <c r="AC90" s="112">
        <v>36</v>
      </c>
      <c r="AD90" s="110">
        <v>3</v>
      </c>
      <c r="AE90" s="110">
        <v>9</v>
      </c>
      <c r="AF90" s="110">
        <v>13</v>
      </c>
      <c r="AG90" s="110">
        <v>1</v>
      </c>
    </row>
    <row r="91" spans="2:33" ht="15.75" thickBot="1">
      <c r="B91" s="110"/>
      <c r="C91" s="110"/>
      <c r="D91" s="110">
        <v>2019</v>
      </c>
      <c r="E91" s="110">
        <v>22</v>
      </c>
      <c r="F91" s="110">
        <v>6</v>
      </c>
      <c r="G91" s="110">
        <v>8</v>
      </c>
      <c r="H91" s="110">
        <v>0</v>
      </c>
      <c r="I91" s="110">
        <v>0</v>
      </c>
      <c r="J91" s="110">
        <v>28</v>
      </c>
      <c r="K91" s="110">
        <v>22</v>
      </c>
      <c r="L91" s="110">
        <v>0</v>
      </c>
      <c r="M91" s="110">
        <v>2</v>
      </c>
      <c r="N91" s="110">
        <v>0</v>
      </c>
      <c r="O91" s="110">
        <v>3</v>
      </c>
      <c r="P91" s="110">
        <v>4</v>
      </c>
      <c r="Q91" s="110">
        <v>16</v>
      </c>
      <c r="R91" s="110">
        <v>6</v>
      </c>
      <c r="S91" s="110">
        <v>13</v>
      </c>
      <c r="T91" s="110">
        <v>0</v>
      </c>
      <c r="U91" s="110">
        <v>1</v>
      </c>
      <c r="V91" s="110">
        <v>0</v>
      </c>
      <c r="W91" s="110">
        <v>0</v>
      </c>
      <c r="X91" s="110">
        <v>2</v>
      </c>
      <c r="Y91" s="110">
        <v>3</v>
      </c>
      <c r="Z91" s="110">
        <v>0</v>
      </c>
      <c r="AA91" s="110">
        <v>22</v>
      </c>
      <c r="AB91" s="116">
        <v>6</v>
      </c>
      <c r="AC91" s="112">
        <v>47</v>
      </c>
      <c r="AD91" s="110">
        <v>2</v>
      </c>
      <c r="AE91" s="110">
        <v>5</v>
      </c>
      <c r="AF91" s="110">
        <v>11</v>
      </c>
      <c r="AG91" s="110">
        <v>0</v>
      </c>
    </row>
    <row r="92" spans="2:33" ht="15">
      <c r="B92" s="110"/>
      <c r="C92" s="110"/>
      <c r="D92" s="110">
        <v>2020</v>
      </c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</row>
    <row r="93" spans="2:33" ht="15">
      <c r="B93" s="109" t="s">
        <v>147</v>
      </c>
      <c r="C93" s="109" t="s">
        <v>474</v>
      </c>
      <c r="D93" s="109">
        <v>2006</v>
      </c>
      <c r="E93" s="109">
        <v>0</v>
      </c>
      <c r="F93" s="109">
        <v>0</v>
      </c>
      <c r="G93" s="109">
        <v>0</v>
      </c>
      <c r="H93" s="109"/>
      <c r="I93" s="109"/>
      <c r="J93" s="109">
        <v>0</v>
      </c>
      <c r="K93" s="109">
        <v>0</v>
      </c>
      <c r="L93" s="109">
        <v>0</v>
      </c>
      <c r="M93" s="109"/>
      <c r="N93" s="109"/>
      <c r="O93" s="109">
        <v>0</v>
      </c>
      <c r="P93" s="109">
        <v>0</v>
      </c>
      <c r="Q93" s="109"/>
      <c r="R93" s="109"/>
      <c r="S93" s="109"/>
      <c r="T93" s="109">
        <v>0</v>
      </c>
      <c r="U93" s="109">
        <v>0</v>
      </c>
      <c r="V93" s="109">
        <v>0</v>
      </c>
      <c r="W93" s="109"/>
      <c r="X93" s="109">
        <v>0</v>
      </c>
      <c r="Y93" s="109">
        <v>0</v>
      </c>
      <c r="Z93" s="109">
        <v>0</v>
      </c>
      <c r="AA93" s="109">
        <v>0</v>
      </c>
      <c r="AB93" s="109"/>
      <c r="AC93" s="109">
        <v>0</v>
      </c>
      <c r="AD93" s="109"/>
      <c r="AE93" s="109"/>
      <c r="AF93" s="109"/>
      <c r="AG93" s="109">
        <v>0</v>
      </c>
    </row>
    <row r="94" spans="2:33" ht="15">
      <c r="B94" s="109"/>
      <c r="C94" s="109"/>
      <c r="D94" s="109">
        <v>2007</v>
      </c>
      <c r="E94" s="109">
        <v>0</v>
      </c>
      <c r="F94" s="109">
        <v>0</v>
      </c>
      <c r="G94" s="109">
        <v>0</v>
      </c>
      <c r="H94" s="109"/>
      <c r="I94" s="109">
        <v>0</v>
      </c>
      <c r="J94" s="109">
        <v>0</v>
      </c>
      <c r="K94" s="109">
        <v>0</v>
      </c>
      <c r="L94" s="109">
        <v>0</v>
      </c>
      <c r="M94" s="109">
        <v>0</v>
      </c>
      <c r="N94" s="109"/>
      <c r="O94" s="109">
        <v>0</v>
      </c>
      <c r="P94" s="109">
        <v>0</v>
      </c>
      <c r="Q94" s="109">
        <v>0</v>
      </c>
      <c r="R94" s="109"/>
      <c r="S94" s="109">
        <v>0</v>
      </c>
      <c r="T94" s="109">
        <v>0</v>
      </c>
      <c r="U94" s="109">
        <v>0</v>
      </c>
      <c r="V94" s="109">
        <v>0</v>
      </c>
      <c r="W94" s="109"/>
      <c r="X94" s="109">
        <v>0</v>
      </c>
      <c r="Y94" s="109">
        <v>0</v>
      </c>
      <c r="Z94" s="109">
        <v>0</v>
      </c>
      <c r="AA94" s="109">
        <v>0</v>
      </c>
      <c r="AB94" s="109">
        <v>0</v>
      </c>
      <c r="AC94" s="109">
        <v>0</v>
      </c>
      <c r="AD94" s="109">
        <v>0</v>
      </c>
      <c r="AE94" s="109">
        <v>0</v>
      </c>
      <c r="AF94" s="109">
        <v>0</v>
      </c>
      <c r="AG94" s="109">
        <v>0</v>
      </c>
    </row>
    <row r="95" spans="2:33" ht="15">
      <c r="B95" s="109"/>
      <c r="C95" s="109"/>
      <c r="D95" s="109">
        <v>2008</v>
      </c>
      <c r="E95" s="109">
        <v>0</v>
      </c>
      <c r="F95" s="109">
        <v>0</v>
      </c>
      <c r="G95" s="109">
        <v>0</v>
      </c>
      <c r="H95" s="109"/>
      <c r="I95" s="109">
        <v>0</v>
      </c>
      <c r="J95" s="109">
        <v>0</v>
      </c>
      <c r="K95" s="109">
        <v>0</v>
      </c>
      <c r="L95" s="109">
        <v>0</v>
      </c>
      <c r="M95" s="109">
        <v>0</v>
      </c>
      <c r="N95" s="109"/>
      <c r="O95" s="109">
        <v>0</v>
      </c>
      <c r="P95" s="109">
        <v>0</v>
      </c>
      <c r="Q95" s="109">
        <v>0</v>
      </c>
      <c r="R95" s="109"/>
      <c r="S95" s="109">
        <v>0</v>
      </c>
      <c r="T95" s="109">
        <v>0</v>
      </c>
      <c r="U95" s="109">
        <v>0</v>
      </c>
      <c r="V95" s="109">
        <v>0</v>
      </c>
      <c r="W95" s="109"/>
      <c r="X95" s="109">
        <v>0</v>
      </c>
      <c r="Y95" s="109">
        <v>0</v>
      </c>
      <c r="Z95" s="109">
        <v>0</v>
      </c>
      <c r="AA95" s="109">
        <v>0</v>
      </c>
      <c r="AB95" s="109">
        <v>0</v>
      </c>
      <c r="AC95" s="109">
        <v>0</v>
      </c>
      <c r="AD95" s="109">
        <v>0</v>
      </c>
      <c r="AE95" s="109"/>
      <c r="AF95" s="109">
        <v>0</v>
      </c>
      <c r="AG95" s="109">
        <v>0</v>
      </c>
    </row>
    <row r="96" spans="2:33" ht="15">
      <c r="B96" s="109"/>
      <c r="C96" s="109"/>
      <c r="D96" s="109">
        <v>2009</v>
      </c>
      <c r="E96" s="109">
        <v>0</v>
      </c>
      <c r="F96" s="109">
        <v>0</v>
      </c>
      <c r="G96" s="109">
        <v>0</v>
      </c>
      <c r="H96" s="109">
        <v>0</v>
      </c>
      <c r="I96" s="109">
        <v>0</v>
      </c>
      <c r="J96" s="109">
        <v>0</v>
      </c>
      <c r="K96" s="109">
        <v>0</v>
      </c>
      <c r="L96" s="109">
        <v>0</v>
      </c>
      <c r="M96" s="109">
        <v>0</v>
      </c>
      <c r="N96" s="109"/>
      <c r="O96" s="109">
        <v>0</v>
      </c>
      <c r="P96" s="109">
        <v>0</v>
      </c>
      <c r="Q96" s="109">
        <v>0</v>
      </c>
      <c r="R96" s="109"/>
      <c r="S96" s="109">
        <v>0</v>
      </c>
      <c r="T96" s="109">
        <v>0</v>
      </c>
      <c r="U96" s="109">
        <v>0</v>
      </c>
      <c r="V96" s="109">
        <v>0</v>
      </c>
      <c r="W96" s="109">
        <v>0</v>
      </c>
      <c r="X96" s="109">
        <v>0</v>
      </c>
      <c r="Y96" s="109">
        <v>0</v>
      </c>
      <c r="Z96" s="109">
        <v>0</v>
      </c>
      <c r="AA96" s="109">
        <v>0</v>
      </c>
      <c r="AB96" s="109">
        <v>0</v>
      </c>
      <c r="AC96" s="109">
        <v>0</v>
      </c>
      <c r="AD96" s="109">
        <v>0</v>
      </c>
      <c r="AE96" s="109">
        <v>0</v>
      </c>
      <c r="AF96" s="109">
        <v>0</v>
      </c>
      <c r="AG96" s="109">
        <v>0</v>
      </c>
    </row>
    <row r="97" spans="2:33" ht="15">
      <c r="B97" s="109"/>
      <c r="C97" s="109"/>
      <c r="D97" s="109">
        <v>2010</v>
      </c>
      <c r="E97" s="109">
        <v>0</v>
      </c>
      <c r="F97" s="109">
        <v>0</v>
      </c>
      <c r="G97" s="109">
        <v>0</v>
      </c>
      <c r="H97" s="109">
        <v>0</v>
      </c>
      <c r="I97" s="109">
        <v>0</v>
      </c>
      <c r="J97" s="109">
        <v>0</v>
      </c>
      <c r="K97" s="109">
        <v>0</v>
      </c>
      <c r="L97" s="109">
        <v>0</v>
      </c>
      <c r="M97" s="109">
        <v>0</v>
      </c>
      <c r="N97" s="109">
        <v>0</v>
      </c>
      <c r="O97" s="109">
        <v>0</v>
      </c>
      <c r="P97" s="109">
        <v>0</v>
      </c>
      <c r="Q97" s="109">
        <v>0</v>
      </c>
      <c r="R97" s="109">
        <v>0</v>
      </c>
      <c r="S97" s="109">
        <v>0</v>
      </c>
      <c r="T97" s="109">
        <v>0</v>
      </c>
      <c r="U97" s="109">
        <v>0</v>
      </c>
      <c r="V97" s="109">
        <v>0</v>
      </c>
      <c r="W97" s="109">
        <v>0</v>
      </c>
      <c r="X97" s="109">
        <v>0</v>
      </c>
      <c r="Y97" s="109">
        <v>0</v>
      </c>
      <c r="Z97" s="109">
        <v>0</v>
      </c>
      <c r="AA97" s="109">
        <v>0</v>
      </c>
      <c r="AB97" s="109">
        <v>0</v>
      </c>
      <c r="AC97" s="109">
        <v>0</v>
      </c>
      <c r="AD97" s="109">
        <v>0</v>
      </c>
      <c r="AE97" s="109">
        <v>0</v>
      </c>
      <c r="AF97" s="109">
        <v>0</v>
      </c>
      <c r="AG97" s="109">
        <v>0</v>
      </c>
    </row>
    <row r="98" spans="2:33" ht="15.75" thickBot="1">
      <c r="B98" s="109"/>
      <c r="C98" s="109"/>
      <c r="D98" s="109">
        <v>2011</v>
      </c>
      <c r="E98" s="109">
        <v>0</v>
      </c>
      <c r="F98" s="109">
        <v>0</v>
      </c>
      <c r="G98" s="109">
        <v>0</v>
      </c>
      <c r="H98" s="109">
        <v>0</v>
      </c>
      <c r="I98" s="109">
        <v>0</v>
      </c>
      <c r="J98" s="109">
        <v>0</v>
      </c>
      <c r="K98" s="109">
        <v>0</v>
      </c>
      <c r="L98" s="109">
        <v>0</v>
      </c>
      <c r="M98" s="109">
        <v>2</v>
      </c>
      <c r="N98" s="109">
        <v>0</v>
      </c>
      <c r="O98" s="109">
        <v>0</v>
      </c>
      <c r="P98" s="109">
        <v>0</v>
      </c>
      <c r="Q98" s="109">
        <v>0</v>
      </c>
      <c r="R98" s="109">
        <v>0</v>
      </c>
      <c r="S98" s="109">
        <v>0</v>
      </c>
      <c r="T98" s="109">
        <v>0</v>
      </c>
      <c r="U98" s="109">
        <v>0</v>
      </c>
      <c r="V98" s="109">
        <v>0</v>
      </c>
      <c r="W98" s="109">
        <v>0</v>
      </c>
      <c r="X98" s="109">
        <v>0</v>
      </c>
      <c r="Y98" s="109">
        <v>0</v>
      </c>
      <c r="Z98" s="109">
        <v>0</v>
      </c>
      <c r="AA98" s="109">
        <v>0</v>
      </c>
      <c r="AB98" s="109">
        <v>0</v>
      </c>
      <c r="AC98" s="109">
        <v>0</v>
      </c>
      <c r="AD98" s="109">
        <v>0</v>
      </c>
      <c r="AE98" s="109">
        <v>0</v>
      </c>
      <c r="AF98" s="109">
        <v>0</v>
      </c>
      <c r="AG98" s="109">
        <v>0</v>
      </c>
    </row>
    <row r="99" spans="2:33" ht="15.75" thickBot="1">
      <c r="B99" s="109"/>
      <c r="C99" s="109"/>
      <c r="D99" s="109">
        <v>2012</v>
      </c>
      <c r="E99" s="109">
        <v>0</v>
      </c>
      <c r="F99" s="109">
        <v>0</v>
      </c>
      <c r="G99" s="109">
        <v>0</v>
      </c>
      <c r="H99" s="109">
        <v>0</v>
      </c>
      <c r="I99" s="109">
        <v>0</v>
      </c>
      <c r="J99" s="109">
        <v>0</v>
      </c>
      <c r="K99" s="109">
        <v>0</v>
      </c>
      <c r="L99" s="109">
        <v>0</v>
      </c>
      <c r="M99" s="109">
        <v>0</v>
      </c>
      <c r="N99" s="109">
        <v>0</v>
      </c>
      <c r="O99" s="109">
        <v>0</v>
      </c>
      <c r="P99" s="109">
        <v>0</v>
      </c>
      <c r="Q99" s="109">
        <v>0</v>
      </c>
      <c r="R99" s="109">
        <v>0</v>
      </c>
      <c r="S99" s="109">
        <v>0</v>
      </c>
      <c r="T99" s="109">
        <v>0</v>
      </c>
      <c r="U99" s="109">
        <v>0</v>
      </c>
      <c r="V99" s="109">
        <v>0</v>
      </c>
      <c r="W99" s="109">
        <v>0</v>
      </c>
      <c r="X99" s="109">
        <v>0</v>
      </c>
      <c r="Y99" s="116">
        <v>8</v>
      </c>
      <c r="Z99" s="109">
        <v>0</v>
      </c>
      <c r="AA99" s="109">
        <v>0</v>
      </c>
      <c r="AB99" s="109">
        <v>0</v>
      </c>
      <c r="AC99" s="109">
        <v>0</v>
      </c>
      <c r="AD99" s="109">
        <v>0</v>
      </c>
      <c r="AE99" s="109">
        <v>0</v>
      </c>
      <c r="AF99" s="109">
        <v>0</v>
      </c>
      <c r="AG99" s="109">
        <v>0</v>
      </c>
    </row>
    <row r="100" spans="2:33" ht="15.75" thickBot="1">
      <c r="B100" s="109"/>
      <c r="C100" s="109"/>
      <c r="D100" s="109">
        <v>2013</v>
      </c>
      <c r="E100" s="109">
        <v>0</v>
      </c>
      <c r="F100" s="109">
        <v>0</v>
      </c>
      <c r="G100" s="109">
        <v>0</v>
      </c>
      <c r="H100" s="109">
        <v>0</v>
      </c>
      <c r="I100" s="109">
        <v>0</v>
      </c>
      <c r="J100" s="109">
        <v>0</v>
      </c>
      <c r="K100" s="109">
        <v>0</v>
      </c>
      <c r="L100" s="109">
        <v>0</v>
      </c>
      <c r="M100" s="109">
        <v>0</v>
      </c>
      <c r="N100" s="109">
        <v>0</v>
      </c>
      <c r="O100" s="109">
        <v>0</v>
      </c>
      <c r="P100" s="109">
        <v>0</v>
      </c>
      <c r="Q100" s="109">
        <v>0</v>
      </c>
      <c r="R100" s="109">
        <v>0</v>
      </c>
      <c r="S100" s="109">
        <v>0</v>
      </c>
      <c r="T100" s="109">
        <v>0</v>
      </c>
      <c r="U100" s="109">
        <v>0</v>
      </c>
      <c r="V100" s="109">
        <v>0</v>
      </c>
      <c r="W100" s="109">
        <v>0</v>
      </c>
      <c r="X100" s="109">
        <v>0</v>
      </c>
      <c r="Y100" s="109">
        <v>0</v>
      </c>
      <c r="Z100" s="109">
        <v>0</v>
      </c>
      <c r="AA100" s="109">
        <v>0</v>
      </c>
      <c r="AB100" s="109">
        <v>0</v>
      </c>
      <c r="AC100" s="109">
        <v>0</v>
      </c>
      <c r="AD100" s="109">
        <v>0</v>
      </c>
      <c r="AE100" s="109">
        <v>0</v>
      </c>
      <c r="AF100" s="109">
        <v>0</v>
      </c>
      <c r="AG100" s="109">
        <v>0</v>
      </c>
    </row>
    <row r="101" spans="2:33" ht="15.75" thickBot="1">
      <c r="B101" s="109"/>
      <c r="C101" s="109"/>
      <c r="D101" s="109">
        <v>2014</v>
      </c>
      <c r="E101" s="109">
        <v>0</v>
      </c>
      <c r="F101" s="109">
        <v>0</v>
      </c>
      <c r="G101" s="109">
        <v>0</v>
      </c>
      <c r="H101" s="109">
        <v>0</v>
      </c>
      <c r="I101" s="109">
        <v>0</v>
      </c>
      <c r="J101" s="109">
        <v>0</v>
      </c>
      <c r="K101" s="109">
        <v>0</v>
      </c>
      <c r="L101" s="109">
        <v>0</v>
      </c>
      <c r="M101" s="109">
        <v>0</v>
      </c>
      <c r="N101" s="109">
        <v>0</v>
      </c>
      <c r="O101" s="109">
        <v>0</v>
      </c>
      <c r="P101" s="109">
        <v>0</v>
      </c>
      <c r="Q101" s="109">
        <v>0</v>
      </c>
      <c r="R101" s="109">
        <v>0</v>
      </c>
      <c r="S101" s="115">
        <v>30</v>
      </c>
      <c r="T101" s="109">
        <v>0</v>
      </c>
      <c r="U101" s="109">
        <v>0</v>
      </c>
      <c r="V101" s="109">
        <v>0</v>
      </c>
      <c r="W101" s="109">
        <v>0</v>
      </c>
      <c r="X101" s="109">
        <v>0</v>
      </c>
      <c r="Y101" s="109">
        <v>0</v>
      </c>
      <c r="Z101" s="109">
        <v>0</v>
      </c>
      <c r="AA101" s="109">
        <v>0</v>
      </c>
      <c r="AB101" s="109">
        <v>0</v>
      </c>
      <c r="AC101" s="109">
        <v>0</v>
      </c>
      <c r="AD101" s="109">
        <v>0</v>
      </c>
      <c r="AE101" s="109">
        <v>0</v>
      </c>
      <c r="AF101" s="109">
        <v>0</v>
      </c>
      <c r="AG101" s="109">
        <v>0</v>
      </c>
    </row>
    <row r="102" spans="2:33" ht="15">
      <c r="B102" s="109"/>
      <c r="C102" s="109"/>
      <c r="D102" s="109">
        <v>2015</v>
      </c>
      <c r="E102" s="109">
        <v>0</v>
      </c>
      <c r="F102" s="109">
        <v>0</v>
      </c>
      <c r="G102" s="109">
        <v>0</v>
      </c>
      <c r="H102" s="109">
        <v>0</v>
      </c>
      <c r="I102" s="109">
        <v>0</v>
      </c>
      <c r="J102" s="109">
        <v>0</v>
      </c>
      <c r="K102" s="109">
        <v>0</v>
      </c>
      <c r="L102" s="109">
        <v>0</v>
      </c>
      <c r="M102" s="109">
        <v>0</v>
      </c>
      <c r="N102" s="109">
        <v>0</v>
      </c>
      <c r="O102" s="109">
        <v>0</v>
      </c>
      <c r="P102" s="109">
        <v>0</v>
      </c>
      <c r="Q102" s="109">
        <v>0</v>
      </c>
      <c r="R102" s="109">
        <v>0</v>
      </c>
      <c r="S102" s="113">
        <v>0</v>
      </c>
      <c r="T102" s="109">
        <v>0</v>
      </c>
      <c r="U102" s="109">
        <v>0</v>
      </c>
      <c r="V102" s="109">
        <v>0</v>
      </c>
      <c r="W102" s="109">
        <v>0</v>
      </c>
      <c r="X102" s="109">
        <v>0</v>
      </c>
      <c r="Y102" s="109">
        <v>0</v>
      </c>
      <c r="Z102" s="109">
        <v>0</v>
      </c>
      <c r="AA102" s="109">
        <v>0</v>
      </c>
      <c r="AB102" s="109">
        <v>0</v>
      </c>
      <c r="AC102" s="109">
        <v>0</v>
      </c>
      <c r="AD102" s="109">
        <v>0</v>
      </c>
      <c r="AE102" s="109">
        <v>0</v>
      </c>
      <c r="AF102" s="109">
        <v>0</v>
      </c>
      <c r="AG102" s="109">
        <v>0</v>
      </c>
    </row>
    <row r="103" spans="2:33" ht="15">
      <c r="B103" s="109"/>
      <c r="C103" s="109"/>
      <c r="D103" s="109">
        <v>2016</v>
      </c>
      <c r="E103" s="109">
        <v>0</v>
      </c>
      <c r="F103" s="109">
        <v>0</v>
      </c>
      <c r="G103" s="109">
        <v>0</v>
      </c>
      <c r="H103" s="109">
        <v>0</v>
      </c>
      <c r="I103" s="109">
        <v>0</v>
      </c>
      <c r="J103" s="109">
        <v>0</v>
      </c>
      <c r="K103" s="109">
        <v>0</v>
      </c>
      <c r="L103" s="109">
        <v>0</v>
      </c>
      <c r="M103" s="109">
        <v>0</v>
      </c>
      <c r="N103" s="109">
        <v>0</v>
      </c>
      <c r="O103" s="109">
        <v>0</v>
      </c>
      <c r="P103" s="109">
        <v>0</v>
      </c>
      <c r="Q103" s="109">
        <v>0</v>
      </c>
      <c r="R103" s="109">
        <v>0</v>
      </c>
      <c r="S103" s="109">
        <v>0</v>
      </c>
      <c r="T103" s="109">
        <v>0</v>
      </c>
      <c r="U103" s="109">
        <v>0</v>
      </c>
      <c r="V103" s="109">
        <v>0</v>
      </c>
      <c r="W103" s="109">
        <v>0</v>
      </c>
      <c r="X103" s="109">
        <v>0</v>
      </c>
      <c r="Y103" s="109">
        <v>0</v>
      </c>
      <c r="Z103" s="109">
        <v>0</v>
      </c>
      <c r="AA103" s="109">
        <v>0</v>
      </c>
      <c r="AB103" s="109">
        <v>0</v>
      </c>
      <c r="AC103" s="109">
        <v>0</v>
      </c>
      <c r="AD103" s="109">
        <v>0</v>
      </c>
      <c r="AE103" s="109">
        <v>0</v>
      </c>
      <c r="AF103" s="109">
        <v>0</v>
      </c>
      <c r="AG103" s="109">
        <v>0</v>
      </c>
    </row>
    <row r="104" spans="2:33" ht="15">
      <c r="B104" s="109"/>
      <c r="C104" s="109"/>
      <c r="D104" s="109">
        <v>2017</v>
      </c>
      <c r="E104" s="109">
        <v>0</v>
      </c>
      <c r="F104" s="109">
        <v>0</v>
      </c>
      <c r="G104" s="109">
        <v>0</v>
      </c>
      <c r="H104" s="109">
        <v>0</v>
      </c>
      <c r="I104" s="109">
        <v>0</v>
      </c>
      <c r="J104" s="109">
        <v>0</v>
      </c>
      <c r="K104" s="109">
        <v>0</v>
      </c>
      <c r="L104" s="109">
        <v>0</v>
      </c>
      <c r="M104" s="109">
        <v>0</v>
      </c>
      <c r="N104" s="109">
        <v>0</v>
      </c>
      <c r="O104" s="109">
        <v>0</v>
      </c>
      <c r="P104" s="109">
        <v>0</v>
      </c>
      <c r="Q104" s="109">
        <v>0</v>
      </c>
      <c r="R104" s="109">
        <v>0</v>
      </c>
      <c r="S104" s="109">
        <v>0</v>
      </c>
      <c r="T104" s="109">
        <v>0</v>
      </c>
      <c r="U104" s="109">
        <v>0</v>
      </c>
      <c r="V104" s="109">
        <v>0</v>
      </c>
      <c r="W104" s="109">
        <v>0</v>
      </c>
      <c r="X104" s="109">
        <v>0</v>
      </c>
      <c r="Y104" s="109">
        <v>0</v>
      </c>
      <c r="Z104" s="109">
        <v>0</v>
      </c>
      <c r="AA104" s="109">
        <v>0</v>
      </c>
      <c r="AB104" s="109">
        <v>0</v>
      </c>
      <c r="AC104" s="109">
        <v>0</v>
      </c>
      <c r="AD104" s="109">
        <v>0</v>
      </c>
      <c r="AE104" s="109">
        <v>0</v>
      </c>
      <c r="AF104" s="109">
        <v>0</v>
      </c>
      <c r="AG104" s="109">
        <v>0</v>
      </c>
    </row>
    <row r="105" spans="2:33" ht="15">
      <c r="B105" s="109"/>
      <c r="C105" s="109"/>
      <c r="D105" s="109">
        <v>2018</v>
      </c>
      <c r="E105" s="109">
        <v>0</v>
      </c>
      <c r="F105" s="109">
        <v>0</v>
      </c>
      <c r="G105" s="109">
        <v>0</v>
      </c>
      <c r="H105" s="109">
        <v>0</v>
      </c>
      <c r="I105" s="109">
        <v>0</v>
      </c>
      <c r="J105" s="109">
        <v>0</v>
      </c>
      <c r="K105" s="109">
        <v>0</v>
      </c>
      <c r="L105" s="109">
        <v>0</v>
      </c>
      <c r="M105" s="109">
        <v>0</v>
      </c>
      <c r="N105" s="109">
        <v>0</v>
      </c>
      <c r="O105" s="109">
        <v>0</v>
      </c>
      <c r="P105" s="109">
        <v>0</v>
      </c>
      <c r="Q105" s="109">
        <v>0</v>
      </c>
      <c r="R105" s="109">
        <v>0</v>
      </c>
      <c r="S105" s="109">
        <v>0</v>
      </c>
      <c r="T105" s="109">
        <v>0</v>
      </c>
      <c r="U105" s="109">
        <v>0</v>
      </c>
      <c r="V105" s="109">
        <v>0</v>
      </c>
      <c r="W105" s="109">
        <v>0</v>
      </c>
      <c r="X105" s="109">
        <v>0</v>
      </c>
      <c r="Y105" s="109">
        <v>0</v>
      </c>
      <c r="Z105" s="109">
        <v>0</v>
      </c>
      <c r="AA105" s="109">
        <v>0</v>
      </c>
      <c r="AB105" s="109">
        <v>0</v>
      </c>
      <c r="AC105" s="109">
        <v>0</v>
      </c>
      <c r="AD105" s="109">
        <v>0</v>
      </c>
      <c r="AE105" s="109">
        <v>0</v>
      </c>
      <c r="AF105" s="109">
        <v>0</v>
      </c>
      <c r="AG105" s="109">
        <v>0</v>
      </c>
    </row>
    <row r="106" spans="2:33" ht="15">
      <c r="B106" s="109"/>
      <c r="C106" s="109"/>
      <c r="D106" s="109">
        <v>2019</v>
      </c>
      <c r="E106" s="109">
        <v>0</v>
      </c>
      <c r="F106" s="109">
        <v>0</v>
      </c>
      <c r="G106" s="109">
        <v>0</v>
      </c>
      <c r="H106" s="109">
        <v>0</v>
      </c>
      <c r="I106" s="109">
        <v>0</v>
      </c>
      <c r="J106" s="109">
        <v>0</v>
      </c>
      <c r="K106" s="109">
        <v>0</v>
      </c>
      <c r="L106" s="109">
        <v>0</v>
      </c>
      <c r="M106" s="109">
        <v>1</v>
      </c>
      <c r="N106" s="109">
        <v>2</v>
      </c>
      <c r="O106" s="109">
        <v>0</v>
      </c>
      <c r="P106" s="109">
        <v>0</v>
      </c>
      <c r="Q106" s="109">
        <v>0</v>
      </c>
      <c r="R106" s="109">
        <v>0</v>
      </c>
      <c r="S106" s="109">
        <v>0</v>
      </c>
      <c r="T106" s="109">
        <v>0</v>
      </c>
      <c r="U106" s="109">
        <v>0</v>
      </c>
      <c r="V106" s="109">
        <v>0</v>
      </c>
      <c r="W106" s="109">
        <v>0</v>
      </c>
      <c r="X106" s="109">
        <v>0</v>
      </c>
      <c r="Y106" s="109">
        <v>0</v>
      </c>
      <c r="Z106" s="109">
        <v>0</v>
      </c>
      <c r="AA106" s="109">
        <v>0</v>
      </c>
      <c r="AB106" s="109">
        <v>0</v>
      </c>
      <c r="AC106" s="109">
        <v>0</v>
      </c>
      <c r="AD106" s="109">
        <v>0</v>
      </c>
      <c r="AE106" s="109">
        <v>0</v>
      </c>
      <c r="AF106" s="109">
        <v>0</v>
      </c>
      <c r="AG106" s="109">
        <v>0</v>
      </c>
    </row>
    <row r="107" spans="2:33" ht="15">
      <c r="B107" s="109"/>
      <c r="C107" s="109"/>
      <c r="D107" s="109">
        <v>2020</v>
      </c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</row>
    <row r="108" spans="2:33" ht="15">
      <c r="B108" s="110" t="s">
        <v>148</v>
      </c>
      <c r="C108" s="110" t="s">
        <v>475</v>
      </c>
      <c r="D108" s="110">
        <v>2006</v>
      </c>
      <c r="E108" s="110">
        <v>0</v>
      </c>
      <c r="F108" s="110">
        <v>0</v>
      </c>
      <c r="G108" s="110">
        <v>0</v>
      </c>
      <c r="H108" s="110"/>
      <c r="I108" s="110"/>
      <c r="J108" s="110">
        <v>0</v>
      </c>
      <c r="K108" s="110">
        <v>0</v>
      </c>
      <c r="L108" s="110">
        <v>0</v>
      </c>
      <c r="M108" s="110"/>
      <c r="N108" s="110"/>
      <c r="O108" s="110">
        <v>0</v>
      </c>
      <c r="P108" s="110">
        <v>0</v>
      </c>
      <c r="Q108" s="110"/>
      <c r="R108" s="110"/>
      <c r="S108" s="110"/>
      <c r="T108" s="110">
        <v>0</v>
      </c>
      <c r="U108" s="110">
        <v>0</v>
      </c>
      <c r="V108" s="110">
        <v>0</v>
      </c>
      <c r="W108" s="110"/>
      <c r="X108" s="110">
        <v>0</v>
      </c>
      <c r="Y108" s="110">
        <v>0</v>
      </c>
      <c r="Z108" s="110">
        <v>0</v>
      </c>
      <c r="AA108" s="110">
        <v>0</v>
      </c>
      <c r="AB108" s="110"/>
      <c r="AC108" s="110">
        <v>0</v>
      </c>
      <c r="AD108" s="110"/>
      <c r="AE108" s="110"/>
      <c r="AF108" s="110"/>
      <c r="AG108" s="110">
        <v>0</v>
      </c>
    </row>
    <row r="109" spans="2:33" ht="15">
      <c r="B109" s="110"/>
      <c r="C109" s="110"/>
      <c r="D109" s="110">
        <v>2007</v>
      </c>
      <c r="E109" s="110">
        <v>0</v>
      </c>
      <c r="F109" s="110">
        <v>0</v>
      </c>
      <c r="G109" s="110">
        <v>0</v>
      </c>
      <c r="H109" s="110"/>
      <c r="I109" s="110">
        <v>0</v>
      </c>
      <c r="J109" s="110">
        <v>0</v>
      </c>
      <c r="K109" s="110">
        <v>0</v>
      </c>
      <c r="L109" s="110">
        <v>0</v>
      </c>
      <c r="M109" s="110">
        <v>0</v>
      </c>
      <c r="N109" s="110"/>
      <c r="O109" s="110">
        <v>0</v>
      </c>
      <c r="P109" s="110">
        <v>0</v>
      </c>
      <c r="Q109" s="110">
        <v>0</v>
      </c>
      <c r="R109" s="110"/>
      <c r="S109" s="110">
        <v>0</v>
      </c>
      <c r="T109" s="110">
        <v>0</v>
      </c>
      <c r="U109" s="110">
        <v>0</v>
      </c>
      <c r="V109" s="110">
        <v>0</v>
      </c>
      <c r="W109" s="110"/>
      <c r="X109" s="110">
        <v>0</v>
      </c>
      <c r="Y109" s="110">
        <v>0</v>
      </c>
      <c r="Z109" s="110">
        <v>0</v>
      </c>
      <c r="AA109" s="110">
        <v>0</v>
      </c>
      <c r="AB109" s="110">
        <v>0</v>
      </c>
      <c r="AC109" s="110">
        <v>0</v>
      </c>
      <c r="AD109" s="110">
        <v>0</v>
      </c>
      <c r="AE109" s="110">
        <v>0</v>
      </c>
      <c r="AF109" s="110">
        <v>0</v>
      </c>
      <c r="AG109" s="110">
        <v>0</v>
      </c>
    </row>
    <row r="110" spans="2:33" ht="15">
      <c r="B110" s="110"/>
      <c r="C110" s="110"/>
      <c r="D110" s="110">
        <v>2008</v>
      </c>
      <c r="E110" s="110">
        <v>0</v>
      </c>
      <c r="F110" s="110">
        <v>0</v>
      </c>
      <c r="G110" s="110">
        <v>0</v>
      </c>
      <c r="H110" s="110"/>
      <c r="I110" s="110">
        <v>0</v>
      </c>
      <c r="J110" s="110">
        <v>0</v>
      </c>
      <c r="K110" s="110">
        <v>0</v>
      </c>
      <c r="L110" s="110">
        <v>0</v>
      </c>
      <c r="M110" s="110">
        <v>0</v>
      </c>
      <c r="N110" s="110"/>
      <c r="O110" s="110">
        <v>0</v>
      </c>
      <c r="P110" s="110">
        <v>0</v>
      </c>
      <c r="Q110" s="110">
        <v>0</v>
      </c>
      <c r="R110" s="110"/>
      <c r="S110" s="110">
        <v>0</v>
      </c>
      <c r="T110" s="110">
        <v>0</v>
      </c>
      <c r="U110" s="110">
        <v>0</v>
      </c>
      <c r="V110" s="110">
        <v>0</v>
      </c>
      <c r="W110" s="110"/>
      <c r="X110" s="110">
        <v>0</v>
      </c>
      <c r="Y110" s="110">
        <v>0</v>
      </c>
      <c r="Z110" s="110">
        <v>0</v>
      </c>
      <c r="AA110" s="110">
        <v>0</v>
      </c>
      <c r="AB110" s="110">
        <v>0</v>
      </c>
      <c r="AC110" s="110">
        <v>0</v>
      </c>
      <c r="AD110" s="110">
        <v>0</v>
      </c>
      <c r="AE110" s="110"/>
      <c r="AF110" s="110">
        <v>0</v>
      </c>
      <c r="AG110" s="110">
        <v>0</v>
      </c>
    </row>
    <row r="111" spans="2:33" ht="15">
      <c r="B111" s="110"/>
      <c r="C111" s="110"/>
      <c r="D111" s="110">
        <v>2009</v>
      </c>
      <c r="E111" s="110">
        <v>0</v>
      </c>
      <c r="F111" s="110">
        <v>0</v>
      </c>
      <c r="G111" s="110">
        <v>0</v>
      </c>
      <c r="H111" s="110">
        <v>0</v>
      </c>
      <c r="I111" s="110">
        <v>0</v>
      </c>
      <c r="J111" s="110">
        <v>0</v>
      </c>
      <c r="K111" s="110">
        <v>0</v>
      </c>
      <c r="L111" s="110">
        <v>0</v>
      </c>
      <c r="M111" s="110">
        <v>0</v>
      </c>
      <c r="N111" s="110"/>
      <c r="O111" s="110">
        <v>0</v>
      </c>
      <c r="P111" s="110">
        <v>0</v>
      </c>
      <c r="Q111" s="110">
        <v>0</v>
      </c>
      <c r="R111" s="110"/>
      <c r="S111" s="110">
        <v>0</v>
      </c>
      <c r="T111" s="110">
        <v>0</v>
      </c>
      <c r="U111" s="110">
        <v>0</v>
      </c>
      <c r="V111" s="110">
        <v>0</v>
      </c>
      <c r="W111" s="110">
        <v>0</v>
      </c>
      <c r="X111" s="110">
        <v>0</v>
      </c>
      <c r="Y111" s="110">
        <v>0</v>
      </c>
      <c r="Z111" s="110">
        <v>0</v>
      </c>
      <c r="AA111" s="110">
        <v>0</v>
      </c>
      <c r="AB111" s="110">
        <v>0</v>
      </c>
      <c r="AC111" s="110">
        <v>0</v>
      </c>
      <c r="AD111" s="110">
        <v>0</v>
      </c>
      <c r="AE111" s="110">
        <v>0</v>
      </c>
      <c r="AF111" s="110">
        <v>0</v>
      </c>
      <c r="AG111" s="110">
        <v>0</v>
      </c>
    </row>
    <row r="112" spans="2:33" ht="15">
      <c r="B112" s="110"/>
      <c r="C112" s="110"/>
      <c r="D112" s="110">
        <v>2010</v>
      </c>
      <c r="E112" s="110">
        <v>0</v>
      </c>
      <c r="F112" s="110">
        <v>0</v>
      </c>
      <c r="G112" s="110">
        <v>0</v>
      </c>
      <c r="H112" s="110">
        <v>0</v>
      </c>
      <c r="I112" s="110">
        <v>0</v>
      </c>
      <c r="J112" s="110">
        <v>0</v>
      </c>
      <c r="K112" s="110">
        <v>0</v>
      </c>
      <c r="L112" s="110">
        <v>0</v>
      </c>
      <c r="M112" s="110">
        <v>0</v>
      </c>
      <c r="N112" s="110">
        <v>0</v>
      </c>
      <c r="O112" s="110">
        <v>0</v>
      </c>
      <c r="P112" s="110">
        <v>0</v>
      </c>
      <c r="Q112" s="110">
        <v>0</v>
      </c>
      <c r="R112" s="110">
        <v>0</v>
      </c>
      <c r="S112" s="110">
        <v>0</v>
      </c>
      <c r="T112" s="110">
        <v>0</v>
      </c>
      <c r="U112" s="110">
        <v>0</v>
      </c>
      <c r="V112" s="110">
        <v>0</v>
      </c>
      <c r="W112" s="110">
        <v>0</v>
      </c>
      <c r="X112" s="110">
        <v>0</v>
      </c>
      <c r="Y112" s="110">
        <v>0</v>
      </c>
      <c r="Z112" s="110">
        <v>0</v>
      </c>
      <c r="AA112" s="110">
        <v>0</v>
      </c>
      <c r="AB112" s="110">
        <v>0</v>
      </c>
      <c r="AC112" s="110">
        <v>0</v>
      </c>
      <c r="AD112" s="110">
        <v>0</v>
      </c>
      <c r="AE112" s="110">
        <v>0</v>
      </c>
      <c r="AF112" s="110">
        <v>0</v>
      </c>
      <c r="AG112" s="110">
        <v>0</v>
      </c>
    </row>
    <row r="113" spans="2:33" ht="15">
      <c r="B113" s="110"/>
      <c r="C113" s="110"/>
      <c r="D113" s="110">
        <v>2011</v>
      </c>
      <c r="E113" s="110">
        <v>0</v>
      </c>
      <c r="F113" s="110">
        <v>0</v>
      </c>
      <c r="G113" s="110">
        <v>0</v>
      </c>
      <c r="H113" s="110">
        <v>0</v>
      </c>
      <c r="I113" s="110">
        <v>0</v>
      </c>
      <c r="J113" s="110">
        <v>0</v>
      </c>
      <c r="K113" s="110">
        <v>0</v>
      </c>
      <c r="L113" s="110">
        <v>0</v>
      </c>
      <c r="M113" s="110">
        <v>0</v>
      </c>
      <c r="N113" s="110">
        <v>0</v>
      </c>
      <c r="O113" s="110">
        <v>0</v>
      </c>
      <c r="P113" s="110">
        <v>0</v>
      </c>
      <c r="Q113" s="110">
        <v>0</v>
      </c>
      <c r="R113" s="110">
        <v>0</v>
      </c>
      <c r="S113" s="110">
        <v>0</v>
      </c>
      <c r="T113" s="110">
        <v>0</v>
      </c>
      <c r="U113" s="110">
        <v>0</v>
      </c>
      <c r="V113" s="110">
        <v>0</v>
      </c>
      <c r="W113" s="110">
        <v>0</v>
      </c>
      <c r="X113" s="110">
        <v>0</v>
      </c>
      <c r="Y113" s="110">
        <v>0</v>
      </c>
      <c r="Z113" s="110">
        <v>0</v>
      </c>
      <c r="AA113" s="110">
        <v>0</v>
      </c>
      <c r="AB113" s="110">
        <v>0</v>
      </c>
      <c r="AC113" s="110">
        <v>0</v>
      </c>
      <c r="AD113" s="110">
        <v>0</v>
      </c>
      <c r="AE113" s="110">
        <v>0</v>
      </c>
      <c r="AF113" s="110">
        <v>0</v>
      </c>
      <c r="AG113" s="110">
        <v>0</v>
      </c>
    </row>
    <row r="114" spans="2:33" ht="15">
      <c r="B114" s="110"/>
      <c r="C114" s="110"/>
      <c r="D114" s="110">
        <v>2012</v>
      </c>
      <c r="E114" s="110">
        <v>0</v>
      </c>
      <c r="F114" s="110">
        <v>0</v>
      </c>
      <c r="G114" s="110">
        <v>0</v>
      </c>
      <c r="H114" s="110">
        <v>0</v>
      </c>
      <c r="I114" s="110">
        <v>0</v>
      </c>
      <c r="J114" s="110">
        <v>0</v>
      </c>
      <c r="K114" s="110">
        <v>0</v>
      </c>
      <c r="L114" s="110">
        <v>0</v>
      </c>
      <c r="M114" s="110">
        <v>0</v>
      </c>
      <c r="N114" s="110">
        <v>0</v>
      </c>
      <c r="O114" s="110">
        <v>0</v>
      </c>
      <c r="P114" s="110">
        <v>0</v>
      </c>
      <c r="Q114" s="110">
        <v>0</v>
      </c>
      <c r="R114" s="110">
        <v>0</v>
      </c>
      <c r="S114" s="110">
        <v>0</v>
      </c>
      <c r="T114" s="110">
        <v>0</v>
      </c>
      <c r="U114" s="110">
        <v>0</v>
      </c>
      <c r="V114" s="110">
        <v>0</v>
      </c>
      <c r="W114" s="110">
        <v>0</v>
      </c>
      <c r="X114" s="110">
        <v>0</v>
      </c>
      <c r="Y114" s="110">
        <v>0</v>
      </c>
      <c r="Z114" s="110">
        <v>0</v>
      </c>
      <c r="AA114" s="110">
        <v>0</v>
      </c>
      <c r="AB114" s="110">
        <v>0</v>
      </c>
      <c r="AC114" s="110">
        <v>0</v>
      </c>
      <c r="AD114" s="110">
        <v>0</v>
      </c>
      <c r="AE114" s="110">
        <v>0</v>
      </c>
      <c r="AF114" s="110">
        <v>0</v>
      </c>
      <c r="AG114" s="110">
        <v>0</v>
      </c>
    </row>
    <row r="115" spans="2:33" ht="15">
      <c r="B115" s="110"/>
      <c r="C115" s="110"/>
      <c r="D115" s="110">
        <v>2013</v>
      </c>
      <c r="E115" s="110">
        <v>0</v>
      </c>
      <c r="F115" s="110">
        <v>0</v>
      </c>
      <c r="G115" s="110">
        <v>0</v>
      </c>
      <c r="H115" s="110">
        <v>0</v>
      </c>
      <c r="I115" s="110">
        <v>0</v>
      </c>
      <c r="J115" s="110">
        <v>0</v>
      </c>
      <c r="K115" s="110">
        <v>0</v>
      </c>
      <c r="L115" s="110">
        <v>0</v>
      </c>
      <c r="M115" s="110">
        <v>0</v>
      </c>
      <c r="N115" s="110">
        <v>0</v>
      </c>
      <c r="O115" s="110">
        <v>0</v>
      </c>
      <c r="P115" s="110">
        <v>0</v>
      </c>
      <c r="Q115" s="110">
        <v>0</v>
      </c>
      <c r="R115" s="110">
        <v>0</v>
      </c>
      <c r="S115" s="110">
        <v>0</v>
      </c>
      <c r="T115" s="110">
        <v>0</v>
      </c>
      <c r="U115" s="110">
        <v>0</v>
      </c>
      <c r="V115" s="110">
        <v>0</v>
      </c>
      <c r="W115" s="110">
        <v>0</v>
      </c>
      <c r="X115" s="110">
        <v>0</v>
      </c>
      <c r="Y115" s="110">
        <v>0</v>
      </c>
      <c r="Z115" s="110">
        <v>0</v>
      </c>
      <c r="AA115" s="110">
        <v>0</v>
      </c>
      <c r="AB115" s="110">
        <v>0</v>
      </c>
      <c r="AC115" s="110">
        <v>0</v>
      </c>
      <c r="AD115" s="110">
        <v>0</v>
      </c>
      <c r="AE115" s="110">
        <v>0</v>
      </c>
      <c r="AF115" s="110">
        <v>0</v>
      </c>
      <c r="AG115" s="110">
        <v>0</v>
      </c>
    </row>
    <row r="116" spans="2:33" ht="15">
      <c r="B116" s="110"/>
      <c r="C116" s="110"/>
      <c r="D116" s="110">
        <v>2014</v>
      </c>
      <c r="E116" s="110">
        <v>0</v>
      </c>
      <c r="F116" s="110">
        <v>0</v>
      </c>
      <c r="G116" s="110">
        <v>0</v>
      </c>
      <c r="H116" s="110">
        <v>0</v>
      </c>
      <c r="I116" s="110">
        <v>0</v>
      </c>
      <c r="J116" s="110">
        <v>0</v>
      </c>
      <c r="K116" s="110">
        <v>0</v>
      </c>
      <c r="L116" s="110">
        <v>0</v>
      </c>
      <c r="M116" s="110">
        <v>0</v>
      </c>
      <c r="N116" s="110">
        <v>0</v>
      </c>
      <c r="O116" s="110">
        <v>0</v>
      </c>
      <c r="P116" s="110">
        <v>0</v>
      </c>
      <c r="Q116" s="110">
        <v>0</v>
      </c>
      <c r="R116" s="110">
        <v>0</v>
      </c>
      <c r="S116" s="110">
        <v>0</v>
      </c>
      <c r="T116" s="110">
        <v>0</v>
      </c>
      <c r="U116" s="110">
        <v>0</v>
      </c>
      <c r="V116" s="110">
        <v>0</v>
      </c>
      <c r="W116" s="110">
        <v>0</v>
      </c>
      <c r="X116" s="110">
        <v>0</v>
      </c>
      <c r="Y116" s="110">
        <v>0</v>
      </c>
      <c r="Z116" s="110">
        <v>0</v>
      </c>
      <c r="AA116" s="110">
        <v>0</v>
      </c>
      <c r="AB116" s="110">
        <v>0</v>
      </c>
      <c r="AC116" s="110">
        <v>0</v>
      </c>
      <c r="AD116" s="110">
        <v>0</v>
      </c>
      <c r="AE116" s="110">
        <v>0</v>
      </c>
      <c r="AF116" s="110">
        <v>0</v>
      </c>
      <c r="AG116" s="110">
        <v>0</v>
      </c>
    </row>
    <row r="117" spans="2:33" ht="15">
      <c r="B117" s="110"/>
      <c r="C117" s="110"/>
      <c r="D117" s="110">
        <v>2015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  <c r="K117" s="110">
        <v>0</v>
      </c>
      <c r="L117" s="110">
        <v>0</v>
      </c>
      <c r="M117" s="110">
        <v>0</v>
      </c>
      <c r="N117" s="110">
        <v>0</v>
      </c>
      <c r="O117" s="110">
        <v>0</v>
      </c>
      <c r="P117" s="110">
        <v>0</v>
      </c>
      <c r="Q117" s="110">
        <v>0</v>
      </c>
      <c r="R117" s="110">
        <v>0</v>
      </c>
      <c r="S117" s="110">
        <v>0</v>
      </c>
      <c r="T117" s="110">
        <v>0</v>
      </c>
      <c r="U117" s="110">
        <v>0</v>
      </c>
      <c r="V117" s="110">
        <v>0</v>
      </c>
      <c r="W117" s="110">
        <v>0</v>
      </c>
      <c r="X117" s="110">
        <v>0</v>
      </c>
      <c r="Y117" s="110">
        <v>0</v>
      </c>
      <c r="Z117" s="110">
        <v>0</v>
      </c>
      <c r="AA117" s="110">
        <v>0</v>
      </c>
      <c r="AB117" s="110">
        <v>0</v>
      </c>
      <c r="AC117" s="110">
        <v>0</v>
      </c>
      <c r="AD117" s="110">
        <v>0</v>
      </c>
      <c r="AE117" s="110">
        <v>0</v>
      </c>
      <c r="AF117" s="110">
        <v>0</v>
      </c>
      <c r="AG117" s="110">
        <v>0</v>
      </c>
    </row>
    <row r="118" spans="2:33" ht="15">
      <c r="B118" s="110"/>
      <c r="C118" s="110"/>
      <c r="D118" s="110">
        <v>2016</v>
      </c>
      <c r="E118" s="110">
        <v>0</v>
      </c>
      <c r="F118" s="110">
        <v>0</v>
      </c>
      <c r="G118" s="110">
        <v>0</v>
      </c>
      <c r="H118" s="110">
        <v>0</v>
      </c>
      <c r="I118" s="110">
        <v>0</v>
      </c>
      <c r="J118" s="110">
        <v>0</v>
      </c>
      <c r="K118" s="110">
        <v>0</v>
      </c>
      <c r="L118" s="110">
        <v>0</v>
      </c>
      <c r="M118" s="110">
        <v>0</v>
      </c>
      <c r="N118" s="110">
        <v>0</v>
      </c>
      <c r="O118" s="110">
        <v>0</v>
      </c>
      <c r="P118" s="110">
        <v>0</v>
      </c>
      <c r="Q118" s="110">
        <v>0</v>
      </c>
      <c r="R118" s="110">
        <v>0</v>
      </c>
      <c r="S118" s="110">
        <v>0</v>
      </c>
      <c r="T118" s="110">
        <v>0</v>
      </c>
      <c r="U118" s="110">
        <v>0</v>
      </c>
      <c r="V118" s="110">
        <v>0</v>
      </c>
      <c r="W118" s="110">
        <v>0</v>
      </c>
      <c r="X118" s="110">
        <v>0</v>
      </c>
      <c r="Y118" s="110">
        <v>0</v>
      </c>
      <c r="Z118" s="110">
        <v>0</v>
      </c>
      <c r="AA118" s="110">
        <v>0</v>
      </c>
      <c r="AB118" s="110">
        <v>0</v>
      </c>
      <c r="AC118" s="110">
        <v>0</v>
      </c>
      <c r="AD118" s="110">
        <v>0</v>
      </c>
      <c r="AE118" s="110">
        <v>0</v>
      </c>
      <c r="AF118" s="110">
        <v>0</v>
      </c>
      <c r="AG118" s="110">
        <v>0</v>
      </c>
    </row>
    <row r="119" spans="2:33" ht="15">
      <c r="B119" s="110"/>
      <c r="C119" s="110"/>
      <c r="D119" s="110">
        <v>2017</v>
      </c>
      <c r="E119" s="110">
        <v>0</v>
      </c>
      <c r="F119" s="110">
        <v>0</v>
      </c>
      <c r="G119" s="110">
        <v>0</v>
      </c>
      <c r="H119" s="110">
        <v>0</v>
      </c>
      <c r="I119" s="110">
        <v>0</v>
      </c>
      <c r="J119" s="110">
        <v>0</v>
      </c>
      <c r="K119" s="110">
        <v>0</v>
      </c>
      <c r="L119" s="110">
        <v>0</v>
      </c>
      <c r="M119" s="110">
        <v>0</v>
      </c>
      <c r="N119" s="110">
        <v>0</v>
      </c>
      <c r="O119" s="110">
        <v>0</v>
      </c>
      <c r="P119" s="110">
        <v>0</v>
      </c>
      <c r="Q119" s="110">
        <v>0</v>
      </c>
      <c r="R119" s="110">
        <v>0</v>
      </c>
      <c r="S119" s="110">
        <v>0</v>
      </c>
      <c r="T119" s="110">
        <v>0</v>
      </c>
      <c r="U119" s="110">
        <v>0</v>
      </c>
      <c r="V119" s="110">
        <v>0</v>
      </c>
      <c r="W119" s="110">
        <v>0</v>
      </c>
      <c r="X119" s="110">
        <v>0</v>
      </c>
      <c r="Y119" s="110">
        <v>0</v>
      </c>
      <c r="Z119" s="110">
        <v>0</v>
      </c>
      <c r="AA119" s="110">
        <v>0</v>
      </c>
      <c r="AB119" s="110">
        <v>0</v>
      </c>
      <c r="AC119" s="110">
        <v>0</v>
      </c>
      <c r="AD119" s="110">
        <v>0</v>
      </c>
      <c r="AE119" s="110">
        <v>0</v>
      </c>
      <c r="AF119" s="110">
        <v>0</v>
      </c>
      <c r="AG119" s="110">
        <v>0</v>
      </c>
    </row>
    <row r="120" spans="2:33" ht="15">
      <c r="B120" s="110"/>
      <c r="C120" s="110"/>
      <c r="D120" s="110">
        <v>2018</v>
      </c>
      <c r="E120" s="110">
        <v>0</v>
      </c>
      <c r="F120" s="110">
        <v>0</v>
      </c>
      <c r="G120" s="110">
        <v>0</v>
      </c>
      <c r="H120" s="110">
        <v>0</v>
      </c>
      <c r="I120" s="110">
        <v>0</v>
      </c>
      <c r="J120" s="110">
        <v>0</v>
      </c>
      <c r="K120" s="110">
        <v>0</v>
      </c>
      <c r="L120" s="110">
        <v>0</v>
      </c>
      <c r="M120" s="110">
        <v>0</v>
      </c>
      <c r="N120" s="110">
        <v>0</v>
      </c>
      <c r="O120" s="110">
        <v>0</v>
      </c>
      <c r="P120" s="110">
        <v>0</v>
      </c>
      <c r="Q120" s="110">
        <v>0</v>
      </c>
      <c r="R120" s="110">
        <v>0</v>
      </c>
      <c r="S120" s="110">
        <v>0</v>
      </c>
      <c r="T120" s="110">
        <v>0</v>
      </c>
      <c r="U120" s="110">
        <v>0</v>
      </c>
      <c r="V120" s="110">
        <v>0</v>
      </c>
      <c r="W120" s="110">
        <v>0</v>
      </c>
      <c r="X120" s="110">
        <v>0</v>
      </c>
      <c r="Y120" s="110">
        <v>0</v>
      </c>
      <c r="Z120" s="110">
        <v>0</v>
      </c>
      <c r="AA120" s="110">
        <v>0</v>
      </c>
      <c r="AB120" s="110">
        <v>0</v>
      </c>
      <c r="AC120" s="110">
        <v>0</v>
      </c>
      <c r="AD120" s="110">
        <v>0</v>
      </c>
      <c r="AE120" s="110">
        <v>0</v>
      </c>
      <c r="AF120" s="110">
        <v>0</v>
      </c>
      <c r="AG120" s="110">
        <v>0</v>
      </c>
    </row>
    <row r="121" spans="2:33" ht="15">
      <c r="B121" s="110"/>
      <c r="C121" s="110"/>
      <c r="D121" s="110">
        <v>2019</v>
      </c>
      <c r="E121" s="110">
        <v>0</v>
      </c>
      <c r="F121" s="110">
        <v>0</v>
      </c>
      <c r="G121" s="110">
        <v>0</v>
      </c>
      <c r="H121" s="110">
        <v>0</v>
      </c>
      <c r="I121" s="110">
        <v>0</v>
      </c>
      <c r="J121" s="110">
        <v>0</v>
      </c>
      <c r="K121" s="110">
        <v>0</v>
      </c>
      <c r="L121" s="110">
        <v>0</v>
      </c>
      <c r="M121" s="110">
        <v>0</v>
      </c>
      <c r="N121" s="110">
        <v>0</v>
      </c>
      <c r="O121" s="110">
        <v>0</v>
      </c>
      <c r="P121" s="110">
        <v>0</v>
      </c>
      <c r="Q121" s="110">
        <v>0</v>
      </c>
      <c r="R121" s="110">
        <v>0</v>
      </c>
      <c r="S121" s="110">
        <v>0</v>
      </c>
      <c r="T121" s="110">
        <v>0</v>
      </c>
      <c r="U121" s="110">
        <v>0</v>
      </c>
      <c r="V121" s="110">
        <v>0</v>
      </c>
      <c r="W121" s="110">
        <v>0</v>
      </c>
      <c r="X121" s="110">
        <v>0</v>
      </c>
      <c r="Y121" s="110">
        <v>0</v>
      </c>
      <c r="Z121" s="110">
        <v>0</v>
      </c>
      <c r="AA121" s="110">
        <v>0</v>
      </c>
      <c r="AB121" s="110">
        <v>0</v>
      </c>
      <c r="AC121" s="110">
        <v>0</v>
      </c>
      <c r="AD121" s="110">
        <v>0</v>
      </c>
      <c r="AE121" s="110">
        <v>0</v>
      </c>
      <c r="AF121" s="110">
        <v>0</v>
      </c>
      <c r="AG121" s="110">
        <v>0</v>
      </c>
    </row>
    <row r="122" spans="2:33" ht="15">
      <c r="B122" s="110"/>
      <c r="C122" s="110"/>
      <c r="D122" s="110">
        <v>2020</v>
      </c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</row>
    <row r="123" spans="2:33" ht="15">
      <c r="B123" s="109" t="s">
        <v>149</v>
      </c>
      <c r="C123" s="109" t="s">
        <v>476</v>
      </c>
      <c r="D123" s="109">
        <v>2006</v>
      </c>
      <c r="E123" s="109">
        <v>0</v>
      </c>
      <c r="F123" s="109">
        <v>0</v>
      </c>
      <c r="G123" s="109">
        <v>0</v>
      </c>
      <c r="H123" s="109"/>
      <c r="I123" s="109"/>
      <c r="J123" s="109">
        <v>0</v>
      </c>
      <c r="K123" s="109">
        <v>0</v>
      </c>
      <c r="L123" s="109">
        <v>1</v>
      </c>
      <c r="M123" s="109"/>
      <c r="N123" s="109"/>
      <c r="O123" s="109">
        <v>0</v>
      </c>
      <c r="P123" s="109">
        <v>0</v>
      </c>
      <c r="Q123" s="109"/>
      <c r="R123" s="109"/>
      <c r="S123" s="109"/>
      <c r="T123" s="109">
        <v>0</v>
      </c>
      <c r="U123" s="109">
        <v>0</v>
      </c>
      <c r="V123" s="109">
        <v>0</v>
      </c>
      <c r="W123" s="109"/>
      <c r="X123" s="109">
        <v>0</v>
      </c>
      <c r="Y123" s="109">
        <v>0</v>
      </c>
      <c r="Z123" s="109">
        <v>0</v>
      </c>
      <c r="AA123" s="109">
        <v>0</v>
      </c>
      <c r="AB123" s="109"/>
      <c r="AC123" s="109">
        <v>0</v>
      </c>
      <c r="AD123" s="109"/>
      <c r="AE123" s="109"/>
      <c r="AF123" s="109"/>
      <c r="AG123" s="109">
        <v>0</v>
      </c>
    </row>
    <row r="124" spans="2:33" ht="15">
      <c r="B124" s="109"/>
      <c r="C124" s="109"/>
      <c r="D124" s="109">
        <v>2007</v>
      </c>
      <c r="E124" s="109">
        <v>0</v>
      </c>
      <c r="F124" s="109">
        <v>1</v>
      </c>
      <c r="G124" s="109">
        <v>0</v>
      </c>
      <c r="H124" s="109"/>
      <c r="I124" s="109">
        <v>0</v>
      </c>
      <c r="J124" s="109">
        <v>0</v>
      </c>
      <c r="K124" s="109">
        <v>0</v>
      </c>
      <c r="L124" s="109">
        <v>0</v>
      </c>
      <c r="M124" s="109">
        <v>0</v>
      </c>
      <c r="N124" s="109"/>
      <c r="O124" s="109">
        <v>0</v>
      </c>
      <c r="P124" s="109">
        <v>0</v>
      </c>
      <c r="Q124" s="109">
        <v>0</v>
      </c>
      <c r="R124" s="109"/>
      <c r="S124" s="109">
        <v>0</v>
      </c>
      <c r="T124" s="109">
        <v>0</v>
      </c>
      <c r="U124" s="109">
        <v>0</v>
      </c>
      <c r="V124" s="109">
        <v>0</v>
      </c>
      <c r="W124" s="109"/>
      <c r="X124" s="109">
        <v>0</v>
      </c>
      <c r="Y124" s="109">
        <v>0</v>
      </c>
      <c r="Z124" s="109">
        <v>0</v>
      </c>
      <c r="AA124" s="109">
        <v>0</v>
      </c>
      <c r="AB124" s="109">
        <v>0</v>
      </c>
      <c r="AC124" s="109">
        <v>0</v>
      </c>
      <c r="AD124" s="109">
        <v>0</v>
      </c>
      <c r="AE124" s="109">
        <v>0</v>
      </c>
      <c r="AF124" s="109">
        <v>0</v>
      </c>
      <c r="AG124" s="109">
        <v>0</v>
      </c>
    </row>
    <row r="125" spans="2:33" ht="15">
      <c r="B125" s="109"/>
      <c r="C125" s="109"/>
      <c r="D125" s="109">
        <v>2008</v>
      </c>
      <c r="E125" s="109">
        <v>0</v>
      </c>
      <c r="F125" s="109">
        <v>2</v>
      </c>
      <c r="G125" s="109">
        <v>0</v>
      </c>
      <c r="H125" s="109"/>
      <c r="I125" s="109">
        <v>0</v>
      </c>
      <c r="J125" s="109">
        <v>0</v>
      </c>
      <c r="K125" s="109">
        <v>0</v>
      </c>
      <c r="L125" s="109">
        <v>0</v>
      </c>
      <c r="M125" s="109">
        <v>0</v>
      </c>
      <c r="N125" s="109"/>
      <c r="O125" s="109">
        <v>0</v>
      </c>
      <c r="P125" s="109">
        <v>0</v>
      </c>
      <c r="Q125" s="109">
        <v>0</v>
      </c>
      <c r="R125" s="109"/>
      <c r="S125" s="109">
        <v>0</v>
      </c>
      <c r="T125" s="109">
        <v>0</v>
      </c>
      <c r="U125" s="109">
        <v>0</v>
      </c>
      <c r="V125" s="109">
        <v>0</v>
      </c>
      <c r="W125" s="109"/>
      <c r="X125" s="109">
        <v>0</v>
      </c>
      <c r="Y125" s="109">
        <v>0</v>
      </c>
      <c r="Z125" s="109">
        <v>0</v>
      </c>
      <c r="AA125" s="109">
        <v>11</v>
      </c>
      <c r="AB125" s="109">
        <v>0</v>
      </c>
      <c r="AC125" s="109">
        <v>0</v>
      </c>
      <c r="AD125" s="109">
        <v>0</v>
      </c>
      <c r="AE125" s="109"/>
      <c r="AF125" s="109">
        <v>0</v>
      </c>
      <c r="AG125" s="109">
        <v>0</v>
      </c>
    </row>
    <row r="126" spans="2:33" ht="15">
      <c r="B126" s="109"/>
      <c r="C126" s="109"/>
      <c r="D126" s="109">
        <v>2009</v>
      </c>
      <c r="E126" s="109">
        <v>0</v>
      </c>
      <c r="F126" s="109">
        <v>0</v>
      </c>
      <c r="G126" s="109">
        <v>0</v>
      </c>
      <c r="H126" s="109">
        <v>0</v>
      </c>
      <c r="I126" s="109">
        <v>0</v>
      </c>
      <c r="J126" s="109">
        <v>0</v>
      </c>
      <c r="K126" s="109">
        <v>0</v>
      </c>
      <c r="L126" s="109">
        <v>0</v>
      </c>
      <c r="M126" s="109">
        <v>0</v>
      </c>
      <c r="N126" s="109"/>
      <c r="O126" s="109">
        <v>0</v>
      </c>
      <c r="P126" s="109">
        <v>0</v>
      </c>
      <c r="Q126" s="109">
        <v>0</v>
      </c>
      <c r="R126" s="109"/>
      <c r="S126" s="109">
        <v>0</v>
      </c>
      <c r="T126" s="109">
        <v>0</v>
      </c>
      <c r="U126" s="109">
        <v>0</v>
      </c>
      <c r="V126" s="109">
        <v>0</v>
      </c>
      <c r="W126" s="109">
        <v>0</v>
      </c>
      <c r="X126" s="109">
        <v>0</v>
      </c>
      <c r="Y126" s="109">
        <v>0</v>
      </c>
      <c r="Z126" s="109">
        <v>0</v>
      </c>
      <c r="AA126" s="109">
        <v>1</v>
      </c>
      <c r="AB126" s="109">
        <v>0</v>
      </c>
      <c r="AC126" s="109">
        <v>0</v>
      </c>
      <c r="AD126" s="109">
        <v>0</v>
      </c>
      <c r="AE126" s="109">
        <v>0</v>
      </c>
      <c r="AF126" s="109">
        <v>0</v>
      </c>
      <c r="AG126" s="109">
        <v>0</v>
      </c>
    </row>
    <row r="127" spans="2:33" ht="15">
      <c r="B127" s="109"/>
      <c r="C127" s="109"/>
      <c r="D127" s="109">
        <v>2010</v>
      </c>
      <c r="E127" s="109">
        <v>0</v>
      </c>
      <c r="F127" s="109">
        <v>0</v>
      </c>
      <c r="G127" s="109">
        <v>0</v>
      </c>
      <c r="H127" s="109">
        <v>0</v>
      </c>
      <c r="I127" s="109">
        <v>0</v>
      </c>
      <c r="J127" s="109">
        <v>0</v>
      </c>
      <c r="K127" s="109">
        <v>0</v>
      </c>
      <c r="L127" s="109">
        <v>0</v>
      </c>
      <c r="M127" s="109">
        <v>0</v>
      </c>
      <c r="N127" s="109">
        <v>0</v>
      </c>
      <c r="O127" s="109">
        <v>0</v>
      </c>
      <c r="P127" s="109">
        <v>0</v>
      </c>
      <c r="Q127" s="109">
        <v>0</v>
      </c>
      <c r="R127" s="109">
        <v>0</v>
      </c>
      <c r="S127" s="109">
        <v>0</v>
      </c>
      <c r="T127" s="109">
        <v>0</v>
      </c>
      <c r="U127" s="109">
        <v>0</v>
      </c>
      <c r="V127" s="109">
        <v>0</v>
      </c>
      <c r="W127" s="109">
        <v>0</v>
      </c>
      <c r="X127" s="109">
        <v>0</v>
      </c>
      <c r="Y127" s="109">
        <v>0</v>
      </c>
      <c r="Z127" s="109">
        <v>0</v>
      </c>
      <c r="AA127" s="109">
        <v>0</v>
      </c>
      <c r="AB127" s="109">
        <v>0</v>
      </c>
      <c r="AC127" s="109">
        <v>0</v>
      </c>
      <c r="AD127" s="109">
        <v>0</v>
      </c>
      <c r="AE127" s="109">
        <v>0</v>
      </c>
      <c r="AF127" s="109">
        <v>0</v>
      </c>
      <c r="AG127" s="109">
        <v>0</v>
      </c>
    </row>
    <row r="128" spans="2:33" ht="15">
      <c r="B128" s="109"/>
      <c r="C128" s="109"/>
      <c r="D128" s="109">
        <v>2011</v>
      </c>
      <c r="E128" s="109">
        <v>0</v>
      </c>
      <c r="F128" s="109">
        <v>0</v>
      </c>
      <c r="G128" s="109">
        <v>0</v>
      </c>
      <c r="H128" s="109">
        <v>0</v>
      </c>
      <c r="I128" s="109">
        <v>0</v>
      </c>
      <c r="J128" s="109">
        <v>0</v>
      </c>
      <c r="K128" s="109">
        <v>0</v>
      </c>
      <c r="L128" s="109">
        <v>0</v>
      </c>
      <c r="M128" s="109">
        <v>0</v>
      </c>
      <c r="N128" s="109">
        <v>0</v>
      </c>
      <c r="O128" s="109">
        <v>0</v>
      </c>
      <c r="P128" s="109">
        <v>0</v>
      </c>
      <c r="Q128" s="109">
        <v>0</v>
      </c>
      <c r="R128" s="109">
        <v>0</v>
      </c>
      <c r="S128" s="109">
        <v>0</v>
      </c>
      <c r="T128" s="109">
        <v>0</v>
      </c>
      <c r="U128" s="109">
        <v>0</v>
      </c>
      <c r="V128" s="109">
        <v>0</v>
      </c>
      <c r="W128" s="109">
        <v>0</v>
      </c>
      <c r="X128" s="109">
        <v>0</v>
      </c>
      <c r="Y128" s="109">
        <v>0</v>
      </c>
      <c r="Z128" s="109">
        <v>0</v>
      </c>
      <c r="AA128" s="109">
        <v>0</v>
      </c>
      <c r="AB128" s="109">
        <v>0</v>
      </c>
      <c r="AC128" s="109">
        <v>0</v>
      </c>
      <c r="AD128" s="109">
        <v>0</v>
      </c>
      <c r="AE128" s="109">
        <v>0</v>
      </c>
      <c r="AF128" s="109">
        <v>0</v>
      </c>
      <c r="AG128" s="109">
        <v>0</v>
      </c>
    </row>
    <row r="129" spans="2:33" ht="15">
      <c r="B129" s="109"/>
      <c r="C129" s="109"/>
      <c r="D129" s="109">
        <v>2012</v>
      </c>
      <c r="E129" s="109">
        <v>0</v>
      </c>
      <c r="F129" s="109">
        <v>0</v>
      </c>
      <c r="G129" s="109">
        <v>0</v>
      </c>
      <c r="H129" s="109">
        <v>0</v>
      </c>
      <c r="I129" s="109">
        <v>0</v>
      </c>
      <c r="J129" s="109">
        <v>0</v>
      </c>
      <c r="K129" s="109">
        <v>0</v>
      </c>
      <c r="L129" s="109">
        <v>0</v>
      </c>
      <c r="M129" s="109">
        <v>0</v>
      </c>
      <c r="N129" s="109">
        <v>0</v>
      </c>
      <c r="O129" s="109">
        <v>0</v>
      </c>
      <c r="P129" s="109">
        <v>0</v>
      </c>
      <c r="Q129" s="109">
        <v>0</v>
      </c>
      <c r="R129" s="109">
        <v>0</v>
      </c>
      <c r="S129" s="109">
        <v>0</v>
      </c>
      <c r="T129" s="109">
        <v>0</v>
      </c>
      <c r="U129" s="109">
        <v>0</v>
      </c>
      <c r="V129" s="109">
        <v>0</v>
      </c>
      <c r="W129" s="109">
        <v>0</v>
      </c>
      <c r="X129" s="109">
        <v>0</v>
      </c>
      <c r="Y129" s="109">
        <v>0</v>
      </c>
      <c r="Z129" s="109">
        <v>0</v>
      </c>
      <c r="AA129" s="109">
        <v>0</v>
      </c>
      <c r="AB129" s="109">
        <v>0</v>
      </c>
      <c r="AC129" s="109">
        <v>0</v>
      </c>
      <c r="AD129" s="109">
        <v>0</v>
      </c>
      <c r="AE129" s="109">
        <v>0</v>
      </c>
      <c r="AF129" s="109">
        <v>0</v>
      </c>
      <c r="AG129" s="109">
        <v>0</v>
      </c>
    </row>
    <row r="130" spans="2:33" ht="15">
      <c r="B130" s="109"/>
      <c r="C130" s="109"/>
      <c r="D130" s="109">
        <v>2013</v>
      </c>
      <c r="E130" s="109">
        <v>0</v>
      </c>
      <c r="F130" s="109">
        <v>0</v>
      </c>
      <c r="G130" s="109">
        <v>0</v>
      </c>
      <c r="H130" s="109">
        <v>0</v>
      </c>
      <c r="I130" s="109">
        <v>0</v>
      </c>
      <c r="J130" s="109">
        <v>0</v>
      </c>
      <c r="K130" s="109">
        <v>0</v>
      </c>
      <c r="L130" s="109">
        <v>0</v>
      </c>
      <c r="M130" s="109">
        <v>0</v>
      </c>
      <c r="N130" s="109">
        <v>0</v>
      </c>
      <c r="O130" s="109">
        <v>0</v>
      </c>
      <c r="P130" s="109">
        <v>0</v>
      </c>
      <c r="Q130" s="109">
        <v>0</v>
      </c>
      <c r="R130" s="109">
        <v>0</v>
      </c>
      <c r="S130" s="109">
        <v>1</v>
      </c>
      <c r="T130" s="109">
        <v>0</v>
      </c>
      <c r="U130" s="109">
        <v>0</v>
      </c>
      <c r="V130" s="109">
        <v>0</v>
      </c>
      <c r="W130" s="109">
        <v>0</v>
      </c>
      <c r="X130" s="109">
        <v>0</v>
      </c>
      <c r="Y130" s="109">
        <v>0</v>
      </c>
      <c r="Z130" s="109">
        <v>0</v>
      </c>
      <c r="AA130" s="109">
        <v>0</v>
      </c>
      <c r="AB130" s="109">
        <v>0</v>
      </c>
      <c r="AC130" s="109">
        <v>0</v>
      </c>
      <c r="AD130" s="109">
        <v>0</v>
      </c>
      <c r="AE130" s="109">
        <v>0</v>
      </c>
      <c r="AF130" s="109">
        <v>0</v>
      </c>
      <c r="AG130" s="109">
        <v>0</v>
      </c>
    </row>
    <row r="131" spans="2:33" ht="15">
      <c r="B131" s="109"/>
      <c r="C131" s="109"/>
      <c r="D131" s="109">
        <v>2014</v>
      </c>
      <c r="E131" s="109">
        <v>0</v>
      </c>
      <c r="F131" s="109">
        <v>0</v>
      </c>
      <c r="G131" s="109">
        <v>0</v>
      </c>
      <c r="H131" s="109">
        <v>0</v>
      </c>
      <c r="I131" s="109">
        <v>0</v>
      </c>
      <c r="J131" s="109">
        <v>0</v>
      </c>
      <c r="K131" s="109">
        <v>0</v>
      </c>
      <c r="L131" s="109">
        <v>0</v>
      </c>
      <c r="M131" s="109">
        <v>0</v>
      </c>
      <c r="N131" s="109">
        <v>0</v>
      </c>
      <c r="O131" s="109">
        <v>0</v>
      </c>
      <c r="P131" s="109">
        <v>0</v>
      </c>
      <c r="Q131" s="109">
        <v>0</v>
      </c>
      <c r="R131" s="109">
        <v>0</v>
      </c>
      <c r="S131" s="109">
        <v>0</v>
      </c>
      <c r="T131" s="109">
        <v>0</v>
      </c>
      <c r="U131" s="109">
        <v>0</v>
      </c>
      <c r="V131" s="109">
        <v>0</v>
      </c>
      <c r="W131" s="109">
        <v>0</v>
      </c>
      <c r="X131" s="109">
        <v>0</v>
      </c>
      <c r="Y131" s="109">
        <v>0</v>
      </c>
      <c r="Z131" s="109">
        <v>0</v>
      </c>
      <c r="AA131" s="109">
        <v>0</v>
      </c>
      <c r="AB131" s="109">
        <v>0</v>
      </c>
      <c r="AC131" s="109">
        <v>0</v>
      </c>
      <c r="AD131" s="109">
        <v>0</v>
      </c>
      <c r="AE131" s="109">
        <v>0</v>
      </c>
      <c r="AF131" s="109">
        <v>0</v>
      </c>
      <c r="AG131" s="109">
        <v>0</v>
      </c>
    </row>
    <row r="132" spans="2:33" ht="15">
      <c r="B132" s="109"/>
      <c r="C132" s="109"/>
      <c r="D132" s="109">
        <v>2015</v>
      </c>
      <c r="E132" s="109">
        <v>0</v>
      </c>
      <c r="F132" s="109">
        <v>0</v>
      </c>
      <c r="G132" s="109">
        <v>0</v>
      </c>
      <c r="H132" s="109">
        <v>0</v>
      </c>
      <c r="I132" s="109">
        <v>0</v>
      </c>
      <c r="J132" s="109">
        <v>0</v>
      </c>
      <c r="K132" s="109">
        <v>0</v>
      </c>
      <c r="L132" s="109">
        <v>0</v>
      </c>
      <c r="M132" s="109">
        <v>0</v>
      </c>
      <c r="N132" s="109">
        <v>0</v>
      </c>
      <c r="O132" s="109">
        <v>0</v>
      </c>
      <c r="P132" s="109">
        <v>0</v>
      </c>
      <c r="Q132" s="109">
        <v>0</v>
      </c>
      <c r="R132" s="109">
        <v>0</v>
      </c>
      <c r="S132" s="109">
        <v>0</v>
      </c>
      <c r="T132" s="109">
        <v>0</v>
      </c>
      <c r="U132" s="109">
        <v>0</v>
      </c>
      <c r="V132" s="109">
        <v>0</v>
      </c>
      <c r="W132" s="109">
        <v>0</v>
      </c>
      <c r="X132" s="109">
        <v>0</v>
      </c>
      <c r="Y132" s="109">
        <v>0</v>
      </c>
      <c r="Z132" s="109">
        <v>0</v>
      </c>
      <c r="AA132" s="109">
        <v>0</v>
      </c>
      <c r="AB132" s="109">
        <v>0</v>
      </c>
      <c r="AC132" s="109">
        <v>0</v>
      </c>
      <c r="AD132" s="109">
        <v>0</v>
      </c>
      <c r="AE132" s="109">
        <v>0</v>
      </c>
      <c r="AF132" s="109">
        <v>0</v>
      </c>
      <c r="AG132" s="109">
        <v>0</v>
      </c>
    </row>
    <row r="133" spans="2:33" ht="15">
      <c r="B133" s="109"/>
      <c r="C133" s="109"/>
      <c r="D133" s="109">
        <v>2016</v>
      </c>
      <c r="E133" s="109">
        <v>0</v>
      </c>
      <c r="F133" s="109">
        <v>0</v>
      </c>
      <c r="G133" s="109">
        <v>0</v>
      </c>
      <c r="H133" s="109">
        <v>0</v>
      </c>
      <c r="I133" s="109">
        <v>0</v>
      </c>
      <c r="J133" s="109">
        <v>0</v>
      </c>
      <c r="K133" s="109">
        <v>0</v>
      </c>
      <c r="L133" s="109">
        <v>0</v>
      </c>
      <c r="M133" s="109">
        <v>0</v>
      </c>
      <c r="N133" s="109">
        <v>0</v>
      </c>
      <c r="O133" s="109">
        <v>0</v>
      </c>
      <c r="P133" s="109">
        <v>0</v>
      </c>
      <c r="Q133" s="109">
        <v>0</v>
      </c>
      <c r="R133" s="109">
        <v>0</v>
      </c>
      <c r="S133" s="109">
        <v>0</v>
      </c>
      <c r="T133" s="109">
        <v>0</v>
      </c>
      <c r="U133" s="109">
        <v>0</v>
      </c>
      <c r="V133" s="109">
        <v>0</v>
      </c>
      <c r="W133" s="109">
        <v>0</v>
      </c>
      <c r="X133" s="109">
        <v>0</v>
      </c>
      <c r="Y133" s="109">
        <v>0</v>
      </c>
      <c r="Z133" s="109">
        <v>0</v>
      </c>
      <c r="AA133" s="109">
        <v>0</v>
      </c>
      <c r="AB133" s="109">
        <v>0</v>
      </c>
      <c r="AC133" s="109">
        <v>0</v>
      </c>
      <c r="AD133" s="109">
        <v>0</v>
      </c>
      <c r="AE133" s="109">
        <v>0</v>
      </c>
      <c r="AF133" s="109">
        <v>0</v>
      </c>
      <c r="AG133" s="109">
        <v>0</v>
      </c>
    </row>
    <row r="134" spans="2:33" ht="15">
      <c r="B134" s="109"/>
      <c r="C134" s="109"/>
      <c r="D134" s="109">
        <v>2017</v>
      </c>
      <c r="E134" s="109">
        <v>0</v>
      </c>
      <c r="F134" s="109">
        <v>0</v>
      </c>
      <c r="G134" s="109">
        <v>0</v>
      </c>
      <c r="H134" s="109">
        <v>0</v>
      </c>
      <c r="I134" s="109">
        <v>0</v>
      </c>
      <c r="J134" s="109">
        <v>0</v>
      </c>
      <c r="K134" s="109">
        <v>0</v>
      </c>
      <c r="L134" s="109">
        <v>0</v>
      </c>
      <c r="M134" s="109">
        <v>0</v>
      </c>
      <c r="N134" s="109">
        <v>0</v>
      </c>
      <c r="O134" s="109">
        <v>0</v>
      </c>
      <c r="P134" s="109">
        <v>0</v>
      </c>
      <c r="Q134" s="109">
        <v>0</v>
      </c>
      <c r="R134" s="109">
        <v>0</v>
      </c>
      <c r="S134" s="109">
        <v>0</v>
      </c>
      <c r="T134" s="109">
        <v>0</v>
      </c>
      <c r="U134" s="109">
        <v>0</v>
      </c>
      <c r="V134" s="109">
        <v>0</v>
      </c>
      <c r="W134" s="109">
        <v>0</v>
      </c>
      <c r="X134" s="109">
        <v>0</v>
      </c>
      <c r="Y134" s="109">
        <v>0</v>
      </c>
      <c r="Z134" s="109">
        <v>0</v>
      </c>
      <c r="AA134" s="109">
        <v>0</v>
      </c>
      <c r="AB134" s="109">
        <v>0</v>
      </c>
      <c r="AC134" s="109">
        <v>0</v>
      </c>
      <c r="AD134" s="109">
        <v>0</v>
      </c>
      <c r="AE134" s="109">
        <v>0</v>
      </c>
      <c r="AF134" s="109">
        <v>0</v>
      </c>
      <c r="AG134" s="109">
        <v>0</v>
      </c>
    </row>
    <row r="135" spans="2:33" ht="15">
      <c r="B135" s="109"/>
      <c r="C135" s="109"/>
      <c r="D135" s="109">
        <v>2018</v>
      </c>
      <c r="E135" s="109">
        <v>0</v>
      </c>
      <c r="F135" s="109">
        <v>0</v>
      </c>
      <c r="G135" s="109">
        <v>0</v>
      </c>
      <c r="H135" s="109">
        <v>0</v>
      </c>
      <c r="I135" s="109">
        <v>0</v>
      </c>
      <c r="J135" s="109">
        <v>0</v>
      </c>
      <c r="K135" s="109">
        <v>0</v>
      </c>
      <c r="L135" s="109">
        <v>0</v>
      </c>
      <c r="M135" s="109">
        <v>0</v>
      </c>
      <c r="N135" s="109">
        <v>0</v>
      </c>
      <c r="O135" s="109">
        <v>0</v>
      </c>
      <c r="P135" s="109">
        <v>0</v>
      </c>
      <c r="Q135" s="109">
        <v>0</v>
      </c>
      <c r="R135" s="109">
        <v>0</v>
      </c>
      <c r="S135" s="109">
        <v>0</v>
      </c>
      <c r="T135" s="109">
        <v>0</v>
      </c>
      <c r="U135" s="109">
        <v>0</v>
      </c>
      <c r="V135" s="109">
        <v>0</v>
      </c>
      <c r="W135" s="109">
        <v>0</v>
      </c>
      <c r="X135" s="109">
        <v>0</v>
      </c>
      <c r="Y135" s="109">
        <v>0</v>
      </c>
      <c r="Z135" s="109">
        <v>0</v>
      </c>
      <c r="AA135" s="109">
        <v>0</v>
      </c>
      <c r="AB135" s="109">
        <v>0</v>
      </c>
      <c r="AC135" s="109">
        <v>0</v>
      </c>
      <c r="AD135" s="109">
        <v>0</v>
      </c>
      <c r="AE135" s="109">
        <v>0</v>
      </c>
      <c r="AF135" s="109">
        <v>0</v>
      </c>
      <c r="AG135" s="109">
        <v>0</v>
      </c>
    </row>
    <row r="136" spans="2:33" ht="15">
      <c r="B136" s="109"/>
      <c r="C136" s="109"/>
      <c r="D136" s="109">
        <v>2019</v>
      </c>
      <c r="E136" s="109">
        <v>1</v>
      </c>
      <c r="F136" s="109">
        <v>0</v>
      </c>
      <c r="G136" s="109">
        <v>0</v>
      </c>
      <c r="H136" s="109">
        <v>0</v>
      </c>
      <c r="I136" s="109">
        <v>0</v>
      </c>
      <c r="J136" s="109">
        <v>0</v>
      </c>
      <c r="K136" s="109">
        <v>0</v>
      </c>
      <c r="L136" s="109">
        <v>0</v>
      </c>
      <c r="M136" s="109">
        <v>0</v>
      </c>
      <c r="N136" s="109">
        <v>0</v>
      </c>
      <c r="O136" s="109">
        <v>0</v>
      </c>
      <c r="P136" s="109">
        <v>0</v>
      </c>
      <c r="Q136" s="109">
        <v>0</v>
      </c>
      <c r="R136" s="109">
        <v>0</v>
      </c>
      <c r="S136" s="109">
        <v>0</v>
      </c>
      <c r="T136" s="109">
        <v>0</v>
      </c>
      <c r="U136" s="109">
        <v>0</v>
      </c>
      <c r="V136" s="109">
        <v>0</v>
      </c>
      <c r="W136" s="109">
        <v>0</v>
      </c>
      <c r="X136" s="109">
        <v>0</v>
      </c>
      <c r="Y136" s="109">
        <v>0</v>
      </c>
      <c r="Z136" s="109">
        <v>0</v>
      </c>
      <c r="AA136" s="109">
        <v>0</v>
      </c>
      <c r="AB136" s="109">
        <v>0</v>
      </c>
      <c r="AC136" s="109">
        <v>0</v>
      </c>
      <c r="AD136" s="109">
        <v>0</v>
      </c>
      <c r="AE136" s="109">
        <v>0</v>
      </c>
      <c r="AF136" s="109">
        <v>0</v>
      </c>
      <c r="AG136" s="109">
        <v>0</v>
      </c>
    </row>
    <row r="137" spans="2:33" ht="15">
      <c r="B137" s="109"/>
      <c r="C137" s="109"/>
      <c r="D137" s="109">
        <v>2020</v>
      </c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</row>
    <row r="138" spans="2:33" ht="15">
      <c r="B138" s="110" t="s">
        <v>654</v>
      </c>
      <c r="C138" s="110" t="s">
        <v>655</v>
      </c>
      <c r="D138" s="110">
        <v>2006</v>
      </c>
      <c r="E138" s="110">
        <v>0.17083000000000001</v>
      </c>
      <c r="F138" s="110"/>
      <c r="G138" s="110">
        <v>0.19395000000000001</v>
      </c>
      <c r="H138" s="110"/>
      <c r="I138" s="110"/>
      <c r="J138" s="110">
        <v>0.30817</v>
      </c>
      <c r="K138" s="110">
        <v>3.848E-2</v>
      </c>
      <c r="L138" s="110">
        <v>3.7240000000000002E-2</v>
      </c>
      <c r="M138" s="110"/>
      <c r="N138" s="110">
        <v>1.04871</v>
      </c>
      <c r="O138" s="110">
        <v>5.4000000000000003E-3</v>
      </c>
      <c r="P138" s="110">
        <v>9.8229999999999998E-2</v>
      </c>
      <c r="Q138" s="110">
        <v>2.5590000000000002E-2</v>
      </c>
      <c r="R138" s="110"/>
      <c r="S138" s="110">
        <v>0.21537999999999999</v>
      </c>
      <c r="T138" s="110">
        <v>0</v>
      </c>
      <c r="U138" s="110">
        <v>4.2439999999999999E-2</v>
      </c>
      <c r="V138" s="110">
        <v>0.57857000000000003</v>
      </c>
      <c r="W138" s="110"/>
      <c r="X138" s="110">
        <v>0.40883000000000003</v>
      </c>
      <c r="Y138" s="110">
        <v>1.503E-2</v>
      </c>
      <c r="Z138" s="110">
        <v>2.1100000000000001E-2</v>
      </c>
      <c r="AA138" s="110">
        <v>0.39234999999999998</v>
      </c>
      <c r="AB138" s="110">
        <v>0.22921</v>
      </c>
      <c r="AC138" s="110">
        <v>0</v>
      </c>
      <c r="AD138" s="110">
        <v>6.0470000000000003E-2</v>
      </c>
      <c r="AE138" s="110">
        <v>0.52686999999999995</v>
      </c>
      <c r="AF138" s="110">
        <v>0.23538999999999999</v>
      </c>
      <c r="AG138" s="110">
        <v>5.5999999999999999E-3</v>
      </c>
    </row>
    <row r="139" spans="2:33" ht="15">
      <c r="B139" s="110"/>
      <c r="C139" s="110"/>
      <c r="D139" s="110">
        <v>2007</v>
      </c>
      <c r="E139" s="110">
        <v>0.21934999999999999</v>
      </c>
      <c r="F139" s="110">
        <v>0.24134</v>
      </c>
      <c r="G139" s="110">
        <v>0.22203000000000001</v>
      </c>
      <c r="H139" s="110"/>
      <c r="I139" s="110">
        <v>0</v>
      </c>
      <c r="J139" s="110">
        <v>0.26816000000000001</v>
      </c>
      <c r="K139" s="110">
        <v>5.2440000000000001E-2</v>
      </c>
      <c r="L139" s="110">
        <v>2.5409999999999999E-2</v>
      </c>
      <c r="M139" s="110">
        <v>1.7211700000000001</v>
      </c>
      <c r="N139" s="110">
        <v>1.1052500000000001</v>
      </c>
      <c r="O139" s="110">
        <v>2.155E-2</v>
      </c>
      <c r="P139" s="110">
        <v>3.8030000000000001E-2</v>
      </c>
      <c r="Q139" s="110">
        <v>1.321E-2</v>
      </c>
      <c r="R139" s="110"/>
      <c r="S139" s="110">
        <v>0.23683999999999999</v>
      </c>
      <c r="T139" s="110">
        <v>0</v>
      </c>
      <c r="U139" s="110">
        <v>1.081E-2</v>
      </c>
      <c r="V139" s="110">
        <v>0.46690999999999999</v>
      </c>
      <c r="W139" s="110"/>
      <c r="X139" s="110">
        <v>0.21529999999999999</v>
      </c>
      <c r="Y139" s="110">
        <v>0.05</v>
      </c>
      <c r="Z139" s="110">
        <v>4.2200000000000001E-2</v>
      </c>
      <c r="AA139" s="110">
        <v>0.47975000000000001</v>
      </c>
      <c r="AB139" s="110">
        <v>0.19520999999999999</v>
      </c>
      <c r="AC139" s="110">
        <v>0.71679000000000004</v>
      </c>
      <c r="AD139" s="110">
        <v>5.9540000000000003E-2</v>
      </c>
      <c r="AE139" s="110">
        <v>0.78288000000000002</v>
      </c>
      <c r="AF139" s="110">
        <v>0.25488</v>
      </c>
      <c r="AG139" s="110">
        <v>1.91E-3</v>
      </c>
    </row>
    <row r="140" spans="2:33" ht="15">
      <c r="B140" s="110"/>
      <c r="C140" s="110"/>
      <c r="D140" s="110">
        <v>2008</v>
      </c>
      <c r="E140" s="110">
        <v>0.1452</v>
      </c>
      <c r="F140" s="110">
        <v>0.17222000000000001</v>
      </c>
      <c r="G140" s="110">
        <v>0.17105999999999999</v>
      </c>
      <c r="H140" s="110"/>
      <c r="I140" s="110">
        <v>0</v>
      </c>
      <c r="J140" s="110">
        <v>0.24005000000000001</v>
      </c>
      <c r="K140" s="110">
        <v>3.066E-2</v>
      </c>
      <c r="L140" s="110">
        <v>2.4389999999999998E-2</v>
      </c>
      <c r="M140" s="110">
        <v>0</v>
      </c>
      <c r="N140" s="110">
        <v>0.56699999999999995</v>
      </c>
      <c r="O140" s="110">
        <v>1.038E-2</v>
      </c>
      <c r="P140" s="110">
        <v>1.8769999999999998E-2</v>
      </c>
      <c r="Q140" s="110">
        <v>2.5870000000000001E-2</v>
      </c>
      <c r="R140" s="110"/>
      <c r="S140" s="110">
        <v>0.14677999999999999</v>
      </c>
      <c r="T140" s="110">
        <v>0</v>
      </c>
      <c r="U140" s="110">
        <v>2.18E-2</v>
      </c>
      <c r="V140" s="110">
        <v>0.25289</v>
      </c>
      <c r="W140" s="110"/>
      <c r="X140" s="110">
        <v>0.35851</v>
      </c>
      <c r="Y140" s="110">
        <v>3.5970000000000002E-2</v>
      </c>
      <c r="Z140" s="110">
        <v>0</v>
      </c>
      <c r="AA140" s="110">
        <v>0.50365000000000004</v>
      </c>
      <c r="AB140" s="110">
        <v>0.23946000000000001</v>
      </c>
      <c r="AC140" s="110">
        <v>0.76966999999999997</v>
      </c>
      <c r="AD140" s="110">
        <v>7.2300000000000003E-3</v>
      </c>
      <c r="AE140" s="110">
        <v>0</v>
      </c>
      <c r="AF140" s="110">
        <v>0.30406</v>
      </c>
      <c r="AG140" s="110">
        <v>9.1000000000000004E-3</v>
      </c>
    </row>
    <row r="141" spans="2:33" ht="15">
      <c r="B141" s="110"/>
      <c r="C141" s="110"/>
      <c r="D141" s="110">
        <v>2009</v>
      </c>
      <c r="E141" s="110">
        <v>0.17727999999999999</v>
      </c>
      <c r="F141" s="110">
        <v>6.5310000000000007E-2</v>
      </c>
      <c r="G141" s="110">
        <v>3.175E-2</v>
      </c>
      <c r="H141" s="110">
        <v>2.2790000000000001E-2</v>
      </c>
      <c r="I141" s="110">
        <v>0</v>
      </c>
      <c r="J141" s="110">
        <v>0.20222000000000001</v>
      </c>
      <c r="K141" s="110">
        <v>2.1930000000000002E-2</v>
      </c>
      <c r="L141" s="110">
        <v>0</v>
      </c>
      <c r="M141" s="110">
        <v>0.14662</v>
      </c>
      <c r="N141" s="110">
        <v>0.81577999999999995</v>
      </c>
      <c r="O141" s="110">
        <v>2.1260000000000001E-2</v>
      </c>
      <c r="P141" s="110">
        <v>5.9970000000000002E-2</v>
      </c>
      <c r="Q141" s="110">
        <v>4.3650000000000001E-2</v>
      </c>
      <c r="R141" s="110"/>
      <c r="S141" s="110">
        <v>0.10349</v>
      </c>
      <c r="T141" s="110">
        <v>0</v>
      </c>
      <c r="U141" s="110">
        <v>0</v>
      </c>
      <c r="V141" s="110">
        <v>0.21346999999999999</v>
      </c>
      <c r="W141" s="110">
        <v>0</v>
      </c>
      <c r="X141" s="110">
        <v>0.21360000000000001</v>
      </c>
      <c r="Y141" s="110">
        <v>3.0300000000000001E-2</v>
      </c>
      <c r="Z141" s="110">
        <v>0</v>
      </c>
      <c r="AA141" s="110">
        <v>0.24443999999999999</v>
      </c>
      <c r="AB141" s="110">
        <v>0.12321</v>
      </c>
      <c r="AC141" s="110">
        <v>0.56496999999999997</v>
      </c>
      <c r="AD141" s="110">
        <v>4.8910000000000002E-2</v>
      </c>
      <c r="AE141" s="110">
        <v>0.38444</v>
      </c>
      <c r="AF141" s="110">
        <v>0.31140000000000001</v>
      </c>
      <c r="AG141" s="110">
        <v>3.5100000000000001E-3</v>
      </c>
    </row>
    <row r="142" spans="2:33" ht="15">
      <c r="B142" s="110"/>
      <c r="C142" s="110"/>
      <c r="D142" s="110">
        <v>2010</v>
      </c>
      <c r="E142" s="110">
        <v>0.14734</v>
      </c>
      <c r="F142" s="110">
        <v>4.0809999999999999E-2</v>
      </c>
      <c r="G142" s="110">
        <v>0.29376000000000002</v>
      </c>
      <c r="H142" s="110">
        <v>2.2419999999999999E-2</v>
      </c>
      <c r="I142" s="110"/>
      <c r="J142" s="110">
        <v>0.28089999999999998</v>
      </c>
      <c r="K142" s="110">
        <v>3.1E-2</v>
      </c>
      <c r="L142" s="110">
        <v>6.2829999999999997E-2</v>
      </c>
      <c r="M142" s="110">
        <v>1.11931</v>
      </c>
      <c r="N142" s="110">
        <v>0.47160999999999997</v>
      </c>
      <c r="O142" s="110">
        <v>1.6070000000000001E-2</v>
      </c>
      <c r="P142" s="110">
        <v>5.8819999999999997E-2</v>
      </c>
      <c r="Q142" s="110">
        <v>3.5069999999999997E-2</v>
      </c>
      <c r="R142" s="110">
        <v>0.41493000000000002</v>
      </c>
      <c r="S142" s="110">
        <v>0.21462999999999999</v>
      </c>
      <c r="T142" s="110">
        <v>0</v>
      </c>
      <c r="U142" s="110">
        <v>9.2599999999999991E-3</v>
      </c>
      <c r="V142" s="110">
        <v>0.14149999999999999</v>
      </c>
      <c r="W142" s="110">
        <v>0</v>
      </c>
      <c r="X142" s="110">
        <v>0.30073</v>
      </c>
      <c r="Y142" s="110">
        <v>6.8399999999999997E-3</v>
      </c>
      <c r="Z142" s="110">
        <v>2.1520000000000001E-2</v>
      </c>
      <c r="AA142" s="110">
        <v>0.23737</v>
      </c>
      <c r="AB142" s="110">
        <v>7.4999999999999997E-2</v>
      </c>
      <c r="AC142" s="110">
        <v>0.69503000000000004</v>
      </c>
      <c r="AD142" s="110">
        <v>3.5369999999999999E-2</v>
      </c>
      <c r="AE142" s="110">
        <v>0.37148999999999999</v>
      </c>
      <c r="AF142" s="110">
        <v>4.2070000000000003E-2</v>
      </c>
      <c r="AG142" s="110">
        <v>3.8400000000000001E-3</v>
      </c>
    </row>
    <row r="143" spans="2:33" ht="15">
      <c r="B143" s="110"/>
      <c r="C143" s="110"/>
      <c r="D143" s="110">
        <v>2011</v>
      </c>
      <c r="E143" s="110">
        <v>0.16425000000000001</v>
      </c>
      <c r="F143" s="110">
        <v>8.949E-2</v>
      </c>
      <c r="G143" s="110">
        <v>0.25607000000000002</v>
      </c>
      <c r="H143" s="110">
        <v>5.5399999999999998E-3</v>
      </c>
      <c r="I143" s="110">
        <v>0</v>
      </c>
      <c r="J143" s="110">
        <v>0.13075000000000001</v>
      </c>
      <c r="K143" s="110">
        <v>2.3730000000000001E-2</v>
      </c>
      <c r="L143" s="110">
        <v>4.6190000000000002E-2</v>
      </c>
      <c r="M143" s="110">
        <v>1</v>
      </c>
      <c r="N143" s="110">
        <v>0.47869</v>
      </c>
      <c r="O143" s="110">
        <v>1.567E-2</v>
      </c>
      <c r="P143" s="110">
        <v>5.8740000000000001E-2</v>
      </c>
      <c r="Q143" s="110">
        <v>1.7940000000000001E-2</v>
      </c>
      <c r="R143" s="110">
        <v>0.3125</v>
      </c>
      <c r="S143" s="110">
        <v>0.19053</v>
      </c>
      <c r="T143" s="110">
        <v>0</v>
      </c>
      <c r="U143" s="110">
        <v>3.15E-3</v>
      </c>
      <c r="V143" s="110">
        <v>0.13053000000000001</v>
      </c>
      <c r="W143" s="110">
        <v>0</v>
      </c>
      <c r="X143" s="110">
        <v>0.27068999999999999</v>
      </c>
      <c r="Y143" s="110">
        <v>2.0119999999999999E-2</v>
      </c>
      <c r="Z143" s="110">
        <v>2.181E-2</v>
      </c>
      <c r="AA143" s="110">
        <v>0.20233999999999999</v>
      </c>
      <c r="AB143" s="110">
        <v>8.0619999999999997E-2</v>
      </c>
      <c r="AC143" s="110">
        <v>0.47983999999999999</v>
      </c>
      <c r="AD143" s="110">
        <v>2.137E-2</v>
      </c>
      <c r="AE143" s="110">
        <v>0.24590000000000001</v>
      </c>
      <c r="AF143" s="110">
        <v>0.30845</v>
      </c>
      <c r="AG143" s="110">
        <v>1.89E-3</v>
      </c>
    </row>
    <row r="144" spans="2:33" ht="15">
      <c r="B144" s="110"/>
      <c r="C144" s="110"/>
      <c r="D144" s="110">
        <v>2012</v>
      </c>
      <c r="E144" s="110">
        <v>0.16020999999999999</v>
      </c>
      <c r="F144" s="110">
        <v>5.0369999999999998E-2</v>
      </c>
      <c r="G144" s="110">
        <v>0.53957999999999995</v>
      </c>
      <c r="H144" s="110">
        <v>1.1010000000000001E-2</v>
      </c>
      <c r="I144" s="110">
        <v>0</v>
      </c>
      <c r="J144" s="110">
        <v>0.21065</v>
      </c>
      <c r="K144" s="110">
        <v>3.4669999999999999E-2</v>
      </c>
      <c r="L144" s="110">
        <v>6.3250000000000001E-2</v>
      </c>
      <c r="M144" s="110">
        <v>0.42570999999999998</v>
      </c>
      <c r="N144" s="110">
        <v>0.17101</v>
      </c>
      <c r="O144" s="110">
        <v>1.5890000000000001E-2</v>
      </c>
      <c r="P144" s="110">
        <v>0.1179</v>
      </c>
      <c r="Q144" s="110">
        <v>1.9529999999999999E-2</v>
      </c>
      <c r="R144" s="110">
        <v>0.66034000000000004</v>
      </c>
      <c r="S144" s="110">
        <v>0.19878000000000001</v>
      </c>
      <c r="T144" s="110">
        <v>0</v>
      </c>
      <c r="U144" s="110">
        <v>1.5789999999999998E-2</v>
      </c>
      <c r="V144" s="110">
        <v>0.13636999999999999</v>
      </c>
      <c r="W144" s="110">
        <v>0</v>
      </c>
      <c r="X144" s="110">
        <v>0.15914</v>
      </c>
      <c r="Y144" s="110">
        <v>5.3409999999999999E-2</v>
      </c>
      <c r="Z144" s="110">
        <v>0</v>
      </c>
      <c r="AA144" s="110">
        <v>0.16072</v>
      </c>
      <c r="AB144" s="110">
        <v>0.13335</v>
      </c>
      <c r="AC144" s="110">
        <v>0.55325000000000002</v>
      </c>
      <c r="AD144" s="110">
        <v>7.1199999999999999E-2</v>
      </c>
      <c r="AE144" s="110">
        <v>0.30202000000000001</v>
      </c>
      <c r="AF144" s="110">
        <v>0.32429999999999998</v>
      </c>
      <c r="AG144" s="110">
        <v>7.4599999999999996E-3</v>
      </c>
    </row>
    <row r="145" spans="2:33" ht="15">
      <c r="B145" s="110"/>
      <c r="C145" s="110"/>
      <c r="D145" s="110">
        <v>2013</v>
      </c>
      <c r="E145" s="110">
        <v>0.16589000000000001</v>
      </c>
      <c r="F145" s="110">
        <v>6.1859999999999998E-2</v>
      </c>
      <c r="G145" s="110">
        <v>0.42576999999999998</v>
      </c>
      <c r="H145" s="110">
        <v>1.618E-2</v>
      </c>
      <c r="I145" s="110">
        <v>0</v>
      </c>
      <c r="J145" s="110">
        <v>0.16159000000000001</v>
      </c>
      <c r="K145" s="110">
        <v>3.39E-2</v>
      </c>
      <c r="L145" s="110">
        <v>1.5599999999999999E-2</v>
      </c>
      <c r="M145" s="110">
        <v>0.29520000000000002</v>
      </c>
      <c r="N145" s="110">
        <v>0.26808999999999999</v>
      </c>
      <c r="O145" s="110">
        <v>1.5100000000000001E-2</v>
      </c>
      <c r="P145" s="110">
        <v>1.9810000000000001E-2</v>
      </c>
      <c r="Q145" s="110">
        <v>3.8150000000000003E-2</v>
      </c>
      <c r="R145" s="110">
        <v>0.53325999999999996</v>
      </c>
      <c r="S145" s="110">
        <v>0.17404</v>
      </c>
      <c r="T145" s="110">
        <v>0</v>
      </c>
      <c r="U145" s="110">
        <v>2.1100000000000001E-2</v>
      </c>
      <c r="V145" s="110">
        <v>0.14138999999999999</v>
      </c>
      <c r="W145" s="110">
        <v>0</v>
      </c>
      <c r="X145" s="110">
        <v>0</v>
      </c>
      <c r="Y145" s="110">
        <v>2.648E-2</v>
      </c>
      <c r="Z145" s="110">
        <v>2.061E-2</v>
      </c>
      <c r="AA145" s="110">
        <v>0.15667</v>
      </c>
      <c r="AB145" s="110">
        <v>0.13782</v>
      </c>
      <c r="AC145" s="110">
        <v>0.51426000000000005</v>
      </c>
      <c r="AD145" s="110">
        <v>6.1800000000000001E-2</v>
      </c>
      <c r="AE145" s="110">
        <v>0.44688</v>
      </c>
      <c r="AF145" s="110">
        <v>0.23519999999999999</v>
      </c>
      <c r="AG145" s="110">
        <v>3.7200000000000002E-3</v>
      </c>
    </row>
    <row r="146" spans="2:33" ht="15">
      <c r="B146" s="110"/>
      <c r="C146" s="110"/>
      <c r="D146" s="110">
        <v>2014</v>
      </c>
      <c r="E146" s="110">
        <v>0.11811000000000001</v>
      </c>
      <c r="F146" s="110">
        <v>0.11382</v>
      </c>
      <c r="G146" s="110">
        <v>0.41665999999999997</v>
      </c>
      <c r="H146" s="110">
        <v>1.056E-2</v>
      </c>
      <c r="I146" s="110">
        <v>0</v>
      </c>
      <c r="J146" s="110"/>
      <c r="K146" s="110">
        <v>2.2040000000000001E-2</v>
      </c>
      <c r="L146" s="110"/>
      <c r="M146" s="110">
        <v>0</v>
      </c>
      <c r="N146" s="110">
        <v>0.26097999999999999</v>
      </c>
      <c r="O146" s="110">
        <v>1.468E-2</v>
      </c>
      <c r="P146" s="110">
        <v>4.0250000000000001E-2</v>
      </c>
      <c r="Q146" s="110">
        <v>5.3069999999999999E-2</v>
      </c>
      <c r="R146" s="110">
        <v>0.23882999999999999</v>
      </c>
      <c r="S146" s="110">
        <v>0.42532999999999999</v>
      </c>
      <c r="T146" s="110">
        <v>5.4730000000000001E-2</v>
      </c>
      <c r="U146" s="110">
        <v>2.7220000000000001E-2</v>
      </c>
      <c r="V146" s="110">
        <v>0.34974</v>
      </c>
      <c r="W146" s="110">
        <v>0</v>
      </c>
      <c r="X146" s="110">
        <v>0</v>
      </c>
      <c r="Y146" s="110">
        <v>2.571E-2</v>
      </c>
      <c r="Z146" s="110">
        <v>4.0509999999999997E-2</v>
      </c>
      <c r="AA146" s="110">
        <v>0.11244999999999999</v>
      </c>
      <c r="AB146" s="110">
        <v>0.1368</v>
      </c>
      <c r="AC146" s="110">
        <v>0.77364999999999995</v>
      </c>
      <c r="AD146" s="110">
        <v>2.6950000000000002E-2</v>
      </c>
      <c r="AE146" s="110">
        <v>0.34109</v>
      </c>
      <c r="AF146" s="110">
        <v>0.25530999999999998</v>
      </c>
      <c r="AG146" s="110">
        <v>0</v>
      </c>
    </row>
    <row r="147" spans="2:33" ht="15">
      <c r="B147" s="110"/>
      <c r="C147" s="110"/>
      <c r="D147" s="110">
        <v>2015</v>
      </c>
      <c r="E147" s="110">
        <v>0.15062</v>
      </c>
      <c r="F147" s="110">
        <v>2.069E-2</v>
      </c>
      <c r="G147" s="110">
        <v>0.23218</v>
      </c>
      <c r="H147" s="110">
        <v>1.0460000000000001E-2</v>
      </c>
      <c r="I147" s="110">
        <v>0</v>
      </c>
      <c r="J147" s="110">
        <v>0.10743</v>
      </c>
      <c r="K147" s="110">
        <v>3.7440000000000001E-2</v>
      </c>
      <c r="L147" s="110">
        <v>0</v>
      </c>
      <c r="M147" s="110">
        <v>0.56810000000000005</v>
      </c>
      <c r="N147" s="110">
        <v>0.46142</v>
      </c>
      <c r="O147" s="110">
        <v>9.9500000000000005E-3</v>
      </c>
      <c r="P147" s="110">
        <v>0.10297000000000001</v>
      </c>
      <c r="Q147" s="110">
        <v>2.2259999999999999E-2</v>
      </c>
      <c r="R147" s="110">
        <v>0.52541000000000004</v>
      </c>
      <c r="S147" s="110">
        <v>0.10185</v>
      </c>
      <c r="T147" s="110">
        <v>0</v>
      </c>
      <c r="U147" s="110">
        <v>2.0549999999999999E-2</v>
      </c>
      <c r="V147" s="110">
        <v>7.0730000000000001E-2</v>
      </c>
      <c r="W147" s="110">
        <v>0</v>
      </c>
      <c r="X147" s="110">
        <v>0.21532000000000001</v>
      </c>
      <c r="Y147" s="110">
        <v>1.2829999999999999E-2</v>
      </c>
      <c r="Z147" s="110">
        <v>0</v>
      </c>
      <c r="AA147" s="110">
        <v>0.17335999999999999</v>
      </c>
      <c r="AB147" s="110">
        <v>2.614E-2</v>
      </c>
      <c r="AC147" s="110">
        <v>0.21662999999999999</v>
      </c>
      <c r="AD147" s="110">
        <v>3.3669999999999999E-2</v>
      </c>
      <c r="AE147" s="110">
        <v>0.55696000000000001</v>
      </c>
      <c r="AF147" s="110">
        <v>0.23832</v>
      </c>
      <c r="AG147" s="110">
        <v>0</v>
      </c>
    </row>
    <row r="148" spans="2:33" ht="15">
      <c r="B148" s="110"/>
      <c r="C148" s="110"/>
      <c r="D148" s="110">
        <v>2016</v>
      </c>
      <c r="E148" s="110">
        <v>0.14349999999999999</v>
      </c>
      <c r="F148" s="110">
        <v>8.2379999999999995E-2</v>
      </c>
      <c r="G148" s="110">
        <v>0.17002999999999999</v>
      </c>
      <c r="H148" s="110">
        <v>5.13E-3</v>
      </c>
      <c r="I148" s="110">
        <v>0</v>
      </c>
      <c r="J148" s="110">
        <v>0.10493</v>
      </c>
      <c r="K148" s="110">
        <v>3.1879999999999999E-2</v>
      </c>
      <c r="L148" s="110">
        <v>0</v>
      </c>
      <c r="M148" s="110">
        <v>0.74660000000000004</v>
      </c>
      <c r="N148" s="110">
        <v>0</v>
      </c>
      <c r="O148" s="110">
        <v>1.5100000000000001E-2</v>
      </c>
      <c r="P148" s="110">
        <v>4.2729999999999997E-2</v>
      </c>
      <c r="Q148" s="110">
        <v>2.9780000000000001E-2</v>
      </c>
      <c r="R148" s="110">
        <v>0.24032999999999999</v>
      </c>
      <c r="S148" s="110">
        <v>0.10416</v>
      </c>
      <c r="T148" s="110">
        <v>0</v>
      </c>
      <c r="U148" s="110">
        <v>1.6060000000000001E-2</v>
      </c>
      <c r="V148" s="110">
        <v>0.20744000000000001</v>
      </c>
      <c r="W148" s="110">
        <v>0.11483</v>
      </c>
      <c r="X148" s="110">
        <v>0</v>
      </c>
      <c r="Y148" s="110">
        <v>6.3400000000000001E-3</v>
      </c>
      <c r="Z148" s="110">
        <v>0</v>
      </c>
      <c r="AA148" s="110">
        <v>0.16644999999999999</v>
      </c>
      <c r="AB148" s="110">
        <v>0</v>
      </c>
      <c r="AC148" s="110">
        <v>0.24576000000000001</v>
      </c>
      <c r="AD148" s="110">
        <v>1.3100000000000001E-2</v>
      </c>
      <c r="AE148" s="110">
        <v>0.18794</v>
      </c>
      <c r="AF148" s="110">
        <v>0.17718</v>
      </c>
      <c r="AG148" s="110">
        <v>5.3E-3</v>
      </c>
    </row>
    <row r="149" spans="2:33" ht="15">
      <c r="B149" s="110"/>
      <c r="C149" s="110"/>
      <c r="D149" s="110">
        <v>2017</v>
      </c>
      <c r="E149" s="110">
        <v>0.12202</v>
      </c>
      <c r="F149" s="110">
        <v>3.0009999999999998E-2</v>
      </c>
      <c r="G149" s="110">
        <v>0.26161000000000001</v>
      </c>
      <c r="H149" s="110"/>
      <c r="I149" s="110">
        <v>0</v>
      </c>
      <c r="J149" s="110">
        <v>0.16561000000000001</v>
      </c>
      <c r="K149" s="110">
        <v>2.887E-2</v>
      </c>
      <c r="L149" s="110">
        <v>0</v>
      </c>
      <c r="M149" s="110">
        <v>0.61443000000000003</v>
      </c>
      <c r="N149" s="110">
        <v>9.1719999999999996E-2</v>
      </c>
      <c r="O149" s="110">
        <v>5.0099999999999997E-3</v>
      </c>
      <c r="P149" s="110">
        <v>0.10395</v>
      </c>
      <c r="Q149" s="110">
        <v>3.2919999999999998E-2</v>
      </c>
      <c r="R149" s="110">
        <v>0.23147999999999999</v>
      </c>
      <c r="S149" s="110">
        <v>0.12039999999999999</v>
      </c>
      <c r="T149" s="110">
        <v>0</v>
      </c>
      <c r="U149" s="110">
        <v>1.0670000000000001E-2</v>
      </c>
      <c r="V149" s="110">
        <v>6.5159999999999996E-2</v>
      </c>
      <c r="W149" s="110">
        <v>0</v>
      </c>
      <c r="X149" s="110">
        <v>0.12767000000000001</v>
      </c>
      <c r="Y149" s="110">
        <v>6.2899999999999996E-3</v>
      </c>
      <c r="Z149" s="110">
        <v>0</v>
      </c>
      <c r="AA149" s="110">
        <v>0.10261000000000001</v>
      </c>
      <c r="AB149" s="110">
        <v>0</v>
      </c>
      <c r="AC149" s="110">
        <v>0.20177</v>
      </c>
      <c r="AD149" s="110">
        <v>3.7409999999999999E-2</v>
      </c>
      <c r="AE149" s="110">
        <v>9.0899999999999995E-2</v>
      </c>
      <c r="AF149" s="110">
        <v>0.25176999999999999</v>
      </c>
      <c r="AG149" s="110">
        <v>1.7600000000000001E-3</v>
      </c>
    </row>
    <row r="150" spans="2:33" ht="15">
      <c r="B150" s="110"/>
      <c r="C150" s="110"/>
      <c r="D150" s="110">
        <v>2018</v>
      </c>
      <c r="E150" s="110">
        <v>0.17</v>
      </c>
      <c r="F150" s="110">
        <v>2.954E-2</v>
      </c>
      <c r="G150" s="110">
        <v>0.20165</v>
      </c>
      <c r="H150" s="110">
        <v>0</v>
      </c>
      <c r="I150" s="110">
        <v>0</v>
      </c>
      <c r="J150" s="110">
        <v>0.16650999999999999</v>
      </c>
      <c r="K150" s="110">
        <v>2.8580000000000001E-2</v>
      </c>
      <c r="L150" s="110">
        <v>1.6840000000000001E-2</v>
      </c>
      <c r="M150" s="110">
        <v>0.41665999999999997</v>
      </c>
      <c r="N150" s="110">
        <v>0.54500000000000004</v>
      </c>
      <c r="O150" s="110">
        <v>3.0009999999999998E-2</v>
      </c>
      <c r="P150" s="110">
        <v>7.936E-2</v>
      </c>
      <c r="Q150" s="110">
        <v>2.0310000000000002E-2</v>
      </c>
      <c r="R150" s="110">
        <v>0.2049</v>
      </c>
      <c r="S150" s="110">
        <v>0.12941</v>
      </c>
      <c r="T150" s="110">
        <v>0</v>
      </c>
      <c r="U150" s="110">
        <v>0</v>
      </c>
      <c r="V150" s="110">
        <v>6.4960000000000004E-2</v>
      </c>
      <c r="W150" s="110">
        <v>0</v>
      </c>
      <c r="X150" s="110">
        <v>0.23691999999999999</v>
      </c>
      <c r="Y150" s="110">
        <v>1.8429999999999998E-2</v>
      </c>
      <c r="Z150" s="110">
        <v>1.925E-2</v>
      </c>
      <c r="AA150" s="110">
        <v>0.10863</v>
      </c>
      <c r="AB150" s="110">
        <v>5.4980000000000001E-2</v>
      </c>
      <c r="AC150" s="110">
        <v>0.41822999999999999</v>
      </c>
      <c r="AD150" s="110">
        <v>1.873E-2</v>
      </c>
      <c r="AE150" s="110">
        <v>0.45033000000000001</v>
      </c>
      <c r="AF150" s="110">
        <v>0.24618999999999999</v>
      </c>
      <c r="AG150" s="110">
        <v>1.75E-3</v>
      </c>
    </row>
    <row r="151" spans="2:33" ht="15">
      <c r="B151" s="110"/>
      <c r="C151" s="110"/>
      <c r="D151" s="110">
        <v>2019</v>
      </c>
      <c r="E151" s="110">
        <v>0.14352999999999999</v>
      </c>
      <c r="F151" s="110">
        <v>5.953E-2</v>
      </c>
      <c r="G151" s="110">
        <v>0.26419999999999999</v>
      </c>
      <c r="H151" s="110">
        <v>0</v>
      </c>
      <c r="I151" s="110">
        <v>0</v>
      </c>
      <c r="J151" s="110">
        <v>0.16001000000000001</v>
      </c>
      <c r="K151" s="110">
        <v>2.0219999999999998E-2</v>
      </c>
      <c r="L151" s="110">
        <v>0</v>
      </c>
      <c r="M151" s="110">
        <v>0.40921999999999997</v>
      </c>
      <c r="N151" s="110">
        <v>0.18068000000000001</v>
      </c>
      <c r="O151" s="110">
        <v>1.4959999999999999E-2</v>
      </c>
      <c r="P151" s="110">
        <v>7.7660000000000007E-2</v>
      </c>
      <c r="Q151" s="110">
        <v>3.5630000000000002E-2</v>
      </c>
      <c r="R151" s="110">
        <v>0.2747</v>
      </c>
      <c r="S151" s="110">
        <v>0.11854000000000001</v>
      </c>
      <c r="T151" s="110">
        <v>0</v>
      </c>
      <c r="U151" s="110">
        <v>2.5799999999999998E-3</v>
      </c>
      <c r="V151" s="110"/>
      <c r="W151" s="110">
        <v>0</v>
      </c>
      <c r="X151" s="110">
        <v>0.13044</v>
      </c>
      <c r="Y151" s="110">
        <v>1.8239999999999999E-2</v>
      </c>
      <c r="Z151" s="110">
        <v>0</v>
      </c>
      <c r="AA151" s="110">
        <v>8.6629999999999999E-2</v>
      </c>
      <c r="AB151" s="110">
        <v>0.16403999999999999</v>
      </c>
      <c r="AC151" s="110">
        <v>0.59275999999999995</v>
      </c>
      <c r="AD151" s="110">
        <v>1.2290000000000001E-2</v>
      </c>
      <c r="AE151" s="110">
        <v>0.24859999999999999</v>
      </c>
      <c r="AF151" s="110">
        <v>0.20623</v>
      </c>
      <c r="AG151" s="110">
        <v>0</v>
      </c>
    </row>
    <row r="152" spans="2:33" ht="15">
      <c r="B152" s="110"/>
      <c r="C152" s="110"/>
      <c r="D152" s="110">
        <v>2020</v>
      </c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</row>
    <row r="153" spans="2:33" ht="15">
      <c r="B153" s="109" t="s">
        <v>656</v>
      </c>
      <c r="C153" s="109" t="s">
        <v>657</v>
      </c>
      <c r="D153" s="109">
        <v>2006</v>
      </c>
      <c r="E153" s="109">
        <v>0</v>
      </c>
      <c r="F153" s="109"/>
      <c r="G153" s="109">
        <v>0</v>
      </c>
      <c r="H153" s="109"/>
      <c r="I153" s="109"/>
      <c r="J153" s="109">
        <v>0</v>
      </c>
      <c r="K153" s="109">
        <v>0</v>
      </c>
      <c r="L153" s="109">
        <v>0</v>
      </c>
      <c r="M153" s="109"/>
      <c r="N153" s="109"/>
      <c r="O153" s="109">
        <v>0</v>
      </c>
      <c r="P153" s="109">
        <v>0</v>
      </c>
      <c r="Q153" s="109"/>
      <c r="R153" s="109"/>
      <c r="S153" s="109"/>
      <c r="T153" s="109">
        <v>0</v>
      </c>
      <c r="U153" s="109">
        <v>0</v>
      </c>
      <c r="V153" s="109">
        <v>0</v>
      </c>
      <c r="W153" s="109"/>
      <c r="X153" s="109">
        <v>0</v>
      </c>
      <c r="Y153" s="109">
        <v>0</v>
      </c>
      <c r="Z153" s="109">
        <v>0</v>
      </c>
      <c r="AA153" s="109">
        <v>0</v>
      </c>
      <c r="AB153" s="109"/>
      <c r="AC153" s="109">
        <v>0</v>
      </c>
      <c r="AD153" s="109"/>
      <c r="AE153" s="109"/>
      <c r="AF153" s="109"/>
      <c r="AG153" s="109">
        <v>0</v>
      </c>
    </row>
    <row r="154" spans="2:33" ht="15">
      <c r="B154" s="109"/>
      <c r="C154" s="109"/>
      <c r="D154" s="109">
        <v>2007</v>
      </c>
      <c r="E154" s="109">
        <v>0</v>
      </c>
      <c r="F154" s="109">
        <v>0</v>
      </c>
      <c r="G154" s="109">
        <v>0</v>
      </c>
      <c r="H154" s="109"/>
      <c r="I154" s="109">
        <v>0</v>
      </c>
      <c r="J154" s="109">
        <v>0</v>
      </c>
      <c r="K154" s="109">
        <v>9.5E-4</v>
      </c>
      <c r="L154" s="109">
        <v>0</v>
      </c>
      <c r="M154" s="109">
        <v>0</v>
      </c>
      <c r="N154" s="109"/>
      <c r="O154" s="109">
        <v>0</v>
      </c>
      <c r="P154" s="109">
        <v>0</v>
      </c>
      <c r="Q154" s="109">
        <v>0</v>
      </c>
      <c r="R154" s="109"/>
      <c r="S154" s="109">
        <v>0</v>
      </c>
      <c r="T154" s="109">
        <v>0</v>
      </c>
      <c r="U154" s="109">
        <v>0</v>
      </c>
      <c r="V154" s="109">
        <v>0</v>
      </c>
      <c r="W154" s="109"/>
      <c r="X154" s="109">
        <v>0</v>
      </c>
      <c r="Y154" s="109">
        <v>0</v>
      </c>
      <c r="Z154" s="109">
        <v>0</v>
      </c>
      <c r="AA154" s="109">
        <v>0</v>
      </c>
      <c r="AB154" s="109">
        <v>0</v>
      </c>
      <c r="AC154" s="109">
        <v>0</v>
      </c>
      <c r="AD154" s="109">
        <v>0</v>
      </c>
      <c r="AE154" s="109">
        <v>0</v>
      </c>
      <c r="AF154" s="109">
        <v>0</v>
      </c>
      <c r="AG154" s="109">
        <v>0</v>
      </c>
    </row>
    <row r="155" spans="2:33" ht="15">
      <c r="B155" s="109"/>
      <c r="C155" s="109"/>
      <c r="D155" s="109">
        <v>2008</v>
      </c>
      <c r="E155" s="109">
        <v>0</v>
      </c>
      <c r="F155" s="109">
        <v>0</v>
      </c>
      <c r="G155" s="109">
        <v>0</v>
      </c>
      <c r="H155" s="109"/>
      <c r="I155" s="109">
        <v>0</v>
      </c>
      <c r="J155" s="109">
        <v>0</v>
      </c>
      <c r="K155" s="109">
        <v>0</v>
      </c>
      <c r="L155" s="109">
        <v>0</v>
      </c>
      <c r="M155" s="109">
        <v>0</v>
      </c>
      <c r="N155" s="109"/>
      <c r="O155" s="109">
        <v>0</v>
      </c>
      <c r="P155" s="109">
        <v>0</v>
      </c>
      <c r="Q155" s="109">
        <v>0</v>
      </c>
      <c r="R155" s="109"/>
      <c r="S155" s="109">
        <v>0</v>
      </c>
      <c r="T155" s="109">
        <v>0</v>
      </c>
      <c r="U155" s="109">
        <v>0</v>
      </c>
      <c r="V155" s="109">
        <v>0</v>
      </c>
      <c r="W155" s="109"/>
      <c r="X155" s="109">
        <v>0</v>
      </c>
      <c r="Y155" s="109">
        <v>0</v>
      </c>
      <c r="Z155" s="109">
        <v>0</v>
      </c>
      <c r="AA155" s="109">
        <v>0</v>
      </c>
      <c r="AB155" s="109">
        <v>0</v>
      </c>
      <c r="AC155" s="109">
        <v>0</v>
      </c>
      <c r="AD155" s="109">
        <v>0</v>
      </c>
      <c r="AE155" s="109"/>
      <c r="AF155" s="109">
        <v>0</v>
      </c>
      <c r="AG155" s="109">
        <v>0</v>
      </c>
    </row>
    <row r="156" spans="2:33" ht="15">
      <c r="B156" s="109"/>
      <c r="C156" s="109"/>
      <c r="D156" s="109">
        <v>2009</v>
      </c>
      <c r="E156" s="109">
        <v>0</v>
      </c>
      <c r="F156" s="109">
        <v>0</v>
      </c>
      <c r="G156" s="109">
        <v>0</v>
      </c>
      <c r="H156" s="109">
        <v>0</v>
      </c>
      <c r="I156" s="109">
        <v>0</v>
      </c>
      <c r="J156" s="109">
        <v>0</v>
      </c>
      <c r="K156" s="109">
        <v>0</v>
      </c>
      <c r="L156" s="109">
        <v>0</v>
      </c>
      <c r="M156" s="109">
        <v>0</v>
      </c>
      <c r="N156" s="109"/>
      <c r="O156" s="109">
        <v>0</v>
      </c>
      <c r="P156" s="109">
        <v>0</v>
      </c>
      <c r="Q156" s="109">
        <v>0</v>
      </c>
      <c r="R156" s="109"/>
      <c r="S156" s="109">
        <v>0</v>
      </c>
      <c r="T156" s="109">
        <v>0</v>
      </c>
      <c r="U156" s="109">
        <v>0</v>
      </c>
      <c r="V156" s="109">
        <v>0</v>
      </c>
      <c r="W156" s="109">
        <v>0</v>
      </c>
      <c r="X156" s="109">
        <v>0</v>
      </c>
      <c r="Y156" s="109">
        <v>0</v>
      </c>
      <c r="Z156" s="109">
        <v>0</v>
      </c>
      <c r="AA156" s="109">
        <v>0</v>
      </c>
      <c r="AB156" s="109">
        <v>0</v>
      </c>
      <c r="AC156" s="109">
        <v>0</v>
      </c>
      <c r="AD156" s="109">
        <v>0</v>
      </c>
      <c r="AE156" s="109">
        <v>0</v>
      </c>
      <c r="AF156" s="109">
        <v>0</v>
      </c>
      <c r="AG156" s="109">
        <v>0</v>
      </c>
    </row>
    <row r="157" spans="2:33" ht="15">
      <c r="B157" s="109"/>
      <c r="C157" s="109"/>
      <c r="D157" s="109">
        <v>2010</v>
      </c>
      <c r="E157" s="109">
        <v>0</v>
      </c>
      <c r="F157" s="109">
        <v>0</v>
      </c>
      <c r="G157" s="109">
        <v>0</v>
      </c>
      <c r="H157" s="109">
        <v>0</v>
      </c>
      <c r="I157" s="109"/>
      <c r="J157" s="109">
        <v>0</v>
      </c>
      <c r="K157" s="109">
        <v>0</v>
      </c>
      <c r="L157" s="109"/>
      <c r="M157" s="109">
        <v>0</v>
      </c>
      <c r="N157" s="109">
        <v>0</v>
      </c>
      <c r="O157" s="109">
        <v>0</v>
      </c>
      <c r="P157" s="109">
        <v>0</v>
      </c>
      <c r="Q157" s="109">
        <v>0</v>
      </c>
      <c r="R157" s="109">
        <v>0</v>
      </c>
      <c r="S157" s="109">
        <v>0</v>
      </c>
      <c r="T157" s="109">
        <v>0</v>
      </c>
      <c r="U157" s="109">
        <v>0</v>
      </c>
      <c r="V157" s="109">
        <v>0</v>
      </c>
      <c r="W157" s="109">
        <v>0</v>
      </c>
      <c r="X157" s="109">
        <v>0</v>
      </c>
      <c r="Y157" s="109">
        <v>0</v>
      </c>
      <c r="Z157" s="109">
        <v>0</v>
      </c>
      <c r="AA157" s="109">
        <v>0</v>
      </c>
      <c r="AB157" s="109">
        <v>0</v>
      </c>
      <c r="AC157" s="109">
        <v>0</v>
      </c>
      <c r="AD157" s="109">
        <v>0</v>
      </c>
      <c r="AE157" s="109">
        <v>0</v>
      </c>
      <c r="AF157" s="109">
        <v>0</v>
      </c>
      <c r="AG157" s="109">
        <v>0</v>
      </c>
    </row>
    <row r="158" spans="2:33" ht="15">
      <c r="B158" s="109"/>
      <c r="C158" s="109"/>
      <c r="D158" s="109">
        <v>2011</v>
      </c>
      <c r="E158" s="109">
        <v>0</v>
      </c>
      <c r="F158" s="109">
        <v>0</v>
      </c>
      <c r="G158" s="109">
        <v>0</v>
      </c>
      <c r="H158" s="109">
        <v>0</v>
      </c>
      <c r="I158" s="109">
        <v>0</v>
      </c>
      <c r="J158" s="109">
        <v>0</v>
      </c>
      <c r="K158" s="109">
        <v>0</v>
      </c>
      <c r="L158" s="109">
        <v>0</v>
      </c>
      <c r="M158" s="109">
        <v>0</v>
      </c>
      <c r="N158" s="109">
        <v>0</v>
      </c>
      <c r="O158" s="109">
        <v>0</v>
      </c>
      <c r="P158" s="109">
        <v>0</v>
      </c>
      <c r="Q158" s="109">
        <v>0</v>
      </c>
      <c r="R158" s="109">
        <v>0</v>
      </c>
      <c r="S158" s="109">
        <v>0</v>
      </c>
      <c r="T158" s="109">
        <v>0</v>
      </c>
      <c r="U158" s="109">
        <v>0</v>
      </c>
      <c r="V158" s="109">
        <v>0</v>
      </c>
      <c r="W158" s="109">
        <v>0</v>
      </c>
      <c r="X158" s="109">
        <v>0</v>
      </c>
      <c r="Y158" s="109">
        <v>0</v>
      </c>
      <c r="Z158" s="109">
        <v>0</v>
      </c>
      <c r="AA158" s="109">
        <v>0</v>
      </c>
      <c r="AB158" s="109">
        <v>0</v>
      </c>
      <c r="AC158" s="109">
        <v>0</v>
      </c>
      <c r="AD158" s="109">
        <v>0</v>
      </c>
      <c r="AE158" s="109">
        <v>0</v>
      </c>
      <c r="AF158" s="109">
        <v>0</v>
      </c>
      <c r="AG158" s="109">
        <v>0</v>
      </c>
    </row>
    <row r="159" spans="2:33" ht="15">
      <c r="B159" s="109"/>
      <c r="C159" s="109"/>
      <c r="D159" s="109">
        <v>2012</v>
      </c>
      <c r="E159" s="109">
        <v>0</v>
      </c>
      <c r="F159" s="109">
        <v>0</v>
      </c>
      <c r="G159" s="109">
        <v>0</v>
      </c>
      <c r="H159" s="109">
        <v>0</v>
      </c>
      <c r="I159" s="109">
        <v>0</v>
      </c>
      <c r="J159" s="109">
        <v>0</v>
      </c>
      <c r="K159" s="109">
        <v>0</v>
      </c>
      <c r="L159" s="109">
        <v>0</v>
      </c>
      <c r="M159" s="109">
        <v>0</v>
      </c>
      <c r="N159" s="109">
        <v>0</v>
      </c>
      <c r="O159" s="109">
        <v>0</v>
      </c>
      <c r="P159" s="109">
        <v>0</v>
      </c>
      <c r="Q159" s="109">
        <v>0</v>
      </c>
      <c r="R159" s="109">
        <v>0</v>
      </c>
      <c r="S159" s="109">
        <v>0</v>
      </c>
      <c r="T159" s="109">
        <v>0</v>
      </c>
      <c r="U159" s="109">
        <v>0</v>
      </c>
      <c r="V159" s="109"/>
      <c r="W159" s="109">
        <v>0</v>
      </c>
      <c r="X159" s="109">
        <v>0</v>
      </c>
      <c r="Y159" s="109">
        <v>0</v>
      </c>
      <c r="Z159" s="109">
        <v>0</v>
      </c>
      <c r="AA159" s="109">
        <v>0</v>
      </c>
      <c r="AB159" s="109">
        <v>0</v>
      </c>
      <c r="AC159" s="109">
        <v>0</v>
      </c>
      <c r="AD159" s="109">
        <v>0</v>
      </c>
      <c r="AE159" s="109">
        <v>0</v>
      </c>
      <c r="AF159" s="109">
        <v>0</v>
      </c>
      <c r="AG159" s="109">
        <v>0</v>
      </c>
    </row>
    <row r="160" spans="2:33" ht="15">
      <c r="B160" s="109"/>
      <c r="C160" s="109"/>
      <c r="D160" s="109">
        <v>2013</v>
      </c>
      <c r="E160" s="109">
        <v>0</v>
      </c>
      <c r="F160" s="109">
        <v>0</v>
      </c>
      <c r="G160" s="109">
        <v>0</v>
      </c>
      <c r="H160" s="109">
        <v>0</v>
      </c>
      <c r="I160" s="109">
        <v>0</v>
      </c>
      <c r="J160" s="109">
        <v>0</v>
      </c>
      <c r="K160" s="109">
        <v>0</v>
      </c>
      <c r="L160" s="109">
        <v>0</v>
      </c>
      <c r="M160" s="109">
        <v>0</v>
      </c>
      <c r="N160" s="109">
        <v>0</v>
      </c>
      <c r="O160" s="109">
        <v>0</v>
      </c>
      <c r="P160" s="109">
        <v>0</v>
      </c>
      <c r="Q160" s="109">
        <v>0</v>
      </c>
      <c r="R160" s="109">
        <v>0</v>
      </c>
      <c r="S160" s="109">
        <v>0</v>
      </c>
      <c r="T160" s="109">
        <v>0</v>
      </c>
      <c r="U160" s="109">
        <v>0</v>
      </c>
      <c r="V160" s="109">
        <v>0</v>
      </c>
      <c r="W160" s="109">
        <v>0</v>
      </c>
      <c r="X160" s="109">
        <v>0</v>
      </c>
      <c r="Y160" s="109">
        <v>0</v>
      </c>
      <c r="Z160" s="109">
        <v>0</v>
      </c>
      <c r="AA160" s="109">
        <v>0</v>
      </c>
      <c r="AB160" s="109">
        <v>0</v>
      </c>
      <c r="AC160" s="109">
        <v>0</v>
      </c>
      <c r="AD160" s="109">
        <v>0</v>
      </c>
      <c r="AE160" s="109">
        <v>0</v>
      </c>
      <c r="AF160" s="109">
        <v>0</v>
      </c>
      <c r="AG160" s="109">
        <v>0</v>
      </c>
    </row>
    <row r="161" spans="2:33" ht="15">
      <c r="B161" s="109"/>
      <c r="C161" s="109"/>
      <c r="D161" s="109">
        <v>2014</v>
      </c>
      <c r="E161" s="109">
        <v>0</v>
      </c>
      <c r="F161" s="109">
        <v>0</v>
      </c>
      <c r="G161" s="109">
        <v>0</v>
      </c>
      <c r="H161" s="109">
        <v>0</v>
      </c>
      <c r="I161" s="109">
        <v>0</v>
      </c>
      <c r="J161" s="109"/>
      <c r="K161" s="109">
        <v>0</v>
      </c>
      <c r="L161" s="109"/>
      <c r="M161" s="109">
        <v>0</v>
      </c>
      <c r="N161" s="109">
        <v>0</v>
      </c>
      <c r="O161" s="109">
        <v>0</v>
      </c>
      <c r="P161" s="109">
        <v>0</v>
      </c>
      <c r="Q161" s="109">
        <v>0</v>
      </c>
      <c r="R161" s="109">
        <v>0</v>
      </c>
      <c r="S161" s="109">
        <v>0</v>
      </c>
      <c r="T161" s="109">
        <v>0</v>
      </c>
      <c r="U161" s="109">
        <v>0</v>
      </c>
      <c r="V161" s="109"/>
      <c r="W161" s="109">
        <v>0</v>
      </c>
      <c r="X161" s="109">
        <v>0</v>
      </c>
      <c r="Y161" s="109">
        <v>0</v>
      </c>
      <c r="Z161" s="109">
        <v>0</v>
      </c>
      <c r="AA161" s="109">
        <v>0</v>
      </c>
      <c r="AB161" s="109">
        <v>0</v>
      </c>
      <c r="AC161" s="109">
        <v>0</v>
      </c>
      <c r="AD161" s="109"/>
      <c r="AE161" s="109">
        <v>0</v>
      </c>
      <c r="AF161" s="109">
        <v>0</v>
      </c>
      <c r="AG161" s="109">
        <v>0</v>
      </c>
    </row>
    <row r="162" spans="2:33" ht="15">
      <c r="B162" s="109"/>
      <c r="C162" s="109"/>
      <c r="D162" s="109">
        <v>2015</v>
      </c>
      <c r="E162" s="109">
        <v>0</v>
      </c>
      <c r="F162" s="109">
        <v>0</v>
      </c>
      <c r="G162" s="109">
        <v>0</v>
      </c>
      <c r="H162" s="109">
        <v>0</v>
      </c>
      <c r="I162" s="109">
        <v>0</v>
      </c>
      <c r="J162" s="109">
        <v>0</v>
      </c>
      <c r="K162" s="109">
        <v>0</v>
      </c>
      <c r="L162" s="109">
        <v>0</v>
      </c>
      <c r="M162" s="109">
        <v>0</v>
      </c>
      <c r="N162" s="109">
        <v>0</v>
      </c>
      <c r="O162" s="109">
        <v>0</v>
      </c>
      <c r="P162" s="109">
        <v>0</v>
      </c>
      <c r="Q162" s="109">
        <v>0</v>
      </c>
      <c r="R162" s="109">
        <v>0</v>
      </c>
      <c r="S162" s="109">
        <v>0</v>
      </c>
      <c r="T162" s="109">
        <v>0</v>
      </c>
      <c r="U162" s="109">
        <v>0</v>
      </c>
      <c r="V162" s="109">
        <v>0</v>
      </c>
      <c r="W162" s="109">
        <v>0</v>
      </c>
      <c r="X162" s="109">
        <v>0</v>
      </c>
      <c r="Y162" s="109">
        <v>0</v>
      </c>
      <c r="Z162" s="109">
        <v>0</v>
      </c>
      <c r="AA162" s="109">
        <v>0</v>
      </c>
      <c r="AB162" s="109">
        <v>0</v>
      </c>
      <c r="AC162" s="109">
        <v>0</v>
      </c>
      <c r="AD162" s="109">
        <v>0</v>
      </c>
      <c r="AE162" s="109">
        <v>0</v>
      </c>
      <c r="AF162" s="109">
        <v>0</v>
      </c>
      <c r="AG162" s="109">
        <v>0</v>
      </c>
    </row>
    <row r="163" spans="2:33" ht="15">
      <c r="B163" s="109"/>
      <c r="C163" s="109"/>
      <c r="D163" s="109">
        <v>2016</v>
      </c>
      <c r="E163" s="109">
        <v>0</v>
      </c>
      <c r="F163" s="109">
        <v>0</v>
      </c>
      <c r="G163" s="109">
        <v>0</v>
      </c>
      <c r="H163" s="109">
        <v>0</v>
      </c>
      <c r="I163" s="109">
        <v>0</v>
      </c>
      <c r="J163" s="109"/>
      <c r="K163" s="109">
        <v>0</v>
      </c>
      <c r="L163" s="109">
        <v>0</v>
      </c>
      <c r="M163" s="109">
        <v>0</v>
      </c>
      <c r="N163" s="109">
        <v>0</v>
      </c>
      <c r="O163" s="109">
        <v>0</v>
      </c>
      <c r="P163" s="109">
        <v>0</v>
      </c>
      <c r="Q163" s="109">
        <v>0</v>
      </c>
      <c r="R163" s="109">
        <v>0</v>
      </c>
      <c r="S163" s="109">
        <v>8.0099999999999998E-3</v>
      </c>
      <c r="T163" s="109">
        <v>0</v>
      </c>
      <c r="U163" s="109">
        <v>0</v>
      </c>
      <c r="V163" s="109">
        <v>0</v>
      </c>
      <c r="W163" s="109">
        <v>0</v>
      </c>
      <c r="X163" s="109">
        <v>0</v>
      </c>
      <c r="Y163" s="109"/>
      <c r="Z163" s="109">
        <v>0</v>
      </c>
      <c r="AA163" s="109">
        <v>0</v>
      </c>
      <c r="AB163" s="109">
        <v>0</v>
      </c>
      <c r="AC163" s="109">
        <v>0</v>
      </c>
      <c r="AD163" s="109">
        <v>0</v>
      </c>
      <c r="AE163" s="109">
        <v>0</v>
      </c>
      <c r="AF163" s="109">
        <v>0</v>
      </c>
      <c r="AG163" s="109">
        <v>0</v>
      </c>
    </row>
    <row r="164" spans="2:33" ht="15">
      <c r="B164" s="109"/>
      <c r="C164" s="109"/>
      <c r="D164" s="109">
        <v>2017</v>
      </c>
      <c r="E164" s="109">
        <v>0</v>
      </c>
      <c r="F164" s="109">
        <v>0</v>
      </c>
      <c r="G164" s="109">
        <v>0</v>
      </c>
      <c r="H164" s="109"/>
      <c r="I164" s="109">
        <v>0</v>
      </c>
      <c r="J164" s="109">
        <v>0</v>
      </c>
      <c r="K164" s="109">
        <v>0</v>
      </c>
      <c r="L164" s="109">
        <v>0</v>
      </c>
      <c r="M164" s="109">
        <v>0</v>
      </c>
      <c r="N164" s="109"/>
      <c r="O164" s="109">
        <v>0</v>
      </c>
      <c r="P164" s="109">
        <v>0</v>
      </c>
      <c r="Q164" s="109"/>
      <c r="R164" s="109">
        <v>0</v>
      </c>
      <c r="S164" s="109">
        <v>0</v>
      </c>
      <c r="T164" s="109">
        <v>0</v>
      </c>
      <c r="U164" s="109">
        <v>0</v>
      </c>
      <c r="V164" s="109">
        <v>0</v>
      </c>
      <c r="W164" s="109">
        <v>0</v>
      </c>
      <c r="X164" s="109">
        <v>0</v>
      </c>
      <c r="Y164" s="109">
        <v>0</v>
      </c>
      <c r="Z164" s="109">
        <v>0</v>
      </c>
      <c r="AA164" s="109">
        <v>0</v>
      </c>
      <c r="AB164" s="109">
        <v>0</v>
      </c>
      <c r="AC164" s="109">
        <v>0</v>
      </c>
      <c r="AD164" s="109">
        <v>0</v>
      </c>
      <c r="AE164" s="109">
        <v>0</v>
      </c>
      <c r="AF164" s="109">
        <v>0</v>
      </c>
      <c r="AG164" s="109">
        <v>0</v>
      </c>
    </row>
    <row r="165" spans="2:33" ht="15">
      <c r="B165" s="109"/>
      <c r="C165" s="109"/>
      <c r="D165" s="109">
        <v>2018</v>
      </c>
      <c r="E165" s="109">
        <v>0</v>
      </c>
      <c r="F165" s="109">
        <v>0</v>
      </c>
      <c r="G165" s="109">
        <v>0</v>
      </c>
      <c r="H165" s="109">
        <v>0</v>
      </c>
      <c r="I165" s="109">
        <v>0</v>
      </c>
      <c r="J165" s="109">
        <v>0</v>
      </c>
      <c r="K165" s="109">
        <v>0</v>
      </c>
      <c r="L165" s="109">
        <v>0</v>
      </c>
      <c r="M165" s="109">
        <v>0</v>
      </c>
      <c r="N165" s="109">
        <v>0</v>
      </c>
      <c r="O165" s="109">
        <v>0</v>
      </c>
      <c r="P165" s="109">
        <v>0</v>
      </c>
      <c r="Q165" s="109">
        <v>0</v>
      </c>
      <c r="R165" s="109">
        <v>0</v>
      </c>
      <c r="S165" s="109">
        <v>0</v>
      </c>
      <c r="T165" s="109">
        <v>0</v>
      </c>
      <c r="U165" s="109">
        <v>0</v>
      </c>
      <c r="V165" s="109">
        <v>0</v>
      </c>
      <c r="W165" s="109">
        <v>0</v>
      </c>
      <c r="X165" s="109">
        <v>0</v>
      </c>
      <c r="Y165" s="109">
        <v>0</v>
      </c>
      <c r="Z165" s="109">
        <v>0</v>
      </c>
      <c r="AA165" s="109">
        <v>0</v>
      </c>
      <c r="AB165" s="109">
        <v>0</v>
      </c>
      <c r="AC165" s="109">
        <v>0</v>
      </c>
      <c r="AD165" s="109">
        <v>0</v>
      </c>
      <c r="AE165" s="109">
        <v>0</v>
      </c>
      <c r="AF165" s="109">
        <v>0</v>
      </c>
      <c r="AG165" s="109">
        <v>0</v>
      </c>
    </row>
    <row r="166" spans="2:33" ht="15">
      <c r="B166" s="109"/>
      <c r="C166" s="109"/>
      <c r="D166" s="109">
        <v>2019</v>
      </c>
      <c r="E166" s="109">
        <v>0</v>
      </c>
      <c r="F166" s="109">
        <v>0</v>
      </c>
      <c r="G166" s="109">
        <v>0</v>
      </c>
      <c r="H166" s="109">
        <v>0</v>
      </c>
      <c r="I166" s="109">
        <v>0</v>
      </c>
      <c r="J166" s="109">
        <v>0</v>
      </c>
      <c r="K166" s="109">
        <v>0</v>
      </c>
      <c r="L166" s="109">
        <v>0</v>
      </c>
      <c r="M166" s="109">
        <v>0</v>
      </c>
      <c r="N166" s="109">
        <v>0</v>
      </c>
      <c r="O166" s="109">
        <v>0</v>
      </c>
      <c r="P166" s="109">
        <v>0</v>
      </c>
      <c r="Q166" s="109">
        <v>0</v>
      </c>
      <c r="R166" s="109">
        <v>0</v>
      </c>
      <c r="S166" s="109">
        <v>0</v>
      </c>
      <c r="T166" s="109">
        <v>0</v>
      </c>
      <c r="U166" s="109">
        <v>0</v>
      </c>
      <c r="V166" s="109"/>
      <c r="W166" s="109">
        <v>0</v>
      </c>
      <c r="X166" s="109">
        <v>0</v>
      </c>
      <c r="Y166" s="109">
        <v>0</v>
      </c>
      <c r="Z166" s="109">
        <v>0</v>
      </c>
      <c r="AA166" s="109">
        <v>0</v>
      </c>
      <c r="AB166" s="109">
        <v>0</v>
      </c>
      <c r="AC166" s="109">
        <v>0</v>
      </c>
      <c r="AD166" s="109">
        <v>0</v>
      </c>
      <c r="AE166" s="109">
        <v>0</v>
      </c>
      <c r="AF166" s="109">
        <v>0</v>
      </c>
      <c r="AG166" s="109">
        <v>0</v>
      </c>
    </row>
    <row r="167" spans="2:33" ht="15">
      <c r="B167" s="109"/>
      <c r="C167" s="109"/>
      <c r="D167" s="109">
        <v>2020</v>
      </c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</row>
    <row r="168" spans="2:33" ht="15">
      <c r="B168" s="110" t="s">
        <v>658</v>
      </c>
      <c r="C168" s="110" t="s">
        <v>659</v>
      </c>
      <c r="D168" s="110">
        <v>2006</v>
      </c>
      <c r="E168" s="110">
        <v>0</v>
      </c>
      <c r="F168" s="110"/>
      <c r="G168" s="110">
        <v>0</v>
      </c>
      <c r="H168" s="110"/>
      <c r="I168" s="110"/>
      <c r="J168" s="110">
        <v>0</v>
      </c>
      <c r="K168" s="110">
        <v>0</v>
      </c>
      <c r="L168" s="110">
        <v>0</v>
      </c>
      <c r="M168" s="110"/>
      <c r="N168" s="110"/>
      <c r="O168" s="110">
        <v>0</v>
      </c>
      <c r="P168" s="110">
        <v>0</v>
      </c>
      <c r="Q168" s="110"/>
      <c r="R168" s="110"/>
      <c r="S168" s="110"/>
      <c r="T168" s="110">
        <v>0</v>
      </c>
      <c r="U168" s="110">
        <v>0</v>
      </c>
      <c r="V168" s="110">
        <v>0</v>
      </c>
      <c r="W168" s="110"/>
      <c r="X168" s="110">
        <v>0</v>
      </c>
      <c r="Y168" s="110">
        <v>0</v>
      </c>
      <c r="Z168" s="110">
        <v>0</v>
      </c>
      <c r="AA168" s="110">
        <v>0</v>
      </c>
      <c r="AB168" s="110"/>
      <c r="AC168" s="110">
        <v>0</v>
      </c>
      <c r="AD168" s="110"/>
      <c r="AE168" s="110"/>
      <c r="AF168" s="110"/>
      <c r="AG168" s="110">
        <v>0</v>
      </c>
    </row>
    <row r="169" spans="2:33" ht="15">
      <c r="B169" s="110"/>
      <c r="C169" s="110"/>
      <c r="D169" s="110">
        <v>2007</v>
      </c>
      <c r="E169" s="110">
        <v>0</v>
      </c>
      <c r="F169" s="110">
        <v>0</v>
      </c>
      <c r="G169" s="110">
        <v>0</v>
      </c>
      <c r="H169" s="110"/>
      <c r="I169" s="110">
        <v>0</v>
      </c>
      <c r="J169" s="110">
        <v>0</v>
      </c>
      <c r="K169" s="110">
        <v>0</v>
      </c>
      <c r="L169" s="110">
        <v>0</v>
      </c>
      <c r="M169" s="110">
        <v>0</v>
      </c>
      <c r="N169" s="110"/>
      <c r="O169" s="110">
        <v>0</v>
      </c>
      <c r="P169" s="110">
        <v>0</v>
      </c>
      <c r="Q169" s="110">
        <v>0</v>
      </c>
      <c r="R169" s="110"/>
      <c r="S169" s="110">
        <v>0</v>
      </c>
      <c r="T169" s="110">
        <v>0</v>
      </c>
      <c r="U169" s="110">
        <v>0</v>
      </c>
      <c r="V169" s="110">
        <v>0</v>
      </c>
      <c r="W169" s="110"/>
      <c r="X169" s="110">
        <v>0</v>
      </c>
      <c r="Y169" s="110">
        <v>0</v>
      </c>
      <c r="Z169" s="110">
        <v>0</v>
      </c>
      <c r="AA169" s="110">
        <v>0</v>
      </c>
      <c r="AB169" s="110">
        <v>0</v>
      </c>
      <c r="AC169" s="110">
        <v>0</v>
      </c>
      <c r="AD169" s="110">
        <v>0</v>
      </c>
      <c r="AE169" s="110">
        <v>0</v>
      </c>
      <c r="AF169" s="110">
        <v>0</v>
      </c>
      <c r="AG169" s="110">
        <v>0</v>
      </c>
    </row>
    <row r="170" spans="2:33" ht="15">
      <c r="B170" s="110"/>
      <c r="C170" s="110"/>
      <c r="D170" s="110">
        <v>2008</v>
      </c>
      <c r="E170" s="110">
        <v>0</v>
      </c>
      <c r="F170" s="110">
        <v>0</v>
      </c>
      <c r="G170" s="110">
        <v>0</v>
      </c>
      <c r="H170" s="110"/>
      <c r="I170" s="110">
        <v>0</v>
      </c>
      <c r="J170" s="110">
        <v>0</v>
      </c>
      <c r="K170" s="110">
        <v>0</v>
      </c>
      <c r="L170" s="110">
        <v>0</v>
      </c>
      <c r="M170" s="110">
        <v>0</v>
      </c>
      <c r="N170" s="110"/>
      <c r="O170" s="110">
        <v>0</v>
      </c>
      <c r="P170" s="110">
        <v>0</v>
      </c>
      <c r="Q170" s="110">
        <v>0</v>
      </c>
      <c r="R170" s="110"/>
      <c r="S170" s="110">
        <v>0</v>
      </c>
      <c r="T170" s="110">
        <v>0</v>
      </c>
      <c r="U170" s="110">
        <v>0</v>
      </c>
      <c r="V170" s="110">
        <v>0</v>
      </c>
      <c r="W170" s="110"/>
      <c r="X170" s="110">
        <v>0</v>
      </c>
      <c r="Y170" s="110">
        <v>0</v>
      </c>
      <c r="Z170" s="110">
        <v>0</v>
      </c>
      <c r="AA170" s="110">
        <v>0</v>
      </c>
      <c r="AB170" s="110">
        <v>0</v>
      </c>
      <c r="AC170" s="110">
        <v>0</v>
      </c>
      <c r="AD170" s="110">
        <v>0</v>
      </c>
      <c r="AE170" s="110"/>
      <c r="AF170" s="110">
        <v>0</v>
      </c>
      <c r="AG170" s="110">
        <v>0</v>
      </c>
    </row>
    <row r="171" spans="2:33" ht="15">
      <c r="B171" s="110"/>
      <c r="C171" s="110"/>
      <c r="D171" s="110">
        <v>2009</v>
      </c>
      <c r="E171" s="110">
        <v>0</v>
      </c>
      <c r="F171" s="110">
        <v>0</v>
      </c>
      <c r="G171" s="110">
        <v>0</v>
      </c>
      <c r="H171" s="110">
        <v>0</v>
      </c>
      <c r="I171" s="110">
        <v>0</v>
      </c>
      <c r="J171" s="110">
        <v>0</v>
      </c>
      <c r="K171" s="110">
        <v>0</v>
      </c>
      <c r="L171" s="110">
        <v>0</v>
      </c>
      <c r="M171" s="110">
        <v>0</v>
      </c>
      <c r="N171" s="110"/>
      <c r="O171" s="110">
        <v>0</v>
      </c>
      <c r="P171" s="110">
        <v>0</v>
      </c>
      <c r="Q171" s="110">
        <v>0</v>
      </c>
      <c r="R171" s="110"/>
      <c r="S171" s="110">
        <v>0</v>
      </c>
      <c r="T171" s="110">
        <v>0</v>
      </c>
      <c r="U171" s="110">
        <v>0</v>
      </c>
      <c r="V171" s="110">
        <v>0</v>
      </c>
      <c r="W171" s="110">
        <v>0</v>
      </c>
      <c r="X171" s="110">
        <v>0</v>
      </c>
      <c r="Y171" s="110">
        <v>0</v>
      </c>
      <c r="Z171" s="110">
        <v>0</v>
      </c>
      <c r="AA171" s="110">
        <v>0</v>
      </c>
      <c r="AB171" s="110">
        <v>0</v>
      </c>
      <c r="AC171" s="110">
        <v>0</v>
      </c>
      <c r="AD171" s="110">
        <v>0</v>
      </c>
      <c r="AE171" s="110">
        <v>0</v>
      </c>
      <c r="AF171" s="110">
        <v>0</v>
      </c>
      <c r="AG171" s="110">
        <v>0</v>
      </c>
    </row>
    <row r="172" spans="2:33" ht="15">
      <c r="B172" s="110"/>
      <c r="C172" s="110"/>
      <c r="D172" s="110">
        <v>2010</v>
      </c>
      <c r="E172" s="110">
        <v>0</v>
      </c>
      <c r="F172" s="110">
        <v>0</v>
      </c>
      <c r="G172" s="110">
        <v>0</v>
      </c>
      <c r="H172" s="110">
        <v>0</v>
      </c>
      <c r="I172" s="110"/>
      <c r="J172" s="110">
        <v>0</v>
      </c>
      <c r="K172" s="110">
        <v>0</v>
      </c>
      <c r="L172" s="110"/>
      <c r="M172" s="110">
        <v>0</v>
      </c>
      <c r="N172" s="110">
        <v>0</v>
      </c>
      <c r="O172" s="110">
        <v>0</v>
      </c>
      <c r="P172" s="110">
        <v>0</v>
      </c>
      <c r="Q172" s="110">
        <v>0</v>
      </c>
      <c r="R172" s="110">
        <v>0</v>
      </c>
      <c r="S172" s="110">
        <v>0</v>
      </c>
      <c r="T172" s="110">
        <v>0</v>
      </c>
      <c r="U172" s="110">
        <v>0</v>
      </c>
      <c r="V172" s="110">
        <v>0</v>
      </c>
      <c r="W172" s="110">
        <v>0</v>
      </c>
      <c r="X172" s="110">
        <v>0</v>
      </c>
      <c r="Y172" s="110">
        <v>0</v>
      </c>
      <c r="Z172" s="110">
        <v>0</v>
      </c>
      <c r="AA172" s="110">
        <v>0</v>
      </c>
      <c r="AB172" s="110">
        <v>0</v>
      </c>
      <c r="AC172" s="110">
        <v>0</v>
      </c>
      <c r="AD172" s="110">
        <v>0</v>
      </c>
      <c r="AE172" s="110">
        <v>0</v>
      </c>
      <c r="AF172" s="110">
        <v>0</v>
      </c>
      <c r="AG172" s="110">
        <v>0</v>
      </c>
    </row>
    <row r="173" spans="2:33" ht="15">
      <c r="B173" s="110"/>
      <c r="C173" s="110"/>
      <c r="D173" s="110">
        <v>2011</v>
      </c>
      <c r="E173" s="110">
        <v>0</v>
      </c>
      <c r="F173" s="110">
        <v>0</v>
      </c>
      <c r="G173" s="110">
        <v>0</v>
      </c>
      <c r="H173" s="110">
        <v>0</v>
      </c>
      <c r="I173" s="110">
        <v>0</v>
      </c>
      <c r="J173" s="110">
        <v>0</v>
      </c>
      <c r="K173" s="110">
        <v>0</v>
      </c>
      <c r="L173" s="110">
        <v>0</v>
      </c>
      <c r="M173" s="110">
        <v>0</v>
      </c>
      <c r="N173" s="110">
        <v>0</v>
      </c>
      <c r="O173" s="110">
        <v>0</v>
      </c>
      <c r="P173" s="110">
        <v>0</v>
      </c>
      <c r="Q173" s="110">
        <v>0</v>
      </c>
      <c r="R173" s="110">
        <v>0</v>
      </c>
      <c r="S173" s="110">
        <v>0</v>
      </c>
      <c r="T173" s="110">
        <v>0</v>
      </c>
      <c r="U173" s="110">
        <v>0</v>
      </c>
      <c r="V173" s="110">
        <v>0</v>
      </c>
      <c r="W173" s="110">
        <v>0</v>
      </c>
      <c r="X173" s="110">
        <v>0</v>
      </c>
      <c r="Y173" s="110">
        <v>0</v>
      </c>
      <c r="Z173" s="110">
        <v>0</v>
      </c>
      <c r="AA173" s="110">
        <v>0</v>
      </c>
      <c r="AB173" s="110">
        <v>0</v>
      </c>
      <c r="AC173" s="110">
        <v>0</v>
      </c>
      <c r="AD173" s="110">
        <v>0</v>
      </c>
      <c r="AE173" s="110">
        <v>0</v>
      </c>
      <c r="AF173" s="110">
        <v>0</v>
      </c>
      <c r="AG173" s="110">
        <v>0</v>
      </c>
    </row>
    <row r="174" spans="2:33" ht="15">
      <c r="B174" s="110"/>
      <c r="C174" s="110"/>
      <c r="D174" s="110">
        <v>2012</v>
      </c>
      <c r="E174" s="110">
        <v>0</v>
      </c>
      <c r="F174" s="110">
        <v>0</v>
      </c>
      <c r="G174" s="110">
        <v>0</v>
      </c>
      <c r="H174" s="110">
        <v>0</v>
      </c>
      <c r="I174" s="110">
        <v>0</v>
      </c>
      <c r="J174" s="110">
        <v>0</v>
      </c>
      <c r="K174" s="110">
        <v>0</v>
      </c>
      <c r="L174" s="110">
        <v>0</v>
      </c>
      <c r="M174" s="110">
        <v>0</v>
      </c>
      <c r="N174" s="110">
        <v>0</v>
      </c>
      <c r="O174" s="110">
        <v>0</v>
      </c>
      <c r="P174" s="110">
        <v>0</v>
      </c>
      <c r="Q174" s="110">
        <v>0</v>
      </c>
      <c r="R174" s="110">
        <v>0</v>
      </c>
      <c r="S174" s="110">
        <v>0</v>
      </c>
      <c r="T174" s="110">
        <v>0</v>
      </c>
      <c r="U174" s="110">
        <v>0</v>
      </c>
      <c r="V174" s="110"/>
      <c r="W174" s="110">
        <v>0</v>
      </c>
      <c r="X174" s="110">
        <v>0</v>
      </c>
      <c r="Y174" s="110">
        <v>0</v>
      </c>
      <c r="Z174" s="110">
        <v>0</v>
      </c>
      <c r="AA174" s="110">
        <v>0</v>
      </c>
      <c r="AB174" s="110">
        <v>0</v>
      </c>
      <c r="AC174" s="110">
        <v>0</v>
      </c>
      <c r="AD174" s="110">
        <v>0</v>
      </c>
      <c r="AE174" s="110">
        <v>0</v>
      </c>
      <c r="AF174" s="110">
        <v>0</v>
      </c>
      <c r="AG174" s="110">
        <v>0</v>
      </c>
    </row>
    <row r="175" spans="2:33" ht="15">
      <c r="B175" s="110"/>
      <c r="C175" s="110"/>
      <c r="D175" s="110">
        <v>2013</v>
      </c>
      <c r="E175" s="110">
        <v>0</v>
      </c>
      <c r="F175" s="110">
        <v>0</v>
      </c>
      <c r="G175" s="110">
        <v>0</v>
      </c>
      <c r="H175" s="110">
        <v>0</v>
      </c>
      <c r="I175" s="110">
        <v>0</v>
      </c>
      <c r="J175" s="110">
        <v>0</v>
      </c>
      <c r="K175" s="110">
        <v>0</v>
      </c>
      <c r="L175" s="110">
        <v>0</v>
      </c>
      <c r="M175" s="110">
        <v>0</v>
      </c>
      <c r="N175" s="110">
        <v>0</v>
      </c>
      <c r="O175" s="110">
        <v>0</v>
      </c>
      <c r="P175" s="110">
        <v>0</v>
      </c>
      <c r="Q175" s="110">
        <v>0</v>
      </c>
      <c r="R175" s="110">
        <v>0</v>
      </c>
      <c r="S175" s="110">
        <v>0</v>
      </c>
      <c r="T175" s="110">
        <v>0</v>
      </c>
      <c r="U175" s="110">
        <v>0</v>
      </c>
      <c r="V175" s="110">
        <v>0</v>
      </c>
      <c r="W175" s="110">
        <v>0</v>
      </c>
      <c r="X175" s="110">
        <v>0</v>
      </c>
      <c r="Y175" s="110">
        <v>0</v>
      </c>
      <c r="Z175" s="110">
        <v>0</v>
      </c>
      <c r="AA175" s="110">
        <v>0</v>
      </c>
      <c r="AB175" s="110">
        <v>0</v>
      </c>
      <c r="AC175" s="110">
        <v>0</v>
      </c>
      <c r="AD175" s="110">
        <v>0</v>
      </c>
      <c r="AE175" s="110">
        <v>0</v>
      </c>
      <c r="AF175" s="110">
        <v>0</v>
      </c>
      <c r="AG175" s="110">
        <v>0</v>
      </c>
    </row>
    <row r="176" spans="2:33" ht="15">
      <c r="B176" s="110"/>
      <c r="C176" s="110"/>
      <c r="D176" s="110">
        <v>2014</v>
      </c>
      <c r="E176" s="110">
        <v>0</v>
      </c>
      <c r="F176" s="110">
        <v>0</v>
      </c>
      <c r="G176" s="110">
        <v>0</v>
      </c>
      <c r="H176" s="110">
        <v>0</v>
      </c>
      <c r="I176" s="110">
        <v>0</v>
      </c>
      <c r="J176" s="110"/>
      <c r="K176" s="110">
        <v>0</v>
      </c>
      <c r="L176" s="110"/>
      <c r="M176" s="110">
        <v>0</v>
      </c>
      <c r="N176" s="110">
        <v>0</v>
      </c>
      <c r="O176" s="110">
        <v>0</v>
      </c>
      <c r="P176" s="110">
        <v>0</v>
      </c>
      <c r="Q176" s="110">
        <v>0</v>
      </c>
      <c r="R176" s="110">
        <v>0</v>
      </c>
      <c r="S176" s="110">
        <v>0</v>
      </c>
      <c r="T176" s="110">
        <v>0</v>
      </c>
      <c r="U176" s="110">
        <v>0</v>
      </c>
      <c r="V176" s="110"/>
      <c r="W176" s="110">
        <v>0</v>
      </c>
      <c r="X176" s="110">
        <v>0</v>
      </c>
      <c r="Y176" s="110">
        <v>0</v>
      </c>
      <c r="Z176" s="110">
        <v>0</v>
      </c>
      <c r="AA176" s="110">
        <v>0</v>
      </c>
      <c r="AB176" s="110">
        <v>0</v>
      </c>
      <c r="AC176" s="110">
        <v>0</v>
      </c>
      <c r="AD176" s="110"/>
      <c r="AE176" s="110">
        <v>0</v>
      </c>
      <c r="AF176" s="110">
        <v>0</v>
      </c>
      <c r="AG176" s="110">
        <v>0</v>
      </c>
    </row>
    <row r="177" spans="2:33" ht="15">
      <c r="B177" s="110"/>
      <c r="C177" s="110"/>
      <c r="D177" s="110">
        <v>2015</v>
      </c>
      <c r="E177" s="110">
        <v>0</v>
      </c>
      <c r="F177" s="110">
        <v>0</v>
      </c>
      <c r="G177" s="110">
        <v>0</v>
      </c>
      <c r="H177" s="110">
        <v>0</v>
      </c>
      <c r="I177" s="110">
        <v>0</v>
      </c>
      <c r="J177" s="110">
        <v>0</v>
      </c>
      <c r="K177" s="110">
        <v>0</v>
      </c>
      <c r="L177" s="110">
        <v>0</v>
      </c>
      <c r="M177" s="110">
        <v>0</v>
      </c>
      <c r="N177" s="110">
        <v>0</v>
      </c>
      <c r="O177" s="110">
        <v>0</v>
      </c>
      <c r="P177" s="110">
        <v>0</v>
      </c>
      <c r="Q177" s="110">
        <v>0</v>
      </c>
      <c r="R177" s="110">
        <v>0</v>
      </c>
      <c r="S177" s="110">
        <v>0</v>
      </c>
      <c r="T177" s="110">
        <v>0</v>
      </c>
      <c r="U177" s="110">
        <v>0</v>
      </c>
      <c r="V177" s="110">
        <v>0</v>
      </c>
      <c r="W177" s="110">
        <v>0</v>
      </c>
      <c r="X177" s="110">
        <v>0</v>
      </c>
      <c r="Y177" s="110">
        <v>0</v>
      </c>
      <c r="Z177" s="110">
        <v>0</v>
      </c>
      <c r="AA177" s="110">
        <v>0</v>
      </c>
      <c r="AB177" s="110">
        <v>0</v>
      </c>
      <c r="AC177" s="110">
        <v>0</v>
      </c>
      <c r="AD177" s="110">
        <v>0</v>
      </c>
      <c r="AE177" s="110">
        <v>0</v>
      </c>
      <c r="AF177" s="110">
        <v>0</v>
      </c>
      <c r="AG177" s="110">
        <v>0</v>
      </c>
    </row>
    <row r="178" spans="2:33" ht="15">
      <c r="B178" s="110"/>
      <c r="C178" s="110"/>
      <c r="D178" s="110">
        <v>2016</v>
      </c>
      <c r="E178" s="110">
        <v>0</v>
      </c>
      <c r="F178" s="110">
        <v>0</v>
      </c>
      <c r="G178" s="110">
        <v>0</v>
      </c>
      <c r="H178" s="110">
        <v>0</v>
      </c>
      <c r="I178" s="110">
        <v>0</v>
      </c>
      <c r="J178" s="110"/>
      <c r="K178" s="110">
        <v>0</v>
      </c>
      <c r="L178" s="110">
        <v>0</v>
      </c>
      <c r="M178" s="110">
        <v>0</v>
      </c>
      <c r="N178" s="110">
        <v>0</v>
      </c>
      <c r="O178" s="110">
        <v>0</v>
      </c>
      <c r="P178" s="110">
        <v>0</v>
      </c>
      <c r="Q178" s="110">
        <v>0</v>
      </c>
      <c r="R178" s="110">
        <v>0</v>
      </c>
      <c r="S178" s="110">
        <v>0</v>
      </c>
      <c r="T178" s="110">
        <v>0</v>
      </c>
      <c r="U178" s="110">
        <v>0</v>
      </c>
      <c r="V178" s="110">
        <v>0</v>
      </c>
      <c r="W178" s="110">
        <v>0</v>
      </c>
      <c r="X178" s="110">
        <v>0</v>
      </c>
      <c r="Y178" s="110"/>
      <c r="Z178" s="110">
        <v>0</v>
      </c>
      <c r="AA178" s="110">
        <v>0</v>
      </c>
      <c r="AB178" s="110">
        <v>0</v>
      </c>
      <c r="AC178" s="110">
        <v>0</v>
      </c>
      <c r="AD178" s="110">
        <v>0</v>
      </c>
      <c r="AE178" s="110">
        <v>0</v>
      </c>
      <c r="AF178" s="110">
        <v>0</v>
      </c>
      <c r="AG178" s="110">
        <v>0</v>
      </c>
    </row>
    <row r="179" spans="2:33" ht="15">
      <c r="B179" s="110"/>
      <c r="C179" s="110"/>
      <c r="D179" s="110">
        <v>2017</v>
      </c>
      <c r="E179" s="110">
        <v>0</v>
      </c>
      <c r="F179" s="110">
        <v>0</v>
      </c>
      <c r="G179" s="110">
        <v>0</v>
      </c>
      <c r="H179" s="110"/>
      <c r="I179" s="110">
        <v>0</v>
      </c>
      <c r="J179" s="110">
        <v>0</v>
      </c>
      <c r="K179" s="110">
        <v>0</v>
      </c>
      <c r="L179" s="110">
        <v>0</v>
      </c>
      <c r="M179" s="110">
        <v>0</v>
      </c>
      <c r="N179" s="110"/>
      <c r="O179" s="110">
        <v>0</v>
      </c>
      <c r="P179" s="110">
        <v>0</v>
      </c>
      <c r="Q179" s="110"/>
      <c r="R179" s="110">
        <v>0</v>
      </c>
      <c r="S179" s="110">
        <v>0</v>
      </c>
      <c r="T179" s="110">
        <v>0</v>
      </c>
      <c r="U179" s="110">
        <v>0</v>
      </c>
      <c r="V179" s="110">
        <v>0</v>
      </c>
      <c r="W179" s="110">
        <v>0</v>
      </c>
      <c r="X179" s="110">
        <v>0</v>
      </c>
      <c r="Y179" s="110">
        <v>0</v>
      </c>
      <c r="Z179" s="110">
        <v>0</v>
      </c>
      <c r="AA179" s="110">
        <v>0</v>
      </c>
      <c r="AB179" s="110">
        <v>0</v>
      </c>
      <c r="AC179" s="110">
        <v>0</v>
      </c>
      <c r="AD179" s="110">
        <v>0</v>
      </c>
      <c r="AE179" s="110">
        <v>0</v>
      </c>
      <c r="AF179" s="110">
        <v>0</v>
      </c>
      <c r="AG179" s="110">
        <v>0</v>
      </c>
    </row>
    <row r="180" spans="2:33" ht="15">
      <c r="B180" s="110"/>
      <c r="C180" s="110"/>
      <c r="D180" s="110">
        <v>2018</v>
      </c>
      <c r="E180" s="110">
        <v>0</v>
      </c>
      <c r="F180" s="110">
        <v>0</v>
      </c>
      <c r="G180" s="110">
        <v>0</v>
      </c>
      <c r="H180" s="110">
        <v>0</v>
      </c>
      <c r="I180" s="110">
        <v>0</v>
      </c>
      <c r="J180" s="110">
        <v>0</v>
      </c>
      <c r="K180" s="110">
        <v>0</v>
      </c>
      <c r="L180" s="110">
        <v>0</v>
      </c>
      <c r="M180" s="110">
        <v>0</v>
      </c>
      <c r="N180" s="110">
        <v>0</v>
      </c>
      <c r="O180" s="110">
        <v>0</v>
      </c>
      <c r="P180" s="110">
        <v>0</v>
      </c>
      <c r="Q180" s="110">
        <v>0</v>
      </c>
      <c r="R180" s="110">
        <v>0</v>
      </c>
      <c r="S180" s="110">
        <v>0</v>
      </c>
      <c r="T180" s="110">
        <v>0</v>
      </c>
      <c r="U180" s="110">
        <v>0</v>
      </c>
      <c r="V180" s="110">
        <v>0</v>
      </c>
      <c r="W180" s="110">
        <v>0</v>
      </c>
      <c r="X180" s="110">
        <v>0</v>
      </c>
      <c r="Y180" s="110">
        <v>0</v>
      </c>
      <c r="Z180" s="110">
        <v>0</v>
      </c>
      <c r="AA180" s="110">
        <v>0</v>
      </c>
      <c r="AB180" s="110">
        <v>0</v>
      </c>
      <c r="AC180" s="110">
        <v>0</v>
      </c>
      <c r="AD180" s="110">
        <v>0</v>
      </c>
      <c r="AE180" s="110">
        <v>0</v>
      </c>
      <c r="AF180" s="110">
        <v>0</v>
      </c>
      <c r="AG180" s="110">
        <v>0</v>
      </c>
    </row>
    <row r="181" spans="2:33" ht="15">
      <c r="B181" s="110"/>
      <c r="C181" s="110"/>
      <c r="D181" s="110">
        <v>2019</v>
      </c>
      <c r="E181" s="110">
        <v>0</v>
      </c>
      <c r="F181" s="110">
        <v>0</v>
      </c>
      <c r="G181" s="110">
        <v>0</v>
      </c>
      <c r="H181" s="110">
        <v>0</v>
      </c>
      <c r="I181" s="110">
        <v>0</v>
      </c>
      <c r="J181" s="110">
        <v>0</v>
      </c>
      <c r="K181" s="110">
        <v>0</v>
      </c>
      <c r="L181" s="110">
        <v>0</v>
      </c>
      <c r="M181" s="110">
        <v>0</v>
      </c>
      <c r="N181" s="110">
        <v>0</v>
      </c>
      <c r="O181" s="110">
        <v>0</v>
      </c>
      <c r="P181" s="110">
        <v>0</v>
      </c>
      <c r="Q181" s="110">
        <v>0</v>
      </c>
      <c r="R181" s="110">
        <v>0</v>
      </c>
      <c r="S181" s="110">
        <v>0</v>
      </c>
      <c r="T181" s="110">
        <v>0</v>
      </c>
      <c r="U181" s="110">
        <v>0</v>
      </c>
      <c r="V181" s="110"/>
      <c r="W181" s="110">
        <v>0</v>
      </c>
      <c r="X181" s="110">
        <v>0</v>
      </c>
      <c r="Y181" s="110">
        <v>0</v>
      </c>
      <c r="Z181" s="110">
        <v>0</v>
      </c>
      <c r="AA181" s="110">
        <v>0</v>
      </c>
      <c r="AB181" s="110">
        <v>0</v>
      </c>
      <c r="AC181" s="110">
        <v>0</v>
      </c>
      <c r="AD181" s="110">
        <v>0</v>
      </c>
      <c r="AE181" s="110">
        <v>0</v>
      </c>
      <c r="AF181" s="110">
        <v>0</v>
      </c>
      <c r="AG181" s="110">
        <v>0</v>
      </c>
    </row>
    <row r="182" spans="2:33" ht="15">
      <c r="B182" s="110"/>
      <c r="C182" s="110"/>
      <c r="D182" s="110">
        <v>2020</v>
      </c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</row>
    <row r="183" spans="2:33" ht="15">
      <c r="B183" s="109" t="s">
        <v>660</v>
      </c>
      <c r="C183" s="109" t="s">
        <v>661</v>
      </c>
      <c r="D183" s="109">
        <v>2006</v>
      </c>
      <c r="E183" s="109">
        <v>0.17083000000000001</v>
      </c>
      <c r="F183" s="109"/>
      <c r="G183" s="109">
        <v>0.19395000000000001</v>
      </c>
      <c r="H183" s="109"/>
      <c r="I183" s="109"/>
      <c r="J183" s="109">
        <v>0.30817</v>
      </c>
      <c r="K183" s="109">
        <v>3.848E-2</v>
      </c>
      <c r="L183" s="109">
        <v>2.4830000000000001E-2</v>
      </c>
      <c r="M183" s="109"/>
      <c r="N183" s="109">
        <v>1.04871</v>
      </c>
      <c r="O183" s="109">
        <v>5.4000000000000003E-3</v>
      </c>
      <c r="P183" s="109">
        <v>9.8229999999999998E-2</v>
      </c>
      <c r="Q183" s="109">
        <v>2.5590000000000002E-2</v>
      </c>
      <c r="R183" s="109"/>
      <c r="S183" s="109">
        <v>0.21537999999999999</v>
      </c>
      <c r="T183" s="109">
        <v>0</v>
      </c>
      <c r="U183" s="109">
        <v>4.2439999999999999E-2</v>
      </c>
      <c r="V183" s="109">
        <v>0.57857000000000003</v>
      </c>
      <c r="W183" s="109"/>
      <c r="X183" s="109">
        <v>0.40883000000000003</v>
      </c>
      <c r="Y183" s="109">
        <v>1.503E-2</v>
      </c>
      <c r="Z183" s="109">
        <v>2.1100000000000001E-2</v>
      </c>
      <c r="AA183" s="109">
        <v>0.39234999999999998</v>
      </c>
      <c r="AB183" s="109">
        <v>0.22921</v>
      </c>
      <c r="AC183" s="109">
        <v>0</v>
      </c>
      <c r="AD183" s="109">
        <v>6.0470000000000003E-2</v>
      </c>
      <c r="AE183" s="109">
        <v>0.52686999999999995</v>
      </c>
      <c r="AF183" s="109">
        <v>0.23538999999999999</v>
      </c>
      <c r="AG183" s="109">
        <v>5.5999999999999999E-3</v>
      </c>
    </row>
    <row r="184" spans="2:33" ht="15">
      <c r="B184" s="109"/>
      <c r="C184" s="109"/>
      <c r="D184" s="109">
        <v>2007</v>
      </c>
      <c r="E184" s="109">
        <v>0.21934999999999999</v>
      </c>
      <c r="F184" s="109">
        <v>0.23168</v>
      </c>
      <c r="G184" s="109">
        <v>0.22203000000000001</v>
      </c>
      <c r="H184" s="109"/>
      <c r="I184" s="109">
        <v>0</v>
      </c>
      <c r="J184" s="109">
        <v>0.26816000000000001</v>
      </c>
      <c r="K184" s="109">
        <v>5.1490000000000001E-2</v>
      </c>
      <c r="L184" s="109">
        <v>2.5409999999999999E-2</v>
      </c>
      <c r="M184" s="109">
        <v>1.7211700000000001</v>
      </c>
      <c r="N184" s="109">
        <v>1.1052500000000001</v>
      </c>
      <c r="O184" s="109">
        <v>2.155E-2</v>
      </c>
      <c r="P184" s="109">
        <v>3.8030000000000001E-2</v>
      </c>
      <c r="Q184" s="109">
        <v>1.321E-2</v>
      </c>
      <c r="R184" s="109"/>
      <c r="S184" s="109">
        <v>0.23683999999999999</v>
      </c>
      <c r="T184" s="109">
        <v>0</v>
      </c>
      <c r="U184" s="109">
        <v>1.081E-2</v>
      </c>
      <c r="V184" s="109">
        <v>0.46690999999999999</v>
      </c>
      <c r="W184" s="109"/>
      <c r="X184" s="109">
        <v>0.21529999999999999</v>
      </c>
      <c r="Y184" s="109">
        <v>0.05</v>
      </c>
      <c r="Z184" s="109">
        <v>4.2200000000000001E-2</v>
      </c>
      <c r="AA184" s="109">
        <v>0.47975000000000001</v>
      </c>
      <c r="AB184" s="109">
        <v>0.19520999999999999</v>
      </c>
      <c r="AC184" s="109">
        <v>0.71679000000000004</v>
      </c>
      <c r="AD184" s="109">
        <v>5.9540000000000003E-2</v>
      </c>
      <c r="AE184" s="109">
        <v>0.78288000000000002</v>
      </c>
      <c r="AF184" s="109">
        <v>0.25488</v>
      </c>
      <c r="AG184" s="109">
        <v>1.91E-3</v>
      </c>
    </row>
    <row r="185" spans="2:33" ht="15">
      <c r="B185" s="109"/>
      <c r="C185" s="109"/>
      <c r="D185" s="109">
        <v>2008</v>
      </c>
      <c r="E185" s="109">
        <v>0.1452</v>
      </c>
      <c r="F185" s="109">
        <v>0.1507</v>
      </c>
      <c r="G185" s="109">
        <v>0.17105999999999999</v>
      </c>
      <c r="H185" s="109"/>
      <c r="I185" s="109">
        <v>0</v>
      </c>
      <c r="J185" s="109">
        <v>0.24005000000000001</v>
      </c>
      <c r="K185" s="109">
        <v>3.066E-2</v>
      </c>
      <c r="L185" s="109">
        <v>2.4389999999999998E-2</v>
      </c>
      <c r="M185" s="109">
        <v>0</v>
      </c>
      <c r="N185" s="109">
        <v>0.56699999999999995</v>
      </c>
      <c r="O185" s="109">
        <v>1.038E-2</v>
      </c>
      <c r="P185" s="109">
        <v>1.8769999999999998E-2</v>
      </c>
      <c r="Q185" s="109">
        <v>2.5870000000000001E-2</v>
      </c>
      <c r="R185" s="109"/>
      <c r="S185" s="109">
        <v>0.14677999999999999</v>
      </c>
      <c r="T185" s="109">
        <v>0</v>
      </c>
      <c r="U185" s="109">
        <v>2.18E-2</v>
      </c>
      <c r="V185" s="109">
        <v>0.25289</v>
      </c>
      <c r="W185" s="109"/>
      <c r="X185" s="109">
        <v>0.35851</v>
      </c>
      <c r="Y185" s="109">
        <v>3.5970000000000002E-2</v>
      </c>
      <c r="Z185" s="109">
        <v>0</v>
      </c>
      <c r="AA185" s="109">
        <v>0.45462000000000002</v>
      </c>
      <c r="AB185" s="109">
        <v>0.23946000000000001</v>
      </c>
      <c r="AC185" s="109">
        <v>0.76966999999999997</v>
      </c>
      <c r="AD185" s="109">
        <v>7.2300000000000003E-3</v>
      </c>
      <c r="AE185" s="109"/>
      <c r="AF185" s="109">
        <v>0.30406</v>
      </c>
      <c r="AG185" s="109">
        <v>9.1000000000000004E-3</v>
      </c>
    </row>
    <row r="186" spans="2:33" ht="15">
      <c r="B186" s="109"/>
      <c r="C186" s="109"/>
      <c r="D186" s="109">
        <v>2009</v>
      </c>
      <c r="E186" s="109">
        <v>0.17727999999999999</v>
      </c>
      <c r="F186" s="109">
        <v>6.5310000000000007E-2</v>
      </c>
      <c r="G186" s="109">
        <v>3.175E-2</v>
      </c>
      <c r="H186" s="109">
        <v>2.2790000000000001E-2</v>
      </c>
      <c r="I186" s="109">
        <v>0</v>
      </c>
      <c r="J186" s="109">
        <v>0.20222000000000001</v>
      </c>
      <c r="K186" s="109">
        <v>2.1930000000000002E-2</v>
      </c>
      <c r="L186" s="109">
        <v>0</v>
      </c>
      <c r="M186" s="109">
        <v>0.14662</v>
      </c>
      <c r="N186" s="109">
        <v>0.81577999999999995</v>
      </c>
      <c r="O186" s="109">
        <v>2.1260000000000001E-2</v>
      </c>
      <c r="P186" s="109">
        <v>5.9970000000000002E-2</v>
      </c>
      <c r="Q186" s="109">
        <v>4.3650000000000001E-2</v>
      </c>
      <c r="R186" s="109"/>
      <c r="S186" s="109">
        <v>0.10349</v>
      </c>
      <c r="T186" s="109">
        <v>0</v>
      </c>
      <c r="U186" s="109">
        <v>0</v>
      </c>
      <c r="V186" s="109">
        <v>0.21346999999999999</v>
      </c>
      <c r="W186" s="109">
        <v>0</v>
      </c>
      <c r="X186" s="109">
        <v>0.21360000000000001</v>
      </c>
      <c r="Y186" s="109">
        <v>3.0300000000000001E-2</v>
      </c>
      <c r="Z186" s="109">
        <v>0</v>
      </c>
      <c r="AA186" s="109">
        <v>0.23963999999999999</v>
      </c>
      <c r="AB186" s="109">
        <v>0.12321</v>
      </c>
      <c r="AC186" s="109">
        <v>0.56496999999999997</v>
      </c>
      <c r="AD186" s="109">
        <v>4.8910000000000002E-2</v>
      </c>
      <c r="AE186" s="109">
        <v>0.38444</v>
      </c>
      <c r="AF186" s="109">
        <v>0.31140000000000001</v>
      </c>
      <c r="AG186" s="109">
        <v>3.5100000000000001E-3</v>
      </c>
    </row>
    <row r="187" spans="2:33" ht="15">
      <c r="B187" s="109"/>
      <c r="C187" s="109"/>
      <c r="D187" s="109">
        <v>2010</v>
      </c>
      <c r="E187" s="109">
        <v>0.14734</v>
      </c>
      <c r="F187" s="109">
        <v>4.0809999999999999E-2</v>
      </c>
      <c r="G187" s="109">
        <v>0.29376000000000002</v>
      </c>
      <c r="H187" s="109">
        <v>2.2419999999999999E-2</v>
      </c>
      <c r="I187" s="109"/>
      <c r="J187" s="109">
        <v>0.28089999999999998</v>
      </c>
      <c r="K187" s="109">
        <v>3.1E-2</v>
      </c>
      <c r="L187" s="109">
        <v>6.2829999999999997E-2</v>
      </c>
      <c r="M187" s="109">
        <v>1.11931</v>
      </c>
      <c r="N187" s="109">
        <v>0.47160999999999997</v>
      </c>
      <c r="O187" s="109">
        <v>1.6070000000000001E-2</v>
      </c>
      <c r="P187" s="109">
        <v>5.8819999999999997E-2</v>
      </c>
      <c r="Q187" s="109">
        <v>3.5069999999999997E-2</v>
      </c>
      <c r="R187" s="109">
        <v>0.41493000000000002</v>
      </c>
      <c r="S187" s="109">
        <v>0.21462999999999999</v>
      </c>
      <c r="T187" s="109">
        <v>0</v>
      </c>
      <c r="U187" s="109">
        <v>9.2599999999999991E-3</v>
      </c>
      <c r="V187" s="109">
        <v>0.14149999999999999</v>
      </c>
      <c r="W187" s="109">
        <v>0</v>
      </c>
      <c r="X187" s="109">
        <v>0.30073</v>
      </c>
      <c r="Y187" s="109">
        <v>6.8399999999999997E-3</v>
      </c>
      <c r="Z187" s="109">
        <v>2.1520000000000001E-2</v>
      </c>
      <c r="AA187" s="109">
        <v>0.23737</v>
      </c>
      <c r="AB187" s="109">
        <v>7.4999999999999997E-2</v>
      </c>
      <c r="AC187" s="109">
        <v>0.69503000000000004</v>
      </c>
      <c r="AD187" s="109">
        <v>3.5369999999999999E-2</v>
      </c>
      <c r="AE187" s="109">
        <v>0.37148999999999999</v>
      </c>
      <c r="AF187" s="109">
        <v>4.2070000000000003E-2</v>
      </c>
      <c r="AG187" s="109">
        <v>3.8400000000000001E-3</v>
      </c>
    </row>
    <row r="188" spans="2:33" ht="15">
      <c r="B188" s="109"/>
      <c r="C188" s="109"/>
      <c r="D188" s="109">
        <v>2011</v>
      </c>
      <c r="E188" s="109">
        <v>0.16425000000000001</v>
      </c>
      <c r="F188" s="109">
        <v>8.949E-2</v>
      </c>
      <c r="G188" s="109">
        <v>0.25607000000000002</v>
      </c>
      <c r="H188" s="109">
        <v>5.5399999999999998E-3</v>
      </c>
      <c r="I188" s="109">
        <v>0</v>
      </c>
      <c r="J188" s="109">
        <v>0.13075000000000001</v>
      </c>
      <c r="K188" s="109">
        <v>2.3730000000000001E-2</v>
      </c>
      <c r="L188" s="109">
        <v>4.6190000000000002E-2</v>
      </c>
      <c r="M188" s="109">
        <v>0.71428000000000003</v>
      </c>
      <c r="N188" s="109">
        <v>0.47869</v>
      </c>
      <c r="O188" s="109">
        <v>1.567E-2</v>
      </c>
      <c r="P188" s="109">
        <v>5.8740000000000001E-2</v>
      </c>
      <c r="Q188" s="109">
        <v>1.7940000000000001E-2</v>
      </c>
      <c r="R188" s="109">
        <v>0.3125</v>
      </c>
      <c r="S188" s="109">
        <v>0.19053</v>
      </c>
      <c r="T188" s="109">
        <v>0</v>
      </c>
      <c r="U188" s="109">
        <v>3.15E-3</v>
      </c>
      <c r="V188" s="109">
        <v>0.13053000000000001</v>
      </c>
      <c r="W188" s="109">
        <v>0</v>
      </c>
      <c r="X188" s="109">
        <v>0.27068999999999999</v>
      </c>
      <c r="Y188" s="109">
        <v>2.0119999999999999E-2</v>
      </c>
      <c r="Z188" s="109">
        <v>2.181E-2</v>
      </c>
      <c r="AA188" s="109">
        <v>0.20233999999999999</v>
      </c>
      <c r="AB188" s="109">
        <v>8.0619999999999997E-2</v>
      </c>
      <c r="AC188" s="109">
        <v>0.47983999999999999</v>
      </c>
      <c r="AD188" s="109">
        <v>2.137E-2</v>
      </c>
      <c r="AE188" s="109">
        <v>0.24590000000000001</v>
      </c>
      <c r="AF188" s="109">
        <v>0.30845</v>
      </c>
      <c r="AG188" s="109">
        <v>1.89E-3</v>
      </c>
    </row>
    <row r="189" spans="2:33" ht="15">
      <c r="B189" s="109"/>
      <c r="C189" s="109"/>
      <c r="D189" s="109">
        <v>2012</v>
      </c>
      <c r="E189" s="109">
        <v>0.16020999999999999</v>
      </c>
      <c r="F189" s="109">
        <v>5.0369999999999998E-2</v>
      </c>
      <c r="G189" s="109">
        <v>0.53957999999999995</v>
      </c>
      <c r="H189" s="109">
        <v>1.1010000000000001E-2</v>
      </c>
      <c r="I189" s="109">
        <v>0</v>
      </c>
      <c r="J189" s="109">
        <v>0.21065</v>
      </c>
      <c r="K189" s="109">
        <v>3.4669999999999999E-2</v>
      </c>
      <c r="L189" s="109">
        <v>6.3250000000000001E-2</v>
      </c>
      <c r="M189" s="109">
        <v>0.42570999999999998</v>
      </c>
      <c r="N189" s="109">
        <v>0.17101</v>
      </c>
      <c r="O189" s="109">
        <v>1.5890000000000001E-2</v>
      </c>
      <c r="P189" s="109">
        <v>0.1179</v>
      </c>
      <c r="Q189" s="109">
        <v>1.9529999999999999E-2</v>
      </c>
      <c r="R189" s="109">
        <v>0.66034000000000004</v>
      </c>
      <c r="S189" s="109">
        <v>0.19878000000000001</v>
      </c>
      <c r="T189" s="109">
        <v>0</v>
      </c>
      <c r="U189" s="109">
        <v>1.5789999999999998E-2</v>
      </c>
      <c r="V189" s="109">
        <v>0.13636999999999999</v>
      </c>
      <c r="W189" s="109">
        <v>0</v>
      </c>
      <c r="X189" s="109">
        <v>0.15914</v>
      </c>
      <c r="Y189" s="109">
        <v>0</v>
      </c>
      <c r="Z189" s="109">
        <v>0</v>
      </c>
      <c r="AA189" s="109">
        <v>0.16072</v>
      </c>
      <c r="AB189" s="109">
        <v>0.13335</v>
      </c>
      <c r="AC189" s="109">
        <v>0.55325000000000002</v>
      </c>
      <c r="AD189" s="109">
        <v>7.1199999999999999E-2</v>
      </c>
      <c r="AE189" s="109">
        <v>0.30202000000000001</v>
      </c>
      <c r="AF189" s="109">
        <v>0.32429999999999998</v>
      </c>
      <c r="AG189" s="109">
        <v>7.4599999999999996E-3</v>
      </c>
    </row>
    <row r="190" spans="2:33" ht="15">
      <c r="B190" s="109"/>
      <c r="C190" s="109"/>
      <c r="D190" s="109">
        <v>2013</v>
      </c>
      <c r="E190" s="109">
        <v>0.16589000000000001</v>
      </c>
      <c r="F190" s="109">
        <v>6.1859999999999998E-2</v>
      </c>
      <c r="G190" s="109">
        <v>0.42576999999999998</v>
      </c>
      <c r="H190" s="109">
        <v>1.618E-2</v>
      </c>
      <c r="I190" s="109">
        <v>0</v>
      </c>
      <c r="J190" s="109">
        <v>0.16159000000000001</v>
      </c>
      <c r="K190" s="109">
        <v>3.39E-2</v>
      </c>
      <c r="L190" s="109">
        <v>1.5599999999999999E-2</v>
      </c>
      <c r="M190" s="109">
        <v>0.29520000000000002</v>
      </c>
      <c r="N190" s="109">
        <v>0.26808999999999999</v>
      </c>
      <c r="O190" s="109">
        <v>1.5100000000000001E-2</v>
      </c>
      <c r="P190" s="109">
        <v>1.9810000000000001E-2</v>
      </c>
      <c r="Q190" s="109">
        <v>3.8150000000000003E-2</v>
      </c>
      <c r="R190" s="109">
        <v>0.53325999999999996</v>
      </c>
      <c r="S190" s="109">
        <v>0.16533999999999999</v>
      </c>
      <c r="T190" s="109">
        <v>0</v>
      </c>
      <c r="U190" s="109">
        <v>2.1100000000000001E-2</v>
      </c>
      <c r="V190" s="109">
        <v>0.14138999999999999</v>
      </c>
      <c r="W190" s="109">
        <v>0</v>
      </c>
      <c r="X190" s="109">
        <v>0</v>
      </c>
      <c r="Y190" s="109">
        <v>2.648E-2</v>
      </c>
      <c r="Z190" s="109">
        <v>2.061E-2</v>
      </c>
      <c r="AA190" s="109">
        <v>0.15667</v>
      </c>
      <c r="AB190" s="109">
        <v>0.13782</v>
      </c>
      <c r="AC190" s="109">
        <v>0.51426000000000005</v>
      </c>
      <c r="AD190" s="109">
        <v>6.1800000000000001E-2</v>
      </c>
      <c r="AE190" s="109">
        <v>0.44688</v>
      </c>
      <c r="AF190" s="109">
        <v>0.23519999999999999</v>
      </c>
      <c r="AG190" s="109">
        <v>3.7200000000000002E-3</v>
      </c>
    </row>
    <row r="191" spans="2:33" ht="15">
      <c r="B191" s="109"/>
      <c r="C191" s="109"/>
      <c r="D191" s="109">
        <v>2014</v>
      </c>
      <c r="E191" s="109">
        <v>0.11811000000000001</v>
      </c>
      <c r="F191" s="109">
        <v>0.11382</v>
      </c>
      <c r="G191" s="109">
        <v>0.41665999999999997</v>
      </c>
      <c r="H191" s="109">
        <v>1.056E-2</v>
      </c>
      <c r="I191" s="109">
        <v>0</v>
      </c>
      <c r="J191" s="109">
        <v>0.19985</v>
      </c>
      <c r="K191" s="109">
        <v>2.2040000000000001E-2</v>
      </c>
      <c r="L191" s="109"/>
      <c r="M191" s="109">
        <v>0</v>
      </c>
      <c r="N191" s="109">
        <v>0.26097999999999999</v>
      </c>
      <c r="O191" s="109">
        <v>1.468E-2</v>
      </c>
      <c r="P191" s="109">
        <v>4.0250000000000001E-2</v>
      </c>
      <c r="Q191" s="109">
        <v>5.3069999999999999E-2</v>
      </c>
      <c r="R191" s="109">
        <v>0.23882999999999999</v>
      </c>
      <c r="S191" s="109">
        <v>0.12858</v>
      </c>
      <c r="T191" s="109">
        <v>5.4730000000000001E-2</v>
      </c>
      <c r="U191" s="109">
        <v>2.7220000000000001E-2</v>
      </c>
      <c r="V191" s="109">
        <v>0.34974</v>
      </c>
      <c r="W191" s="109">
        <v>0</v>
      </c>
      <c r="X191" s="109">
        <v>0</v>
      </c>
      <c r="Y191" s="109">
        <v>2.571E-2</v>
      </c>
      <c r="Z191" s="109">
        <v>4.0509999999999997E-2</v>
      </c>
      <c r="AA191" s="109">
        <v>0.11244999999999999</v>
      </c>
      <c r="AB191" s="109">
        <v>0.1368</v>
      </c>
      <c r="AC191" s="109">
        <v>0.77364999999999995</v>
      </c>
      <c r="AD191" s="109">
        <v>2.6950000000000002E-2</v>
      </c>
      <c r="AE191" s="109">
        <v>0.34109</v>
      </c>
      <c r="AF191" s="109">
        <v>0.25530999999999998</v>
      </c>
      <c r="AG191" s="109">
        <v>0</v>
      </c>
    </row>
    <row r="192" spans="2:33" ht="15">
      <c r="B192" s="109"/>
      <c r="C192" s="109"/>
      <c r="D192" s="109">
        <v>2015</v>
      </c>
      <c r="E192" s="109">
        <v>0.15062</v>
      </c>
      <c r="F192" s="109">
        <v>2.069E-2</v>
      </c>
      <c r="G192" s="109">
        <v>0.23218</v>
      </c>
      <c r="H192" s="109">
        <v>1.0460000000000001E-2</v>
      </c>
      <c r="I192" s="109">
        <v>0</v>
      </c>
      <c r="J192" s="109">
        <v>0.10743</v>
      </c>
      <c r="K192" s="109">
        <v>3.7440000000000001E-2</v>
      </c>
      <c r="L192" s="109">
        <v>0</v>
      </c>
      <c r="M192" s="109">
        <v>0.56810000000000005</v>
      </c>
      <c r="N192" s="109">
        <v>0.46142</v>
      </c>
      <c r="O192" s="109">
        <v>9.9500000000000005E-3</v>
      </c>
      <c r="P192" s="109">
        <v>0.10297000000000001</v>
      </c>
      <c r="Q192" s="109">
        <v>2.2259999999999999E-2</v>
      </c>
      <c r="R192" s="109">
        <v>0.52541000000000004</v>
      </c>
      <c r="S192" s="109">
        <v>0.10185</v>
      </c>
      <c r="T192" s="109">
        <v>0</v>
      </c>
      <c r="U192" s="109">
        <v>2.0549999999999999E-2</v>
      </c>
      <c r="V192" s="109">
        <v>7.0730000000000001E-2</v>
      </c>
      <c r="W192" s="109">
        <v>0</v>
      </c>
      <c r="X192" s="109">
        <v>0.21532000000000001</v>
      </c>
      <c r="Y192" s="109">
        <v>1.2829999999999999E-2</v>
      </c>
      <c r="Z192" s="109">
        <v>0</v>
      </c>
      <c r="AA192" s="109">
        <v>0.17335999999999999</v>
      </c>
      <c r="AB192" s="109">
        <v>2.614E-2</v>
      </c>
      <c r="AC192" s="109">
        <v>0.21662999999999999</v>
      </c>
      <c r="AD192" s="109">
        <v>3.3669999999999999E-2</v>
      </c>
      <c r="AE192" s="109">
        <v>0.55696000000000001</v>
      </c>
      <c r="AF192" s="109">
        <v>0.23832</v>
      </c>
      <c r="AG192" s="109">
        <v>0</v>
      </c>
    </row>
    <row r="193" spans="2:33" ht="15">
      <c r="B193" s="109"/>
      <c r="C193" s="109"/>
      <c r="D193" s="109">
        <v>2016</v>
      </c>
      <c r="E193" s="109">
        <v>0.14349999999999999</v>
      </c>
      <c r="F193" s="109">
        <v>8.2379999999999995E-2</v>
      </c>
      <c r="G193" s="109">
        <v>0.17002999999999999</v>
      </c>
      <c r="H193" s="109">
        <v>5.13E-3</v>
      </c>
      <c r="I193" s="109">
        <v>0</v>
      </c>
      <c r="J193" s="109">
        <v>0.10493</v>
      </c>
      <c r="K193" s="109">
        <v>3.1879999999999999E-2</v>
      </c>
      <c r="L193" s="109">
        <v>0</v>
      </c>
      <c r="M193" s="109">
        <v>0.74660000000000004</v>
      </c>
      <c r="N193" s="109">
        <v>0</v>
      </c>
      <c r="O193" s="109">
        <v>1.5100000000000001E-2</v>
      </c>
      <c r="P193" s="109">
        <v>4.2729999999999997E-2</v>
      </c>
      <c r="Q193" s="109">
        <v>2.9780000000000001E-2</v>
      </c>
      <c r="R193" s="109">
        <v>0.24032999999999999</v>
      </c>
      <c r="S193" s="109">
        <v>9.6149999999999999E-2</v>
      </c>
      <c r="T193" s="109">
        <v>0</v>
      </c>
      <c r="U193" s="109">
        <v>1.6060000000000001E-2</v>
      </c>
      <c r="V193" s="109">
        <v>0.20744000000000001</v>
      </c>
      <c r="W193" s="109">
        <v>0.11483</v>
      </c>
      <c r="X193" s="109">
        <v>0</v>
      </c>
      <c r="Y193" s="109">
        <v>6.3400000000000001E-3</v>
      </c>
      <c r="Z193" s="109">
        <v>0</v>
      </c>
      <c r="AA193" s="109">
        <v>0.16644999999999999</v>
      </c>
      <c r="AB193" s="109">
        <v>0</v>
      </c>
      <c r="AC193" s="109">
        <v>0.24576000000000001</v>
      </c>
      <c r="AD193" s="109">
        <v>1.3100000000000001E-2</v>
      </c>
      <c r="AE193" s="109">
        <v>0.18794</v>
      </c>
      <c r="AF193" s="109">
        <v>0.17718</v>
      </c>
      <c r="AG193" s="109">
        <v>5.3E-3</v>
      </c>
    </row>
    <row r="194" spans="2:33" ht="15">
      <c r="B194" s="109"/>
      <c r="C194" s="109"/>
      <c r="D194" s="109">
        <v>2017</v>
      </c>
      <c r="E194" s="109">
        <v>0.12202</v>
      </c>
      <c r="F194" s="109">
        <v>3.0009999999999998E-2</v>
      </c>
      <c r="G194" s="109">
        <v>0.26161000000000001</v>
      </c>
      <c r="H194" s="109"/>
      <c r="I194" s="109">
        <v>0</v>
      </c>
      <c r="J194" s="109">
        <v>0.16561000000000001</v>
      </c>
      <c r="K194" s="109">
        <v>2.887E-2</v>
      </c>
      <c r="L194" s="109">
        <v>0</v>
      </c>
      <c r="M194" s="109">
        <v>0.61443000000000003</v>
      </c>
      <c r="N194" s="109">
        <v>9.1719999999999996E-2</v>
      </c>
      <c r="O194" s="109">
        <v>5.0099999999999997E-3</v>
      </c>
      <c r="P194" s="109">
        <v>0.10395</v>
      </c>
      <c r="Q194" s="109">
        <v>3.2919999999999998E-2</v>
      </c>
      <c r="R194" s="109">
        <v>0.23147999999999999</v>
      </c>
      <c r="S194" s="109">
        <v>0.12039999999999999</v>
      </c>
      <c r="T194" s="109">
        <v>0</v>
      </c>
      <c r="U194" s="109">
        <v>1.0670000000000001E-2</v>
      </c>
      <c r="V194" s="109">
        <v>6.5159999999999996E-2</v>
      </c>
      <c r="W194" s="109">
        <v>0</v>
      </c>
      <c r="X194" s="109">
        <v>0.12767000000000001</v>
      </c>
      <c r="Y194" s="109">
        <v>6.2899999999999996E-3</v>
      </c>
      <c r="Z194" s="109">
        <v>0</v>
      </c>
      <c r="AA194" s="109">
        <v>0.10261000000000001</v>
      </c>
      <c r="AB194" s="109">
        <v>0</v>
      </c>
      <c r="AC194" s="109">
        <v>0.20177</v>
      </c>
      <c r="AD194" s="109">
        <v>3.7409999999999999E-2</v>
      </c>
      <c r="AE194" s="109">
        <v>9.0899999999999995E-2</v>
      </c>
      <c r="AF194" s="109">
        <v>0.25176999999999999</v>
      </c>
      <c r="AG194" s="109">
        <v>1.7600000000000001E-3</v>
      </c>
    </row>
    <row r="195" spans="2:33" ht="15">
      <c r="B195" s="109"/>
      <c r="C195" s="109"/>
      <c r="D195" s="109">
        <v>2018</v>
      </c>
      <c r="E195" s="109">
        <v>0.17</v>
      </c>
      <c r="F195" s="109">
        <v>2.954E-2</v>
      </c>
      <c r="G195" s="109">
        <v>0.20165</v>
      </c>
      <c r="H195" s="109">
        <v>0</v>
      </c>
      <c r="I195" s="109">
        <v>0</v>
      </c>
      <c r="J195" s="109">
        <v>0.16650999999999999</v>
      </c>
      <c r="K195" s="109">
        <v>2.8580000000000001E-2</v>
      </c>
      <c r="L195" s="109">
        <v>1.6840000000000001E-2</v>
      </c>
      <c r="M195" s="109">
        <v>0.41665999999999997</v>
      </c>
      <c r="N195" s="109">
        <v>0.54500000000000004</v>
      </c>
      <c r="O195" s="109">
        <v>3.0009999999999998E-2</v>
      </c>
      <c r="P195" s="109">
        <v>7.936E-2</v>
      </c>
      <c r="Q195" s="109">
        <v>2.0310000000000002E-2</v>
      </c>
      <c r="R195" s="109">
        <v>0.2049</v>
      </c>
      <c r="S195" s="109">
        <v>0.12941</v>
      </c>
      <c r="T195" s="109">
        <v>0</v>
      </c>
      <c r="U195" s="109">
        <v>0</v>
      </c>
      <c r="V195" s="109">
        <v>6.4960000000000004E-2</v>
      </c>
      <c r="W195" s="109">
        <v>0</v>
      </c>
      <c r="X195" s="109">
        <v>0.23691999999999999</v>
      </c>
      <c r="Y195" s="109">
        <v>1.8429999999999998E-2</v>
      </c>
      <c r="Z195" s="109">
        <v>1.925E-2</v>
      </c>
      <c r="AA195" s="109">
        <v>0.10863</v>
      </c>
      <c r="AB195" s="109">
        <v>5.4980000000000001E-2</v>
      </c>
      <c r="AC195" s="109">
        <v>0.41822999999999999</v>
      </c>
      <c r="AD195" s="109">
        <v>1.873E-2</v>
      </c>
      <c r="AE195" s="109">
        <v>0.45033000000000001</v>
      </c>
      <c r="AF195" s="109">
        <v>0.24618999999999999</v>
      </c>
      <c r="AG195" s="109">
        <v>1.75E-3</v>
      </c>
    </row>
    <row r="196" spans="2:33" ht="15">
      <c r="B196" s="109"/>
      <c r="C196" s="109"/>
      <c r="D196" s="109">
        <v>2019</v>
      </c>
      <c r="E196" s="109">
        <v>0.13729</v>
      </c>
      <c r="F196" s="109">
        <v>5.953E-2</v>
      </c>
      <c r="G196" s="109">
        <v>0.26419999999999999</v>
      </c>
      <c r="H196" s="109">
        <v>0</v>
      </c>
      <c r="I196" s="109">
        <v>0</v>
      </c>
      <c r="J196" s="109">
        <v>0.16001000000000001</v>
      </c>
      <c r="K196" s="109">
        <v>2.0219999999999998E-2</v>
      </c>
      <c r="L196" s="109">
        <v>0</v>
      </c>
      <c r="M196" s="109">
        <v>0.27281</v>
      </c>
      <c r="N196" s="109">
        <v>0</v>
      </c>
      <c r="O196" s="109">
        <v>1.4959999999999999E-2</v>
      </c>
      <c r="P196" s="109">
        <v>7.7660000000000007E-2</v>
      </c>
      <c r="Q196" s="109">
        <v>3.5630000000000002E-2</v>
      </c>
      <c r="R196" s="109">
        <v>0.2747</v>
      </c>
      <c r="S196" s="109">
        <v>0.11854000000000001</v>
      </c>
      <c r="T196" s="109">
        <v>0</v>
      </c>
      <c r="U196" s="109">
        <v>2.5799999999999998E-3</v>
      </c>
      <c r="V196" s="109"/>
      <c r="W196" s="109">
        <v>0</v>
      </c>
      <c r="X196" s="109">
        <v>0.13044</v>
      </c>
      <c r="Y196" s="109">
        <v>1.8239999999999999E-2</v>
      </c>
      <c r="Z196" s="109">
        <v>0</v>
      </c>
      <c r="AA196" s="109">
        <v>8.6629999999999999E-2</v>
      </c>
      <c r="AB196" s="109">
        <v>0.16403999999999999</v>
      </c>
      <c r="AC196" s="109">
        <v>0.59275999999999995</v>
      </c>
      <c r="AD196" s="109">
        <v>1.2290000000000001E-2</v>
      </c>
      <c r="AE196" s="109">
        <v>0.24859999999999999</v>
      </c>
      <c r="AF196" s="109">
        <v>0.20623</v>
      </c>
      <c r="AG196" s="109">
        <v>0</v>
      </c>
    </row>
    <row r="197" spans="2:33" ht="15">
      <c r="B197" s="109"/>
      <c r="C197" s="109"/>
      <c r="D197" s="109">
        <v>2020</v>
      </c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09"/>
      <c r="AE197" s="109"/>
      <c r="AF197" s="109"/>
      <c r="AG197" s="109"/>
    </row>
    <row r="198" spans="2:33" ht="15">
      <c r="B198" s="110" t="s">
        <v>662</v>
      </c>
      <c r="C198" s="110" t="s">
        <v>663</v>
      </c>
      <c r="D198" s="110">
        <v>2006</v>
      </c>
      <c r="E198" s="110">
        <v>0</v>
      </c>
      <c r="F198" s="110"/>
      <c r="G198" s="110">
        <v>0</v>
      </c>
      <c r="H198" s="110"/>
      <c r="I198" s="110"/>
      <c r="J198" s="110">
        <v>0</v>
      </c>
      <c r="K198" s="110">
        <v>0</v>
      </c>
      <c r="L198" s="110">
        <v>0</v>
      </c>
      <c r="M198" s="110"/>
      <c r="N198" s="110"/>
      <c r="O198" s="110">
        <v>0</v>
      </c>
      <c r="P198" s="110">
        <v>0</v>
      </c>
      <c r="Q198" s="110"/>
      <c r="R198" s="110"/>
      <c r="S198" s="110"/>
      <c r="T198" s="110">
        <v>0</v>
      </c>
      <c r="U198" s="110">
        <v>0</v>
      </c>
      <c r="V198" s="110">
        <v>0</v>
      </c>
      <c r="W198" s="110"/>
      <c r="X198" s="110">
        <v>0</v>
      </c>
      <c r="Y198" s="110">
        <v>0</v>
      </c>
      <c r="Z198" s="110">
        <v>0</v>
      </c>
      <c r="AA198" s="110">
        <v>0</v>
      </c>
      <c r="AB198" s="110"/>
      <c r="AC198" s="110">
        <v>0</v>
      </c>
      <c r="AD198" s="110"/>
      <c r="AE198" s="110"/>
      <c r="AF198" s="110"/>
      <c r="AG198" s="110">
        <v>0</v>
      </c>
    </row>
    <row r="199" spans="2:33" ht="15">
      <c r="B199" s="110"/>
      <c r="C199" s="110"/>
      <c r="D199" s="110">
        <v>2007</v>
      </c>
      <c r="E199" s="110">
        <v>0</v>
      </c>
      <c r="F199" s="110">
        <v>0</v>
      </c>
      <c r="G199" s="110">
        <v>0</v>
      </c>
      <c r="H199" s="110"/>
      <c r="I199" s="110">
        <v>0</v>
      </c>
      <c r="J199" s="110">
        <v>0</v>
      </c>
      <c r="K199" s="110">
        <v>0</v>
      </c>
      <c r="L199" s="110">
        <v>0</v>
      </c>
      <c r="M199" s="110">
        <v>0</v>
      </c>
      <c r="N199" s="110"/>
      <c r="O199" s="110">
        <v>0</v>
      </c>
      <c r="P199" s="110">
        <v>0</v>
      </c>
      <c r="Q199" s="110">
        <v>0</v>
      </c>
      <c r="R199" s="110"/>
      <c r="S199" s="110">
        <v>0</v>
      </c>
      <c r="T199" s="110">
        <v>0</v>
      </c>
      <c r="U199" s="110">
        <v>0</v>
      </c>
      <c r="V199" s="110">
        <v>0</v>
      </c>
      <c r="W199" s="110"/>
      <c r="X199" s="110">
        <v>0</v>
      </c>
      <c r="Y199" s="110">
        <v>0</v>
      </c>
      <c r="Z199" s="110">
        <v>0</v>
      </c>
      <c r="AA199" s="110">
        <v>0</v>
      </c>
      <c r="AB199" s="110">
        <v>0</v>
      </c>
      <c r="AC199" s="110">
        <v>0</v>
      </c>
      <c r="AD199" s="110">
        <v>0</v>
      </c>
      <c r="AE199" s="110">
        <v>0</v>
      </c>
      <c r="AF199" s="110">
        <v>0</v>
      </c>
      <c r="AG199" s="110">
        <v>0</v>
      </c>
    </row>
    <row r="200" spans="2:33" ht="15">
      <c r="B200" s="110"/>
      <c r="C200" s="110"/>
      <c r="D200" s="110">
        <v>2008</v>
      </c>
      <c r="E200" s="110">
        <v>0</v>
      </c>
      <c r="F200" s="110">
        <v>0</v>
      </c>
      <c r="G200" s="110">
        <v>0</v>
      </c>
      <c r="H200" s="110"/>
      <c r="I200" s="110">
        <v>0</v>
      </c>
      <c r="J200" s="110">
        <v>0</v>
      </c>
      <c r="K200" s="110">
        <v>0</v>
      </c>
      <c r="L200" s="110">
        <v>0</v>
      </c>
      <c r="M200" s="110">
        <v>0</v>
      </c>
      <c r="N200" s="110"/>
      <c r="O200" s="110">
        <v>0</v>
      </c>
      <c r="P200" s="110">
        <v>0</v>
      </c>
      <c r="Q200" s="110">
        <v>0</v>
      </c>
      <c r="R200" s="110"/>
      <c r="S200" s="110">
        <v>0</v>
      </c>
      <c r="T200" s="110">
        <v>0</v>
      </c>
      <c r="U200" s="110">
        <v>0</v>
      </c>
      <c r="V200" s="110">
        <v>0</v>
      </c>
      <c r="W200" s="110"/>
      <c r="X200" s="110">
        <v>0</v>
      </c>
      <c r="Y200" s="110">
        <v>0</v>
      </c>
      <c r="Z200" s="110">
        <v>0</v>
      </c>
      <c r="AA200" s="110">
        <v>0</v>
      </c>
      <c r="AB200" s="110">
        <v>0</v>
      </c>
      <c r="AC200" s="110">
        <v>0</v>
      </c>
      <c r="AD200" s="110">
        <v>0</v>
      </c>
      <c r="AE200" s="110"/>
      <c r="AF200" s="110">
        <v>0</v>
      </c>
      <c r="AG200" s="110">
        <v>0</v>
      </c>
    </row>
    <row r="201" spans="2:33" ht="15">
      <c r="B201" s="110"/>
      <c r="C201" s="110"/>
      <c r="D201" s="110">
        <v>2009</v>
      </c>
      <c r="E201" s="110">
        <v>0</v>
      </c>
      <c r="F201" s="110">
        <v>0</v>
      </c>
      <c r="G201" s="110">
        <v>0</v>
      </c>
      <c r="H201" s="110">
        <v>0</v>
      </c>
      <c r="I201" s="110">
        <v>0</v>
      </c>
      <c r="J201" s="110">
        <v>0</v>
      </c>
      <c r="K201" s="110">
        <v>0</v>
      </c>
      <c r="L201" s="110">
        <v>0</v>
      </c>
      <c r="M201" s="110">
        <v>0</v>
      </c>
      <c r="N201" s="110"/>
      <c r="O201" s="110">
        <v>0</v>
      </c>
      <c r="P201" s="110">
        <v>0</v>
      </c>
      <c r="Q201" s="110">
        <v>0</v>
      </c>
      <c r="R201" s="110"/>
      <c r="S201" s="110">
        <v>0</v>
      </c>
      <c r="T201" s="110">
        <v>0</v>
      </c>
      <c r="U201" s="110">
        <v>0</v>
      </c>
      <c r="V201" s="110">
        <v>0</v>
      </c>
      <c r="W201" s="110">
        <v>0</v>
      </c>
      <c r="X201" s="110">
        <v>0</v>
      </c>
      <c r="Y201" s="110">
        <v>0</v>
      </c>
      <c r="Z201" s="110">
        <v>0</v>
      </c>
      <c r="AA201" s="110">
        <v>0</v>
      </c>
      <c r="AB201" s="110">
        <v>0</v>
      </c>
      <c r="AC201" s="110">
        <v>0</v>
      </c>
      <c r="AD201" s="110">
        <v>0</v>
      </c>
      <c r="AE201" s="110">
        <v>0</v>
      </c>
      <c r="AF201" s="110">
        <v>0</v>
      </c>
      <c r="AG201" s="110">
        <v>0</v>
      </c>
    </row>
    <row r="202" spans="2:33" ht="15">
      <c r="B202" s="110"/>
      <c r="C202" s="110"/>
      <c r="D202" s="110">
        <v>2010</v>
      </c>
      <c r="E202" s="110">
        <v>0</v>
      </c>
      <c r="F202" s="110">
        <v>0</v>
      </c>
      <c r="G202" s="110">
        <v>0</v>
      </c>
      <c r="H202" s="110">
        <v>0</v>
      </c>
      <c r="I202" s="110"/>
      <c r="J202" s="110">
        <v>0</v>
      </c>
      <c r="K202" s="110">
        <v>0</v>
      </c>
      <c r="L202" s="110"/>
      <c r="M202" s="110">
        <v>0</v>
      </c>
      <c r="N202" s="110">
        <v>0</v>
      </c>
      <c r="O202" s="110">
        <v>0</v>
      </c>
      <c r="P202" s="110">
        <v>0</v>
      </c>
      <c r="Q202" s="110">
        <v>0</v>
      </c>
      <c r="R202" s="110">
        <v>0</v>
      </c>
      <c r="S202" s="110">
        <v>0</v>
      </c>
      <c r="T202" s="110">
        <v>0</v>
      </c>
      <c r="U202" s="110">
        <v>0</v>
      </c>
      <c r="V202" s="110">
        <v>0</v>
      </c>
      <c r="W202" s="110">
        <v>0</v>
      </c>
      <c r="X202" s="110">
        <v>0</v>
      </c>
      <c r="Y202" s="110">
        <v>0</v>
      </c>
      <c r="Z202" s="110">
        <v>0</v>
      </c>
      <c r="AA202" s="110">
        <v>0</v>
      </c>
      <c r="AB202" s="110">
        <v>0</v>
      </c>
      <c r="AC202" s="110">
        <v>0</v>
      </c>
      <c r="AD202" s="110">
        <v>0</v>
      </c>
      <c r="AE202" s="110">
        <v>0</v>
      </c>
      <c r="AF202" s="110">
        <v>0</v>
      </c>
      <c r="AG202" s="110">
        <v>0</v>
      </c>
    </row>
    <row r="203" spans="2:33" ht="15">
      <c r="B203" s="110"/>
      <c r="C203" s="110"/>
      <c r="D203" s="110">
        <v>2011</v>
      </c>
      <c r="E203" s="110">
        <v>0</v>
      </c>
      <c r="F203" s="110">
        <v>0</v>
      </c>
      <c r="G203" s="110">
        <v>0</v>
      </c>
      <c r="H203" s="110">
        <v>0</v>
      </c>
      <c r="I203" s="110">
        <v>0</v>
      </c>
      <c r="J203" s="110">
        <v>0</v>
      </c>
      <c r="K203" s="110">
        <v>0</v>
      </c>
      <c r="L203" s="110">
        <v>0</v>
      </c>
      <c r="M203" s="110">
        <v>0.28571000000000002</v>
      </c>
      <c r="N203" s="110">
        <v>0</v>
      </c>
      <c r="O203" s="110">
        <v>0</v>
      </c>
      <c r="P203" s="110">
        <v>0</v>
      </c>
      <c r="Q203" s="110">
        <v>0</v>
      </c>
      <c r="R203" s="110">
        <v>0</v>
      </c>
      <c r="S203" s="110">
        <v>0</v>
      </c>
      <c r="T203" s="110">
        <v>0</v>
      </c>
      <c r="U203" s="110">
        <v>0</v>
      </c>
      <c r="V203" s="110">
        <v>0</v>
      </c>
      <c r="W203" s="110">
        <v>0</v>
      </c>
      <c r="X203" s="110">
        <v>0</v>
      </c>
      <c r="Y203" s="110">
        <v>0</v>
      </c>
      <c r="Z203" s="110">
        <v>0</v>
      </c>
      <c r="AA203" s="110">
        <v>0</v>
      </c>
      <c r="AB203" s="110">
        <v>0</v>
      </c>
      <c r="AC203" s="110">
        <v>0</v>
      </c>
      <c r="AD203" s="110">
        <v>0</v>
      </c>
      <c r="AE203" s="110">
        <v>0</v>
      </c>
      <c r="AF203" s="110">
        <v>0</v>
      </c>
      <c r="AG203" s="110">
        <v>0</v>
      </c>
    </row>
    <row r="204" spans="2:33" ht="15">
      <c r="B204" s="110"/>
      <c r="C204" s="110"/>
      <c r="D204" s="110">
        <v>2012</v>
      </c>
      <c r="E204" s="110">
        <v>0</v>
      </c>
      <c r="F204" s="110">
        <v>0</v>
      </c>
      <c r="G204" s="110">
        <v>0</v>
      </c>
      <c r="H204" s="110">
        <v>0</v>
      </c>
      <c r="I204" s="110">
        <v>0</v>
      </c>
      <c r="J204" s="110">
        <v>0</v>
      </c>
      <c r="K204" s="110">
        <v>0</v>
      </c>
      <c r="L204" s="110">
        <v>0</v>
      </c>
      <c r="M204" s="110">
        <v>0</v>
      </c>
      <c r="N204" s="110">
        <v>0</v>
      </c>
      <c r="O204" s="110">
        <v>0</v>
      </c>
      <c r="P204" s="110">
        <v>0</v>
      </c>
      <c r="Q204" s="110">
        <v>0</v>
      </c>
      <c r="R204" s="110">
        <v>0</v>
      </c>
      <c r="S204" s="110">
        <v>0</v>
      </c>
      <c r="T204" s="110">
        <v>0</v>
      </c>
      <c r="U204" s="110">
        <v>0</v>
      </c>
      <c r="V204" s="110"/>
      <c r="W204" s="110">
        <v>0</v>
      </c>
      <c r="X204" s="110">
        <v>0</v>
      </c>
      <c r="Y204" s="110">
        <v>5.3409999999999999E-2</v>
      </c>
      <c r="Z204" s="110">
        <v>0</v>
      </c>
      <c r="AA204" s="110">
        <v>0</v>
      </c>
      <c r="AB204" s="110">
        <v>0</v>
      </c>
      <c r="AC204" s="110">
        <v>0</v>
      </c>
      <c r="AD204" s="110">
        <v>0</v>
      </c>
      <c r="AE204" s="110">
        <v>0</v>
      </c>
      <c r="AF204" s="110">
        <v>0</v>
      </c>
      <c r="AG204" s="110">
        <v>0</v>
      </c>
    </row>
    <row r="205" spans="2:33" ht="15">
      <c r="B205" s="110"/>
      <c r="C205" s="110"/>
      <c r="D205" s="110">
        <v>2013</v>
      </c>
      <c r="E205" s="110">
        <v>0</v>
      </c>
      <c r="F205" s="110">
        <v>0</v>
      </c>
      <c r="G205" s="110">
        <v>0</v>
      </c>
      <c r="H205" s="110">
        <v>0</v>
      </c>
      <c r="I205" s="110">
        <v>0</v>
      </c>
      <c r="J205" s="110">
        <v>0</v>
      </c>
      <c r="K205" s="110">
        <v>0</v>
      </c>
      <c r="L205" s="110">
        <v>0</v>
      </c>
      <c r="M205" s="110">
        <v>0</v>
      </c>
      <c r="N205" s="110">
        <v>0</v>
      </c>
      <c r="O205" s="110">
        <v>0</v>
      </c>
      <c r="P205" s="110">
        <v>0</v>
      </c>
      <c r="Q205" s="110">
        <v>0</v>
      </c>
      <c r="R205" s="110">
        <v>0</v>
      </c>
      <c r="S205" s="110">
        <v>0</v>
      </c>
      <c r="T205" s="110">
        <v>0</v>
      </c>
      <c r="U205" s="110">
        <v>0</v>
      </c>
      <c r="V205" s="110">
        <v>0</v>
      </c>
      <c r="W205" s="110">
        <v>0</v>
      </c>
      <c r="X205" s="110">
        <v>0</v>
      </c>
      <c r="Y205" s="110">
        <v>0</v>
      </c>
      <c r="Z205" s="110">
        <v>0</v>
      </c>
      <c r="AA205" s="110">
        <v>0</v>
      </c>
      <c r="AB205" s="110">
        <v>0</v>
      </c>
      <c r="AC205" s="110">
        <v>0</v>
      </c>
      <c r="AD205" s="110">
        <v>0</v>
      </c>
      <c r="AE205" s="110">
        <v>0</v>
      </c>
      <c r="AF205" s="110">
        <v>0</v>
      </c>
      <c r="AG205" s="110">
        <v>0</v>
      </c>
    </row>
    <row r="206" spans="2:33" ht="15">
      <c r="B206" s="110"/>
      <c r="C206" s="110"/>
      <c r="D206" s="110">
        <v>2014</v>
      </c>
      <c r="E206" s="110">
        <v>0</v>
      </c>
      <c r="F206" s="110">
        <v>0</v>
      </c>
      <c r="G206" s="110">
        <v>0</v>
      </c>
      <c r="H206" s="110">
        <v>0</v>
      </c>
      <c r="I206" s="110">
        <v>0</v>
      </c>
      <c r="J206" s="110"/>
      <c r="K206" s="110">
        <v>0</v>
      </c>
      <c r="L206" s="110"/>
      <c r="M206" s="110">
        <v>0</v>
      </c>
      <c r="N206" s="110">
        <v>0</v>
      </c>
      <c r="O206" s="110">
        <v>0</v>
      </c>
      <c r="P206" s="110">
        <v>0</v>
      </c>
      <c r="Q206" s="110">
        <v>0</v>
      </c>
      <c r="R206" s="110">
        <v>0</v>
      </c>
      <c r="S206" s="110">
        <v>0.29674</v>
      </c>
      <c r="T206" s="110">
        <v>0</v>
      </c>
      <c r="U206" s="110">
        <v>0</v>
      </c>
      <c r="V206" s="110"/>
      <c r="W206" s="110">
        <v>0</v>
      </c>
      <c r="X206" s="110">
        <v>0</v>
      </c>
      <c r="Y206" s="110">
        <v>0</v>
      </c>
      <c r="Z206" s="110">
        <v>0</v>
      </c>
      <c r="AA206" s="110">
        <v>0</v>
      </c>
      <c r="AB206" s="110">
        <v>0</v>
      </c>
      <c r="AC206" s="110">
        <v>0</v>
      </c>
      <c r="AD206" s="110"/>
      <c r="AE206" s="110">
        <v>0</v>
      </c>
      <c r="AF206" s="110">
        <v>0</v>
      </c>
      <c r="AG206" s="110">
        <v>0</v>
      </c>
    </row>
    <row r="207" spans="2:33" ht="15">
      <c r="B207" s="110"/>
      <c r="C207" s="110"/>
      <c r="D207" s="110">
        <v>2015</v>
      </c>
      <c r="E207" s="110">
        <v>0</v>
      </c>
      <c r="F207" s="110">
        <v>0</v>
      </c>
      <c r="G207" s="110">
        <v>0</v>
      </c>
      <c r="H207" s="110">
        <v>0</v>
      </c>
      <c r="I207" s="110">
        <v>0</v>
      </c>
      <c r="J207" s="110">
        <v>0</v>
      </c>
      <c r="K207" s="110">
        <v>0</v>
      </c>
      <c r="L207" s="110">
        <v>0</v>
      </c>
      <c r="M207" s="110">
        <v>0</v>
      </c>
      <c r="N207" s="110">
        <v>0</v>
      </c>
      <c r="O207" s="110">
        <v>0</v>
      </c>
      <c r="P207" s="110">
        <v>0</v>
      </c>
      <c r="Q207" s="110">
        <v>0</v>
      </c>
      <c r="R207" s="110">
        <v>0</v>
      </c>
      <c r="S207" s="110">
        <v>0</v>
      </c>
      <c r="T207" s="110">
        <v>0</v>
      </c>
      <c r="U207" s="110">
        <v>0</v>
      </c>
      <c r="V207" s="110">
        <v>0</v>
      </c>
      <c r="W207" s="110">
        <v>0</v>
      </c>
      <c r="X207" s="110">
        <v>0</v>
      </c>
      <c r="Y207" s="110">
        <v>0</v>
      </c>
      <c r="Z207" s="110">
        <v>0</v>
      </c>
      <c r="AA207" s="110">
        <v>0</v>
      </c>
      <c r="AB207" s="110">
        <v>0</v>
      </c>
      <c r="AC207" s="110">
        <v>0</v>
      </c>
      <c r="AD207" s="110">
        <v>0</v>
      </c>
      <c r="AE207" s="110">
        <v>0</v>
      </c>
      <c r="AF207" s="110">
        <v>0</v>
      </c>
      <c r="AG207" s="110">
        <v>0</v>
      </c>
    </row>
    <row r="208" spans="2:33" ht="15">
      <c r="B208" s="110"/>
      <c r="C208" s="110"/>
      <c r="D208" s="110">
        <v>2016</v>
      </c>
      <c r="E208" s="110">
        <v>0</v>
      </c>
      <c r="F208" s="110">
        <v>0</v>
      </c>
      <c r="G208" s="110">
        <v>0</v>
      </c>
      <c r="H208" s="110">
        <v>0</v>
      </c>
      <c r="I208" s="110">
        <v>0</v>
      </c>
      <c r="J208" s="110"/>
      <c r="K208" s="110">
        <v>0</v>
      </c>
      <c r="L208" s="110">
        <v>0</v>
      </c>
      <c r="M208" s="110">
        <v>0</v>
      </c>
      <c r="N208" s="110">
        <v>0</v>
      </c>
      <c r="O208" s="110">
        <v>0</v>
      </c>
      <c r="P208" s="110">
        <v>0</v>
      </c>
      <c r="Q208" s="110">
        <v>0</v>
      </c>
      <c r="R208" s="110">
        <v>0</v>
      </c>
      <c r="S208" s="110">
        <v>0</v>
      </c>
      <c r="T208" s="110">
        <v>0</v>
      </c>
      <c r="U208" s="110">
        <v>0</v>
      </c>
      <c r="V208" s="110">
        <v>0</v>
      </c>
      <c r="W208" s="110">
        <v>0</v>
      </c>
      <c r="X208" s="110">
        <v>0</v>
      </c>
      <c r="Y208" s="110"/>
      <c r="Z208" s="110">
        <v>0</v>
      </c>
      <c r="AA208" s="110">
        <v>0</v>
      </c>
      <c r="AB208" s="110">
        <v>0</v>
      </c>
      <c r="AC208" s="110">
        <v>0</v>
      </c>
      <c r="AD208" s="110">
        <v>0</v>
      </c>
      <c r="AE208" s="110">
        <v>0</v>
      </c>
      <c r="AF208" s="110">
        <v>0</v>
      </c>
      <c r="AG208" s="110">
        <v>0</v>
      </c>
    </row>
    <row r="209" spans="2:33" ht="15">
      <c r="B209" s="110"/>
      <c r="C209" s="110"/>
      <c r="D209" s="110">
        <v>2017</v>
      </c>
      <c r="E209" s="110">
        <v>0</v>
      </c>
      <c r="F209" s="110">
        <v>0</v>
      </c>
      <c r="G209" s="110">
        <v>0</v>
      </c>
      <c r="H209" s="110"/>
      <c r="I209" s="110">
        <v>0</v>
      </c>
      <c r="J209" s="110">
        <v>0</v>
      </c>
      <c r="K209" s="110">
        <v>0</v>
      </c>
      <c r="L209" s="110">
        <v>0</v>
      </c>
      <c r="M209" s="110">
        <v>0</v>
      </c>
      <c r="N209" s="110"/>
      <c r="O209" s="110">
        <v>0</v>
      </c>
      <c r="P209" s="110">
        <v>0</v>
      </c>
      <c r="Q209" s="110"/>
      <c r="R209" s="110">
        <v>0</v>
      </c>
      <c r="S209" s="110">
        <v>0</v>
      </c>
      <c r="T209" s="110">
        <v>0</v>
      </c>
      <c r="U209" s="110">
        <v>0</v>
      </c>
      <c r="V209" s="110">
        <v>0</v>
      </c>
      <c r="W209" s="110">
        <v>0</v>
      </c>
      <c r="X209" s="110">
        <v>0</v>
      </c>
      <c r="Y209" s="110">
        <v>0</v>
      </c>
      <c r="Z209" s="110">
        <v>0</v>
      </c>
      <c r="AA209" s="110">
        <v>0</v>
      </c>
      <c r="AB209" s="110">
        <v>0</v>
      </c>
      <c r="AC209" s="110">
        <v>0</v>
      </c>
      <c r="AD209" s="110">
        <v>0</v>
      </c>
      <c r="AE209" s="110">
        <v>0</v>
      </c>
      <c r="AF209" s="110">
        <v>0</v>
      </c>
      <c r="AG209" s="110">
        <v>0</v>
      </c>
    </row>
    <row r="210" spans="2:33" ht="15">
      <c r="B210" s="110"/>
      <c r="C210" s="110"/>
      <c r="D210" s="110">
        <v>2018</v>
      </c>
      <c r="E210" s="110">
        <v>0</v>
      </c>
      <c r="F210" s="110">
        <v>0</v>
      </c>
      <c r="G210" s="110">
        <v>0</v>
      </c>
      <c r="H210" s="110">
        <v>0</v>
      </c>
      <c r="I210" s="110">
        <v>0</v>
      </c>
      <c r="J210" s="110">
        <v>0</v>
      </c>
      <c r="K210" s="110">
        <v>0</v>
      </c>
      <c r="L210" s="110">
        <v>0</v>
      </c>
      <c r="M210" s="110">
        <v>0</v>
      </c>
      <c r="N210" s="110">
        <v>0</v>
      </c>
      <c r="O210" s="110">
        <v>0</v>
      </c>
      <c r="P210" s="110">
        <v>0</v>
      </c>
      <c r="Q210" s="110">
        <v>0</v>
      </c>
      <c r="R210" s="110">
        <v>0</v>
      </c>
      <c r="S210" s="110">
        <v>0</v>
      </c>
      <c r="T210" s="110">
        <v>0</v>
      </c>
      <c r="U210" s="110">
        <v>0</v>
      </c>
      <c r="V210" s="110">
        <v>0</v>
      </c>
      <c r="W210" s="110">
        <v>0</v>
      </c>
      <c r="X210" s="110">
        <v>0</v>
      </c>
      <c r="Y210" s="110">
        <v>0</v>
      </c>
      <c r="Z210" s="110">
        <v>0</v>
      </c>
      <c r="AA210" s="110">
        <v>0</v>
      </c>
      <c r="AB210" s="110">
        <v>0</v>
      </c>
      <c r="AC210" s="110">
        <v>0</v>
      </c>
      <c r="AD210" s="110">
        <v>0</v>
      </c>
      <c r="AE210" s="110">
        <v>0</v>
      </c>
      <c r="AF210" s="110">
        <v>0</v>
      </c>
      <c r="AG210" s="110">
        <v>0</v>
      </c>
    </row>
    <row r="211" spans="2:33" ht="15">
      <c r="B211" s="110"/>
      <c r="C211" s="110"/>
      <c r="D211" s="110">
        <v>2019</v>
      </c>
      <c r="E211" s="110">
        <v>0</v>
      </c>
      <c r="F211" s="110">
        <v>0</v>
      </c>
      <c r="G211" s="110">
        <v>0</v>
      </c>
      <c r="H211" s="110">
        <v>0</v>
      </c>
      <c r="I211" s="110">
        <v>0</v>
      </c>
      <c r="J211" s="110">
        <v>0</v>
      </c>
      <c r="K211" s="110">
        <v>0</v>
      </c>
      <c r="L211" s="110">
        <v>0</v>
      </c>
      <c r="M211" s="110">
        <v>0.13639999999999999</v>
      </c>
      <c r="N211" s="110">
        <v>0.18068000000000001</v>
      </c>
      <c r="O211" s="110">
        <v>0</v>
      </c>
      <c r="P211" s="110">
        <v>0</v>
      </c>
      <c r="Q211" s="110">
        <v>0</v>
      </c>
      <c r="R211" s="110">
        <v>0</v>
      </c>
      <c r="S211" s="110">
        <v>0</v>
      </c>
      <c r="T211" s="110">
        <v>0</v>
      </c>
      <c r="U211" s="110">
        <v>0</v>
      </c>
      <c r="V211" s="110"/>
      <c r="W211" s="110">
        <v>0</v>
      </c>
      <c r="X211" s="110">
        <v>0</v>
      </c>
      <c r="Y211" s="110">
        <v>0</v>
      </c>
      <c r="Z211" s="110">
        <v>0</v>
      </c>
      <c r="AA211" s="110">
        <v>0</v>
      </c>
      <c r="AB211" s="110">
        <v>0</v>
      </c>
      <c r="AC211" s="110">
        <v>0</v>
      </c>
      <c r="AD211" s="110">
        <v>0</v>
      </c>
      <c r="AE211" s="110">
        <v>0</v>
      </c>
      <c r="AF211" s="110">
        <v>0</v>
      </c>
      <c r="AG211" s="110">
        <v>0</v>
      </c>
    </row>
    <row r="212" spans="2:33" ht="15">
      <c r="B212" s="110"/>
      <c r="C212" s="110"/>
      <c r="D212" s="110">
        <v>2020</v>
      </c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</row>
    <row r="213" spans="2:33" ht="15">
      <c r="B213" s="109" t="s">
        <v>664</v>
      </c>
      <c r="C213" s="109" t="s">
        <v>665</v>
      </c>
      <c r="D213" s="109">
        <v>2006</v>
      </c>
      <c r="E213" s="109">
        <v>0</v>
      </c>
      <c r="F213" s="109"/>
      <c r="G213" s="109">
        <v>0</v>
      </c>
      <c r="H213" s="109"/>
      <c r="I213" s="109"/>
      <c r="J213" s="109">
        <v>0</v>
      </c>
      <c r="K213" s="109">
        <v>0</v>
      </c>
      <c r="L213" s="109">
        <v>0</v>
      </c>
      <c r="M213" s="109"/>
      <c r="N213" s="109"/>
      <c r="O213" s="109">
        <v>0</v>
      </c>
      <c r="P213" s="109">
        <v>0</v>
      </c>
      <c r="Q213" s="109"/>
      <c r="R213" s="109"/>
      <c r="S213" s="109"/>
      <c r="T213" s="109">
        <v>0</v>
      </c>
      <c r="U213" s="109">
        <v>0</v>
      </c>
      <c r="V213" s="109">
        <v>0</v>
      </c>
      <c r="W213" s="109"/>
      <c r="X213" s="109">
        <v>0</v>
      </c>
      <c r="Y213" s="109">
        <v>0</v>
      </c>
      <c r="Z213" s="109">
        <v>0</v>
      </c>
      <c r="AA213" s="109">
        <v>0</v>
      </c>
      <c r="AB213" s="109"/>
      <c r="AC213" s="109">
        <v>0</v>
      </c>
      <c r="AD213" s="109"/>
      <c r="AE213" s="109"/>
      <c r="AF213" s="109"/>
      <c r="AG213" s="109">
        <v>0</v>
      </c>
    </row>
    <row r="214" spans="2:33" ht="15">
      <c r="B214" s="109"/>
      <c r="C214" s="109"/>
      <c r="D214" s="109">
        <v>2007</v>
      </c>
      <c r="E214" s="109">
        <v>0</v>
      </c>
      <c r="F214" s="109">
        <v>0</v>
      </c>
      <c r="G214" s="109">
        <v>0</v>
      </c>
      <c r="H214" s="109"/>
      <c r="I214" s="109">
        <v>0</v>
      </c>
      <c r="J214" s="109">
        <v>0</v>
      </c>
      <c r="K214" s="109">
        <v>0</v>
      </c>
      <c r="L214" s="109">
        <v>0</v>
      </c>
      <c r="M214" s="109">
        <v>0</v>
      </c>
      <c r="N214" s="109"/>
      <c r="O214" s="109">
        <v>0</v>
      </c>
      <c r="P214" s="109">
        <v>0</v>
      </c>
      <c r="Q214" s="109">
        <v>0</v>
      </c>
      <c r="R214" s="109"/>
      <c r="S214" s="109">
        <v>0</v>
      </c>
      <c r="T214" s="109">
        <v>0</v>
      </c>
      <c r="U214" s="109">
        <v>0</v>
      </c>
      <c r="V214" s="109">
        <v>0</v>
      </c>
      <c r="W214" s="109"/>
      <c r="X214" s="109">
        <v>0</v>
      </c>
      <c r="Y214" s="109">
        <v>0</v>
      </c>
      <c r="Z214" s="109">
        <v>0</v>
      </c>
      <c r="AA214" s="109">
        <v>0</v>
      </c>
      <c r="AB214" s="109">
        <v>0</v>
      </c>
      <c r="AC214" s="109">
        <v>0</v>
      </c>
      <c r="AD214" s="109">
        <v>0</v>
      </c>
      <c r="AE214" s="109">
        <v>0</v>
      </c>
      <c r="AF214" s="109">
        <v>0</v>
      </c>
      <c r="AG214" s="109">
        <v>0</v>
      </c>
    </row>
    <row r="215" spans="2:33" ht="15">
      <c r="B215" s="109"/>
      <c r="C215" s="109"/>
      <c r="D215" s="109">
        <v>2008</v>
      </c>
      <c r="E215" s="109">
        <v>0</v>
      </c>
      <c r="F215" s="109">
        <v>0</v>
      </c>
      <c r="G215" s="109">
        <v>0</v>
      </c>
      <c r="H215" s="109"/>
      <c r="I215" s="109">
        <v>0</v>
      </c>
      <c r="J215" s="109">
        <v>0</v>
      </c>
      <c r="K215" s="109">
        <v>0</v>
      </c>
      <c r="L215" s="109">
        <v>0</v>
      </c>
      <c r="M215" s="109">
        <v>0</v>
      </c>
      <c r="N215" s="109"/>
      <c r="O215" s="109">
        <v>0</v>
      </c>
      <c r="P215" s="109">
        <v>0</v>
      </c>
      <c r="Q215" s="109">
        <v>0</v>
      </c>
      <c r="R215" s="109"/>
      <c r="S215" s="109">
        <v>0</v>
      </c>
      <c r="T215" s="109">
        <v>0</v>
      </c>
      <c r="U215" s="109">
        <v>0</v>
      </c>
      <c r="V215" s="109">
        <v>0</v>
      </c>
      <c r="W215" s="109"/>
      <c r="X215" s="109">
        <v>0</v>
      </c>
      <c r="Y215" s="109">
        <v>0</v>
      </c>
      <c r="Z215" s="109">
        <v>0</v>
      </c>
      <c r="AA215" s="109">
        <v>0</v>
      </c>
      <c r="AB215" s="109">
        <v>0</v>
      </c>
      <c r="AC215" s="109">
        <v>0</v>
      </c>
      <c r="AD215" s="109">
        <v>0</v>
      </c>
      <c r="AE215" s="109"/>
      <c r="AF215" s="109">
        <v>0</v>
      </c>
      <c r="AG215" s="109">
        <v>0</v>
      </c>
    </row>
    <row r="216" spans="2:33" ht="15">
      <c r="B216" s="109"/>
      <c r="C216" s="109"/>
      <c r="D216" s="109">
        <v>2009</v>
      </c>
      <c r="E216" s="109">
        <v>0</v>
      </c>
      <c r="F216" s="109">
        <v>0</v>
      </c>
      <c r="G216" s="109">
        <v>0</v>
      </c>
      <c r="H216" s="109">
        <v>0</v>
      </c>
      <c r="I216" s="109">
        <v>0</v>
      </c>
      <c r="J216" s="109">
        <v>0</v>
      </c>
      <c r="K216" s="109">
        <v>0</v>
      </c>
      <c r="L216" s="109">
        <v>0</v>
      </c>
      <c r="M216" s="109">
        <v>0</v>
      </c>
      <c r="N216" s="109"/>
      <c r="O216" s="109">
        <v>0</v>
      </c>
      <c r="P216" s="109">
        <v>0</v>
      </c>
      <c r="Q216" s="109">
        <v>0</v>
      </c>
      <c r="R216" s="109"/>
      <c r="S216" s="109">
        <v>0</v>
      </c>
      <c r="T216" s="109">
        <v>0</v>
      </c>
      <c r="U216" s="109">
        <v>0</v>
      </c>
      <c r="V216" s="109">
        <v>0</v>
      </c>
      <c r="W216" s="109">
        <v>0</v>
      </c>
      <c r="X216" s="109">
        <v>0</v>
      </c>
      <c r="Y216" s="109">
        <v>0</v>
      </c>
      <c r="Z216" s="109">
        <v>0</v>
      </c>
      <c r="AA216" s="109">
        <v>0</v>
      </c>
      <c r="AB216" s="109">
        <v>0</v>
      </c>
      <c r="AC216" s="109">
        <v>0</v>
      </c>
      <c r="AD216" s="109">
        <v>0</v>
      </c>
      <c r="AE216" s="109">
        <v>0</v>
      </c>
      <c r="AF216" s="109">
        <v>0</v>
      </c>
      <c r="AG216" s="109">
        <v>0</v>
      </c>
    </row>
    <row r="217" spans="2:33" ht="15">
      <c r="B217" s="109"/>
      <c r="C217" s="109"/>
      <c r="D217" s="109">
        <v>2010</v>
      </c>
      <c r="E217" s="109">
        <v>0</v>
      </c>
      <c r="F217" s="109">
        <v>0</v>
      </c>
      <c r="G217" s="109">
        <v>0</v>
      </c>
      <c r="H217" s="109">
        <v>0</v>
      </c>
      <c r="I217" s="109"/>
      <c r="J217" s="109">
        <v>0</v>
      </c>
      <c r="K217" s="109">
        <v>0</v>
      </c>
      <c r="L217" s="109"/>
      <c r="M217" s="109">
        <v>0</v>
      </c>
      <c r="N217" s="109">
        <v>0</v>
      </c>
      <c r="O217" s="109">
        <v>0</v>
      </c>
      <c r="P217" s="109">
        <v>0</v>
      </c>
      <c r="Q217" s="109">
        <v>0</v>
      </c>
      <c r="R217" s="109">
        <v>0</v>
      </c>
      <c r="S217" s="109">
        <v>0</v>
      </c>
      <c r="T217" s="109">
        <v>0</v>
      </c>
      <c r="U217" s="109">
        <v>0</v>
      </c>
      <c r="V217" s="109">
        <v>0</v>
      </c>
      <c r="W217" s="109">
        <v>0</v>
      </c>
      <c r="X217" s="109">
        <v>0</v>
      </c>
      <c r="Y217" s="109">
        <v>0</v>
      </c>
      <c r="Z217" s="109">
        <v>0</v>
      </c>
      <c r="AA217" s="109">
        <v>0</v>
      </c>
      <c r="AB217" s="109">
        <v>0</v>
      </c>
      <c r="AC217" s="109">
        <v>0</v>
      </c>
      <c r="AD217" s="109">
        <v>0</v>
      </c>
      <c r="AE217" s="109">
        <v>0</v>
      </c>
      <c r="AF217" s="109">
        <v>0</v>
      </c>
      <c r="AG217" s="109">
        <v>0</v>
      </c>
    </row>
    <row r="218" spans="2:33" ht="15">
      <c r="B218" s="109"/>
      <c r="C218" s="109"/>
      <c r="D218" s="109">
        <v>2011</v>
      </c>
      <c r="E218" s="109">
        <v>0</v>
      </c>
      <c r="F218" s="109">
        <v>0</v>
      </c>
      <c r="G218" s="109">
        <v>0</v>
      </c>
      <c r="H218" s="109">
        <v>0</v>
      </c>
      <c r="I218" s="109">
        <v>0</v>
      </c>
      <c r="J218" s="109">
        <v>0</v>
      </c>
      <c r="K218" s="109">
        <v>0</v>
      </c>
      <c r="L218" s="109">
        <v>0</v>
      </c>
      <c r="M218" s="109">
        <v>0</v>
      </c>
      <c r="N218" s="109">
        <v>0</v>
      </c>
      <c r="O218" s="109">
        <v>0</v>
      </c>
      <c r="P218" s="109">
        <v>0</v>
      </c>
      <c r="Q218" s="109">
        <v>0</v>
      </c>
      <c r="R218" s="109">
        <v>0</v>
      </c>
      <c r="S218" s="109">
        <v>0</v>
      </c>
      <c r="T218" s="109">
        <v>0</v>
      </c>
      <c r="U218" s="109">
        <v>0</v>
      </c>
      <c r="V218" s="109">
        <v>0</v>
      </c>
      <c r="W218" s="109">
        <v>0</v>
      </c>
      <c r="X218" s="109">
        <v>0</v>
      </c>
      <c r="Y218" s="109">
        <v>0</v>
      </c>
      <c r="Z218" s="109">
        <v>0</v>
      </c>
      <c r="AA218" s="109">
        <v>0</v>
      </c>
      <c r="AB218" s="109">
        <v>0</v>
      </c>
      <c r="AC218" s="109">
        <v>0</v>
      </c>
      <c r="AD218" s="109">
        <v>0</v>
      </c>
      <c r="AE218" s="109">
        <v>0</v>
      </c>
      <c r="AF218" s="109">
        <v>0</v>
      </c>
      <c r="AG218" s="109">
        <v>0</v>
      </c>
    </row>
    <row r="219" spans="2:33" ht="15">
      <c r="B219" s="109"/>
      <c r="C219" s="109"/>
      <c r="D219" s="109">
        <v>2012</v>
      </c>
      <c r="E219" s="109">
        <v>0</v>
      </c>
      <c r="F219" s="109">
        <v>0</v>
      </c>
      <c r="G219" s="109">
        <v>0</v>
      </c>
      <c r="H219" s="109">
        <v>0</v>
      </c>
      <c r="I219" s="109">
        <v>0</v>
      </c>
      <c r="J219" s="109">
        <v>0</v>
      </c>
      <c r="K219" s="109">
        <v>0</v>
      </c>
      <c r="L219" s="109">
        <v>0</v>
      </c>
      <c r="M219" s="109">
        <v>0</v>
      </c>
      <c r="N219" s="109">
        <v>0</v>
      </c>
      <c r="O219" s="109">
        <v>0</v>
      </c>
      <c r="P219" s="109">
        <v>0</v>
      </c>
      <c r="Q219" s="109">
        <v>0</v>
      </c>
      <c r="R219" s="109">
        <v>0</v>
      </c>
      <c r="S219" s="109">
        <v>0</v>
      </c>
      <c r="T219" s="109">
        <v>0</v>
      </c>
      <c r="U219" s="109">
        <v>0</v>
      </c>
      <c r="V219" s="109"/>
      <c r="W219" s="109">
        <v>0</v>
      </c>
      <c r="X219" s="109">
        <v>0</v>
      </c>
      <c r="Y219" s="109">
        <v>0</v>
      </c>
      <c r="Z219" s="109">
        <v>0</v>
      </c>
      <c r="AA219" s="109">
        <v>0</v>
      </c>
      <c r="AB219" s="109">
        <v>0</v>
      </c>
      <c r="AC219" s="109">
        <v>0</v>
      </c>
      <c r="AD219" s="109">
        <v>0</v>
      </c>
      <c r="AE219" s="109">
        <v>0</v>
      </c>
      <c r="AF219" s="109">
        <v>0</v>
      </c>
      <c r="AG219" s="109">
        <v>0</v>
      </c>
    </row>
    <row r="220" spans="2:33" ht="15">
      <c r="B220" s="109"/>
      <c r="C220" s="109"/>
      <c r="D220" s="109">
        <v>2013</v>
      </c>
      <c r="E220" s="109">
        <v>0</v>
      </c>
      <c r="F220" s="109">
        <v>0</v>
      </c>
      <c r="G220" s="109">
        <v>0</v>
      </c>
      <c r="H220" s="109">
        <v>0</v>
      </c>
      <c r="I220" s="109">
        <v>0</v>
      </c>
      <c r="J220" s="109">
        <v>0</v>
      </c>
      <c r="K220" s="109">
        <v>0</v>
      </c>
      <c r="L220" s="109">
        <v>0</v>
      </c>
      <c r="M220" s="109">
        <v>0</v>
      </c>
      <c r="N220" s="109">
        <v>0</v>
      </c>
      <c r="O220" s="109">
        <v>0</v>
      </c>
      <c r="P220" s="109">
        <v>0</v>
      </c>
      <c r="Q220" s="109">
        <v>0</v>
      </c>
      <c r="R220" s="109">
        <v>0</v>
      </c>
      <c r="S220" s="109">
        <v>0</v>
      </c>
      <c r="T220" s="109">
        <v>0</v>
      </c>
      <c r="U220" s="109">
        <v>0</v>
      </c>
      <c r="V220" s="109">
        <v>0</v>
      </c>
      <c r="W220" s="109">
        <v>0</v>
      </c>
      <c r="X220" s="109">
        <v>0</v>
      </c>
      <c r="Y220" s="109">
        <v>0</v>
      </c>
      <c r="Z220" s="109">
        <v>0</v>
      </c>
      <c r="AA220" s="109">
        <v>0</v>
      </c>
      <c r="AB220" s="109">
        <v>0</v>
      </c>
      <c r="AC220" s="109">
        <v>0</v>
      </c>
      <c r="AD220" s="109">
        <v>0</v>
      </c>
      <c r="AE220" s="109">
        <v>0</v>
      </c>
      <c r="AF220" s="109">
        <v>0</v>
      </c>
      <c r="AG220" s="109">
        <v>0</v>
      </c>
    </row>
    <row r="221" spans="2:33" ht="15">
      <c r="B221" s="109"/>
      <c r="C221" s="109"/>
      <c r="D221" s="109">
        <v>2014</v>
      </c>
      <c r="E221" s="109">
        <v>0</v>
      </c>
      <c r="F221" s="109">
        <v>0</v>
      </c>
      <c r="G221" s="109">
        <v>0</v>
      </c>
      <c r="H221" s="109">
        <v>0</v>
      </c>
      <c r="I221" s="109">
        <v>0</v>
      </c>
      <c r="J221" s="109"/>
      <c r="K221" s="109">
        <v>0</v>
      </c>
      <c r="L221" s="109"/>
      <c r="M221" s="109">
        <v>0</v>
      </c>
      <c r="N221" s="109">
        <v>0</v>
      </c>
      <c r="O221" s="109">
        <v>0</v>
      </c>
      <c r="P221" s="109">
        <v>0</v>
      </c>
      <c r="Q221" s="109">
        <v>0</v>
      </c>
      <c r="R221" s="109">
        <v>0</v>
      </c>
      <c r="S221" s="109">
        <v>0</v>
      </c>
      <c r="T221" s="109">
        <v>0</v>
      </c>
      <c r="U221" s="109">
        <v>0</v>
      </c>
      <c r="V221" s="109"/>
      <c r="W221" s="109">
        <v>0</v>
      </c>
      <c r="X221" s="109">
        <v>0</v>
      </c>
      <c r="Y221" s="109">
        <v>0</v>
      </c>
      <c r="Z221" s="109">
        <v>0</v>
      </c>
      <c r="AA221" s="109">
        <v>0</v>
      </c>
      <c r="AB221" s="109">
        <v>0</v>
      </c>
      <c r="AC221" s="109">
        <v>0</v>
      </c>
      <c r="AD221" s="109"/>
      <c r="AE221" s="109">
        <v>0</v>
      </c>
      <c r="AF221" s="109">
        <v>0</v>
      </c>
      <c r="AG221" s="109">
        <v>0</v>
      </c>
    </row>
    <row r="222" spans="2:33" ht="15">
      <c r="B222" s="109"/>
      <c r="C222" s="109"/>
      <c r="D222" s="109">
        <v>2015</v>
      </c>
      <c r="E222" s="109">
        <v>0</v>
      </c>
      <c r="F222" s="109">
        <v>0</v>
      </c>
      <c r="G222" s="109">
        <v>0</v>
      </c>
      <c r="H222" s="109">
        <v>0</v>
      </c>
      <c r="I222" s="109">
        <v>0</v>
      </c>
      <c r="J222" s="109">
        <v>0</v>
      </c>
      <c r="K222" s="109">
        <v>0</v>
      </c>
      <c r="L222" s="109">
        <v>0</v>
      </c>
      <c r="M222" s="109">
        <v>0</v>
      </c>
      <c r="N222" s="109">
        <v>0</v>
      </c>
      <c r="O222" s="109">
        <v>0</v>
      </c>
      <c r="P222" s="109">
        <v>0</v>
      </c>
      <c r="Q222" s="109">
        <v>0</v>
      </c>
      <c r="R222" s="109">
        <v>0</v>
      </c>
      <c r="S222" s="109">
        <v>0</v>
      </c>
      <c r="T222" s="109">
        <v>0</v>
      </c>
      <c r="U222" s="109">
        <v>0</v>
      </c>
      <c r="V222" s="109">
        <v>0</v>
      </c>
      <c r="W222" s="109">
        <v>0</v>
      </c>
      <c r="X222" s="109">
        <v>0</v>
      </c>
      <c r="Y222" s="109">
        <v>0</v>
      </c>
      <c r="Z222" s="109">
        <v>0</v>
      </c>
      <c r="AA222" s="109">
        <v>0</v>
      </c>
      <c r="AB222" s="109">
        <v>0</v>
      </c>
      <c r="AC222" s="109">
        <v>0</v>
      </c>
      <c r="AD222" s="109">
        <v>0</v>
      </c>
      <c r="AE222" s="109">
        <v>0</v>
      </c>
      <c r="AF222" s="109">
        <v>0</v>
      </c>
      <c r="AG222" s="109">
        <v>0</v>
      </c>
    </row>
    <row r="223" spans="2:33" ht="15">
      <c r="B223" s="109"/>
      <c r="C223" s="109"/>
      <c r="D223" s="109">
        <v>2016</v>
      </c>
      <c r="E223" s="109">
        <v>0</v>
      </c>
      <c r="F223" s="109">
        <v>0</v>
      </c>
      <c r="G223" s="109">
        <v>0</v>
      </c>
      <c r="H223" s="109">
        <v>0</v>
      </c>
      <c r="I223" s="109">
        <v>0</v>
      </c>
      <c r="J223" s="109"/>
      <c r="K223" s="109">
        <v>0</v>
      </c>
      <c r="L223" s="109">
        <v>0</v>
      </c>
      <c r="M223" s="109">
        <v>0</v>
      </c>
      <c r="N223" s="109">
        <v>0</v>
      </c>
      <c r="O223" s="109">
        <v>0</v>
      </c>
      <c r="P223" s="109">
        <v>0</v>
      </c>
      <c r="Q223" s="109">
        <v>0</v>
      </c>
      <c r="R223" s="109">
        <v>0</v>
      </c>
      <c r="S223" s="109">
        <v>0</v>
      </c>
      <c r="T223" s="109">
        <v>0</v>
      </c>
      <c r="U223" s="109">
        <v>0</v>
      </c>
      <c r="V223" s="109">
        <v>0</v>
      </c>
      <c r="W223" s="109">
        <v>0</v>
      </c>
      <c r="X223" s="109">
        <v>0</v>
      </c>
      <c r="Y223" s="109"/>
      <c r="Z223" s="109">
        <v>0</v>
      </c>
      <c r="AA223" s="109">
        <v>0</v>
      </c>
      <c r="AB223" s="109">
        <v>0</v>
      </c>
      <c r="AC223" s="109">
        <v>0</v>
      </c>
      <c r="AD223" s="109">
        <v>0</v>
      </c>
      <c r="AE223" s="109">
        <v>0</v>
      </c>
      <c r="AF223" s="109">
        <v>0</v>
      </c>
      <c r="AG223" s="109">
        <v>0</v>
      </c>
    </row>
    <row r="224" spans="2:33" ht="15">
      <c r="B224" s="109"/>
      <c r="C224" s="109"/>
      <c r="D224" s="109">
        <v>2017</v>
      </c>
      <c r="E224" s="109">
        <v>0</v>
      </c>
      <c r="F224" s="109">
        <v>0</v>
      </c>
      <c r="G224" s="109">
        <v>0</v>
      </c>
      <c r="H224" s="109"/>
      <c r="I224" s="109">
        <v>0</v>
      </c>
      <c r="J224" s="109">
        <v>0</v>
      </c>
      <c r="K224" s="109">
        <v>0</v>
      </c>
      <c r="L224" s="109">
        <v>0</v>
      </c>
      <c r="M224" s="109">
        <v>0</v>
      </c>
      <c r="N224" s="109"/>
      <c r="O224" s="109">
        <v>0</v>
      </c>
      <c r="P224" s="109">
        <v>0</v>
      </c>
      <c r="Q224" s="109"/>
      <c r="R224" s="109">
        <v>0</v>
      </c>
      <c r="S224" s="109">
        <v>0</v>
      </c>
      <c r="T224" s="109">
        <v>0</v>
      </c>
      <c r="U224" s="109">
        <v>0</v>
      </c>
      <c r="V224" s="109">
        <v>0</v>
      </c>
      <c r="W224" s="109">
        <v>0</v>
      </c>
      <c r="X224" s="109">
        <v>0</v>
      </c>
      <c r="Y224" s="109">
        <v>0</v>
      </c>
      <c r="Z224" s="109">
        <v>0</v>
      </c>
      <c r="AA224" s="109">
        <v>0</v>
      </c>
      <c r="AB224" s="109">
        <v>0</v>
      </c>
      <c r="AC224" s="109">
        <v>0</v>
      </c>
      <c r="AD224" s="109">
        <v>0</v>
      </c>
      <c r="AE224" s="109">
        <v>0</v>
      </c>
      <c r="AF224" s="109">
        <v>0</v>
      </c>
      <c r="AG224" s="109">
        <v>0</v>
      </c>
    </row>
    <row r="225" spans="2:33" ht="15">
      <c r="B225" s="109"/>
      <c r="C225" s="109"/>
      <c r="D225" s="109">
        <v>2018</v>
      </c>
      <c r="E225" s="109">
        <v>0</v>
      </c>
      <c r="F225" s="109">
        <v>0</v>
      </c>
      <c r="G225" s="109">
        <v>0</v>
      </c>
      <c r="H225" s="109">
        <v>0</v>
      </c>
      <c r="I225" s="109">
        <v>0</v>
      </c>
      <c r="J225" s="109">
        <v>0</v>
      </c>
      <c r="K225" s="109">
        <v>0</v>
      </c>
      <c r="L225" s="109">
        <v>0</v>
      </c>
      <c r="M225" s="109">
        <v>0</v>
      </c>
      <c r="N225" s="109">
        <v>0</v>
      </c>
      <c r="O225" s="109">
        <v>0</v>
      </c>
      <c r="P225" s="109">
        <v>0</v>
      </c>
      <c r="Q225" s="109">
        <v>0</v>
      </c>
      <c r="R225" s="109">
        <v>0</v>
      </c>
      <c r="S225" s="109">
        <v>0</v>
      </c>
      <c r="T225" s="109">
        <v>0</v>
      </c>
      <c r="U225" s="109">
        <v>0</v>
      </c>
      <c r="V225" s="109">
        <v>0</v>
      </c>
      <c r="W225" s="109">
        <v>0</v>
      </c>
      <c r="X225" s="109">
        <v>0</v>
      </c>
      <c r="Y225" s="109">
        <v>0</v>
      </c>
      <c r="Z225" s="109">
        <v>0</v>
      </c>
      <c r="AA225" s="109">
        <v>0</v>
      </c>
      <c r="AB225" s="109">
        <v>0</v>
      </c>
      <c r="AC225" s="109">
        <v>0</v>
      </c>
      <c r="AD225" s="109">
        <v>0</v>
      </c>
      <c r="AE225" s="109">
        <v>0</v>
      </c>
      <c r="AF225" s="109">
        <v>0</v>
      </c>
      <c r="AG225" s="109">
        <v>0</v>
      </c>
    </row>
    <row r="226" spans="2:33" ht="15">
      <c r="B226" s="109"/>
      <c r="C226" s="109"/>
      <c r="D226" s="109">
        <v>2019</v>
      </c>
      <c r="E226" s="109">
        <v>0</v>
      </c>
      <c r="F226" s="109">
        <v>0</v>
      </c>
      <c r="G226" s="109">
        <v>0</v>
      </c>
      <c r="H226" s="109">
        <v>0</v>
      </c>
      <c r="I226" s="109">
        <v>0</v>
      </c>
      <c r="J226" s="109">
        <v>0</v>
      </c>
      <c r="K226" s="109">
        <v>0</v>
      </c>
      <c r="L226" s="109">
        <v>0</v>
      </c>
      <c r="M226" s="109">
        <v>0</v>
      </c>
      <c r="N226" s="109">
        <v>0</v>
      </c>
      <c r="O226" s="109">
        <v>0</v>
      </c>
      <c r="P226" s="109">
        <v>0</v>
      </c>
      <c r="Q226" s="109">
        <v>0</v>
      </c>
      <c r="R226" s="109">
        <v>0</v>
      </c>
      <c r="S226" s="109">
        <v>0</v>
      </c>
      <c r="T226" s="109">
        <v>0</v>
      </c>
      <c r="U226" s="109">
        <v>0</v>
      </c>
      <c r="V226" s="109"/>
      <c r="W226" s="109">
        <v>0</v>
      </c>
      <c r="X226" s="109">
        <v>0</v>
      </c>
      <c r="Y226" s="109">
        <v>0</v>
      </c>
      <c r="Z226" s="109">
        <v>0</v>
      </c>
      <c r="AA226" s="109">
        <v>0</v>
      </c>
      <c r="AB226" s="109">
        <v>0</v>
      </c>
      <c r="AC226" s="109">
        <v>0</v>
      </c>
      <c r="AD226" s="109">
        <v>0</v>
      </c>
      <c r="AE226" s="109">
        <v>0</v>
      </c>
      <c r="AF226" s="109">
        <v>0</v>
      </c>
      <c r="AG226" s="109">
        <v>0</v>
      </c>
    </row>
    <row r="227" spans="2:33" ht="15">
      <c r="B227" s="109"/>
      <c r="C227" s="109"/>
      <c r="D227" s="109">
        <v>2020</v>
      </c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09"/>
      <c r="AE227" s="109"/>
      <c r="AF227" s="109"/>
      <c r="AG227" s="109"/>
    </row>
    <row r="228" spans="2:33" ht="15">
      <c r="B228" s="110" t="s">
        <v>666</v>
      </c>
      <c r="C228" s="110" t="s">
        <v>667</v>
      </c>
      <c r="D228" s="110">
        <v>2006</v>
      </c>
      <c r="E228" s="110">
        <v>0</v>
      </c>
      <c r="F228" s="110"/>
      <c r="G228" s="110">
        <v>0</v>
      </c>
      <c r="H228" s="110"/>
      <c r="I228" s="110"/>
      <c r="J228" s="110">
        <v>0</v>
      </c>
      <c r="K228" s="110">
        <v>0</v>
      </c>
      <c r="L228" s="110">
        <v>1.2409999999999999E-2</v>
      </c>
      <c r="M228" s="110"/>
      <c r="N228" s="110"/>
      <c r="O228" s="110">
        <v>0</v>
      </c>
      <c r="P228" s="110">
        <v>0</v>
      </c>
      <c r="Q228" s="110"/>
      <c r="R228" s="110"/>
      <c r="S228" s="110"/>
      <c r="T228" s="110">
        <v>0</v>
      </c>
      <c r="U228" s="110">
        <v>0</v>
      </c>
      <c r="V228" s="110">
        <v>0</v>
      </c>
      <c r="W228" s="110"/>
      <c r="X228" s="110">
        <v>0</v>
      </c>
      <c r="Y228" s="110">
        <v>0</v>
      </c>
      <c r="Z228" s="110">
        <v>0</v>
      </c>
      <c r="AA228" s="110">
        <v>0</v>
      </c>
      <c r="AB228" s="110"/>
      <c r="AC228" s="110">
        <v>0</v>
      </c>
      <c r="AD228" s="110"/>
      <c r="AE228" s="110"/>
      <c r="AF228" s="110"/>
      <c r="AG228" s="110">
        <v>0</v>
      </c>
    </row>
    <row r="229" spans="2:33" ht="15">
      <c r="B229" s="110"/>
      <c r="C229" s="110"/>
      <c r="D229" s="110">
        <v>2007</v>
      </c>
      <c r="E229" s="110">
        <v>0</v>
      </c>
      <c r="F229" s="110">
        <v>9.6500000000000006E-3</v>
      </c>
      <c r="G229" s="110">
        <v>0</v>
      </c>
      <c r="H229" s="110"/>
      <c r="I229" s="110">
        <v>0</v>
      </c>
      <c r="J229" s="110">
        <v>0</v>
      </c>
      <c r="K229" s="110">
        <v>0</v>
      </c>
      <c r="L229" s="110">
        <v>0</v>
      </c>
      <c r="M229" s="110">
        <v>0</v>
      </c>
      <c r="N229" s="110"/>
      <c r="O229" s="110">
        <v>0</v>
      </c>
      <c r="P229" s="110">
        <v>0</v>
      </c>
      <c r="Q229" s="110">
        <v>0</v>
      </c>
      <c r="R229" s="110"/>
      <c r="S229" s="110">
        <v>0</v>
      </c>
      <c r="T229" s="110">
        <v>0</v>
      </c>
      <c r="U229" s="110">
        <v>0</v>
      </c>
      <c r="V229" s="110">
        <v>0</v>
      </c>
      <c r="W229" s="110"/>
      <c r="X229" s="110">
        <v>0</v>
      </c>
      <c r="Y229" s="110">
        <v>0</v>
      </c>
      <c r="Z229" s="110">
        <v>0</v>
      </c>
      <c r="AA229" s="110">
        <v>0</v>
      </c>
      <c r="AB229" s="110">
        <v>0</v>
      </c>
      <c r="AC229" s="110">
        <v>0</v>
      </c>
      <c r="AD229" s="110">
        <v>0</v>
      </c>
      <c r="AE229" s="110">
        <v>0</v>
      </c>
      <c r="AF229" s="110">
        <v>0</v>
      </c>
      <c r="AG229" s="110">
        <v>0</v>
      </c>
    </row>
    <row r="230" spans="2:33" ht="15">
      <c r="B230" s="110"/>
      <c r="C230" s="110"/>
      <c r="D230" s="110">
        <v>2008</v>
      </c>
      <c r="E230" s="110">
        <v>0</v>
      </c>
      <c r="F230" s="110">
        <v>2.1520000000000001E-2</v>
      </c>
      <c r="G230" s="110">
        <v>0</v>
      </c>
      <c r="H230" s="110"/>
      <c r="I230" s="110">
        <v>0</v>
      </c>
      <c r="J230" s="110">
        <v>0</v>
      </c>
      <c r="K230" s="110">
        <v>0</v>
      </c>
      <c r="L230" s="110">
        <v>0</v>
      </c>
      <c r="M230" s="110">
        <v>0</v>
      </c>
      <c r="N230" s="110"/>
      <c r="O230" s="110">
        <v>0</v>
      </c>
      <c r="P230" s="110">
        <v>0</v>
      </c>
      <c r="Q230" s="110">
        <v>0</v>
      </c>
      <c r="R230" s="110"/>
      <c r="S230" s="110">
        <v>0</v>
      </c>
      <c r="T230" s="110">
        <v>0</v>
      </c>
      <c r="U230" s="110">
        <v>0</v>
      </c>
      <c r="V230" s="110">
        <v>0</v>
      </c>
      <c r="W230" s="110"/>
      <c r="X230" s="110">
        <v>0</v>
      </c>
      <c r="Y230" s="110">
        <v>0</v>
      </c>
      <c r="Z230" s="110">
        <v>0</v>
      </c>
      <c r="AA230" s="110">
        <v>4.9020000000000001E-2</v>
      </c>
      <c r="AB230" s="110">
        <v>0</v>
      </c>
      <c r="AC230" s="110">
        <v>0</v>
      </c>
      <c r="AD230" s="110">
        <v>0</v>
      </c>
      <c r="AE230" s="110"/>
      <c r="AF230" s="110">
        <v>0</v>
      </c>
      <c r="AG230" s="110">
        <v>0</v>
      </c>
    </row>
    <row r="231" spans="2:33" ht="15">
      <c r="B231" s="110"/>
      <c r="C231" s="110"/>
      <c r="D231" s="110">
        <v>2009</v>
      </c>
      <c r="E231" s="110">
        <v>0</v>
      </c>
      <c r="F231" s="110">
        <v>0</v>
      </c>
      <c r="G231" s="110">
        <v>0</v>
      </c>
      <c r="H231" s="110">
        <v>0</v>
      </c>
      <c r="I231" s="110">
        <v>0</v>
      </c>
      <c r="J231" s="110">
        <v>0</v>
      </c>
      <c r="K231" s="110">
        <v>0</v>
      </c>
      <c r="L231" s="110">
        <v>0</v>
      </c>
      <c r="M231" s="110">
        <v>0</v>
      </c>
      <c r="N231" s="110"/>
      <c r="O231" s="110">
        <v>0</v>
      </c>
      <c r="P231" s="110">
        <v>0</v>
      </c>
      <c r="Q231" s="110">
        <v>0</v>
      </c>
      <c r="R231" s="110"/>
      <c r="S231" s="110">
        <v>0</v>
      </c>
      <c r="T231" s="110">
        <v>0</v>
      </c>
      <c r="U231" s="110">
        <v>0</v>
      </c>
      <c r="V231" s="110">
        <v>0</v>
      </c>
      <c r="W231" s="110">
        <v>0</v>
      </c>
      <c r="X231" s="110">
        <v>0</v>
      </c>
      <c r="Y231" s="110">
        <v>0</v>
      </c>
      <c r="Z231" s="110">
        <v>0</v>
      </c>
      <c r="AA231" s="110">
        <v>4.79E-3</v>
      </c>
      <c r="AB231" s="110">
        <v>0</v>
      </c>
      <c r="AC231" s="110">
        <v>0</v>
      </c>
      <c r="AD231" s="110">
        <v>0</v>
      </c>
      <c r="AE231" s="110">
        <v>0</v>
      </c>
      <c r="AF231" s="110">
        <v>0</v>
      </c>
      <c r="AG231" s="110">
        <v>0</v>
      </c>
    </row>
    <row r="232" spans="2:33" ht="15">
      <c r="B232" s="110"/>
      <c r="C232" s="110"/>
      <c r="D232" s="110">
        <v>2010</v>
      </c>
      <c r="E232" s="110">
        <v>0</v>
      </c>
      <c r="F232" s="110">
        <v>0</v>
      </c>
      <c r="G232" s="110">
        <v>0</v>
      </c>
      <c r="H232" s="110">
        <v>0</v>
      </c>
      <c r="I232" s="110"/>
      <c r="J232" s="110">
        <v>0</v>
      </c>
      <c r="K232" s="110">
        <v>0</v>
      </c>
      <c r="L232" s="110"/>
      <c r="M232" s="110">
        <v>0</v>
      </c>
      <c r="N232" s="110">
        <v>0</v>
      </c>
      <c r="O232" s="110">
        <v>0</v>
      </c>
      <c r="P232" s="110">
        <v>0</v>
      </c>
      <c r="Q232" s="110">
        <v>0</v>
      </c>
      <c r="R232" s="110">
        <v>0</v>
      </c>
      <c r="S232" s="110">
        <v>0</v>
      </c>
      <c r="T232" s="110">
        <v>0</v>
      </c>
      <c r="U232" s="110">
        <v>0</v>
      </c>
      <c r="V232" s="110">
        <v>0</v>
      </c>
      <c r="W232" s="110">
        <v>0</v>
      </c>
      <c r="X232" s="110">
        <v>0</v>
      </c>
      <c r="Y232" s="110">
        <v>0</v>
      </c>
      <c r="Z232" s="110">
        <v>0</v>
      </c>
      <c r="AA232" s="110">
        <v>0</v>
      </c>
      <c r="AB232" s="110">
        <v>0</v>
      </c>
      <c r="AC232" s="110">
        <v>0</v>
      </c>
      <c r="AD232" s="110">
        <v>0</v>
      </c>
      <c r="AE232" s="110">
        <v>0</v>
      </c>
      <c r="AF232" s="110">
        <v>0</v>
      </c>
      <c r="AG232" s="110">
        <v>0</v>
      </c>
    </row>
    <row r="233" spans="2:33" ht="15">
      <c r="B233" s="110"/>
      <c r="C233" s="110"/>
      <c r="D233" s="110">
        <v>2011</v>
      </c>
      <c r="E233" s="110">
        <v>0</v>
      </c>
      <c r="F233" s="110">
        <v>0</v>
      </c>
      <c r="G233" s="110">
        <v>0</v>
      </c>
      <c r="H233" s="110">
        <v>0</v>
      </c>
      <c r="I233" s="110">
        <v>0</v>
      </c>
      <c r="J233" s="110">
        <v>0</v>
      </c>
      <c r="K233" s="110">
        <v>0</v>
      </c>
      <c r="L233" s="110">
        <v>0</v>
      </c>
      <c r="M233" s="110">
        <v>0</v>
      </c>
      <c r="N233" s="110">
        <v>0</v>
      </c>
      <c r="O233" s="110">
        <v>0</v>
      </c>
      <c r="P233" s="110">
        <v>0</v>
      </c>
      <c r="Q233" s="110">
        <v>0</v>
      </c>
      <c r="R233" s="110">
        <v>0</v>
      </c>
      <c r="S233" s="110">
        <v>0</v>
      </c>
      <c r="T233" s="110">
        <v>0</v>
      </c>
      <c r="U233" s="110">
        <v>0</v>
      </c>
      <c r="V233" s="110">
        <v>0</v>
      </c>
      <c r="W233" s="110">
        <v>0</v>
      </c>
      <c r="X233" s="110">
        <v>0</v>
      </c>
      <c r="Y233" s="110">
        <v>0</v>
      </c>
      <c r="Z233" s="110">
        <v>0</v>
      </c>
      <c r="AA233" s="110">
        <v>0</v>
      </c>
      <c r="AB233" s="110">
        <v>0</v>
      </c>
      <c r="AC233" s="110">
        <v>0</v>
      </c>
      <c r="AD233" s="110">
        <v>0</v>
      </c>
      <c r="AE233" s="110">
        <v>0</v>
      </c>
      <c r="AF233" s="110">
        <v>0</v>
      </c>
      <c r="AG233" s="110">
        <v>0</v>
      </c>
    </row>
    <row r="234" spans="2:33" ht="15">
      <c r="B234" s="110"/>
      <c r="C234" s="110"/>
      <c r="D234" s="110">
        <v>2012</v>
      </c>
      <c r="E234" s="110">
        <v>0</v>
      </c>
      <c r="F234" s="110">
        <v>0</v>
      </c>
      <c r="G234" s="110">
        <v>0</v>
      </c>
      <c r="H234" s="110">
        <v>0</v>
      </c>
      <c r="I234" s="110">
        <v>0</v>
      </c>
      <c r="J234" s="110">
        <v>0</v>
      </c>
      <c r="K234" s="110">
        <v>0</v>
      </c>
      <c r="L234" s="110">
        <v>0</v>
      </c>
      <c r="M234" s="110">
        <v>0</v>
      </c>
      <c r="N234" s="110">
        <v>0</v>
      </c>
      <c r="O234" s="110">
        <v>0</v>
      </c>
      <c r="P234" s="110">
        <v>0</v>
      </c>
      <c r="Q234" s="110">
        <v>0</v>
      </c>
      <c r="R234" s="110">
        <v>0</v>
      </c>
      <c r="S234" s="110">
        <v>0</v>
      </c>
      <c r="T234" s="110">
        <v>0</v>
      </c>
      <c r="U234" s="110">
        <v>0</v>
      </c>
      <c r="V234" s="110"/>
      <c r="W234" s="110">
        <v>0</v>
      </c>
      <c r="X234" s="110">
        <v>0</v>
      </c>
      <c r="Y234" s="110">
        <v>0</v>
      </c>
      <c r="Z234" s="110">
        <v>0</v>
      </c>
      <c r="AA234" s="110">
        <v>0</v>
      </c>
      <c r="AB234" s="110">
        <v>0</v>
      </c>
      <c r="AC234" s="110">
        <v>0</v>
      </c>
      <c r="AD234" s="110">
        <v>0</v>
      </c>
      <c r="AE234" s="110">
        <v>0</v>
      </c>
      <c r="AF234" s="110">
        <v>0</v>
      </c>
      <c r="AG234" s="110">
        <v>0</v>
      </c>
    </row>
    <row r="235" spans="2:33" ht="15">
      <c r="B235" s="110"/>
      <c r="C235" s="110"/>
      <c r="D235" s="110">
        <v>2013</v>
      </c>
      <c r="E235" s="110">
        <v>0</v>
      </c>
      <c r="F235" s="110">
        <v>0</v>
      </c>
      <c r="G235" s="110">
        <v>0</v>
      </c>
      <c r="H235" s="110">
        <v>0</v>
      </c>
      <c r="I235" s="110">
        <v>0</v>
      </c>
      <c r="J235" s="110">
        <v>0</v>
      </c>
      <c r="K235" s="110">
        <v>0</v>
      </c>
      <c r="L235" s="110">
        <v>0</v>
      </c>
      <c r="M235" s="110">
        <v>0</v>
      </c>
      <c r="N235" s="110">
        <v>0</v>
      </c>
      <c r="O235" s="110">
        <v>0</v>
      </c>
      <c r="P235" s="110">
        <v>0</v>
      </c>
      <c r="Q235" s="110">
        <v>0</v>
      </c>
      <c r="R235" s="110">
        <v>0</v>
      </c>
      <c r="S235" s="110">
        <v>8.6999999999999994E-3</v>
      </c>
      <c r="T235" s="110">
        <v>0</v>
      </c>
      <c r="U235" s="110">
        <v>0</v>
      </c>
      <c r="V235" s="110">
        <v>0</v>
      </c>
      <c r="W235" s="110">
        <v>0</v>
      </c>
      <c r="X235" s="110">
        <v>0</v>
      </c>
      <c r="Y235" s="110">
        <v>0</v>
      </c>
      <c r="Z235" s="110">
        <v>0</v>
      </c>
      <c r="AA235" s="110">
        <v>0</v>
      </c>
      <c r="AB235" s="110">
        <v>0</v>
      </c>
      <c r="AC235" s="110">
        <v>0</v>
      </c>
      <c r="AD235" s="110">
        <v>0</v>
      </c>
      <c r="AE235" s="110">
        <v>0</v>
      </c>
      <c r="AF235" s="110">
        <v>0</v>
      </c>
      <c r="AG235" s="110">
        <v>0</v>
      </c>
    </row>
    <row r="236" spans="2:33" ht="15">
      <c r="B236" s="110"/>
      <c r="C236" s="110"/>
      <c r="D236" s="110">
        <v>2014</v>
      </c>
      <c r="E236" s="110">
        <v>0</v>
      </c>
      <c r="F236" s="110">
        <v>0</v>
      </c>
      <c r="G236" s="110">
        <v>0</v>
      </c>
      <c r="H236" s="110">
        <v>0</v>
      </c>
      <c r="I236" s="110">
        <v>0</v>
      </c>
      <c r="J236" s="110"/>
      <c r="K236" s="110">
        <v>0</v>
      </c>
      <c r="L236" s="110"/>
      <c r="M236" s="110">
        <v>0</v>
      </c>
      <c r="N236" s="110">
        <v>0</v>
      </c>
      <c r="O236" s="110">
        <v>0</v>
      </c>
      <c r="P236" s="110">
        <v>0</v>
      </c>
      <c r="Q236" s="110">
        <v>0</v>
      </c>
      <c r="R236" s="110">
        <v>0</v>
      </c>
      <c r="S236" s="110">
        <v>0</v>
      </c>
      <c r="T236" s="110">
        <v>0</v>
      </c>
      <c r="U236" s="110">
        <v>0</v>
      </c>
      <c r="V236" s="110"/>
      <c r="W236" s="110">
        <v>0</v>
      </c>
      <c r="X236" s="110">
        <v>0</v>
      </c>
      <c r="Y236" s="110">
        <v>0</v>
      </c>
      <c r="Z236" s="110">
        <v>0</v>
      </c>
      <c r="AA236" s="110">
        <v>0</v>
      </c>
      <c r="AB236" s="110">
        <v>0</v>
      </c>
      <c r="AC236" s="110">
        <v>0</v>
      </c>
      <c r="AD236" s="110"/>
      <c r="AE236" s="110">
        <v>0</v>
      </c>
      <c r="AF236" s="110">
        <v>0</v>
      </c>
      <c r="AG236" s="110">
        <v>0</v>
      </c>
    </row>
    <row r="237" spans="2:33" ht="15">
      <c r="B237" s="110"/>
      <c r="C237" s="110"/>
      <c r="D237" s="110">
        <v>2015</v>
      </c>
      <c r="E237" s="110">
        <v>0</v>
      </c>
      <c r="F237" s="110">
        <v>0</v>
      </c>
      <c r="G237" s="110">
        <v>0</v>
      </c>
      <c r="H237" s="110">
        <v>0</v>
      </c>
      <c r="I237" s="110">
        <v>0</v>
      </c>
      <c r="J237" s="110">
        <v>0</v>
      </c>
      <c r="K237" s="110">
        <v>0</v>
      </c>
      <c r="L237" s="110">
        <v>0</v>
      </c>
      <c r="M237" s="110">
        <v>0</v>
      </c>
      <c r="N237" s="110">
        <v>0</v>
      </c>
      <c r="O237" s="110">
        <v>0</v>
      </c>
      <c r="P237" s="110">
        <v>0</v>
      </c>
      <c r="Q237" s="110">
        <v>0</v>
      </c>
      <c r="R237" s="110">
        <v>0</v>
      </c>
      <c r="S237" s="110">
        <v>0</v>
      </c>
      <c r="T237" s="110">
        <v>0</v>
      </c>
      <c r="U237" s="110">
        <v>0</v>
      </c>
      <c r="V237" s="110">
        <v>0</v>
      </c>
      <c r="W237" s="110">
        <v>0</v>
      </c>
      <c r="X237" s="110">
        <v>0</v>
      </c>
      <c r="Y237" s="110">
        <v>0</v>
      </c>
      <c r="Z237" s="110">
        <v>0</v>
      </c>
      <c r="AA237" s="110">
        <v>0</v>
      </c>
      <c r="AB237" s="110">
        <v>0</v>
      </c>
      <c r="AC237" s="110">
        <v>0</v>
      </c>
      <c r="AD237" s="110">
        <v>0</v>
      </c>
      <c r="AE237" s="110">
        <v>0</v>
      </c>
      <c r="AF237" s="110">
        <v>0</v>
      </c>
      <c r="AG237" s="110">
        <v>0</v>
      </c>
    </row>
    <row r="238" spans="2:33" ht="15">
      <c r="B238" s="110"/>
      <c r="C238" s="110"/>
      <c r="D238" s="110">
        <v>2016</v>
      </c>
      <c r="E238" s="110">
        <v>0</v>
      </c>
      <c r="F238" s="110">
        <v>0</v>
      </c>
      <c r="G238" s="110">
        <v>0</v>
      </c>
      <c r="H238" s="110">
        <v>0</v>
      </c>
      <c r="I238" s="110">
        <v>0</v>
      </c>
      <c r="J238" s="110"/>
      <c r="K238" s="110">
        <v>0</v>
      </c>
      <c r="L238" s="110">
        <v>0</v>
      </c>
      <c r="M238" s="110">
        <v>0</v>
      </c>
      <c r="N238" s="110">
        <v>0</v>
      </c>
      <c r="O238" s="110">
        <v>0</v>
      </c>
      <c r="P238" s="110">
        <v>0</v>
      </c>
      <c r="Q238" s="110">
        <v>0</v>
      </c>
      <c r="R238" s="110">
        <v>0</v>
      </c>
      <c r="S238" s="110">
        <v>0</v>
      </c>
      <c r="T238" s="110">
        <v>0</v>
      </c>
      <c r="U238" s="110">
        <v>0</v>
      </c>
      <c r="V238" s="110">
        <v>0</v>
      </c>
      <c r="W238" s="110">
        <v>0</v>
      </c>
      <c r="X238" s="110">
        <v>0</v>
      </c>
      <c r="Y238" s="110"/>
      <c r="Z238" s="110">
        <v>0</v>
      </c>
      <c r="AA238" s="110">
        <v>0</v>
      </c>
      <c r="AB238" s="110">
        <v>0</v>
      </c>
      <c r="AC238" s="110">
        <v>0</v>
      </c>
      <c r="AD238" s="110">
        <v>0</v>
      </c>
      <c r="AE238" s="110">
        <v>0</v>
      </c>
      <c r="AF238" s="110">
        <v>0</v>
      </c>
      <c r="AG238" s="110">
        <v>0</v>
      </c>
    </row>
    <row r="239" spans="2:33" ht="15">
      <c r="B239" s="110"/>
      <c r="C239" s="110"/>
      <c r="D239" s="110">
        <v>2017</v>
      </c>
      <c r="E239" s="110">
        <v>0</v>
      </c>
      <c r="F239" s="110">
        <v>0</v>
      </c>
      <c r="G239" s="110">
        <v>0</v>
      </c>
      <c r="H239" s="110"/>
      <c r="I239" s="110">
        <v>0</v>
      </c>
      <c r="J239" s="110">
        <v>0</v>
      </c>
      <c r="K239" s="110">
        <v>0</v>
      </c>
      <c r="L239" s="110">
        <v>0</v>
      </c>
      <c r="M239" s="110">
        <v>0</v>
      </c>
      <c r="N239" s="110"/>
      <c r="O239" s="110">
        <v>0</v>
      </c>
      <c r="P239" s="110">
        <v>0</v>
      </c>
      <c r="Q239" s="110"/>
      <c r="R239" s="110">
        <v>0</v>
      </c>
      <c r="S239" s="110">
        <v>0</v>
      </c>
      <c r="T239" s="110">
        <v>0</v>
      </c>
      <c r="U239" s="110">
        <v>0</v>
      </c>
      <c r="V239" s="110">
        <v>0</v>
      </c>
      <c r="W239" s="110">
        <v>0</v>
      </c>
      <c r="X239" s="110">
        <v>0</v>
      </c>
      <c r="Y239" s="110">
        <v>0</v>
      </c>
      <c r="Z239" s="110">
        <v>0</v>
      </c>
      <c r="AA239" s="110">
        <v>0</v>
      </c>
      <c r="AB239" s="110">
        <v>0</v>
      </c>
      <c r="AC239" s="110">
        <v>0</v>
      </c>
      <c r="AD239" s="110">
        <v>0</v>
      </c>
      <c r="AE239" s="110">
        <v>0</v>
      </c>
      <c r="AF239" s="110">
        <v>0</v>
      </c>
      <c r="AG239" s="110">
        <v>0</v>
      </c>
    </row>
    <row r="240" spans="2:33" ht="15">
      <c r="B240" s="110"/>
      <c r="C240" s="110"/>
      <c r="D240" s="110">
        <v>2018</v>
      </c>
      <c r="E240" s="110">
        <v>0</v>
      </c>
      <c r="F240" s="110">
        <v>0</v>
      </c>
      <c r="G240" s="110">
        <v>0</v>
      </c>
      <c r="H240" s="110">
        <v>0</v>
      </c>
      <c r="I240" s="110">
        <v>0</v>
      </c>
      <c r="J240" s="110">
        <v>0</v>
      </c>
      <c r="K240" s="110">
        <v>0</v>
      </c>
      <c r="L240" s="110">
        <v>0</v>
      </c>
      <c r="M240" s="110">
        <v>0</v>
      </c>
      <c r="N240" s="110">
        <v>0</v>
      </c>
      <c r="O240" s="110">
        <v>0</v>
      </c>
      <c r="P240" s="110">
        <v>0</v>
      </c>
      <c r="Q240" s="110">
        <v>0</v>
      </c>
      <c r="R240" s="110">
        <v>0</v>
      </c>
      <c r="S240" s="110">
        <v>0</v>
      </c>
      <c r="T240" s="110">
        <v>0</v>
      </c>
      <c r="U240" s="110">
        <v>0</v>
      </c>
      <c r="V240" s="110">
        <v>0</v>
      </c>
      <c r="W240" s="110">
        <v>0</v>
      </c>
      <c r="X240" s="110">
        <v>0</v>
      </c>
      <c r="Y240" s="110">
        <v>0</v>
      </c>
      <c r="Z240" s="110">
        <v>0</v>
      </c>
      <c r="AA240" s="110">
        <v>0</v>
      </c>
      <c r="AB240" s="110">
        <v>0</v>
      </c>
      <c r="AC240" s="110">
        <v>0</v>
      </c>
      <c r="AD240" s="110">
        <v>0</v>
      </c>
      <c r="AE240" s="110">
        <v>0</v>
      </c>
      <c r="AF240" s="110">
        <v>0</v>
      </c>
      <c r="AG240" s="110">
        <v>0</v>
      </c>
    </row>
    <row r="241" spans="2:33" ht="15">
      <c r="B241" s="110"/>
      <c r="C241" s="110"/>
      <c r="D241" s="110">
        <v>2019</v>
      </c>
      <c r="E241" s="110">
        <v>6.2399999999999999E-3</v>
      </c>
      <c r="F241" s="110">
        <v>0</v>
      </c>
      <c r="G241" s="110">
        <v>0</v>
      </c>
      <c r="H241" s="110">
        <v>0</v>
      </c>
      <c r="I241" s="110">
        <v>0</v>
      </c>
      <c r="J241" s="110">
        <v>0</v>
      </c>
      <c r="K241" s="110">
        <v>0</v>
      </c>
      <c r="L241" s="110">
        <v>0</v>
      </c>
      <c r="M241" s="110">
        <v>0</v>
      </c>
      <c r="N241" s="110">
        <v>0</v>
      </c>
      <c r="O241" s="110">
        <v>0</v>
      </c>
      <c r="P241" s="110">
        <v>0</v>
      </c>
      <c r="Q241" s="110">
        <v>0</v>
      </c>
      <c r="R241" s="110">
        <v>0</v>
      </c>
      <c r="S241" s="110">
        <v>0</v>
      </c>
      <c r="T241" s="110">
        <v>0</v>
      </c>
      <c r="U241" s="110">
        <v>0</v>
      </c>
      <c r="V241" s="110"/>
      <c r="W241" s="110">
        <v>0</v>
      </c>
      <c r="X241" s="110">
        <v>0</v>
      </c>
      <c r="Y241" s="110">
        <v>0</v>
      </c>
      <c r="Z241" s="110">
        <v>0</v>
      </c>
      <c r="AA241" s="110">
        <v>0</v>
      </c>
      <c r="AB241" s="110">
        <v>0</v>
      </c>
      <c r="AC241" s="110">
        <v>0</v>
      </c>
      <c r="AD241" s="110">
        <v>0</v>
      </c>
      <c r="AE241" s="110">
        <v>0</v>
      </c>
      <c r="AF241" s="110">
        <v>0</v>
      </c>
      <c r="AG241" s="110">
        <v>0</v>
      </c>
    </row>
    <row r="242" spans="2:33" ht="15">
      <c r="B242" s="110"/>
      <c r="C242" s="110"/>
      <c r="D242" s="110">
        <v>2020</v>
      </c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</row>
    <row r="243" spans="2:33" ht="15">
      <c r="B243" s="109" t="s">
        <v>157</v>
      </c>
      <c r="C243" s="109" t="s">
        <v>668</v>
      </c>
      <c r="D243" s="109">
        <v>2006</v>
      </c>
      <c r="E243" s="109">
        <v>19</v>
      </c>
      <c r="F243" s="109">
        <v>9</v>
      </c>
      <c r="G243" s="109">
        <v>0</v>
      </c>
      <c r="H243" s="109"/>
      <c r="I243" s="109"/>
      <c r="J243" s="109">
        <v>1</v>
      </c>
      <c r="K243" s="109">
        <v>0</v>
      </c>
      <c r="L243" s="109">
        <v>1</v>
      </c>
      <c r="M243" s="109"/>
      <c r="N243" s="109">
        <v>0</v>
      </c>
      <c r="O243" s="109">
        <v>0</v>
      </c>
      <c r="P243" s="109">
        <v>0</v>
      </c>
      <c r="Q243" s="109">
        <v>0</v>
      </c>
      <c r="R243" s="109"/>
      <c r="S243" s="109">
        <v>1</v>
      </c>
      <c r="T243" s="109">
        <v>0</v>
      </c>
      <c r="U243" s="109">
        <v>0</v>
      </c>
      <c r="V243" s="109">
        <v>0</v>
      </c>
      <c r="W243" s="109"/>
      <c r="X243" s="109">
        <v>0</v>
      </c>
      <c r="Y243" s="109">
        <v>0</v>
      </c>
      <c r="Z243" s="109">
        <v>0</v>
      </c>
      <c r="AA243" s="109">
        <v>0</v>
      </c>
      <c r="AB243" s="109">
        <v>2</v>
      </c>
      <c r="AC243" s="109">
        <v>0</v>
      </c>
      <c r="AD243" s="109">
        <v>2</v>
      </c>
      <c r="AE243" s="109">
        <v>0</v>
      </c>
      <c r="AF243" s="109">
        <v>0</v>
      </c>
      <c r="AG243" s="109">
        <v>3</v>
      </c>
    </row>
    <row r="244" spans="2:33" ht="15">
      <c r="B244" s="109"/>
      <c r="C244" s="109"/>
      <c r="D244" s="109">
        <v>2007</v>
      </c>
      <c r="E244" s="109">
        <v>4</v>
      </c>
      <c r="F244" s="109">
        <v>1</v>
      </c>
      <c r="G244" s="109">
        <v>0</v>
      </c>
      <c r="H244" s="109"/>
      <c r="I244" s="109">
        <v>0</v>
      </c>
      <c r="J244" s="109">
        <v>0</v>
      </c>
      <c r="K244" s="109">
        <v>23</v>
      </c>
      <c r="L244" s="109">
        <v>0</v>
      </c>
      <c r="M244" s="109">
        <v>6</v>
      </c>
      <c r="N244" s="109">
        <v>0</v>
      </c>
      <c r="O244" s="109">
        <v>0</v>
      </c>
      <c r="P244" s="109">
        <v>0</v>
      </c>
      <c r="Q244" s="109">
        <v>12</v>
      </c>
      <c r="R244" s="109"/>
      <c r="S244" s="109">
        <v>0</v>
      </c>
      <c r="T244" s="109">
        <v>1</v>
      </c>
      <c r="U244" s="109">
        <v>0</v>
      </c>
      <c r="V244" s="109">
        <v>0</v>
      </c>
      <c r="W244" s="109"/>
      <c r="X244" s="109">
        <v>2</v>
      </c>
      <c r="Y244" s="109">
        <v>0</v>
      </c>
      <c r="Z244" s="109">
        <v>0</v>
      </c>
      <c r="AA244" s="109">
        <v>0</v>
      </c>
      <c r="AB244" s="109">
        <v>1</v>
      </c>
      <c r="AC244" s="109">
        <v>1</v>
      </c>
      <c r="AD244" s="109">
        <v>0</v>
      </c>
      <c r="AE244" s="109">
        <v>0</v>
      </c>
      <c r="AF244" s="109">
        <v>0</v>
      </c>
      <c r="AG244" s="109">
        <v>7</v>
      </c>
    </row>
    <row r="245" spans="2:33" ht="15">
      <c r="B245" s="109"/>
      <c r="C245" s="109"/>
      <c r="D245" s="109">
        <v>2008</v>
      </c>
      <c r="E245" s="109">
        <v>0</v>
      </c>
      <c r="F245" s="109">
        <v>1</v>
      </c>
      <c r="G245" s="109">
        <v>0</v>
      </c>
      <c r="H245" s="109"/>
      <c r="I245" s="109">
        <v>0</v>
      </c>
      <c r="J245" s="109">
        <v>1</v>
      </c>
      <c r="K245" s="109">
        <v>23</v>
      </c>
      <c r="L245" s="109">
        <v>0</v>
      </c>
      <c r="M245" s="109">
        <v>0</v>
      </c>
      <c r="N245" s="109">
        <v>0</v>
      </c>
      <c r="O245" s="109">
        <v>0</v>
      </c>
      <c r="P245" s="109">
        <v>0</v>
      </c>
      <c r="Q245" s="109">
        <v>2</v>
      </c>
      <c r="R245" s="109"/>
      <c r="S245" s="109">
        <v>0</v>
      </c>
      <c r="T245" s="109">
        <v>1</v>
      </c>
      <c r="U245" s="109">
        <v>0</v>
      </c>
      <c r="V245" s="109">
        <v>0</v>
      </c>
      <c r="W245" s="109"/>
      <c r="X245" s="109">
        <v>5</v>
      </c>
      <c r="Y245" s="109">
        <v>0</v>
      </c>
      <c r="Z245" s="109">
        <v>0</v>
      </c>
      <c r="AA245" s="109">
        <v>4</v>
      </c>
      <c r="AB245" s="109">
        <v>1</v>
      </c>
      <c r="AC245" s="109">
        <v>0</v>
      </c>
      <c r="AD245" s="109">
        <v>0</v>
      </c>
      <c r="AE245" s="109">
        <v>0</v>
      </c>
      <c r="AF245" s="109">
        <v>2</v>
      </c>
      <c r="AG245" s="109">
        <v>4</v>
      </c>
    </row>
    <row r="246" spans="2:33" ht="15">
      <c r="B246" s="109"/>
      <c r="C246" s="109"/>
      <c r="D246" s="109">
        <v>2009</v>
      </c>
      <c r="E246" s="109">
        <v>6</v>
      </c>
      <c r="F246" s="109">
        <v>0</v>
      </c>
      <c r="G246" s="109">
        <v>0</v>
      </c>
      <c r="H246" s="109">
        <v>6</v>
      </c>
      <c r="I246" s="109">
        <v>0</v>
      </c>
      <c r="J246" s="109">
        <v>0</v>
      </c>
      <c r="K246" s="109">
        <v>26</v>
      </c>
      <c r="L246" s="109">
        <v>0</v>
      </c>
      <c r="M246" s="109">
        <v>0</v>
      </c>
      <c r="N246" s="109">
        <v>0</v>
      </c>
      <c r="O246" s="109">
        <v>1</v>
      </c>
      <c r="P246" s="109">
        <v>0</v>
      </c>
      <c r="Q246" s="109">
        <v>1</v>
      </c>
      <c r="R246" s="109"/>
      <c r="S246" s="109">
        <v>0</v>
      </c>
      <c r="T246" s="109">
        <v>0</v>
      </c>
      <c r="U246" s="109">
        <v>13</v>
      </c>
      <c r="V246" s="109">
        <v>0</v>
      </c>
      <c r="W246" s="109">
        <v>0</v>
      </c>
      <c r="X246" s="109">
        <v>3</v>
      </c>
      <c r="Y246" s="109">
        <v>3</v>
      </c>
      <c r="Z246" s="109">
        <v>0</v>
      </c>
      <c r="AA246" s="109">
        <v>2</v>
      </c>
      <c r="AB246" s="109">
        <v>0</v>
      </c>
      <c r="AC246" s="109">
        <v>0</v>
      </c>
      <c r="AD246" s="109">
        <v>0</v>
      </c>
      <c r="AE246" s="109">
        <v>0</v>
      </c>
      <c r="AF246" s="109">
        <v>1</v>
      </c>
      <c r="AG246" s="109">
        <v>1</v>
      </c>
    </row>
    <row r="247" spans="2:33" ht="15">
      <c r="B247" s="109"/>
      <c r="C247" s="109"/>
      <c r="D247" s="109">
        <v>2010</v>
      </c>
      <c r="E247" s="109">
        <v>0</v>
      </c>
      <c r="F247" s="109">
        <v>2</v>
      </c>
      <c r="G247" s="109">
        <v>0</v>
      </c>
      <c r="H247" s="109">
        <v>3</v>
      </c>
      <c r="I247" s="109">
        <v>0</v>
      </c>
      <c r="J247" s="109">
        <v>0</v>
      </c>
      <c r="K247" s="109">
        <v>29</v>
      </c>
      <c r="L247" s="109">
        <v>0</v>
      </c>
      <c r="M247" s="109">
        <v>4</v>
      </c>
      <c r="N247" s="109">
        <v>0</v>
      </c>
      <c r="O247" s="109">
        <v>0</v>
      </c>
      <c r="P247" s="109">
        <v>0</v>
      </c>
      <c r="Q247" s="109">
        <v>2</v>
      </c>
      <c r="R247" s="109">
        <v>0</v>
      </c>
      <c r="S247" s="109">
        <v>0</v>
      </c>
      <c r="T247" s="109">
        <v>0</v>
      </c>
      <c r="U247" s="109">
        <v>0</v>
      </c>
      <c r="V247" s="109">
        <v>0</v>
      </c>
      <c r="W247" s="109">
        <v>0</v>
      </c>
      <c r="X247" s="109">
        <v>3</v>
      </c>
      <c r="Y247" s="109">
        <v>1</v>
      </c>
      <c r="Z247" s="109">
        <v>4</v>
      </c>
      <c r="AA247" s="109">
        <v>0</v>
      </c>
      <c r="AB247" s="109">
        <v>0</v>
      </c>
      <c r="AC247" s="109">
        <v>0</v>
      </c>
      <c r="AD247" s="109">
        <v>0</v>
      </c>
      <c r="AE247" s="109">
        <v>0</v>
      </c>
      <c r="AF247" s="109">
        <v>6</v>
      </c>
      <c r="AG247" s="109">
        <v>2</v>
      </c>
    </row>
    <row r="248" spans="2:33" ht="15">
      <c r="B248" s="109"/>
      <c r="C248" s="109"/>
      <c r="D248" s="109">
        <v>2011</v>
      </c>
      <c r="E248" s="109">
        <v>2</v>
      </c>
      <c r="F248" s="109">
        <v>5</v>
      </c>
      <c r="G248" s="109">
        <v>0</v>
      </c>
      <c r="H248" s="109">
        <v>3</v>
      </c>
      <c r="I248" s="109">
        <v>0</v>
      </c>
      <c r="J248" s="109">
        <v>0</v>
      </c>
      <c r="K248" s="109">
        <v>20</v>
      </c>
      <c r="L248" s="109">
        <v>0</v>
      </c>
      <c r="M248" s="109">
        <v>0</v>
      </c>
      <c r="N248" s="109">
        <v>0</v>
      </c>
      <c r="O248" s="109">
        <v>0</v>
      </c>
      <c r="P248" s="109">
        <v>0</v>
      </c>
      <c r="Q248" s="109">
        <v>2</v>
      </c>
      <c r="R248" s="109">
        <v>0</v>
      </c>
      <c r="S248" s="109">
        <v>0</v>
      </c>
      <c r="T248" s="109">
        <v>1</v>
      </c>
      <c r="U248" s="109">
        <v>0</v>
      </c>
      <c r="V248" s="109">
        <v>0</v>
      </c>
      <c r="W248" s="109">
        <v>0</v>
      </c>
      <c r="X248" s="109">
        <v>2</v>
      </c>
      <c r="Y248" s="109">
        <v>0</v>
      </c>
      <c r="Z248" s="109">
        <v>0</v>
      </c>
      <c r="AA248" s="109">
        <v>1</v>
      </c>
      <c r="AB248" s="109">
        <v>0</v>
      </c>
      <c r="AC248" s="109">
        <v>0</v>
      </c>
      <c r="AD248" s="109">
        <v>0</v>
      </c>
      <c r="AE248" s="109">
        <v>0</v>
      </c>
      <c r="AF248" s="109">
        <v>0</v>
      </c>
      <c r="AG248" s="109">
        <v>2</v>
      </c>
    </row>
    <row r="249" spans="2:33" ht="15">
      <c r="B249" s="109"/>
      <c r="C249" s="109"/>
      <c r="D249" s="109">
        <v>2012</v>
      </c>
      <c r="E249" s="109">
        <v>1</v>
      </c>
      <c r="F249" s="109">
        <v>0</v>
      </c>
      <c r="G249" s="109">
        <v>0</v>
      </c>
      <c r="H249" s="109">
        <v>1</v>
      </c>
      <c r="I249" s="109">
        <v>0</v>
      </c>
      <c r="J249" s="109">
        <v>0</v>
      </c>
      <c r="K249" s="109">
        <v>25</v>
      </c>
      <c r="L249" s="109">
        <v>3</v>
      </c>
      <c r="M249" s="109">
        <v>3</v>
      </c>
      <c r="N249" s="109">
        <v>0</v>
      </c>
      <c r="O249" s="109">
        <v>1</v>
      </c>
      <c r="P249" s="109">
        <v>0</v>
      </c>
      <c r="Q249" s="109">
        <v>4</v>
      </c>
      <c r="R249" s="109">
        <v>9</v>
      </c>
      <c r="S249" s="109">
        <v>0</v>
      </c>
      <c r="T249" s="109">
        <v>0</v>
      </c>
      <c r="U249" s="109">
        <v>0</v>
      </c>
      <c r="V249" s="109">
        <v>0</v>
      </c>
      <c r="W249" s="109">
        <v>0</v>
      </c>
      <c r="X249" s="109">
        <v>1</v>
      </c>
      <c r="Y249" s="109">
        <v>2</v>
      </c>
      <c r="Z249" s="109">
        <v>0</v>
      </c>
      <c r="AA249" s="109">
        <v>1</v>
      </c>
      <c r="AB249" s="109">
        <v>1</v>
      </c>
      <c r="AC249" s="109">
        <v>0</v>
      </c>
      <c r="AD249" s="109">
        <v>1</v>
      </c>
      <c r="AE249" s="109">
        <v>0</v>
      </c>
      <c r="AF249" s="109">
        <v>0</v>
      </c>
      <c r="AG249" s="109">
        <v>4</v>
      </c>
    </row>
    <row r="250" spans="2:33" ht="15">
      <c r="B250" s="109"/>
      <c r="C250" s="109"/>
      <c r="D250" s="109">
        <v>2013</v>
      </c>
      <c r="E250" s="109">
        <v>0</v>
      </c>
      <c r="F250" s="109">
        <v>1</v>
      </c>
      <c r="G250" s="109">
        <v>0</v>
      </c>
      <c r="H250" s="109">
        <v>3</v>
      </c>
      <c r="I250" s="109">
        <v>0</v>
      </c>
      <c r="J250" s="109">
        <v>2</v>
      </c>
      <c r="K250" s="109">
        <v>21</v>
      </c>
      <c r="L250" s="109">
        <v>0</v>
      </c>
      <c r="M250" s="109">
        <v>1</v>
      </c>
      <c r="N250" s="109">
        <v>0</v>
      </c>
      <c r="O250" s="109">
        <v>0</v>
      </c>
      <c r="P250" s="109">
        <v>0</v>
      </c>
      <c r="Q250" s="109">
        <v>1</v>
      </c>
      <c r="R250" s="109">
        <v>0</v>
      </c>
      <c r="S250" s="109">
        <v>5</v>
      </c>
      <c r="T250" s="109">
        <v>1</v>
      </c>
      <c r="U250" s="109">
        <v>0</v>
      </c>
      <c r="V250" s="109">
        <v>0</v>
      </c>
      <c r="W250" s="109">
        <v>0</v>
      </c>
      <c r="X250" s="109">
        <v>2</v>
      </c>
      <c r="Y250" s="109">
        <v>0</v>
      </c>
      <c r="Z250" s="109">
        <v>0</v>
      </c>
      <c r="AA250" s="109">
        <v>0</v>
      </c>
      <c r="AB250" s="109">
        <v>1</v>
      </c>
      <c r="AC250" s="109">
        <v>0</v>
      </c>
      <c r="AD250" s="109">
        <v>0</v>
      </c>
      <c r="AE250" s="109">
        <v>0</v>
      </c>
      <c r="AF250" s="109">
        <v>4</v>
      </c>
      <c r="AG250" s="109">
        <v>3</v>
      </c>
    </row>
    <row r="251" spans="2:33" ht="15">
      <c r="B251" s="109"/>
      <c r="C251" s="109"/>
      <c r="D251" s="109">
        <v>2014</v>
      </c>
      <c r="E251" s="109">
        <v>1</v>
      </c>
      <c r="F251" s="109">
        <v>3</v>
      </c>
      <c r="G251" s="109">
        <v>0</v>
      </c>
      <c r="H251" s="109">
        <v>2</v>
      </c>
      <c r="I251" s="109">
        <v>0</v>
      </c>
      <c r="J251" s="109">
        <v>0</v>
      </c>
      <c r="K251" s="109">
        <v>27</v>
      </c>
      <c r="L251" s="109">
        <v>0</v>
      </c>
      <c r="M251" s="109">
        <v>0</v>
      </c>
      <c r="N251" s="109">
        <v>0</v>
      </c>
      <c r="O251" s="109">
        <v>0</v>
      </c>
      <c r="P251" s="109">
        <v>1</v>
      </c>
      <c r="Q251" s="109">
        <v>4</v>
      </c>
      <c r="R251" s="109">
        <v>0</v>
      </c>
      <c r="S251" s="109">
        <v>0</v>
      </c>
      <c r="T251" s="109">
        <v>0</v>
      </c>
      <c r="U251" s="109">
        <v>0</v>
      </c>
      <c r="V251" s="109">
        <v>0</v>
      </c>
      <c r="W251" s="109">
        <v>0</v>
      </c>
      <c r="X251" s="109">
        <v>0</v>
      </c>
      <c r="Y251" s="109">
        <v>0</v>
      </c>
      <c r="Z251" s="109">
        <v>0</v>
      </c>
      <c r="AA251" s="109">
        <v>4</v>
      </c>
      <c r="AB251" s="109">
        <v>0</v>
      </c>
      <c r="AC251" s="109">
        <v>0</v>
      </c>
      <c r="AD251" s="109">
        <v>1</v>
      </c>
      <c r="AE251" s="109">
        <v>0</v>
      </c>
      <c r="AF251" s="109">
        <v>1</v>
      </c>
      <c r="AG251" s="109">
        <v>4</v>
      </c>
    </row>
    <row r="252" spans="2:33" ht="15">
      <c r="B252" s="109"/>
      <c r="C252" s="109"/>
      <c r="D252" s="109">
        <v>2015</v>
      </c>
      <c r="E252" s="109">
        <v>0</v>
      </c>
      <c r="F252" s="109">
        <v>1</v>
      </c>
      <c r="G252" s="109">
        <v>1</v>
      </c>
      <c r="H252" s="109">
        <v>1</v>
      </c>
      <c r="I252" s="109">
        <v>0</v>
      </c>
      <c r="J252" s="109">
        <v>0</v>
      </c>
      <c r="K252" s="109">
        <v>19</v>
      </c>
      <c r="L252" s="109">
        <v>1</v>
      </c>
      <c r="M252" s="109">
        <v>0</v>
      </c>
      <c r="N252" s="109">
        <v>0</v>
      </c>
      <c r="O252" s="109">
        <v>3</v>
      </c>
      <c r="P252" s="109">
        <v>0</v>
      </c>
      <c r="Q252" s="109">
        <v>5</v>
      </c>
      <c r="R252" s="109">
        <v>1</v>
      </c>
      <c r="S252" s="109">
        <v>0</v>
      </c>
      <c r="T252" s="109">
        <v>0</v>
      </c>
      <c r="U252" s="109">
        <v>1</v>
      </c>
      <c r="V252" s="109">
        <v>0</v>
      </c>
      <c r="W252" s="109">
        <v>0</v>
      </c>
      <c r="X252" s="109">
        <v>4</v>
      </c>
      <c r="Y252" s="109">
        <v>0</v>
      </c>
      <c r="Z252" s="109">
        <v>0</v>
      </c>
      <c r="AA252" s="109">
        <v>1</v>
      </c>
      <c r="AB252" s="109">
        <v>0</v>
      </c>
      <c r="AC252" s="109">
        <v>0</v>
      </c>
      <c r="AD252" s="109">
        <v>0</v>
      </c>
      <c r="AE252" s="109">
        <v>0</v>
      </c>
      <c r="AF252" s="109">
        <v>0</v>
      </c>
      <c r="AG252" s="109">
        <v>3</v>
      </c>
    </row>
    <row r="253" spans="2:33" ht="15">
      <c r="B253" s="109"/>
      <c r="C253" s="109"/>
      <c r="D253" s="109">
        <v>2016</v>
      </c>
      <c r="E253" s="109">
        <v>0</v>
      </c>
      <c r="F253" s="109">
        <v>0</v>
      </c>
      <c r="G253" s="109">
        <v>13</v>
      </c>
      <c r="H253" s="109">
        <v>1</v>
      </c>
      <c r="I253" s="109">
        <v>0</v>
      </c>
      <c r="J253" s="109">
        <v>4</v>
      </c>
      <c r="K253" s="109">
        <v>23</v>
      </c>
      <c r="L253" s="109">
        <v>1</v>
      </c>
      <c r="M253" s="109">
        <v>0</v>
      </c>
      <c r="N253" s="109">
        <v>0</v>
      </c>
      <c r="O253" s="109">
        <v>0</v>
      </c>
      <c r="P253" s="109">
        <v>0</v>
      </c>
      <c r="Q253" s="109">
        <v>3</v>
      </c>
      <c r="R253" s="109">
        <v>1</v>
      </c>
      <c r="S253" s="109">
        <v>0</v>
      </c>
      <c r="T253" s="109">
        <v>0</v>
      </c>
      <c r="U253" s="109">
        <v>0</v>
      </c>
      <c r="V253" s="109">
        <v>0</v>
      </c>
      <c r="W253" s="109">
        <v>0</v>
      </c>
      <c r="X253" s="109">
        <v>1</v>
      </c>
      <c r="Y253" s="109">
        <v>3</v>
      </c>
      <c r="Z253" s="109">
        <v>0</v>
      </c>
      <c r="AA253" s="109">
        <v>0</v>
      </c>
      <c r="AB253" s="109">
        <v>0</v>
      </c>
      <c r="AC253" s="109">
        <v>0</v>
      </c>
      <c r="AD253" s="109">
        <v>0</v>
      </c>
      <c r="AE253" s="109">
        <v>0</v>
      </c>
      <c r="AF253" s="109">
        <v>0</v>
      </c>
      <c r="AG253" s="109">
        <v>2</v>
      </c>
    </row>
    <row r="254" spans="2:33" ht="15">
      <c r="B254" s="109"/>
      <c r="C254" s="109"/>
      <c r="D254" s="109">
        <v>2017</v>
      </c>
      <c r="E254" s="109">
        <v>0</v>
      </c>
      <c r="F254" s="109">
        <v>3</v>
      </c>
      <c r="G254" s="109">
        <v>1</v>
      </c>
      <c r="H254" s="109">
        <v>2</v>
      </c>
      <c r="I254" s="109">
        <v>0</v>
      </c>
      <c r="J254" s="109">
        <v>5</v>
      </c>
      <c r="K254" s="109">
        <v>12</v>
      </c>
      <c r="L254" s="109">
        <v>0</v>
      </c>
      <c r="M254" s="109">
        <v>0</v>
      </c>
      <c r="N254" s="109">
        <v>0</v>
      </c>
      <c r="O254" s="109">
        <v>2</v>
      </c>
      <c r="P254" s="109">
        <v>0</v>
      </c>
      <c r="Q254" s="109">
        <v>13</v>
      </c>
      <c r="R254" s="109">
        <v>0</v>
      </c>
      <c r="S254" s="109">
        <v>0</v>
      </c>
      <c r="T254" s="109">
        <v>0</v>
      </c>
      <c r="U254" s="109">
        <v>0</v>
      </c>
      <c r="V254" s="109">
        <v>0</v>
      </c>
      <c r="W254" s="109">
        <v>0</v>
      </c>
      <c r="X254" s="109">
        <v>0</v>
      </c>
      <c r="Y254" s="109">
        <v>2</v>
      </c>
      <c r="Z254" s="109">
        <v>0</v>
      </c>
      <c r="AA254" s="109">
        <v>3</v>
      </c>
      <c r="AB254" s="109">
        <v>0</v>
      </c>
      <c r="AC254" s="109">
        <v>0</v>
      </c>
      <c r="AD254" s="109">
        <v>2</v>
      </c>
      <c r="AE254" s="109">
        <v>0</v>
      </c>
      <c r="AF254" s="109">
        <v>2</v>
      </c>
      <c r="AG254" s="109">
        <v>1</v>
      </c>
    </row>
    <row r="255" spans="2:33" ht="15">
      <c r="B255" s="109"/>
      <c r="C255" s="109"/>
      <c r="D255" s="109">
        <v>2018</v>
      </c>
      <c r="E255" s="109">
        <v>0</v>
      </c>
      <c r="F255" s="109">
        <v>5</v>
      </c>
      <c r="G255" s="109">
        <v>1</v>
      </c>
      <c r="H255" s="109">
        <v>2</v>
      </c>
      <c r="I255" s="109">
        <v>0</v>
      </c>
      <c r="J255" s="109">
        <v>1</v>
      </c>
      <c r="K255" s="109">
        <v>16</v>
      </c>
      <c r="L255" s="109">
        <v>1</v>
      </c>
      <c r="M255" s="109">
        <v>0</v>
      </c>
      <c r="N255" s="109">
        <v>0</v>
      </c>
      <c r="O255" s="109">
        <v>0</v>
      </c>
      <c r="P255" s="109">
        <v>0</v>
      </c>
      <c r="Q255" s="109">
        <v>8</v>
      </c>
      <c r="R255" s="109">
        <v>0</v>
      </c>
      <c r="S255" s="109">
        <v>3</v>
      </c>
      <c r="T255" s="109">
        <v>0</v>
      </c>
      <c r="U255" s="109">
        <v>1</v>
      </c>
      <c r="V255" s="109">
        <v>0</v>
      </c>
      <c r="W255" s="109">
        <v>0</v>
      </c>
      <c r="X255" s="109">
        <v>0</v>
      </c>
      <c r="Y255" s="109">
        <v>0</v>
      </c>
      <c r="Z255" s="109">
        <v>0</v>
      </c>
      <c r="AA255" s="109">
        <v>1</v>
      </c>
      <c r="AB255" s="109">
        <v>0</v>
      </c>
      <c r="AC255" s="109">
        <v>0</v>
      </c>
      <c r="AD255" s="109">
        <v>0</v>
      </c>
      <c r="AE255" s="109">
        <v>0</v>
      </c>
      <c r="AF255" s="109">
        <v>0</v>
      </c>
      <c r="AG255" s="109">
        <v>2</v>
      </c>
    </row>
    <row r="256" spans="2:33" ht="15">
      <c r="B256" s="109"/>
      <c r="C256" s="109"/>
      <c r="D256" s="109">
        <v>2019</v>
      </c>
      <c r="E256" s="109">
        <v>0</v>
      </c>
      <c r="F256" s="109">
        <v>3</v>
      </c>
      <c r="G256" s="109">
        <v>0</v>
      </c>
      <c r="H256" s="109">
        <v>0</v>
      </c>
      <c r="I256" s="109">
        <v>0</v>
      </c>
      <c r="J256" s="109">
        <v>1</v>
      </c>
      <c r="K256" s="109">
        <v>20</v>
      </c>
      <c r="L256" s="109">
        <v>0</v>
      </c>
      <c r="M256" s="109">
        <v>0</v>
      </c>
      <c r="N256" s="109">
        <v>0</v>
      </c>
      <c r="O256" s="109">
        <v>1</v>
      </c>
      <c r="P256" s="109">
        <v>0</v>
      </c>
      <c r="Q256" s="109">
        <v>6</v>
      </c>
      <c r="R256" s="109">
        <v>0</v>
      </c>
      <c r="S256" s="109">
        <v>0</v>
      </c>
      <c r="T256" s="109">
        <v>0</v>
      </c>
      <c r="U256" s="109">
        <v>1</v>
      </c>
      <c r="V256" s="109">
        <v>0</v>
      </c>
      <c r="W256" s="109">
        <v>0</v>
      </c>
      <c r="X256" s="109">
        <v>0</v>
      </c>
      <c r="Y256" s="109">
        <v>1</v>
      </c>
      <c r="Z256" s="109">
        <v>0</v>
      </c>
      <c r="AA256" s="109">
        <v>0</v>
      </c>
      <c r="AB256" s="109">
        <v>1</v>
      </c>
      <c r="AC256" s="109">
        <v>0</v>
      </c>
      <c r="AD256" s="109">
        <v>0</v>
      </c>
      <c r="AE256" s="109">
        <v>0</v>
      </c>
      <c r="AF256" s="109">
        <v>0</v>
      </c>
      <c r="AG256" s="109">
        <v>0</v>
      </c>
    </row>
    <row r="257" spans="2:33" ht="15">
      <c r="B257" s="109"/>
      <c r="C257" s="109"/>
      <c r="D257" s="109">
        <v>2020</v>
      </c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  <c r="AD257" s="109"/>
      <c r="AE257" s="109"/>
      <c r="AF257" s="109"/>
      <c r="AG257" s="109"/>
    </row>
    <row r="258" spans="2:33" ht="15">
      <c r="B258" s="110" t="s">
        <v>158</v>
      </c>
      <c r="C258" s="110" t="s">
        <v>669</v>
      </c>
      <c r="D258" s="110">
        <v>2006</v>
      </c>
      <c r="E258" s="110">
        <v>0</v>
      </c>
      <c r="F258" s="110">
        <v>0</v>
      </c>
      <c r="G258" s="110">
        <v>0</v>
      </c>
      <c r="H258" s="110"/>
      <c r="I258" s="110"/>
      <c r="J258" s="110">
        <v>1</v>
      </c>
      <c r="K258" s="110">
        <v>0</v>
      </c>
      <c r="L258" s="110">
        <v>0</v>
      </c>
      <c r="M258" s="110"/>
      <c r="N258" s="110">
        <v>0</v>
      </c>
      <c r="O258" s="110">
        <v>0</v>
      </c>
      <c r="P258" s="110">
        <v>0</v>
      </c>
      <c r="Q258" s="110"/>
      <c r="R258" s="110"/>
      <c r="S258" s="110"/>
      <c r="T258" s="110">
        <v>0</v>
      </c>
      <c r="U258" s="110">
        <v>0</v>
      </c>
      <c r="V258" s="110">
        <v>0</v>
      </c>
      <c r="W258" s="110"/>
      <c r="X258" s="110">
        <v>0</v>
      </c>
      <c r="Y258" s="110">
        <v>0</v>
      </c>
      <c r="Z258" s="110">
        <v>0</v>
      </c>
      <c r="AA258" s="110">
        <v>0</v>
      </c>
      <c r="AB258" s="110"/>
      <c r="AC258" s="110">
        <v>0</v>
      </c>
      <c r="AD258" s="110"/>
      <c r="AE258" s="110"/>
      <c r="AF258" s="110"/>
      <c r="AG258" s="110">
        <v>0</v>
      </c>
    </row>
    <row r="259" spans="2:33" ht="15">
      <c r="B259" s="110"/>
      <c r="C259" s="110"/>
      <c r="D259" s="110">
        <v>2007</v>
      </c>
      <c r="E259" s="110">
        <v>1</v>
      </c>
      <c r="F259" s="110">
        <v>0</v>
      </c>
      <c r="G259" s="110">
        <v>0</v>
      </c>
      <c r="H259" s="110"/>
      <c r="I259" s="110">
        <v>0</v>
      </c>
      <c r="J259" s="110">
        <v>0</v>
      </c>
      <c r="K259" s="110">
        <v>0</v>
      </c>
      <c r="L259" s="110">
        <v>0</v>
      </c>
      <c r="M259" s="110">
        <v>0</v>
      </c>
      <c r="N259" s="110">
        <v>0</v>
      </c>
      <c r="O259" s="110">
        <v>0</v>
      </c>
      <c r="P259" s="110">
        <v>0</v>
      </c>
      <c r="Q259" s="110">
        <v>2</v>
      </c>
      <c r="R259" s="110"/>
      <c r="S259" s="110">
        <v>0</v>
      </c>
      <c r="T259" s="110">
        <v>0</v>
      </c>
      <c r="U259" s="110">
        <v>0</v>
      </c>
      <c r="V259" s="110">
        <v>0</v>
      </c>
      <c r="W259" s="110"/>
      <c r="X259" s="110">
        <v>0</v>
      </c>
      <c r="Y259" s="110">
        <v>0</v>
      </c>
      <c r="Z259" s="110">
        <v>0</v>
      </c>
      <c r="AA259" s="110">
        <v>0</v>
      </c>
      <c r="AB259" s="110">
        <v>0</v>
      </c>
      <c r="AC259" s="110">
        <v>0</v>
      </c>
      <c r="AD259" s="110">
        <v>0</v>
      </c>
      <c r="AE259" s="110">
        <v>0</v>
      </c>
      <c r="AF259" s="110">
        <v>0</v>
      </c>
      <c r="AG259" s="110">
        <v>0</v>
      </c>
    </row>
    <row r="260" spans="2:33" ht="15">
      <c r="B260" s="110"/>
      <c r="C260" s="110"/>
      <c r="D260" s="110">
        <v>2008</v>
      </c>
      <c r="E260" s="110">
        <v>0</v>
      </c>
      <c r="F260" s="110">
        <v>1</v>
      </c>
      <c r="G260" s="110">
        <v>0</v>
      </c>
      <c r="H260" s="110"/>
      <c r="I260" s="110">
        <v>0</v>
      </c>
      <c r="J260" s="110">
        <v>1</v>
      </c>
      <c r="K260" s="110">
        <v>2</v>
      </c>
      <c r="L260" s="110">
        <v>0</v>
      </c>
      <c r="M260" s="110">
        <v>0</v>
      </c>
      <c r="N260" s="110">
        <v>0</v>
      </c>
      <c r="O260" s="110">
        <v>0</v>
      </c>
      <c r="P260" s="110">
        <v>0</v>
      </c>
      <c r="Q260" s="110">
        <v>0</v>
      </c>
      <c r="R260" s="110"/>
      <c r="S260" s="110">
        <v>0</v>
      </c>
      <c r="T260" s="110">
        <v>0</v>
      </c>
      <c r="U260" s="110">
        <v>0</v>
      </c>
      <c r="V260" s="110">
        <v>0</v>
      </c>
      <c r="W260" s="110"/>
      <c r="X260" s="110">
        <v>0</v>
      </c>
      <c r="Y260" s="110">
        <v>0</v>
      </c>
      <c r="Z260" s="110">
        <v>0</v>
      </c>
      <c r="AA260" s="110">
        <v>0</v>
      </c>
      <c r="AB260" s="110">
        <v>0</v>
      </c>
      <c r="AC260" s="110">
        <v>0</v>
      </c>
      <c r="AD260" s="110">
        <v>0</v>
      </c>
      <c r="AE260" s="110">
        <v>0</v>
      </c>
      <c r="AF260" s="110">
        <v>0</v>
      </c>
      <c r="AG260" s="110">
        <v>0</v>
      </c>
    </row>
    <row r="261" spans="2:33" ht="15">
      <c r="B261" s="110"/>
      <c r="C261" s="110"/>
      <c r="D261" s="110">
        <v>2009</v>
      </c>
      <c r="E261" s="110">
        <v>3</v>
      </c>
      <c r="F261" s="110">
        <v>0</v>
      </c>
      <c r="G261" s="110">
        <v>0</v>
      </c>
      <c r="H261" s="110">
        <v>0</v>
      </c>
      <c r="I261" s="110">
        <v>0</v>
      </c>
      <c r="J261" s="110">
        <v>0</v>
      </c>
      <c r="K261" s="110">
        <v>3</v>
      </c>
      <c r="L261" s="110">
        <v>0</v>
      </c>
      <c r="M261" s="110">
        <v>0</v>
      </c>
      <c r="N261" s="110">
        <v>0</v>
      </c>
      <c r="O261" s="110">
        <v>1</v>
      </c>
      <c r="P261" s="110">
        <v>0</v>
      </c>
      <c r="Q261" s="110">
        <v>0</v>
      </c>
      <c r="R261" s="110"/>
      <c r="S261" s="110">
        <v>0</v>
      </c>
      <c r="T261" s="110">
        <v>0</v>
      </c>
      <c r="U261" s="110">
        <v>0</v>
      </c>
      <c r="V261" s="110">
        <v>0</v>
      </c>
      <c r="W261" s="110">
        <v>0</v>
      </c>
      <c r="X261" s="110">
        <v>0</v>
      </c>
      <c r="Y261" s="110">
        <v>0</v>
      </c>
      <c r="Z261" s="110">
        <v>0</v>
      </c>
      <c r="AA261" s="110">
        <v>0</v>
      </c>
      <c r="AB261" s="110">
        <v>0</v>
      </c>
      <c r="AC261" s="110">
        <v>0</v>
      </c>
      <c r="AD261" s="110">
        <v>0</v>
      </c>
      <c r="AE261" s="110">
        <v>0</v>
      </c>
      <c r="AF261" s="110">
        <v>0</v>
      </c>
      <c r="AG261" s="110">
        <v>0</v>
      </c>
    </row>
    <row r="262" spans="2:33" ht="15">
      <c r="B262" s="110"/>
      <c r="C262" s="110"/>
      <c r="D262" s="110">
        <v>2010</v>
      </c>
      <c r="E262" s="110">
        <v>0</v>
      </c>
      <c r="F262" s="110">
        <v>0</v>
      </c>
      <c r="G262" s="110">
        <v>0</v>
      </c>
      <c r="H262" s="110">
        <v>0</v>
      </c>
      <c r="I262" s="110">
        <v>0</v>
      </c>
      <c r="J262" s="110">
        <v>0</v>
      </c>
      <c r="K262" s="110">
        <v>1</v>
      </c>
      <c r="L262" s="110">
        <v>0</v>
      </c>
      <c r="M262" s="110">
        <v>0</v>
      </c>
      <c r="N262" s="110">
        <v>0</v>
      </c>
      <c r="O262" s="110">
        <v>0</v>
      </c>
      <c r="P262" s="110">
        <v>0</v>
      </c>
      <c r="Q262" s="110">
        <v>0</v>
      </c>
      <c r="R262" s="110">
        <v>0</v>
      </c>
      <c r="S262" s="110">
        <v>0</v>
      </c>
      <c r="T262" s="110">
        <v>0</v>
      </c>
      <c r="U262" s="110">
        <v>0</v>
      </c>
      <c r="V262" s="110">
        <v>0</v>
      </c>
      <c r="W262" s="110">
        <v>0</v>
      </c>
      <c r="X262" s="110">
        <v>0</v>
      </c>
      <c r="Y262" s="110">
        <v>0</v>
      </c>
      <c r="Z262" s="114">
        <v>4</v>
      </c>
      <c r="AA262" s="110">
        <v>0</v>
      </c>
      <c r="AB262" s="110">
        <v>0</v>
      </c>
      <c r="AC262" s="110">
        <v>0</v>
      </c>
      <c r="AD262" s="110">
        <v>0</v>
      </c>
      <c r="AE262" s="110">
        <v>0</v>
      </c>
      <c r="AF262" s="110">
        <v>1</v>
      </c>
      <c r="AG262" s="110">
        <v>0</v>
      </c>
    </row>
    <row r="263" spans="2:33" ht="15">
      <c r="B263" s="110"/>
      <c r="C263" s="110"/>
      <c r="D263" s="110">
        <v>2011</v>
      </c>
      <c r="E263" s="110">
        <v>0</v>
      </c>
      <c r="F263" s="110">
        <v>0</v>
      </c>
      <c r="G263" s="110">
        <v>0</v>
      </c>
      <c r="H263" s="110">
        <v>0</v>
      </c>
      <c r="I263" s="110">
        <v>0</v>
      </c>
      <c r="J263" s="110">
        <v>0</v>
      </c>
      <c r="K263" s="110">
        <v>1</v>
      </c>
      <c r="L263" s="110">
        <v>0</v>
      </c>
      <c r="M263" s="110">
        <v>0</v>
      </c>
      <c r="N263" s="110">
        <v>0</v>
      </c>
      <c r="O263" s="110">
        <v>0</v>
      </c>
      <c r="P263" s="110">
        <v>0</v>
      </c>
      <c r="Q263" s="110">
        <v>0</v>
      </c>
      <c r="R263" s="110">
        <v>0</v>
      </c>
      <c r="S263" s="110">
        <v>0</v>
      </c>
      <c r="T263" s="110">
        <v>0</v>
      </c>
      <c r="U263" s="110">
        <v>0</v>
      </c>
      <c r="V263" s="110">
        <v>0</v>
      </c>
      <c r="W263" s="110">
        <v>0</v>
      </c>
      <c r="X263" s="110">
        <v>0</v>
      </c>
      <c r="Y263" s="110">
        <v>0</v>
      </c>
      <c r="Z263" s="110">
        <v>0</v>
      </c>
      <c r="AA263" s="110">
        <v>1</v>
      </c>
      <c r="AB263" s="110">
        <v>0</v>
      </c>
      <c r="AC263" s="110">
        <v>0</v>
      </c>
      <c r="AD263" s="110">
        <v>0</v>
      </c>
      <c r="AE263" s="110">
        <v>0</v>
      </c>
      <c r="AF263" s="110">
        <v>0</v>
      </c>
      <c r="AG263" s="110">
        <v>0</v>
      </c>
    </row>
    <row r="264" spans="2:33" ht="15">
      <c r="B264" s="110"/>
      <c r="C264" s="110"/>
      <c r="D264" s="110">
        <v>2012</v>
      </c>
      <c r="E264" s="110">
        <v>0</v>
      </c>
      <c r="F264" s="110">
        <v>0</v>
      </c>
      <c r="G264" s="110">
        <v>0</v>
      </c>
      <c r="H264" s="110">
        <v>0</v>
      </c>
      <c r="I264" s="110">
        <v>0</v>
      </c>
      <c r="J264" s="110">
        <v>0</v>
      </c>
      <c r="K264" s="112">
        <v>5</v>
      </c>
      <c r="L264" s="110">
        <v>0</v>
      </c>
      <c r="M264" s="110">
        <v>0</v>
      </c>
      <c r="N264" s="110">
        <v>0</v>
      </c>
      <c r="O264" s="110">
        <v>1</v>
      </c>
      <c r="P264" s="110">
        <v>0</v>
      </c>
      <c r="Q264" s="110">
        <v>0</v>
      </c>
      <c r="R264" s="110">
        <v>0</v>
      </c>
      <c r="S264" s="110">
        <v>0</v>
      </c>
      <c r="T264" s="110">
        <v>0</v>
      </c>
      <c r="U264" s="110">
        <v>0</v>
      </c>
      <c r="V264" s="110">
        <v>0</v>
      </c>
      <c r="W264" s="110">
        <v>0</v>
      </c>
      <c r="X264" s="110">
        <v>0</v>
      </c>
      <c r="Y264" s="110">
        <v>0</v>
      </c>
      <c r="Z264" s="110">
        <v>0</v>
      </c>
      <c r="AA264" s="110">
        <v>0</v>
      </c>
      <c r="AB264" s="110">
        <v>0</v>
      </c>
      <c r="AC264" s="110">
        <v>0</v>
      </c>
      <c r="AD264" s="110">
        <v>0</v>
      </c>
      <c r="AE264" s="110">
        <v>0</v>
      </c>
      <c r="AF264" s="110">
        <v>0</v>
      </c>
      <c r="AG264" s="110">
        <v>0</v>
      </c>
    </row>
    <row r="265" spans="2:33" ht="15">
      <c r="B265" s="110"/>
      <c r="C265" s="110"/>
      <c r="D265" s="110">
        <v>2013</v>
      </c>
      <c r="E265" s="110">
        <v>0</v>
      </c>
      <c r="F265" s="110">
        <v>0</v>
      </c>
      <c r="G265" s="110">
        <v>0</v>
      </c>
      <c r="H265" s="110">
        <v>0</v>
      </c>
      <c r="I265" s="110">
        <v>0</v>
      </c>
      <c r="J265" s="110">
        <v>0</v>
      </c>
      <c r="K265" s="110">
        <v>0</v>
      </c>
      <c r="L265" s="110">
        <v>0</v>
      </c>
      <c r="M265" s="110">
        <v>0</v>
      </c>
      <c r="N265" s="110">
        <v>0</v>
      </c>
      <c r="O265" s="110">
        <v>0</v>
      </c>
      <c r="P265" s="110">
        <v>0</v>
      </c>
      <c r="Q265" s="110">
        <v>0</v>
      </c>
      <c r="R265" s="110">
        <v>0</v>
      </c>
      <c r="S265" s="110">
        <v>0</v>
      </c>
      <c r="T265" s="110">
        <v>0</v>
      </c>
      <c r="U265" s="110">
        <v>0</v>
      </c>
      <c r="V265" s="110">
        <v>0</v>
      </c>
      <c r="W265" s="110">
        <v>0</v>
      </c>
      <c r="X265" s="110">
        <v>0</v>
      </c>
      <c r="Y265" s="110">
        <v>0</v>
      </c>
      <c r="Z265" s="110">
        <v>0</v>
      </c>
      <c r="AA265" s="110">
        <v>0</v>
      </c>
      <c r="AB265" s="110">
        <v>0</v>
      </c>
      <c r="AC265" s="110">
        <v>0</v>
      </c>
      <c r="AD265" s="110">
        <v>0</v>
      </c>
      <c r="AE265" s="110">
        <v>0</v>
      </c>
      <c r="AF265" s="110">
        <v>0</v>
      </c>
      <c r="AG265" s="110">
        <v>0</v>
      </c>
    </row>
    <row r="266" spans="2:33" ht="15">
      <c r="B266" s="110"/>
      <c r="C266" s="110"/>
      <c r="D266" s="110">
        <v>2014</v>
      </c>
      <c r="E266" s="110">
        <v>0</v>
      </c>
      <c r="F266" s="110">
        <v>1</v>
      </c>
      <c r="G266" s="110">
        <v>0</v>
      </c>
      <c r="H266" s="110">
        <v>0</v>
      </c>
      <c r="I266" s="110">
        <v>0</v>
      </c>
      <c r="J266" s="110">
        <v>0</v>
      </c>
      <c r="K266" s="110">
        <v>2</v>
      </c>
      <c r="L266" s="110">
        <v>0</v>
      </c>
      <c r="M266" s="110">
        <v>0</v>
      </c>
      <c r="N266" s="110">
        <v>0</v>
      </c>
      <c r="O266" s="110">
        <v>0</v>
      </c>
      <c r="P266" s="110">
        <v>0</v>
      </c>
      <c r="Q266" s="110">
        <v>0</v>
      </c>
      <c r="R266" s="110">
        <v>0</v>
      </c>
      <c r="S266" s="110">
        <v>0</v>
      </c>
      <c r="T266" s="110">
        <v>0</v>
      </c>
      <c r="U266" s="110">
        <v>0</v>
      </c>
      <c r="V266" s="110">
        <v>0</v>
      </c>
      <c r="W266" s="110">
        <v>0</v>
      </c>
      <c r="X266" s="110">
        <v>0</v>
      </c>
      <c r="Y266" s="110">
        <v>0</v>
      </c>
      <c r="Z266" s="110">
        <v>0</v>
      </c>
      <c r="AA266" s="110">
        <v>0</v>
      </c>
      <c r="AB266" s="110">
        <v>0</v>
      </c>
      <c r="AC266" s="110">
        <v>0</v>
      </c>
      <c r="AD266" s="110">
        <v>0</v>
      </c>
      <c r="AE266" s="110">
        <v>0</v>
      </c>
      <c r="AF266" s="110">
        <v>0</v>
      </c>
      <c r="AG266" s="110">
        <v>0</v>
      </c>
    </row>
    <row r="267" spans="2:33" ht="15">
      <c r="B267" s="110"/>
      <c r="C267" s="110"/>
      <c r="D267" s="110">
        <v>2015</v>
      </c>
      <c r="E267" s="110">
        <v>0</v>
      </c>
      <c r="F267" s="110">
        <v>0</v>
      </c>
      <c r="G267" s="110">
        <v>0</v>
      </c>
      <c r="H267" s="110">
        <v>0</v>
      </c>
      <c r="I267" s="110">
        <v>0</v>
      </c>
      <c r="J267" s="110">
        <v>0</v>
      </c>
      <c r="K267" s="110">
        <v>0</v>
      </c>
      <c r="L267" s="110">
        <v>0</v>
      </c>
      <c r="M267" s="110">
        <v>0</v>
      </c>
      <c r="N267" s="110">
        <v>0</v>
      </c>
      <c r="O267" s="110">
        <v>0</v>
      </c>
      <c r="P267" s="110">
        <v>0</v>
      </c>
      <c r="Q267" s="110">
        <v>0</v>
      </c>
      <c r="R267" s="110">
        <v>0</v>
      </c>
      <c r="S267" s="110">
        <v>0</v>
      </c>
      <c r="T267" s="110">
        <v>0</v>
      </c>
      <c r="U267" s="110">
        <v>0</v>
      </c>
      <c r="V267" s="110">
        <v>0</v>
      </c>
      <c r="W267" s="110">
        <v>0</v>
      </c>
      <c r="X267" s="110">
        <v>0</v>
      </c>
      <c r="Y267" s="110">
        <v>0</v>
      </c>
      <c r="Z267" s="110">
        <v>0</v>
      </c>
      <c r="AA267" s="110">
        <v>0</v>
      </c>
      <c r="AB267" s="110">
        <v>0</v>
      </c>
      <c r="AC267" s="110">
        <v>0</v>
      </c>
      <c r="AD267" s="110">
        <v>0</v>
      </c>
      <c r="AE267" s="110">
        <v>0</v>
      </c>
      <c r="AF267" s="110">
        <v>0</v>
      </c>
      <c r="AG267" s="110">
        <v>0</v>
      </c>
    </row>
    <row r="268" spans="2:33" ht="15">
      <c r="B268" s="110"/>
      <c r="C268" s="110"/>
      <c r="D268" s="110">
        <v>2016</v>
      </c>
      <c r="E268" s="110">
        <v>0</v>
      </c>
      <c r="F268" s="110">
        <v>0</v>
      </c>
      <c r="G268" s="110">
        <v>0</v>
      </c>
      <c r="H268" s="110">
        <v>0</v>
      </c>
      <c r="I268" s="110">
        <v>0</v>
      </c>
      <c r="J268" s="110">
        <v>1</v>
      </c>
      <c r="K268" s="110">
        <v>0</v>
      </c>
      <c r="L268" s="110">
        <v>0</v>
      </c>
      <c r="M268" s="110">
        <v>0</v>
      </c>
      <c r="N268" s="110">
        <v>0</v>
      </c>
      <c r="O268" s="110">
        <v>0</v>
      </c>
      <c r="P268" s="110">
        <v>0</v>
      </c>
      <c r="Q268" s="110">
        <v>0</v>
      </c>
      <c r="R268" s="110">
        <v>0</v>
      </c>
      <c r="S268" s="110">
        <v>0</v>
      </c>
      <c r="T268" s="110">
        <v>0</v>
      </c>
      <c r="U268" s="110">
        <v>0</v>
      </c>
      <c r="V268" s="110">
        <v>0</v>
      </c>
      <c r="W268" s="110">
        <v>0</v>
      </c>
      <c r="X268" s="110">
        <v>0</v>
      </c>
      <c r="Y268" s="110">
        <v>0</v>
      </c>
      <c r="Z268" s="110">
        <v>0</v>
      </c>
      <c r="AA268" s="110">
        <v>0</v>
      </c>
      <c r="AB268" s="110">
        <v>0</v>
      </c>
      <c r="AC268" s="110">
        <v>0</v>
      </c>
      <c r="AD268" s="110">
        <v>0</v>
      </c>
      <c r="AE268" s="110">
        <v>0</v>
      </c>
      <c r="AF268" s="110">
        <v>0</v>
      </c>
      <c r="AG268" s="110">
        <v>0</v>
      </c>
    </row>
    <row r="269" spans="2:33" ht="15">
      <c r="B269" s="110"/>
      <c r="C269" s="110"/>
      <c r="D269" s="110">
        <v>2017</v>
      </c>
      <c r="E269" s="110">
        <v>0</v>
      </c>
      <c r="F269" s="110">
        <v>0</v>
      </c>
      <c r="G269" s="110">
        <v>0</v>
      </c>
      <c r="H269" s="110">
        <v>0</v>
      </c>
      <c r="I269" s="110">
        <v>0</v>
      </c>
      <c r="J269" s="110">
        <v>0</v>
      </c>
      <c r="K269" s="110">
        <v>0</v>
      </c>
      <c r="L269" s="110">
        <v>0</v>
      </c>
      <c r="M269" s="110">
        <v>0</v>
      </c>
      <c r="N269" s="110">
        <v>0</v>
      </c>
      <c r="O269" s="110">
        <v>0</v>
      </c>
      <c r="P269" s="110">
        <v>0</v>
      </c>
      <c r="Q269" s="110">
        <v>0</v>
      </c>
      <c r="R269" s="110">
        <v>0</v>
      </c>
      <c r="S269" s="110">
        <v>0</v>
      </c>
      <c r="T269" s="110">
        <v>0</v>
      </c>
      <c r="U269" s="110">
        <v>0</v>
      </c>
      <c r="V269" s="110">
        <v>0</v>
      </c>
      <c r="W269" s="110">
        <v>0</v>
      </c>
      <c r="X269" s="110">
        <v>0</v>
      </c>
      <c r="Y269" s="110">
        <v>0</v>
      </c>
      <c r="Z269" s="110">
        <v>0</v>
      </c>
      <c r="AA269" s="110">
        <v>1</v>
      </c>
      <c r="AB269" s="110">
        <v>0</v>
      </c>
      <c r="AC269" s="110">
        <v>0</v>
      </c>
      <c r="AD269" s="110">
        <v>1</v>
      </c>
      <c r="AE269" s="110">
        <v>0</v>
      </c>
      <c r="AF269" s="110">
        <v>1</v>
      </c>
      <c r="AG269" s="110">
        <v>0</v>
      </c>
    </row>
    <row r="270" spans="2:33" ht="15">
      <c r="B270" s="110"/>
      <c r="C270" s="110"/>
      <c r="D270" s="110">
        <v>2018</v>
      </c>
      <c r="E270" s="110">
        <v>0</v>
      </c>
      <c r="F270" s="110">
        <v>0</v>
      </c>
      <c r="G270" s="110">
        <v>0</v>
      </c>
      <c r="H270" s="110">
        <v>1</v>
      </c>
      <c r="I270" s="110">
        <v>0</v>
      </c>
      <c r="J270" s="110">
        <v>0</v>
      </c>
      <c r="K270" s="110">
        <v>0</v>
      </c>
      <c r="L270" s="110">
        <v>0</v>
      </c>
      <c r="M270" s="110">
        <v>0</v>
      </c>
      <c r="N270" s="110">
        <v>0</v>
      </c>
      <c r="O270" s="110">
        <v>0</v>
      </c>
      <c r="P270" s="110">
        <v>0</v>
      </c>
      <c r="Q270" s="110">
        <v>0</v>
      </c>
      <c r="R270" s="110">
        <v>0</v>
      </c>
      <c r="S270" s="110">
        <v>0</v>
      </c>
      <c r="T270" s="110">
        <v>0</v>
      </c>
      <c r="U270" s="110">
        <v>0</v>
      </c>
      <c r="V270" s="110">
        <v>0</v>
      </c>
      <c r="W270" s="110">
        <v>0</v>
      </c>
      <c r="X270" s="110">
        <v>0</v>
      </c>
      <c r="Y270" s="110">
        <v>0</v>
      </c>
      <c r="Z270" s="110">
        <v>0</v>
      </c>
      <c r="AA270" s="110">
        <v>0</v>
      </c>
      <c r="AB270" s="110">
        <v>0</v>
      </c>
      <c r="AC270" s="110">
        <v>0</v>
      </c>
      <c r="AD270" s="110">
        <v>0</v>
      </c>
      <c r="AE270" s="110">
        <v>0</v>
      </c>
      <c r="AF270" s="110">
        <v>0</v>
      </c>
      <c r="AG270" s="110">
        <v>0</v>
      </c>
    </row>
    <row r="271" spans="2:33" ht="15">
      <c r="B271" s="110"/>
      <c r="C271" s="110"/>
      <c r="D271" s="110">
        <v>2019</v>
      </c>
      <c r="E271" s="110">
        <v>0</v>
      </c>
      <c r="F271" s="110">
        <v>0</v>
      </c>
      <c r="G271" s="110">
        <v>0</v>
      </c>
      <c r="H271" s="110">
        <v>0</v>
      </c>
      <c r="I271" s="110">
        <v>0</v>
      </c>
      <c r="J271" s="110">
        <v>0</v>
      </c>
      <c r="K271" s="110">
        <v>1</v>
      </c>
      <c r="L271" s="110">
        <v>0</v>
      </c>
      <c r="M271" s="110">
        <v>0</v>
      </c>
      <c r="N271" s="110">
        <v>0</v>
      </c>
      <c r="O271" s="110">
        <v>0</v>
      </c>
      <c r="P271" s="110">
        <v>0</v>
      </c>
      <c r="Q271" s="110">
        <v>0</v>
      </c>
      <c r="R271" s="110">
        <v>0</v>
      </c>
      <c r="S271" s="110">
        <v>0</v>
      </c>
      <c r="T271" s="110">
        <v>0</v>
      </c>
      <c r="U271" s="110">
        <v>0</v>
      </c>
      <c r="V271" s="110">
        <v>0</v>
      </c>
      <c r="W271" s="110">
        <v>0</v>
      </c>
      <c r="X271" s="110">
        <v>0</v>
      </c>
      <c r="Y271" s="110">
        <v>0</v>
      </c>
      <c r="Z271" s="110">
        <v>0</v>
      </c>
      <c r="AA271" s="110">
        <v>0</v>
      </c>
      <c r="AB271" s="110">
        <v>0</v>
      </c>
      <c r="AC271" s="110">
        <v>0</v>
      </c>
      <c r="AD271" s="110">
        <v>0</v>
      </c>
      <c r="AE271" s="110">
        <v>0</v>
      </c>
      <c r="AF271" s="110">
        <v>0</v>
      </c>
      <c r="AG271" s="110">
        <v>0</v>
      </c>
    </row>
    <row r="272" spans="2:33" ht="15">
      <c r="B272" s="110"/>
      <c r="C272" s="110"/>
      <c r="D272" s="110">
        <v>2020</v>
      </c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</row>
    <row r="273" spans="2:33" ht="15">
      <c r="B273" s="109" t="s">
        <v>342</v>
      </c>
      <c r="C273" s="109" t="s">
        <v>670</v>
      </c>
      <c r="D273" s="109">
        <v>2006</v>
      </c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  <c r="AD273" s="109"/>
      <c r="AE273" s="109"/>
      <c r="AF273" s="109"/>
      <c r="AG273" s="109"/>
    </row>
    <row r="274" spans="2:33" ht="15">
      <c r="B274" s="109"/>
      <c r="C274" s="109"/>
      <c r="D274" s="109">
        <v>2007</v>
      </c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</row>
    <row r="275" spans="2:33" ht="15">
      <c r="B275" s="109"/>
      <c r="C275" s="109"/>
      <c r="D275" s="109">
        <v>2008</v>
      </c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</row>
    <row r="276" spans="2:33" ht="15">
      <c r="B276" s="109"/>
      <c r="C276" s="109"/>
      <c r="D276" s="109">
        <v>2009</v>
      </c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  <c r="AD276" s="109"/>
      <c r="AE276" s="109"/>
      <c r="AF276" s="109"/>
      <c r="AG276" s="109"/>
    </row>
    <row r="277" spans="2:33" ht="15">
      <c r="B277" s="109"/>
      <c r="C277" s="109"/>
      <c r="D277" s="109">
        <v>2010</v>
      </c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  <c r="AD277" s="109"/>
      <c r="AE277" s="109"/>
      <c r="AF277" s="109"/>
      <c r="AG277" s="109"/>
    </row>
    <row r="278" spans="2:33" ht="15">
      <c r="B278" s="109"/>
      <c r="C278" s="109"/>
      <c r="D278" s="109">
        <v>2011</v>
      </c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  <c r="AD278" s="109"/>
      <c r="AE278" s="109"/>
      <c r="AF278" s="109"/>
      <c r="AG278" s="109"/>
    </row>
    <row r="279" spans="2:33" ht="15">
      <c r="B279" s="109"/>
      <c r="C279" s="109"/>
      <c r="D279" s="109">
        <v>2012</v>
      </c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  <c r="AD279" s="109"/>
      <c r="AE279" s="109"/>
      <c r="AF279" s="109"/>
      <c r="AG279" s="109"/>
    </row>
    <row r="280" spans="2:33" ht="15">
      <c r="B280" s="109"/>
      <c r="C280" s="109"/>
      <c r="D280" s="109">
        <v>2013</v>
      </c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  <c r="AD280" s="109"/>
      <c r="AE280" s="109"/>
      <c r="AF280" s="109"/>
      <c r="AG280" s="109"/>
    </row>
    <row r="281" spans="2:33" ht="15">
      <c r="B281" s="109"/>
      <c r="C281" s="109"/>
      <c r="D281" s="109">
        <v>2014</v>
      </c>
      <c r="E281" s="109">
        <v>0</v>
      </c>
      <c r="F281" s="109"/>
      <c r="G281" s="109"/>
      <c r="H281" s="109">
        <v>0</v>
      </c>
      <c r="I281" s="109"/>
      <c r="J281" s="109"/>
      <c r="K281" s="109"/>
      <c r="L281" s="109"/>
      <c r="M281" s="109"/>
      <c r="N281" s="109"/>
      <c r="O281" s="109">
        <v>0</v>
      </c>
      <c r="P281" s="109">
        <v>0</v>
      </c>
      <c r="Q281" s="109"/>
      <c r="R281" s="109">
        <v>0</v>
      </c>
      <c r="S281" s="109"/>
      <c r="T281" s="109">
        <v>0</v>
      </c>
      <c r="U281" s="109"/>
      <c r="V281" s="109"/>
      <c r="W281" s="109">
        <v>0</v>
      </c>
      <c r="X281" s="109"/>
      <c r="Y281" s="109">
        <v>0</v>
      </c>
      <c r="Z281" s="109">
        <v>0</v>
      </c>
      <c r="AA281" s="109"/>
      <c r="AB281" s="109">
        <v>0</v>
      </c>
      <c r="AC281" s="109">
        <v>0</v>
      </c>
      <c r="AD281" s="109">
        <v>0</v>
      </c>
      <c r="AE281" s="109"/>
      <c r="AF281" s="109"/>
      <c r="AG281" s="109">
        <v>0</v>
      </c>
    </row>
    <row r="282" spans="2:33" ht="15">
      <c r="B282" s="109"/>
      <c r="C282" s="109"/>
      <c r="D282" s="109">
        <v>2015</v>
      </c>
      <c r="E282" s="109">
        <v>0</v>
      </c>
      <c r="F282" s="109">
        <v>0</v>
      </c>
      <c r="G282" s="109">
        <v>0</v>
      </c>
      <c r="H282" s="109">
        <v>0</v>
      </c>
      <c r="I282" s="109">
        <v>0</v>
      </c>
      <c r="J282" s="109">
        <v>0</v>
      </c>
      <c r="K282" s="109">
        <v>0</v>
      </c>
      <c r="L282" s="109">
        <v>0</v>
      </c>
      <c r="M282" s="109">
        <v>0</v>
      </c>
      <c r="N282" s="109">
        <v>0</v>
      </c>
      <c r="O282" s="109">
        <v>0</v>
      </c>
      <c r="P282" s="109">
        <v>0</v>
      </c>
      <c r="Q282" s="109">
        <v>0</v>
      </c>
      <c r="R282" s="109">
        <v>0</v>
      </c>
      <c r="S282" s="109">
        <v>0</v>
      </c>
      <c r="T282" s="109">
        <v>0</v>
      </c>
      <c r="U282" s="109">
        <v>0</v>
      </c>
      <c r="V282" s="109">
        <v>0</v>
      </c>
      <c r="W282" s="109">
        <v>0</v>
      </c>
      <c r="X282" s="109">
        <v>0</v>
      </c>
      <c r="Y282" s="109">
        <v>0</v>
      </c>
      <c r="Z282" s="109">
        <v>0</v>
      </c>
      <c r="AA282" s="109">
        <v>0</v>
      </c>
      <c r="AB282" s="109">
        <v>0</v>
      </c>
      <c r="AC282" s="109">
        <v>0</v>
      </c>
      <c r="AD282" s="109">
        <v>0</v>
      </c>
      <c r="AE282" s="109">
        <v>0</v>
      </c>
      <c r="AF282" s="109">
        <v>0</v>
      </c>
      <c r="AG282" s="109">
        <v>0</v>
      </c>
    </row>
    <row r="283" spans="2:33" ht="15">
      <c r="B283" s="109"/>
      <c r="C283" s="109"/>
      <c r="D283" s="109">
        <v>2016</v>
      </c>
      <c r="E283" s="109">
        <v>0</v>
      </c>
      <c r="F283" s="109">
        <v>0</v>
      </c>
      <c r="G283" s="109">
        <v>0</v>
      </c>
      <c r="H283" s="109">
        <v>0</v>
      </c>
      <c r="I283" s="109">
        <v>0</v>
      </c>
      <c r="J283" s="109">
        <v>0</v>
      </c>
      <c r="K283" s="109">
        <v>0</v>
      </c>
      <c r="L283" s="109">
        <v>0</v>
      </c>
      <c r="M283" s="109">
        <v>0</v>
      </c>
      <c r="N283" s="109">
        <v>0</v>
      </c>
      <c r="O283" s="109">
        <v>0</v>
      </c>
      <c r="P283" s="109">
        <v>0</v>
      </c>
      <c r="Q283" s="109">
        <v>0</v>
      </c>
      <c r="R283" s="109">
        <v>0</v>
      </c>
      <c r="S283" s="109">
        <v>0</v>
      </c>
      <c r="T283" s="109">
        <v>0</v>
      </c>
      <c r="U283" s="109">
        <v>0</v>
      </c>
      <c r="V283" s="109">
        <v>0</v>
      </c>
      <c r="W283" s="109">
        <v>0</v>
      </c>
      <c r="X283" s="109">
        <v>0</v>
      </c>
      <c r="Y283" s="109">
        <v>0</v>
      </c>
      <c r="Z283" s="109">
        <v>0</v>
      </c>
      <c r="AA283" s="109">
        <v>0</v>
      </c>
      <c r="AB283" s="109">
        <v>0</v>
      </c>
      <c r="AC283" s="109">
        <v>0</v>
      </c>
      <c r="AD283" s="109">
        <v>0</v>
      </c>
      <c r="AE283" s="109">
        <v>0</v>
      </c>
      <c r="AF283" s="109">
        <v>0</v>
      </c>
      <c r="AG283" s="109">
        <v>0</v>
      </c>
    </row>
    <row r="284" spans="2:33" ht="15">
      <c r="B284" s="109"/>
      <c r="C284" s="109"/>
      <c r="D284" s="109">
        <v>2017</v>
      </c>
      <c r="E284" s="109">
        <v>0</v>
      </c>
      <c r="F284" s="109">
        <v>0</v>
      </c>
      <c r="G284" s="109">
        <v>0</v>
      </c>
      <c r="H284" s="109">
        <v>0</v>
      </c>
      <c r="I284" s="109">
        <v>0</v>
      </c>
      <c r="J284" s="109">
        <v>0</v>
      </c>
      <c r="K284" s="109">
        <v>0</v>
      </c>
      <c r="L284" s="109">
        <v>0</v>
      </c>
      <c r="M284" s="109">
        <v>0</v>
      </c>
      <c r="N284" s="109">
        <v>0</v>
      </c>
      <c r="O284" s="109">
        <v>0</v>
      </c>
      <c r="P284" s="109">
        <v>0</v>
      </c>
      <c r="Q284" s="109">
        <v>0</v>
      </c>
      <c r="R284" s="109">
        <v>0</v>
      </c>
      <c r="S284" s="109">
        <v>0</v>
      </c>
      <c r="T284" s="109">
        <v>0</v>
      </c>
      <c r="U284" s="109">
        <v>0</v>
      </c>
      <c r="V284" s="109">
        <v>0</v>
      </c>
      <c r="W284" s="109">
        <v>0</v>
      </c>
      <c r="X284" s="109">
        <v>0</v>
      </c>
      <c r="Y284" s="109">
        <v>0</v>
      </c>
      <c r="Z284" s="109">
        <v>0</v>
      </c>
      <c r="AA284" s="109">
        <v>0</v>
      </c>
      <c r="AB284" s="109">
        <v>0</v>
      </c>
      <c r="AC284" s="109">
        <v>0</v>
      </c>
      <c r="AD284" s="109">
        <v>0</v>
      </c>
      <c r="AE284" s="109">
        <v>0</v>
      </c>
      <c r="AF284" s="109">
        <v>1</v>
      </c>
      <c r="AG284" s="109">
        <v>0</v>
      </c>
    </row>
    <row r="285" spans="2:33" ht="15">
      <c r="B285" s="109"/>
      <c r="C285" s="109"/>
      <c r="D285" s="109">
        <v>2018</v>
      </c>
      <c r="E285" s="109">
        <v>0</v>
      </c>
      <c r="F285" s="109">
        <v>0</v>
      </c>
      <c r="G285" s="109">
        <v>0</v>
      </c>
      <c r="H285" s="109">
        <v>0</v>
      </c>
      <c r="I285" s="109">
        <v>0</v>
      </c>
      <c r="J285" s="109">
        <v>0</v>
      </c>
      <c r="K285" s="109">
        <v>0</v>
      </c>
      <c r="L285" s="109">
        <v>0</v>
      </c>
      <c r="M285" s="109">
        <v>0</v>
      </c>
      <c r="N285" s="109">
        <v>0</v>
      </c>
      <c r="O285" s="109">
        <v>0</v>
      </c>
      <c r="P285" s="109">
        <v>0</v>
      </c>
      <c r="Q285" s="109">
        <v>0</v>
      </c>
      <c r="R285" s="109">
        <v>0</v>
      </c>
      <c r="S285" s="109">
        <v>0</v>
      </c>
      <c r="T285" s="109">
        <v>0</v>
      </c>
      <c r="U285" s="109">
        <v>0</v>
      </c>
      <c r="V285" s="109">
        <v>0</v>
      </c>
      <c r="W285" s="109">
        <v>0</v>
      </c>
      <c r="X285" s="109">
        <v>0</v>
      </c>
      <c r="Y285" s="109">
        <v>0</v>
      </c>
      <c r="Z285" s="109">
        <v>0</v>
      </c>
      <c r="AA285" s="109">
        <v>0</v>
      </c>
      <c r="AB285" s="109">
        <v>0</v>
      </c>
      <c r="AC285" s="109">
        <v>0</v>
      </c>
      <c r="AD285" s="109">
        <v>0</v>
      </c>
      <c r="AE285" s="109">
        <v>0</v>
      </c>
      <c r="AF285" s="109">
        <v>0</v>
      </c>
      <c r="AG285" s="109">
        <v>0</v>
      </c>
    </row>
    <row r="286" spans="2:33" ht="15">
      <c r="B286" s="109"/>
      <c r="C286" s="109"/>
      <c r="D286" s="109">
        <v>2019</v>
      </c>
      <c r="E286" s="109">
        <v>0</v>
      </c>
      <c r="F286" s="109">
        <v>0</v>
      </c>
      <c r="G286" s="109">
        <v>0</v>
      </c>
      <c r="H286" s="109">
        <v>0</v>
      </c>
      <c r="I286" s="109">
        <v>0</v>
      </c>
      <c r="J286" s="109">
        <v>0</v>
      </c>
      <c r="K286" s="109">
        <v>0</v>
      </c>
      <c r="L286" s="109">
        <v>0</v>
      </c>
      <c r="M286" s="109">
        <v>0</v>
      </c>
      <c r="N286" s="109">
        <v>0</v>
      </c>
      <c r="O286" s="109">
        <v>0</v>
      </c>
      <c r="P286" s="109">
        <v>0</v>
      </c>
      <c r="Q286" s="109">
        <v>0</v>
      </c>
      <c r="R286" s="109">
        <v>0</v>
      </c>
      <c r="S286" s="109">
        <v>0</v>
      </c>
      <c r="T286" s="109">
        <v>0</v>
      </c>
      <c r="U286" s="109">
        <v>0</v>
      </c>
      <c r="V286" s="109">
        <v>0</v>
      </c>
      <c r="W286" s="109">
        <v>0</v>
      </c>
      <c r="X286" s="109">
        <v>0</v>
      </c>
      <c r="Y286" s="109">
        <v>0</v>
      </c>
      <c r="Z286" s="109">
        <v>0</v>
      </c>
      <c r="AA286" s="109">
        <v>0</v>
      </c>
      <c r="AB286" s="109">
        <v>0</v>
      </c>
      <c r="AC286" s="109">
        <v>0</v>
      </c>
      <c r="AD286" s="109">
        <v>0</v>
      </c>
      <c r="AE286" s="109">
        <v>0</v>
      </c>
      <c r="AF286" s="109">
        <v>0</v>
      </c>
      <c r="AG286" s="109">
        <v>0</v>
      </c>
    </row>
    <row r="287" spans="2:33" ht="15">
      <c r="B287" s="109"/>
      <c r="C287" s="109"/>
      <c r="D287" s="109">
        <v>2020</v>
      </c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</row>
    <row r="288" spans="2:33" ht="15">
      <c r="B288" s="110" t="s">
        <v>343</v>
      </c>
      <c r="C288" s="110" t="s">
        <v>671</v>
      </c>
      <c r="D288" s="110">
        <v>2006</v>
      </c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  <c r="AA288" s="110"/>
      <c r="AB288" s="110"/>
      <c r="AC288" s="110"/>
      <c r="AD288" s="110"/>
      <c r="AE288" s="110"/>
      <c r="AF288" s="110"/>
      <c r="AG288" s="110"/>
    </row>
    <row r="289" spans="2:33" ht="15">
      <c r="B289" s="110"/>
      <c r="C289" s="110"/>
      <c r="D289" s="110">
        <v>2007</v>
      </c>
      <c r="E289" s="110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  <c r="AA289" s="110"/>
      <c r="AB289" s="110"/>
      <c r="AC289" s="110"/>
      <c r="AD289" s="110"/>
      <c r="AE289" s="110"/>
      <c r="AF289" s="110"/>
      <c r="AG289" s="110"/>
    </row>
    <row r="290" spans="2:33" ht="15">
      <c r="B290" s="110"/>
      <c r="C290" s="110"/>
      <c r="D290" s="110">
        <v>2008</v>
      </c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  <c r="AA290" s="110"/>
      <c r="AB290" s="110"/>
      <c r="AC290" s="110"/>
      <c r="AD290" s="110"/>
      <c r="AE290" s="110"/>
      <c r="AF290" s="110"/>
      <c r="AG290" s="110"/>
    </row>
    <row r="291" spans="2:33" ht="15">
      <c r="B291" s="110"/>
      <c r="C291" s="110"/>
      <c r="D291" s="110">
        <v>2009</v>
      </c>
      <c r="E291" s="110"/>
      <c r="F291" s="110"/>
      <c r="G291" s="110"/>
      <c r="H291" s="110"/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  <c r="AA291" s="110"/>
      <c r="AB291" s="110"/>
      <c r="AC291" s="110"/>
      <c r="AD291" s="110"/>
      <c r="AE291" s="110"/>
      <c r="AF291" s="110"/>
      <c r="AG291" s="110"/>
    </row>
    <row r="292" spans="2:33" ht="15">
      <c r="B292" s="110"/>
      <c r="C292" s="110"/>
      <c r="D292" s="110">
        <v>2010</v>
      </c>
      <c r="E292" s="110"/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  <c r="AA292" s="110"/>
      <c r="AB292" s="110"/>
      <c r="AC292" s="110"/>
      <c r="AD292" s="110"/>
      <c r="AE292" s="110"/>
      <c r="AF292" s="110"/>
      <c r="AG292" s="110"/>
    </row>
    <row r="293" spans="2:33" ht="15">
      <c r="B293" s="110"/>
      <c r="C293" s="110"/>
      <c r="D293" s="110">
        <v>2011</v>
      </c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  <c r="AA293" s="110"/>
      <c r="AB293" s="110"/>
      <c r="AC293" s="110"/>
      <c r="AD293" s="110"/>
      <c r="AE293" s="110"/>
      <c r="AF293" s="110"/>
      <c r="AG293" s="110"/>
    </row>
    <row r="294" spans="2:33" ht="15">
      <c r="B294" s="110"/>
      <c r="C294" s="110"/>
      <c r="D294" s="110">
        <v>2012</v>
      </c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  <c r="AA294" s="110"/>
      <c r="AB294" s="110"/>
      <c r="AC294" s="110"/>
      <c r="AD294" s="110"/>
      <c r="AE294" s="110"/>
      <c r="AF294" s="110"/>
      <c r="AG294" s="110"/>
    </row>
    <row r="295" spans="2:33" ht="15">
      <c r="B295" s="110"/>
      <c r="C295" s="110"/>
      <c r="D295" s="110">
        <v>2013</v>
      </c>
      <c r="E295" s="110"/>
      <c r="F295" s="110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0"/>
      <c r="AD295" s="110"/>
      <c r="AE295" s="110"/>
      <c r="AF295" s="110"/>
      <c r="AG295" s="110"/>
    </row>
    <row r="296" spans="2:33" ht="15">
      <c r="B296" s="110"/>
      <c r="C296" s="110"/>
      <c r="D296" s="110">
        <v>2014</v>
      </c>
      <c r="E296" s="110">
        <v>0</v>
      </c>
      <c r="F296" s="110"/>
      <c r="G296" s="110"/>
      <c r="H296" s="110">
        <v>0</v>
      </c>
      <c r="I296" s="110"/>
      <c r="J296" s="110"/>
      <c r="K296" s="110"/>
      <c r="L296" s="110"/>
      <c r="M296" s="110">
        <v>0</v>
      </c>
      <c r="N296" s="110">
        <v>0</v>
      </c>
      <c r="O296" s="110">
        <v>0</v>
      </c>
      <c r="P296" s="110">
        <v>0</v>
      </c>
      <c r="Q296" s="110">
        <v>0</v>
      </c>
      <c r="R296" s="110">
        <v>0</v>
      </c>
      <c r="S296" s="110">
        <v>0</v>
      </c>
      <c r="T296" s="110">
        <v>0</v>
      </c>
      <c r="U296" s="110">
        <v>0</v>
      </c>
      <c r="V296" s="110"/>
      <c r="W296" s="110">
        <v>0</v>
      </c>
      <c r="X296" s="110"/>
      <c r="Y296" s="110">
        <v>0</v>
      </c>
      <c r="Z296" s="110">
        <v>0</v>
      </c>
      <c r="AA296" s="110"/>
      <c r="AB296" s="110">
        <v>0</v>
      </c>
      <c r="AC296" s="110">
        <v>0</v>
      </c>
      <c r="AD296" s="110">
        <v>0</v>
      </c>
      <c r="AE296" s="110"/>
      <c r="AF296" s="110"/>
      <c r="AG296" s="110">
        <v>0</v>
      </c>
    </row>
    <row r="297" spans="2:33" ht="15">
      <c r="B297" s="110"/>
      <c r="C297" s="110"/>
      <c r="D297" s="110">
        <v>2015</v>
      </c>
      <c r="E297" s="110">
        <v>0</v>
      </c>
      <c r="F297" s="110">
        <v>0</v>
      </c>
      <c r="G297" s="110">
        <v>0</v>
      </c>
      <c r="H297" s="110">
        <v>0</v>
      </c>
      <c r="I297" s="110">
        <v>0</v>
      </c>
      <c r="J297" s="110">
        <v>0</v>
      </c>
      <c r="K297" s="110">
        <v>0</v>
      </c>
      <c r="L297" s="110">
        <v>0</v>
      </c>
      <c r="M297" s="110">
        <v>0</v>
      </c>
      <c r="N297" s="110">
        <v>0</v>
      </c>
      <c r="O297" s="110">
        <v>0</v>
      </c>
      <c r="P297" s="110">
        <v>0</v>
      </c>
      <c r="Q297" s="110">
        <v>0</v>
      </c>
      <c r="R297" s="110">
        <v>0</v>
      </c>
      <c r="S297" s="110">
        <v>0</v>
      </c>
      <c r="T297" s="110">
        <v>0</v>
      </c>
      <c r="U297" s="110">
        <v>0</v>
      </c>
      <c r="V297" s="110">
        <v>0</v>
      </c>
      <c r="W297" s="110">
        <v>0</v>
      </c>
      <c r="X297" s="110">
        <v>0</v>
      </c>
      <c r="Y297" s="110">
        <v>0</v>
      </c>
      <c r="Z297" s="110">
        <v>0</v>
      </c>
      <c r="AA297" s="110">
        <v>0</v>
      </c>
      <c r="AB297" s="110">
        <v>0</v>
      </c>
      <c r="AC297" s="110">
        <v>0</v>
      </c>
      <c r="AD297" s="110">
        <v>0</v>
      </c>
      <c r="AE297" s="110">
        <v>0</v>
      </c>
      <c r="AF297" s="110">
        <v>0</v>
      </c>
      <c r="AG297" s="110">
        <v>0</v>
      </c>
    </row>
    <row r="298" spans="2:33" ht="15">
      <c r="B298" s="110"/>
      <c r="C298" s="110"/>
      <c r="D298" s="110">
        <v>2016</v>
      </c>
      <c r="E298" s="110">
        <v>0</v>
      </c>
      <c r="F298" s="110">
        <v>0</v>
      </c>
      <c r="G298" s="110">
        <v>0</v>
      </c>
      <c r="H298" s="110">
        <v>0</v>
      </c>
      <c r="I298" s="110">
        <v>0</v>
      </c>
      <c r="J298" s="110">
        <v>1</v>
      </c>
      <c r="K298" s="110">
        <v>0</v>
      </c>
      <c r="L298" s="110">
        <v>0</v>
      </c>
      <c r="M298" s="110">
        <v>0</v>
      </c>
      <c r="N298" s="110">
        <v>0</v>
      </c>
      <c r="O298" s="110">
        <v>0</v>
      </c>
      <c r="P298" s="110">
        <v>0</v>
      </c>
      <c r="Q298" s="110">
        <v>0</v>
      </c>
      <c r="R298" s="110">
        <v>0</v>
      </c>
      <c r="S298" s="110">
        <v>0</v>
      </c>
      <c r="T298" s="110">
        <v>0</v>
      </c>
      <c r="U298" s="110">
        <v>0</v>
      </c>
      <c r="V298" s="110">
        <v>0</v>
      </c>
      <c r="W298" s="110">
        <v>0</v>
      </c>
      <c r="X298" s="110">
        <v>0</v>
      </c>
      <c r="Y298" s="110">
        <v>0</v>
      </c>
      <c r="Z298" s="110">
        <v>0</v>
      </c>
      <c r="AA298" s="110">
        <v>0</v>
      </c>
      <c r="AB298" s="110">
        <v>0</v>
      </c>
      <c r="AC298" s="110">
        <v>0</v>
      </c>
      <c r="AD298" s="110">
        <v>0</v>
      </c>
      <c r="AE298" s="110">
        <v>0</v>
      </c>
      <c r="AF298" s="110">
        <v>0</v>
      </c>
      <c r="AG298" s="110">
        <v>0</v>
      </c>
    </row>
    <row r="299" spans="2:33" ht="15">
      <c r="B299" s="110"/>
      <c r="C299" s="110"/>
      <c r="D299" s="110">
        <v>2017</v>
      </c>
      <c r="E299" s="110">
        <v>0</v>
      </c>
      <c r="F299" s="110">
        <v>0</v>
      </c>
      <c r="G299" s="110">
        <v>0</v>
      </c>
      <c r="H299" s="110">
        <v>0</v>
      </c>
      <c r="I299" s="110">
        <v>0</v>
      </c>
      <c r="J299" s="110">
        <v>0</v>
      </c>
      <c r="K299" s="110">
        <v>0</v>
      </c>
      <c r="L299" s="110">
        <v>0</v>
      </c>
      <c r="M299" s="110">
        <v>0</v>
      </c>
      <c r="N299" s="110">
        <v>0</v>
      </c>
      <c r="O299" s="110">
        <v>0</v>
      </c>
      <c r="P299" s="110">
        <v>0</v>
      </c>
      <c r="Q299" s="110">
        <v>0</v>
      </c>
      <c r="R299" s="110">
        <v>0</v>
      </c>
      <c r="S299" s="110">
        <v>0</v>
      </c>
      <c r="T299" s="110">
        <v>0</v>
      </c>
      <c r="U299" s="110">
        <v>0</v>
      </c>
      <c r="V299" s="110">
        <v>0</v>
      </c>
      <c r="W299" s="110">
        <v>0</v>
      </c>
      <c r="X299" s="110">
        <v>0</v>
      </c>
      <c r="Y299" s="110">
        <v>0</v>
      </c>
      <c r="Z299" s="110">
        <v>0</v>
      </c>
      <c r="AA299" s="110">
        <v>1</v>
      </c>
      <c r="AB299" s="110">
        <v>0</v>
      </c>
      <c r="AC299" s="110">
        <v>0</v>
      </c>
      <c r="AD299" s="110">
        <v>1</v>
      </c>
      <c r="AE299" s="110">
        <v>0</v>
      </c>
      <c r="AF299" s="110">
        <v>0</v>
      </c>
      <c r="AG299" s="110">
        <v>0</v>
      </c>
    </row>
    <row r="300" spans="2:33" ht="15">
      <c r="B300" s="110"/>
      <c r="C300" s="110"/>
      <c r="D300" s="110">
        <v>2018</v>
      </c>
      <c r="E300" s="110">
        <v>0</v>
      </c>
      <c r="F300" s="110">
        <v>0</v>
      </c>
      <c r="G300" s="110">
        <v>0</v>
      </c>
      <c r="H300" s="110">
        <v>1</v>
      </c>
      <c r="I300" s="110">
        <v>0</v>
      </c>
      <c r="J300" s="110">
        <v>0</v>
      </c>
      <c r="K300" s="110">
        <v>0</v>
      </c>
      <c r="L300" s="110">
        <v>0</v>
      </c>
      <c r="M300" s="110">
        <v>0</v>
      </c>
      <c r="N300" s="110">
        <v>0</v>
      </c>
      <c r="O300" s="110">
        <v>0</v>
      </c>
      <c r="P300" s="110">
        <v>0</v>
      </c>
      <c r="Q300" s="110">
        <v>0</v>
      </c>
      <c r="R300" s="110">
        <v>0</v>
      </c>
      <c r="S300" s="110">
        <v>0</v>
      </c>
      <c r="T300" s="110">
        <v>0</v>
      </c>
      <c r="U300" s="110">
        <v>0</v>
      </c>
      <c r="V300" s="110">
        <v>0</v>
      </c>
      <c r="W300" s="110">
        <v>0</v>
      </c>
      <c r="X300" s="110">
        <v>0</v>
      </c>
      <c r="Y300" s="110">
        <v>0</v>
      </c>
      <c r="Z300" s="110">
        <v>0</v>
      </c>
      <c r="AA300" s="110">
        <v>0</v>
      </c>
      <c r="AB300" s="110">
        <v>0</v>
      </c>
      <c r="AC300" s="110">
        <v>0</v>
      </c>
      <c r="AD300" s="110">
        <v>0</v>
      </c>
      <c r="AE300" s="110">
        <v>0</v>
      </c>
      <c r="AF300" s="110">
        <v>0</v>
      </c>
      <c r="AG300" s="110">
        <v>0</v>
      </c>
    </row>
    <row r="301" spans="2:33" ht="15">
      <c r="B301" s="110"/>
      <c r="C301" s="110"/>
      <c r="D301" s="110">
        <v>2019</v>
      </c>
      <c r="E301" s="110">
        <v>0</v>
      </c>
      <c r="F301" s="110">
        <v>0</v>
      </c>
      <c r="G301" s="110">
        <v>0</v>
      </c>
      <c r="H301" s="110">
        <v>0</v>
      </c>
      <c r="I301" s="110">
        <v>0</v>
      </c>
      <c r="J301" s="110">
        <v>0</v>
      </c>
      <c r="K301" s="110">
        <v>1</v>
      </c>
      <c r="L301" s="110">
        <v>0</v>
      </c>
      <c r="M301" s="110">
        <v>0</v>
      </c>
      <c r="N301" s="110">
        <v>0</v>
      </c>
      <c r="O301" s="110">
        <v>0</v>
      </c>
      <c r="P301" s="110">
        <v>0</v>
      </c>
      <c r="Q301" s="110">
        <v>0</v>
      </c>
      <c r="R301" s="110">
        <v>0</v>
      </c>
      <c r="S301" s="110">
        <v>0</v>
      </c>
      <c r="T301" s="110">
        <v>0</v>
      </c>
      <c r="U301" s="110">
        <v>0</v>
      </c>
      <c r="V301" s="110">
        <v>0</v>
      </c>
      <c r="W301" s="110">
        <v>0</v>
      </c>
      <c r="X301" s="110">
        <v>0</v>
      </c>
      <c r="Y301" s="110">
        <v>0</v>
      </c>
      <c r="Z301" s="110">
        <v>0</v>
      </c>
      <c r="AA301" s="110">
        <v>0</v>
      </c>
      <c r="AB301" s="110">
        <v>0</v>
      </c>
      <c r="AC301" s="110">
        <v>0</v>
      </c>
      <c r="AD301" s="110">
        <v>0</v>
      </c>
      <c r="AE301" s="110">
        <v>0</v>
      </c>
      <c r="AF301" s="110">
        <v>0</v>
      </c>
      <c r="AG301" s="110">
        <v>0</v>
      </c>
    </row>
    <row r="302" spans="2:33" ht="15">
      <c r="B302" s="110"/>
      <c r="C302" s="110"/>
      <c r="D302" s="110">
        <v>2020</v>
      </c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0"/>
      <c r="AD302" s="110"/>
      <c r="AE302" s="110"/>
      <c r="AF302" s="110"/>
      <c r="AG302" s="110"/>
    </row>
    <row r="303" spans="2:33" ht="15">
      <c r="B303" s="109" t="s">
        <v>159</v>
      </c>
      <c r="C303" s="109" t="s">
        <v>672</v>
      </c>
      <c r="D303" s="109">
        <v>2006</v>
      </c>
      <c r="E303" s="109">
        <v>0</v>
      </c>
      <c r="F303" s="109">
        <v>0</v>
      </c>
      <c r="G303" s="109">
        <v>0</v>
      </c>
      <c r="H303" s="109"/>
      <c r="I303" s="109"/>
      <c r="J303" s="109">
        <v>0</v>
      </c>
      <c r="K303" s="109">
        <v>0</v>
      </c>
      <c r="L303" s="109">
        <v>0</v>
      </c>
      <c r="M303" s="109"/>
      <c r="N303" s="109">
        <v>0</v>
      </c>
      <c r="O303" s="109">
        <v>0</v>
      </c>
      <c r="P303" s="109">
        <v>0</v>
      </c>
      <c r="Q303" s="109"/>
      <c r="R303" s="109"/>
      <c r="S303" s="109"/>
      <c r="T303" s="109">
        <v>0</v>
      </c>
      <c r="U303" s="109">
        <v>0</v>
      </c>
      <c r="V303" s="109">
        <v>0</v>
      </c>
      <c r="W303" s="109"/>
      <c r="X303" s="109">
        <v>0</v>
      </c>
      <c r="Y303" s="109">
        <v>0</v>
      </c>
      <c r="Z303" s="109">
        <v>0</v>
      </c>
      <c r="AA303" s="109">
        <v>0</v>
      </c>
      <c r="AB303" s="109"/>
      <c r="AC303" s="109">
        <v>0</v>
      </c>
      <c r="AD303" s="109"/>
      <c r="AE303" s="109"/>
      <c r="AF303" s="109"/>
      <c r="AG303" s="109">
        <v>0</v>
      </c>
    </row>
    <row r="304" spans="2:33" ht="15">
      <c r="B304" s="109"/>
      <c r="C304" s="109"/>
      <c r="D304" s="109">
        <v>2007</v>
      </c>
      <c r="E304" s="109">
        <v>0</v>
      </c>
      <c r="F304" s="109">
        <v>0</v>
      </c>
      <c r="G304" s="109">
        <v>0</v>
      </c>
      <c r="H304" s="109"/>
      <c r="I304" s="109">
        <v>0</v>
      </c>
      <c r="J304" s="109">
        <v>0</v>
      </c>
      <c r="K304" s="109">
        <v>0</v>
      </c>
      <c r="L304" s="109">
        <v>0</v>
      </c>
      <c r="M304" s="109">
        <v>0</v>
      </c>
      <c r="N304" s="109">
        <v>0</v>
      </c>
      <c r="O304" s="109">
        <v>0</v>
      </c>
      <c r="P304" s="109">
        <v>0</v>
      </c>
      <c r="Q304" s="109">
        <v>0</v>
      </c>
      <c r="R304" s="109"/>
      <c r="S304" s="109">
        <v>0</v>
      </c>
      <c r="T304" s="109">
        <v>0</v>
      </c>
      <c r="U304" s="109">
        <v>0</v>
      </c>
      <c r="V304" s="109">
        <v>0</v>
      </c>
      <c r="W304" s="109"/>
      <c r="X304" s="109">
        <v>0</v>
      </c>
      <c r="Y304" s="109">
        <v>0</v>
      </c>
      <c r="Z304" s="109">
        <v>0</v>
      </c>
      <c r="AA304" s="109">
        <v>0</v>
      </c>
      <c r="AB304" s="109">
        <v>0</v>
      </c>
      <c r="AC304" s="109">
        <v>0</v>
      </c>
      <c r="AD304" s="109">
        <v>0</v>
      </c>
      <c r="AE304" s="109">
        <v>0</v>
      </c>
      <c r="AF304" s="109">
        <v>0</v>
      </c>
      <c r="AG304" s="109">
        <v>0</v>
      </c>
    </row>
    <row r="305" spans="2:33" ht="15.75" thickBot="1">
      <c r="B305" s="109"/>
      <c r="C305" s="109"/>
      <c r="D305" s="109">
        <v>2008</v>
      </c>
      <c r="E305" s="109">
        <v>0</v>
      </c>
      <c r="F305" s="109">
        <v>0</v>
      </c>
      <c r="G305" s="109">
        <v>0</v>
      </c>
      <c r="H305" s="109"/>
      <c r="I305" s="109">
        <v>0</v>
      </c>
      <c r="J305" s="109">
        <v>0</v>
      </c>
      <c r="K305" s="109">
        <v>0</v>
      </c>
      <c r="L305" s="109">
        <v>0</v>
      </c>
      <c r="M305" s="109">
        <v>0</v>
      </c>
      <c r="N305" s="109">
        <v>0</v>
      </c>
      <c r="O305" s="109">
        <v>0</v>
      </c>
      <c r="P305" s="109">
        <v>0</v>
      </c>
      <c r="Q305" s="109">
        <v>0</v>
      </c>
      <c r="R305" s="109"/>
      <c r="S305" s="109">
        <v>0</v>
      </c>
      <c r="T305" s="109">
        <v>0</v>
      </c>
      <c r="U305" s="109">
        <v>0</v>
      </c>
      <c r="V305" s="109">
        <v>0</v>
      </c>
      <c r="W305" s="109"/>
      <c r="X305" s="109">
        <v>0</v>
      </c>
      <c r="Y305" s="109">
        <v>0</v>
      </c>
      <c r="Z305" s="109">
        <v>0</v>
      </c>
      <c r="AA305" s="109">
        <v>0</v>
      </c>
      <c r="AB305" s="109">
        <v>0</v>
      </c>
      <c r="AC305" s="109">
        <v>0</v>
      </c>
      <c r="AD305" s="109">
        <v>0</v>
      </c>
      <c r="AE305" s="109">
        <v>0</v>
      </c>
      <c r="AF305" s="109">
        <v>0</v>
      </c>
      <c r="AG305" s="109">
        <v>0</v>
      </c>
    </row>
    <row r="306" spans="2:33" ht="15.75" thickBot="1">
      <c r="B306" s="109"/>
      <c r="C306" s="109"/>
      <c r="D306" s="109">
        <v>2009</v>
      </c>
      <c r="E306" s="109">
        <v>0</v>
      </c>
      <c r="F306" s="109">
        <v>0</v>
      </c>
      <c r="G306" s="109">
        <v>0</v>
      </c>
      <c r="H306" s="109">
        <v>0</v>
      </c>
      <c r="I306" s="109">
        <v>0</v>
      </c>
      <c r="J306" s="109">
        <v>0</v>
      </c>
      <c r="K306" s="109">
        <v>0</v>
      </c>
      <c r="L306" s="109">
        <v>0</v>
      </c>
      <c r="M306" s="109">
        <v>0</v>
      </c>
      <c r="N306" s="109">
        <v>0</v>
      </c>
      <c r="O306" s="109">
        <v>0</v>
      </c>
      <c r="P306" s="109">
        <v>0</v>
      </c>
      <c r="Q306" s="109">
        <v>0</v>
      </c>
      <c r="R306" s="109"/>
      <c r="S306" s="109">
        <v>0</v>
      </c>
      <c r="T306" s="109">
        <v>0</v>
      </c>
      <c r="U306" s="117">
        <v>13</v>
      </c>
      <c r="V306" s="109">
        <v>0</v>
      </c>
      <c r="W306" s="109">
        <v>0</v>
      </c>
      <c r="X306" s="109">
        <v>0</v>
      </c>
      <c r="Y306" s="109">
        <v>0</v>
      </c>
      <c r="Z306" s="109">
        <v>0</v>
      </c>
      <c r="AA306" s="109">
        <v>0</v>
      </c>
      <c r="AB306" s="109">
        <v>0</v>
      </c>
      <c r="AC306" s="109">
        <v>0</v>
      </c>
      <c r="AD306" s="109">
        <v>0</v>
      </c>
      <c r="AE306" s="109">
        <v>0</v>
      </c>
      <c r="AF306" s="109">
        <v>0</v>
      </c>
      <c r="AG306" s="109">
        <v>0</v>
      </c>
    </row>
    <row r="307" spans="2:33" ht="15">
      <c r="B307" s="109"/>
      <c r="C307" s="109"/>
      <c r="D307" s="109">
        <v>2010</v>
      </c>
      <c r="E307" s="109">
        <v>0</v>
      </c>
      <c r="F307" s="109">
        <v>0</v>
      </c>
      <c r="G307" s="109">
        <v>0</v>
      </c>
      <c r="H307" s="109">
        <v>0</v>
      </c>
      <c r="I307" s="109">
        <v>0</v>
      </c>
      <c r="J307" s="109">
        <v>0</v>
      </c>
      <c r="K307" s="109">
        <v>0</v>
      </c>
      <c r="L307" s="109">
        <v>0</v>
      </c>
      <c r="M307" s="109">
        <v>0</v>
      </c>
      <c r="N307" s="109">
        <v>0</v>
      </c>
      <c r="O307" s="109">
        <v>0</v>
      </c>
      <c r="P307" s="109">
        <v>0</v>
      </c>
      <c r="Q307" s="109">
        <v>0</v>
      </c>
      <c r="R307" s="109">
        <v>0</v>
      </c>
      <c r="S307" s="109">
        <v>0</v>
      </c>
      <c r="T307" s="109">
        <v>0</v>
      </c>
      <c r="U307" s="109">
        <v>0</v>
      </c>
      <c r="V307" s="109">
        <v>0</v>
      </c>
      <c r="W307" s="109">
        <v>0</v>
      </c>
      <c r="X307" s="109">
        <v>0</v>
      </c>
      <c r="Y307" s="109">
        <v>0</v>
      </c>
      <c r="Z307" s="109">
        <v>0</v>
      </c>
      <c r="AA307" s="109">
        <v>0</v>
      </c>
      <c r="AB307" s="109">
        <v>0</v>
      </c>
      <c r="AC307" s="109">
        <v>0</v>
      </c>
      <c r="AD307" s="109">
        <v>0</v>
      </c>
      <c r="AE307" s="109">
        <v>0</v>
      </c>
      <c r="AF307" s="109">
        <v>0</v>
      </c>
      <c r="AG307" s="109">
        <v>0</v>
      </c>
    </row>
    <row r="308" spans="2:33" ht="15">
      <c r="B308" s="109"/>
      <c r="C308" s="109"/>
      <c r="D308" s="109">
        <v>2011</v>
      </c>
      <c r="E308" s="109">
        <v>0</v>
      </c>
      <c r="F308" s="109">
        <v>0</v>
      </c>
      <c r="G308" s="109">
        <v>0</v>
      </c>
      <c r="H308" s="109">
        <v>0</v>
      </c>
      <c r="I308" s="109">
        <v>0</v>
      </c>
      <c r="J308" s="109">
        <v>0</v>
      </c>
      <c r="K308" s="109">
        <v>0</v>
      </c>
      <c r="L308" s="109">
        <v>0</v>
      </c>
      <c r="M308" s="109">
        <v>0</v>
      </c>
      <c r="N308" s="109">
        <v>0</v>
      </c>
      <c r="O308" s="109">
        <v>0</v>
      </c>
      <c r="P308" s="109">
        <v>0</v>
      </c>
      <c r="Q308" s="109">
        <v>0</v>
      </c>
      <c r="R308" s="109">
        <v>0</v>
      </c>
      <c r="S308" s="109">
        <v>0</v>
      </c>
      <c r="T308" s="109">
        <v>0</v>
      </c>
      <c r="U308" s="109">
        <v>0</v>
      </c>
      <c r="V308" s="109">
        <v>0</v>
      </c>
      <c r="W308" s="109">
        <v>0</v>
      </c>
      <c r="X308" s="109">
        <v>0</v>
      </c>
      <c r="Y308" s="109">
        <v>0</v>
      </c>
      <c r="Z308" s="109">
        <v>0</v>
      </c>
      <c r="AA308" s="109">
        <v>0</v>
      </c>
      <c r="AB308" s="109">
        <v>0</v>
      </c>
      <c r="AC308" s="109">
        <v>0</v>
      </c>
      <c r="AD308" s="109">
        <v>0</v>
      </c>
      <c r="AE308" s="109">
        <v>0</v>
      </c>
      <c r="AF308" s="109">
        <v>0</v>
      </c>
      <c r="AG308" s="109">
        <v>0</v>
      </c>
    </row>
    <row r="309" spans="2:33" ht="15">
      <c r="B309" s="109"/>
      <c r="C309" s="109"/>
      <c r="D309" s="109">
        <v>2012</v>
      </c>
      <c r="E309" s="109">
        <v>0</v>
      </c>
      <c r="F309" s="109">
        <v>0</v>
      </c>
      <c r="G309" s="109">
        <v>0</v>
      </c>
      <c r="H309" s="109">
        <v>0</v>
      </c>
      <c r="I309" s="109">
        <v>0</v>
      </c>
      <c r="J309" s="109">
        <v>0</v>
      </c>
      <c r="K309" s="109">
        <v>0</v>
      </c>
      <c r="L309" s="109">
        <v>0</v>
      </c>
      <c r="M309" s="109">
        <v>0</v>
      </c>
      <c r="N309" s="109">
        <v>0</v>
      </c>
      <c r="O309" s="109">
        <v>0</v>
      </c>
      <c r="P309" s="109">
        <v>0</v>
      </c>
      <c r="Q309" s="109">
        <v>0</v>
      </c>
      <c r="R309" s="109">
        <v>0</v>
      </c>
      <c r="S309" s="109">
        <v>0</v>
      </c>
      <c r="T309" s="109">
        <v>0</v>
      </c>
      <c r="U309" s="109">
        <v>0</v>
      </c>
      <c r="V309" s="109">
        <v>0</v>
      </c>
      <c r="W309" s="109">
        <v>0</v>
      </c>
      <c r="X309" s="109">
        <v>0</v>
      </c>
      <c r="Y309" s="109">
        <v>0</v>
      </c>
      <c r="Z309" s="109">
        <v>0</v>
      </c>
      <c r="AA309" s="109">
        <v>0</v>
      </c>
      <c r="AB309" s="109">
        <v>0</v>
      </c>
      <c r="AC309" s="109">
        <v>0</v>
      </c>
      <c r="AD309" s="109">
        <v>0</v>
      </c>
      <c r="AE309" s="109">
        <v>0</v>
      </c>
      <c r="AF309" s="109">
        <v>0</v>
      </c>
      <c r="AG309" s="109">
        <v>0</v>
      </c>
    </row>
    <row r="310" spans="2:33" ht="15">
      <c r="B310" s="109"/>
      <c r="C310" s="109"/>
      <c r="D310" s="109">
        <v>2013</v>
      </c>
      <c r="E310" s="109">
        <v>0</v>
      </c>
      <c r="F310" s="109">
        <v>0</v>
      </c>
      <c r="G310" s="109">
        <v>0</v>
      </c>
      <c r="H310" s="109">
        <v>0</v>
      </c>
      <c r="I310" s="109">
        <v>0</v>
      </c>
      <c r="J310" s="109">
        <v>0</v>
      </c>
      <c r="K310" s="109">
        <v>0</v>
      </c>
      <c r="L310" s="109">
        <v>0</v>
      </c>
      <c r="M310" s="109">
        <v>0</v>
      </c>
      <c r="N310" s="109">
        <v>0</v>
      </c>
      <c r="O310" s="109">
        <v>0</v>
      </c>
      <c r="P310" s="109">
        <v>0</v>
      </c>
      <c r="Q310" s="109">
        <v>1</v>
      </c>
      <c r="R310" s="109">
        <v>0</v>
      </c>
      <c r="S310" s="109">
        <v>0</v>
      </c>
      <c r="T310" s="109">
        <v>0</v>
      </c>
      <c r="U310" s="109">
        <v>0</v>
      </c>
      <c r="V310" s="109">
        <v>0</v>
      </c>
      <c r="W310" s="109">
        <v>0</v>
      </c>
      <c r="X310" s="109">
        <v>0</v>
      </c>
      <c r="Y310" s="109">
        <v>0</v>
      </c>
      <c r="Z310" s="109">
        <v>0</v>
      </c>
      <c r="AA310" s="109">
        <v>0</v>
      </c>
      <c r="AB310" s="109">
        <v>0</v>
      </c>
      <c r="AC310" s="109">
        <v>0</v>
      </c>
      <c r="AD310" s="109">
        <v>0</v>
      </c>
      <c r="AE310" s="109">
        <v>0</v>
      </c>
      <c r="AF310" s="109">
        <v>0</v>
      </c>
      <c r="AG310" s="109">
        <v>0</v>
      </c>
    </row>
    <row r="311" spans="2:33" ht="15">
      <c r="B311" s="109"/>
      <c r="C311" s="109"/>
      <c r="D311" s="109">
        <v>2014</v>
      </c>
      <c r="E311" s="109">
        <v>0</v>
      </c>
      <c r="F311" s="109">
        <v>0</v>
      </c>
      <c r="G311" s="109">
        <v>0</v>
      </c>
      <c r="H311" s="109">
        <v>0</v>
      </c>
      <c r="I311" s="109">
        <v>0</v>
      </c>
      <c r="J311" s="109">
        <v>0</v>
      </c>
      <c r="K311" s="109">
        <v>0</v>
      </c>
      <c r="L311" s="109">
        <v>0</v>
      </c>
      <c r="M311" s="109">
        <v>0</v>
      </c>
      <c r="N311" s="109">
        <v>0</v>
      </c>
      <c r="O311" s="109">
        <v>0</v>
      </c>
      <c r="P311" s="109">
        <v>0</v>
      </c>
      <c r="Q311" s="109">
        <v>0</v>
      </c>
      <c r="R311" s="109">
        <v>0</v>
      </c>
      <c r="S311" s="109">
        <v>0</v>
      </c>
      <c r="T311" s="109">
        <v>0</v>
      </c>
      <c r="U311" s="109">
        <v>0</v>
      </c>
      <c r="V311" s="109">
        <v>0</v>
      </c>
      <c r="W311" s="109">
        <v>0</v>
      </c>
      <c r="X311" s="109">
        <v>0</v>
      </c>
      <c r="Y311" s="109">
        <v>0</v>
      </c>
      <c r="Z311" s="109">
        <v>0</v>
      </c>
      <c r="AA311" s="109">
        <v>0</v>
      </c>
      <c r="AB311" s="109">
        <v>0</v>
      </c>
      <c r="AC311" s="109">
        <v>0</v>
      </c>
      <c r="AD311" s="109">
        <v>0</v>
      </c>
      <c r="AE311" s="109">
        <v>0</v>
      </c>
      <c r="AF311" s="109">
        <v>0</v>
      </c>
      <c r="AG311" s="109">
        <v>0</v>
      </c>
    </row>
    <row r="312" spans="2:33" ht="15">
      <c r="B312" s="109"/>
      <c r="C312" s="109"/>
      <c r="D312" s="109">
        <v>2015</v>
      </c>
      <c r="E312" s="109">
        <v>0</v>
      </c>
      <c r="F312" s="109">
        <v>0</v>
      </c>
      <c r="G312" s="109">
        <v>0</v>
      </c>
      <c r="H312" s="109">
        <v>0</v>
      </c>
      <c r="I312" s="109">
        <v>0</v>
      </c>
      <c r="J312" s="109">
        <v>0</v>
      </c>
      <c r="K312" s="109">
        <v>0</v>
      </c>
      <c r="L312" s="109">
        <v>0</v>
      </c>
      <c r="M312" s="109">
        <v>0</v>
      </c>
      <c r="N312" s="109">
        <v>0</v>
      </c>
      <c r="O312" s="109">
        <v>0</v>
      </c>
      <c r="P312" s="109">
        <v>0</v>
      </c>
      <c r="Q312" s="109">
        <v>0</v>
      </c>
      <c r="R312" s="109">
        <v>0</v>
      </c>
      <c r="S312" s="109">
        <v>0</v>
      </c>
      <c r="T312" s="109">
        <v>0</v>
      </c>
      <c r="U312" s="109">
        <v>0</v>
      </c>
      <c r="V312" s="109">
        <v>0</v>
      </c>
      <c r="W312" s="109">
        <v>0</v>
      </c>
      <c r="X312" s="109">
        <v>0</v>
      </c>
      <c r="Y312" s="109">
        <v>0</v>
      </c>
      <c r="Z312" s="109">
        <v>0</v>
      </c>
      <c r="AA312" s="109">
        <v>0</v>
      </c>
      <c r="AB312" s="109">
        <v>0</v>
      </c>
      <c r="AC312" s="109">
        <v>0</v>
      </c>
      <c r="AD312" s="109">
        <v>0</v>
      </c>
      <c r="AE312" s="109">
        <v>0</v>
      </c>
      <c r="AF312" s="109">
        <v>0</v>
      </c>
      <c r="AG312" s="109">
        <v>0</v>
      </c>
    </row>
    <row r="313" spans="2:33" ht="15">
      <c r="B313" s="109"/>
      <c r="C313" s="109"/>
      <c r="D313" s="109">
        <v>2016</v>
      </c>
      <c r="E313" s="109">
        <v>0</v>
      </c>
      <c r="F313" s="109">
        <v>0</v>
      </c>
      <c r="G313" s="111">
        <v>12</v>
      </c>
      <c r="H313" s="109">
        <v>0</v>
      </c>
      <c r="I313" s="109">
        <v>0</v>
      </c>
      <c r="J313" s="109">
        <v>0</v>
      </c>
      <c r="K313" s="109">
        <v>0</v>
      </c>
      <c r="L313" s="109">
        <v>0</v>
      </c>
      <c r="M313" s="109">
        <v>0</v>
      </c>
      <c r="N313" s="109">
        <v>0</v>
      </c>
      <c r="O313" s="109">
        <v>0</v>
      </c>
      <c r="P313" s="109">
        <v>0</v>
      </c>
      <c r="Q313" s="109">
        <v>0</v>
      </c>
      <c r="R313" s="109">
        <v>0</v>
      </c>
      <c r="S313" s="109">
        <v>0</v>
      </c>
      <c r="T313" s="109">
        <v>0</v>
      </c>
      <c r="U313" s="109">
        <v>0</v>
      </c>
      <c r="V313" s="109">
        <v>0</v>
      </c>
      <c r="W313" s="109">
        <v>0</v>
      </c>
      <c r="X313" s="109">
        <v>0</v>
      </c>
      <c r="Y313" s="109">
        <v>0</v>
      </c>
      <c r="Z313" s="109">
        <v>0</v>
      </c>
      <c r="AA313" s="109">
        <v>0</v>
      </c>
      <c r="AB313" s="109">
        <v>0</v>
      </c>
      <c r="AC313" s="109">
        <v>0</v>
      </c>
      <c r="AD313" s="109">
        <v>0</v>
      </c>
      <c r="AE313" s="109">
        <v>0</v>
      </c>
      <c r="AF313" s="109">
        <v>0</v>
      </c>
      <c r="AG313" s="109">
        <v>0</v>
      </c>
    </row>
    <row r="314" spans="2:33" ht="15">
      <c r="B314" s="109"/>
      <c r="C314" s="109"/>
      <c r="D314" s="109">
        <v>2017</v>
      </c>
      <c r="E314" s="109">
        <v>0</v>
      </c>
      <c r="F314" s="109">
        <v>0</v>
      </c>
      <c r="G314" s="109">
        <v>0</v>
      </c>
      <c r="H314" s="109">
        <v>0</v>
      </c>
      <c r="I314" s="109">
        <v>0</v>
      </c>
      <c r="J314" s="109">
        <v>0</v>
      </c>
      <c r="K314" s="109">
        <v>0</v>
      </c>
      <c r="L314" s="109">
        <v>0</v>
      </c>
      <c r="M314" s="109">
        <v>0</v>
      </c>
      <c r="N314" s="109">
        <v>0</v>
      </c>
      <c r="O314" s="109">
        <v>0</v>
      </c>
      <c r="P314" s="109">
        <v>0</v>
      </c>
      <c r="Q314" s="109">
        <v>0</v>
      </c>
      <c r="R314" s="109">
        <v>0</v>
      </c>
      <c r="S314" s="109">
        <v>0</v>
      </c>
      <c r="T314" s="109">
        <v>0</v>
      </c>
      <c r="U314" s="109">
        <v>0</v>
      </c>
      <c r="V314" s="109">
        <v>0</v>
      </c>
      <c r="W314" s="109">
        <v>0</v>
      </c>
      <c r="X314" s="109">
        <v>0</v>
      </c>
      <c r="Y314" s="109">
        <v>0</v>
      </c>
      <c r="Z314" s="109">
        <v>0</v>
      </c>
      <c r="AA314" s="109">
        <v>0</v>
      </c>
      <c r="AB314" s="109">
        <v>0</v>
      </c>
      <c r="AC314" s="109">
        <v>0</v>
      </c>
      <c r="AD314" s="109">
        <v>0</v>
      </c>
      <c r="AE314" s="109">
        <v>0</v>
      </c>
      <c r="AF314" s="109">
        <v>0</v>
      </c>
      <c r="AG314" s="109">
        <v>0</v>
      </c>
    </row>
    <row r="315" spans="2:33" ht="15">
      <c r="B315" s="109"/>
      <c r="C315" s="109"/>
      <c r="D315" s="109">
        <v>2018</v>
      </c>
      <c r="E315" s="109">
        <v>0</v>
      </c>
      <c r="F315" s="109">
        <v>0</v>
      </c>
      <c r="G315" s="109">
        <v>0</v>
      </c>
      <c r="H315" s="109">
        <v>0</v>
      </c>
      <c r="I315" s="109">
        <v>0</v>
      </c>
      <c r="J315" s="109">
        <v>0</v>
      </c>
      <c r="K315" s="109">
        <v>0</v>
      </c>
      <c r="L315" s="109">
        <v>0</v>
      </c>
      <c r="M315" s="109">
        <v>0</v>
      </c>
      <c r="N315" s="109">
        <v>0</v>
      </c>
      <c r="O315" s="109">
        <v>0</v>
      </c>
      <c r="P315" s="109">
        <v>0</v>
      </c>
      <c r="Q315" s="109">
        <v>0</v>
      </c>
      <c r="R315" s="109">
        <v>0</v>
      </c>
      <c r="S315" s="109">
        <v>0</v>
      </c>
      <c r="T315" s="109">
        <v>0</v>
      </c>
      <c r="U315" s="109">
        <v>0</v>
      </c>
      <c r="V315" s="109">
        <v>0</v>
      </c>
      <c r="W315" s="109">
        <v>0</v>
      </c>
      <c r="X315" s="109">
        <v>0</v>
      </c>
      <c r="Y315" s="109">
        <v>0</v>
      </c>
      <c r="Z315" s="109">
        <v>0</v>
      </c>
      <c r="AA315" s="109">
        <v>0</v>
      </c>
      <c r="AB315" s="109">
        <v>0</v>
      </c>
      <c r="AC315" s="109">
        <v>0</v>
      </c>
      <c r="AD315" s="109">
        <v>0</v>
      </c>
      <c r="AE315" s="109">
        <v>0</v>
      </c>
      <c r="AF315" s="109">
        <v>0</v>
      </c>
      <c r="AG315" s="109">
        <v>0</v>
      </c>
    </row>
    <row r="316" spans="2:33" ht="15">
      <c r="B316" s="109"/>
      <c r="C316" s="109"/>
      <c r="D316" s="109">
        <v>2019</v>
      </c>
      <c r="E316" s="109">
        <v>0</v>
      </c>
      <c r="F316" s="109">
        <v>0</v>
      </c>
      <c r="G316" s="109">
        <v>0</v>
      </c>
      <c r="H316" s="109">
        <v>0</v>
      </c>
      <c r="I316" s="109">
        <v>0</v>
      </c>
      <c r="J316" s="109">
        <v>0</v>
      </c>
      <c r="K316" s="109">
        <v>0</v>
      </c>
      <c r="L316" s="109">
        <v>0</v>
      </c>
      <c r="M316" s="109">
        <v>0</v>
      </c>
      <c r="N316" s="109">
        <v>0</v>
      </c>
      <c r="O316" s="109">
        <v>0</v>
      </c>
      <c r="P316" s="109">
        <v>0</v>
      </c>
      <c r="Q316" s="109">
        <v>0</v>
      </c>
      <c r="R316" s="109">
        <v>0</v>
      </c>
      <c r="S316" s="109">
        <v>0</v>
      </c>
      <c r="T316" s="109">
        <v>0</v>
      </c>
      <c r="U316" s="109">
        <v>0</v>
      </c>
      <c r="V316" s="109">
        <v>0</v>
      </c>
      <c r="W316" s="109">
        <v>0</v>
      </c>
      <c r="X316" s="109">
        <v>0</v>
      </c>
      <c r="Y316" s="109">
        <v>0</v>
      </c>
      <c r="Z316" s="109">
        <v>0</v>
      </c>
      <c r="AA316" s="109">
        <v>0</v>
      </c>
      <c r="AB316" s="109">
        <v>0</v>
      </c>
      <c r="AC316" s="109">
        <v>0</v>
      </c>
      <c r="AD316" s="109">
        <v>0</v>
      </c>
      <c r="AE316" s="109">
        <v>0</v>
      </c>
      <c r="AF316" s="109">
        <v>0</v>
      </c>
      <c r="AG316" s="109">
        <v>0</v>
      </c>
    </row>
    <row r="317" spans="2:33" ht="15">
      <c r="B317" s="109"/>
      <c r="C317" s="109"/>
      <c r="D317" s="109">
        <v>2020</v>
      </c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</row>
    <row r="318" spans="2:33" ht="15">
      <c r="B318" s="110" t="s">
        <v>160</v>
      </c>
      <c r="C318" s="110" t="s">
        <v>673</v>
      </c>
      <c r="D318" s="110">
        <v>2006</v>
      </c>
      <c r="E318" s="110">
        <v>0</v>
      </c>
      <c r="F318" s="110">
        <v>0</v>
      </c>
      <c r="G318" s="110">
        <v>0</v>
      </c>
      <c r="H318" s="110"/>
      <c r="I318" s="110"/>
      <c r="J318" s="110">
        <v>0</v>
      </c>
      <c r="K318" s="110">
        <v>0</v>
      </c>
      <c r="L318" s="110">
        <v>0</v>
      </c>
      <c r="M318" s="110"/>
      <c r="N318" s="110"/>
      <c r="O318" s="110">
        <v>0</v>
      </c>
      <c r="P318" s="110">
        <v>0</v>
      </c>
      <c r="Q318" s="110"/>
      <c r="R318" s="110"/>
      <c r="S318" s="110"/>
      <c r="T318" s="110">
        <v>0</v>
      </c>
      <c r="U318" s="110">
        <v>0</v>
      </c>
      <c r="V318" s="110">
        <v>0</v>
      </c>
      <c r="W318" s="110"/>
      <c r="X318" s="110">
        <v>0</v>
      </c>
      <c r="Y318" s="110">
        <v>0</v>
      </c>
      <c r="Z318" s="110">
        <v>0</v>
      </c>
      <c r="AA318" s="110">
        <v>0</v>
      </c>
      <c r="AB318" s="110"/>
      <c r="AC318" s="110">
        <v>0</v>
      </c>
      <c r="AD318" s="110"/>
      <c r="AE318" s="110"/>
      <c r="AF318" s="110"/>
      <c r="AG318" s="110">
        <v>0</v>
      </c>
    </row>
    <row r="319" spans="2:33" ht="15">
      <c r="B319" s="110"/>
      <c r="C319" s="110"/>
      <c r="D319" s="110">
        <v>2007</v>
      </c>
      <c r="E319" s="110">
        <v>0</v>
      </c>
      <c r="F319" s="110">
        <v>0</v>
      </c>
      <c r="G319" s="110">
        <v>0</v>
      </c>
      <c r="H319" s="110"/>
      <c r="I319" s="110">
        <v>0</v>
      </c>
      <c r="J319" s="110">
        <v>0</v>
      </c>
      <c r="K319" s="110">
        <v>0</v>
      </c>
      <c r="L319" s="110">
        <v>0</v>
      </c>
      <c r="M319" s="110">
        <v>0</v>
      </c>
      <c r="N319" s="110"/>
      <c r="O319" s="110">
        <v>0</v>
      </c>
      <c r="P319" s="110">
        <v>0</v>
      </c>
      <c r="Q319" s="110">
        <v>0</v>
      </c>
      <c r="R319" s="110"/>
      <c r="S319" s="110">
        <v>0</v>
      </c>
      <c r="T319" s="110">
        <v>0</v>
      </c>
      <c r="U319" s="110">
        <v>0</v>
      </c>
      <c r="V319" s="110">
        <v>0</v>
      </c>
      <c r="W319" s="110"/>
      <c r="X319" s="110">
        <v>0</v>
      </c>
      <c r="Y319" s="110">
        <v>0</v>
      </c>
      <c r="Z319" s="110">
        <v>0</v>
      </c>
      <c r="AA319" s="110">
        <v>0</v>
      </c>
      <c r="AB319" s="110">
        <v>0</v>
      </c>
      <c r="AC319" s="110">
        <v>0</v>
      </c>
      <c r="AD319" s="110">
        <v>0</v>
      </c>
      <c r="AE319" s="110">
        <v>0</v>
      </c>
      <c r="AF319" s="110">
        <v>0</v>
      </c>
      <c r="AG319" s="110">
        <v>0</v>
      </c>
    </row>
    <row r="320" spans="2:33" ht="15">
      <c r="B320" s="110"/>
      <c r="C320" s="110"/>
      <c r="D320" s="110">
        <v>2008</v>
      </c>
      <c r="E320" s="110">
        <v>0</v>
      </c>
      <c r="F320" s="110">
        <v>0</v>
      </c>
      <c r="G320" s="110">
        <v>0</v>
      </c>
      <c r="H320" s="110"/>
      <c r="I320" s="110">
        <v>0</v>
      </c>
      <c r="J320" s="110">
        <v>0</v>
      </c>
      <c r="K320" s="110">
        <v>0</v>
      </c>
      <c r="L320" s="110">
        <v>0</v>
      </c>
      <c r="M320" s="110">
        <v>0</v>
      </c>
      <c r="N320" s="110"/>
      <c r="O320" s="110">
        <v>0</v>
      </c>
      <c r="P320" s="110">
        <v>0</v>
      </c>
      <c r="Q320" s="110">
        <v>0</v>
      </c>
      <c r="R320" s="110"/>
      <c r="S320" s="110">
        <v>0</v>
      </c>
      <c r="T320" s="110">
        <v>0</v>
      </c>
      <c r="U320" s="110">
        <v>0</v>
      </c>
      <c r="V320" s="110">
        <v>0</v>
      </c>
      <c r="W320" s="110"/>
      <c r="X320" s="110">
        <v>0</v>
      </c>
      <c r="Y320" s="110">
        <v>0</v>
      </c>
      <c r="Z320" s="110">
        <v>0</v>
      </c>
      <c r="AA320" s="110">
        <v>0</v>
      </c>
      <c r="AB320" s="110">
        <v>0</v>
      </c>
      <c r="AC320" s="110">
        <v>0</v>
      </c>
      <c r="AD320" s="110">
        <v>0</v>
      </c>
      <c r="AE320" s="110">
        <v>0</v>
      </c>
      <c r="AF320" s="110">
        <v>1</v>
      </c>
      <c r="AG320" s="110">
        <v>0</v>
      </c>
    </row>
    <row r="321" spans="2:33" ht="15">
      <c r="B321" s="110"/>
      <c r="C321" s="110"/>
      <c r="D321" s="110">
        <v>2009</v>
      </c>
      <c r="E321" s="110">
        <v>0</v>
      </c>
      <c r="F321" s="110">
        <v>0</v>
      </c>
      <c r="G321" s="110">
        <v>0</v>
      </c>
      <c r="H321" s="110">
        <v>0</v>
      </c>
      <c r="I321" s="110">
        <v>0</v>
      </c>
      <c r="J321" s="110">
        <v>0</v>
      </c>
      <c r="K321" s="110">
        <v>0</v>
      </c>
      <c r="L321" s="110">
        <v>0</v>
      </c>
      <c r="M321" s="110">
        <v>0</v>
      </c>
      <c r="N321" s="110"/>
      <c r="O321" s="110">
        <v>0</v>
      </c>
      <c r="P321" s="110">
        <v>0</v>
      </c>
      <c r="Q321" s="110">
        <v>0</v>
      </c>
      <c r="R321" s="110"/>
      <c r="S321" s="110">
        <v>0</v>
      </c>
      <c r="T321" s="110">
        <v>0</v>
      </c>
      <c r="U321" s="110">
        <v>0</v>
      </c>
      <c r="V321" s="110">
        <v>0</v>
      </c>
      <c r="W321" s="110">
        <v>0</v>
      </c>
      <c r="X321" s="110">
        <v>0</v>
      </c>
      <c r="Y321" s="110">
        <v>0</v>
      </c>
      <c r="Z321" s="110">
        <v>0</v>
      </c>
      <c r="AA321" s="110">
        <v>0</v>
      </c>
      <c r="AB321" s="110">
        <v>0</v>
      </c>
      <c r="AC321" s="110">
        <v>0</v>
      </c>
      <c r="AD321" s="110">
        <v>0</v>
      </c>
      <c r="AE321" s="110">
        <v>0</v>
      </c>
      <c r="AF321" s="110">
        <v>0</v>
      </c>
      <c r="AG321" s="110">
        <v>0</v>
      </c>
    </row>
    <row r="322" spans="2:33" ht="15">
      <c r="B322" s="110"/>
      <c r="C322" s="110"/>
      <c r="D322" s="110">
        <v>2010</v>
      </c>
      <c r="E322" s="110">
        <v>0</v>
      </c>
      <c r="F322" s="110">
        <v>0</v>
      </c>
      <c r="G322" s="110">
        <v>0</v>
      </c>
      <c r="H322" s="110">
        <v>0</v>
      </c>
      <c r="I322" s="110">
        <v>0</v>
      </c>
      <c r="J322" s="110">
        <v>0</v>
      </c>
      <c r="K322" s="110">
        <v>0</v>
      </c>
      <c r="L322" s="110">
        <v>0</v>
      </c>
      <c r="M322" s="110">
        <v>0</v>
      </c>
      <c r="N322" s="110">
        <v>0</v>
      </c>
      <c r="O322" s="110">
        <v>0</v>
      </c>
      <c r="P322" s="110">
        <v>0</v>
      </c>
      <c r="Q322" s="110">
        <v>0</v>
      </c>
      <c r="R322" s="110">
        <v>0</v>
      </c>
      <c r="S322" s="110">
        <v>0</v>
      </c>
      <c r="T322" s="110">
        <v>0</v>
      </c>
      <c r="U322" s="110">
        <v>0</v>
      </c>
      <c r="V322" s="110">
        <v>0</v>
      </c>
      <c r="W322" s="110">
        <v>0</v>
      </c>
      <c r="X322" s="110">
        <v>0</v>
      </c>
      <c r="Y322" s="110">
        <v>0</v>
      </c>
      <c r="Z322" s="110">
        <v>0</v>
      </c>
      <c r="AA322" s="110">
        <v>0</v>
      </c>
      <c r="AB322" s="110">
        <v>0</v>
      </c>
      <c r="AC322" s="110">
        <v>0</v>
      </c>
      <c r="AD322" s="110">
        <v>0</v>
      </c>
      <c r="AE322" s="110">
        <v>0</v>
      </c>
      <c r="AF322" s="112">
        <v>4</v>
      </c>
      <c r="AG322" s="110">
        <v>0</v>
      </c>
    </row>
    <row r="323" spans="2:33" ht="15">
      <c r="B323" s="110"/>
      <c r="C323" s="110"/>
      <c r="D323" s="110">
        <v>2011</v>
      </c>
      <c r="E323" s="110">
        <v>0</v>
      </c>
      <c r="F323" s="110">
        <v>0</v>
      </c>
      <c r="G323" s="110">
        <v>0</v>
      </c>
      <c r="H323" s="110">
        <v>0</v>
      </c>
      <c r="I323" s="110">
        <v>0</v>
      </c>
      <c r="J323" s="110">
        <v>0</v>
      </c>
      <c r="K323" s="110">
        <v>0</v>
      </c>
      <c r="L323" s="110">
        <v>0</v>
      </c>
      <c r="M323" s="110">
        <v>0</v>
      </c>
      <c r="N323" s="110">
        <v>0</v>
      </c>
      <c r="O323" s="110">
        <v>0</v>
      </c>
      <c r="P323" s="110">
        <v>0</v>
      </c>
      <c r="Q323" s="110">
        <v>0</v>
      </c>
      <c r="R323" s="110">
        <v>0</v>
      </c>
      <c r="S323" s="110">
        <v>0</v>
      </c>
      <c r="T323" s="110">
        <v>0</v>
      </c>
      <c r="U323" s="110">
        <v>0</v>
      </c>
      <c r="V323" s="110">
        <v>0</v>
      </c>
      <c r="W323" s="110">
        <v>0</v>
      </c>
      <c r="X323" s="110">
        <v>0</v>
      </c>
      <c r="Y323" s="110">
        <v>0</v>
      </c>
      <c r="Z323" s="110">
        <v>0</v>
      </c>
      <c r="AA323" s="110">
        <v>0</v>
      </c>
      <c r="AB323" s="110">
        <v>0</v>
      </c>
      <c r="AC323" s="110">
        <v>0</v>
      </c>
      <c r="AD323" s="110">
        <v>0</v>
      </c>
      <c r="AE323" s="110">
        <v>0</v>
      </c>
      <c r="AF323" s="110">
        <v>0</v>
      </c>
      <c r="AG323" s="110">
        <v>0</v>
      </c>
    </row>
    <row r="324" spans="2:33" ht="15">
      <c r="B324" s="110"/>
      <c r="C324" s="110"/>
      <c r="D324" s="110">
        <v>2012</v>
      </c>
      <c r="E324" s="110">
        <v>0</v>
      </c>
      <c r="F324" s="110">
        <v>0</v>
      </c>
      <c r="G324" s="110">
        <v>0</v>
      </c>
      <c r="H324" s="110">
        <v>0</v>
      </c>
      <c r="I324" s="110">
        <v>0</v>
      </c>
      <c r="J324" s="110">
        <v>0</v>
      </c>
      <c r="K324" s="110">
        <v>0</v>
      </c>
      <c r="L324" s="110">
        <v>0</v>
      </c>
      <c r="M324" s="110">
        <v>0</v>
      </c>
      <c r="N324" s="110">
        <v>0</v>
      </c>
      <c r="O324" s="110">
        <v>0</v>
      </c>
      <c r="P324" s="110">
        <v>0</v>
      </c>
      <c r="Q324" s="110">
        <v>0</v>
      </c>
      <c r="R324" s="110">
        <v>0</v>
      </c>
      <c r="S324" s="110">
        <v>0</v>
      </c>
      <c r="T324" s="110">
        <v>0</v>
      </c>
      <c r="U324" s="110">
        <v>0</v>
      </c>
      <c r="V324" s="110">
        <v>0</v>
      </c>
      <c r="W324" s="110">
        <v>0</v>
      </c>
      <c r="X324" s="110">
        <v>0</v>
      </c>
      <c r="Y324" s="110">
        <v>1</v>
      </c>
      <c r="Z324" s="110">
        <v>0</v>
      </c>
      <c r="AA324" s="110">
        <v>0</v>
      </c>
      <c r="AB324" s="110">
        <v>0</v>
      </c>
      <c r="AC324" s="110">
        <v>0</v>
      </c>
      <c r="AD324" s="110">
        <v>0</v>
      </c>
      <c r="AE324" s="110">
        <v>0</v>
      </c>
      <c r="AF324" s="110">
        <v>0</v>
      </c>
      <c r="AG324" s="110">
        <v>0</v>
      </c>
    </row>
    <row r="325" spans="2:33" ht="15">
      <c r="B325" s="110"/>
      <c r="C325" s="110"/>
      <c r="D325" s="110">
        <v>2013</v>
      </c>
      <c r="E325" s="110">
        <v>0</v>
      </c>
      <c r="F325" s="110">
        <v>0</v>
      </c>
      <c r="G325" s="110">
        <v>0</v>
      </c>
      <c r="H325" s="110">
        <v>0</v>
      </c>
      <c r="I325" s="110">
        <v>0</v>
      </c>
      <c r="J325" s="110">
        <v>0</v>
      </c>
      <c r="K325" s="110">
        <v>0</v>
      </c>
      <c r="L325" s="110">
        <v>0</v>
      </c>
      <c r="M325" s="110">
        <v>0</v>
      </c>
      <c r="N325" s="110">
        <v>0</v>
      </c>
      <c r="O325" s="110">
        <v>0</v>
      </c>
      <c r="P325" s="110">
        <v>0</v>
      </c>
      <c r="Q325" s="110">
        <v>0</v>
      </c>
      <c r="R325" s="110">
        <v>0</v>
      </c>
      <c r="S325" s="110">
        <v>0</v>
      </c>
      <c r="T325" s="110">
        <v>0</v>
      </c>
      <c r="U325" s="110">
        <v>0</v>
      </c>
      <c r="V325" s="110">
        <v>0</v>
      </c>
      <c r="W325" s="110">
        <v>0</v>
      </c>
      <c r="X325" s="110">
        <v>0</v>
      </c>
      <c r="Y325" s="110">
        <v>0</v>
      </c>
      <c r="Z325" s="110">
        <v>0</v>
      </c>
      <c r="AA325" s="110">
        <v>0</v>
      </c>
      <c r="AB325" s="110">
        <v>0</v>
      </c>
      <c r="AC325" s="110">
        <v>0</v>
      </c>
      <c r="AD325" s="110">
        <v>0</v>
      </c>
      <c r="AE325" s="110">
        <v>0</v>
      </c>
      <c r="AF325" s="110">
        <v>0</v>
      </c>
      <c r="AG325" s="110">
        <v>0</v>
      </c>
    </row>
    <row r="326" spans="2:33" ht="15">
      <c r="B326" s="110"/>
      <c r="C326" s="110"/>
      <c r="D326" s="110">
        <v>2014</v>
      </c>
      <c r="E326" s="110">
        <v>0</v>
      </c>
      <c r="F326" s="110">
        <v>0</v>
      </c>
      <c r="G326" s="110">
        <v>0</v>
      </c>
      <c r="H326" s="110">
        <v>0</v>
      </c>
      <c r="I326" s="110">
        <v>0</v>
      </c>
      <c r="J326" s="110">
        <v>0</v>
      </c>
      <c r="K326" s="110">
        <v>0</v>
      </c>
      <c r="L326" s="110">
        <v>0</v>
      </c>
      <c r="M326" s="110">
        <v>0</v>
      </c>
      <c r="N326" s="110">
        <v>0</v>
      </c>
      <c r="O326" s="110">
        <v>0</v>
      </c>
      <c r="P326" s="110">
        <v>0</v>
      </c>
      <c r="Q326" s="110">
        <v>0</v>
      </c>
      <c r="R326" s="110">
        <v>0</v>
      </c>
      <c r="S326" s="110">
        <v>0</v>
      </c>
      <c r="T326" s="110">
        <v>0</v>
      </c>
      <c r="U326" s="110">
        <v>0</v>
      </c>
      <c r="V326" s="110">
        <v>0</v>
      </c>
      <c r="W326" s="110">
        <v>0</v>
      </c>
      <c r="X326" s="110">
        <v>0</v>
      </c>
      <c r="Y326" s="110">
        <v>0</v>
      </c>
      <c r="Z326" s="110">
        <v>0</v>
      </c>
      <c r="AA326" s="110">
        <v>0</v>
      </c>
      <c r="AB326" s="110">
        <v>0</v>
      </c>
      <c r="AC326" s="110">
        <v>0</v>
      </c>
      <c r="AD326" s="110">
        <v>0</v>
      </c>
      <c r="AE326" s="110">
        <v>0</v>
      </c>
      <c r="AF326" s="110">
        <v>0</v>
      </c>
      <c r="AG326" s="110">
        <v>0</v>
      </c>
    </row>
    <row r="327" spans="2:33" ht="15">
      <c r="B327" s="110"/>
      <c r="C327" s="110"/>
      <c r="D327" s="110">
        <v>2015</v>
      </c>
      <c r="E327" s="110">
        <v>0</v>
      </c>
      <c r="F327" s="110">
        <v>0</v>
      </c>
      <c r="G327" s="110">
        <v>0</v>
      </c>
      <c r="H327" s="110">
        <v>0</v>
      </c>
      <c r="I327" s="110">
        <v>0</v>
      </c>
      <c r="J327" s="110">
        <v>0</v>
      </c>
      <c r="K327" s="110">
        <v>0</v>
      </c>
      <c r="L327" s="110">
        <v>0</v>
      </c>
      <c r="M327" s="110">
        <v>0</v>
      </c>
      <c r="N327" s="110">
        <v>0</v>
      </c>
      <c r="O327" s="110">
        <v>0</v>
      </c>
      <c r="P327" s="110">
        <v>0</v>
      </c>
      <c r="Q327" s="110">
        <v>1</v>
      </c>
      <c r="R327" s="110">
        <v>0</v>
      </c>
      <c r="S327" s="110">
        <v>0</v>
      </c>
      <c r="T327" s="110">
        <v>0</v>
      </c>
      <c r="U327" s="110">
        <v>0</v>
      </c>
      <c r="V327" s="110">
        <v>0</v>
      </c>
      <c r="W327" s="110">
        <v>0</v>
      </c>
      <c r="X327" s="110">
        <v>0</v>
      </c>
      <c r="Y327" s="110">
        <v>0</v>
      </c>
      <c r="Z327" s="110">
        <v>0</v>
      </c>
      <c r="AA327" s="110">
        <v>0</v>
      </c>
      <c r="AB327" s="110">
        <v>0</v>
      </c>
      <c r="AC327" s="110">
        <v>0</v>
      </c>
      <c r="AD327" s="110">
        <v>0</v>
      </c>
      <c r="AE327" s="110">
        <v>0</v>
      </c>
      <c r="AF327" s="110">
        <v>0</v>
      </c>
      <c r="AG327" s="110">
        <v>0</v>
      </c>
    </row>
    <row r="328" spans="2:33" ht="15">
      <c r="B328" s="110"/>
      <c r="C328" s="110"/>
      <c r="D328" s="110">
        <v>2016</v>
      </c>
      <c r="E328" s="110">
        <v>0</v>
      </c>
      <c r="F328" s="110">
        <v>0</v>
      </c>
      <c r="G328" s="110">
        <v>0</v>
      </c>
      <c r="H328" s="110">
        <v>0</v>
      </c>
      <c r="I328" s="110">
        <v>0</v>
      </c>
      <c r="J328" s="110">
        <v>0</v>
      </c>
      <c r="K328" s="110">
        <v>0</v>
      </c>
      <c r="L328" s="110">
        <v>0</v>
      </c>
      <c r="M328" s="110">
        <v>0</v>
      </c>
      <c r="N328" s="110">
        <v>0</v>
      </c>
      <c r="O328" s="110">
        <v>0</v>
      </c>
      <c r="P328" s="110">
        <v>0</v>
      </c>
      <c r="Q328" s="110">
        <v>0</v>
      </c>
      <c r="R328" s="110">
        <v>0</v>
      </c>
      <c r="S328" s="110">
        <v>0</v>
      </c>
      <c r="T328" s="110">
        <v>0</v>
      </c>
      <c r="U328" s="110">
        <v>0</v>
      </c>
      <c r="V328" s="110">
        <v>0</v>
      </c>
      <c r="W328" s="110">
        <v>0</v>
      </c>
      <c r="X328" s="110">
        <v>0</v>
      </c>
      <c r="Y328" s="110">
        <v>0</v>
      </c>
      <c r="Z328" s="110">
        <v>0</v>
      </c>
      <c r="AA328" s="110">
        <v>0</v>
      </c>
      <c r="AB328" s="110">
        <v>0</v>
      </c>
      <c r="AC328" s="110">
        <v>0</v>
      </c>
      <c r="AD328" s="110">
        <v>0</v>
      </c>
      <c r="AE328" s="110">
        <v>0</v>
      </c>
      <c r="AF328" s="110">
        <v>0</v>
      </c>
      <c r="AG328" s="110">
        <v>0</v>
      </c>
    </row>
    <row r="329" spans="2:33" ht="15">
      <c r="B329" s="110"/>
      <c r="C329" s="110"/>
      <c r="D329" s="110">
        <v>2017</v>
      </c>
      <c r="E329" s="110">
        <v>0</v>
      </c>
      <c r="F329" s="110">
        <v>0</v>
      </c>
      <c r="G329" s="110">
        <v>0</v>
      </c>
      <c r="H329" s="110">
        <v>0</v>
      </c>
      <c r="I329" s="110">
        <v>0</v>
      </c>
      <c r="J329" s="110">
        <v>0</v>
      </c>
      <c r="K329" s="110">
        <v>0</v>
      </c>
      <c r="L329" s="110">
        <v>0</v>
      </c>
      <c r="M329" s="110">
        <v>0</v>
      </c>
      <c r="N329" s="110">
        <v>0</v>
      </c>
      <c r="O329" s="110">
        <v>0</v>
      </c>
      <c r="P329" s="110">
        <v>0</v>
      </c>
      <c r="Q329" s="110">
        <v>0</v>
      </c>
      <c r="R329" s="110">
        <v>0</v>
      </c>
      <c r="S329" s="110">
        <v>0</v>
      </c>
      <c r="T329" s="110">
        <v>0</v>
      </c>
      <c r="U329" s="110">
        <v>0</v>
      </c>
      <c r="V329" s="110">
        <v>0</v>
      </c>
      <c r="W329" s="110">
        <v>0</v>
      </c>
      <c r="X329" s="110">
        <v>0</v>
      </c>
      <c r="Y329" s="110">
        <v>0</v>
      </c>
      <c r="Z329" s="110">
        <v>0</v>
      </c>
      <c r="AA329" s="110">
        <v>1</v>
      </c>
      <c r="AB329" s="110">
        <v>0</v>
      </c>
      <c r="AC329" s="110">
        <v>0</v>
      </c>
      <c r="AD329" s="110">
        <v>0</v>
      </c>
      <c r="AE329" s="110">
        <v>0</v>
      </c>
      <c r="AF329" s="110">
        <v>0</v>
      </c>
      <c r="AG329" s="110">
        <v>0</v>
      </c>
    </row>
    <row r="330" spans="2:33" ht="15">
      <c r="B330" s="110"/>
      <c r="C330" s="110"/>
      <c r="D330" s="110">
        <v>2018</v>
      </c>
      <c r="E330" s="110">
        <v>0</v>
      </c>
      <c r="F330" s="110">
        <v>0</v>
      </c>
      <c r="G330" s="110">
        <v>0</v>
      </c>
      <c r="H330" s="110">
        <v>0</v>
      </c>
      <c r="I330" s="110">
        <v>0</v>
      </c>
      <c r="J330" s="110">
        <v>0</v>
      </c>
      <c r="K330" s="110">
        <v>0</v>
      </c>
      <c r="L330" s="110">
        <v>0</v>
      </c>
      <c r="M330" s="110">
        <v>0</v>
      </c>
      <c r="N330" s="110">
        <v>0</v>
      </c>
      <c r="O330" s="110">
        <v>0</v>
      </c>
      <c r="P330" s="110">
        <v>0</v>
      </c>
      <c r="Q330" s="110">
        <v>0</v>
      </c>
      <c r="R330" s="110">
        <v>0</v>
      </c>
      <c r="S330" s="110">
        <v>0</v>
      </c>
      <c r="T330" s="110">
        <v>0</v>
      </c>
      <c r="U330" s="110">
        <v>0</v>
      </c>
      <c r="V330" s="110">
        <v>0</v>
      </c>
      <c r="W330" s="110">
        <v>0</v>
      </c>
      <c r="X330" s="110">
        <v>0</v>
      </c>
      <c r="Y330" s="110">
        <v>0</v>
      </c>
      <c r="Z330" s="110">
        <v>0</v>
      </c>
      <c r="AA330" s="110">
        <v>0</v>
      </c>
      <c r="AB330" s="110">
        <v>0</v>
      </c>
      <c r="AC330" s="110">
        <v>0</v>
      </c>
      <c r="AD330" s="110">
        <v>0</v>
      </c>
      <c r="AE330" s="110">
        <v>0</v>
      </c>
      <c r="AF330" s="110">
        <v>0</v>
      </c>
      <c r="AG330" s="110">
        <v>0</v>
      </c>
    </row>
    <row r="331" spans="2:33" ht="15">
      <c r="B331" s="110"/>
      <c r="C331" s="110"/>
      <c r="D331" s="110">
        <v>2019</v>
      </c>
      <c r="E331" s="110">
        <v>0</v>
      </c>
      <c r="F331" s="110">
        <v>0</v>
      </c>
      <c r="G331" s="110">
        <v>0</v>
      </c>
      <c r="H331" s="110">
        <v>0</v>
      </c>
      <c r="I331" s="110">
        <v>0</v>
      </c>
      <c r="J331" s="110">
        <v>0</v>
      </c>
      <c r="K331" s="110">
        <v>0</v>
      </c>
      <c r="L331" s="110">
        <v>0</v>
      </c>
      <c r="M331" s="110">
        <v>0</v>
      </c>
      <c r="N331" s="110">
        <v>0</v>
      </c>
      <c r="O331" s="110">
        <v>0</v>
      </c>
      <c r="P331" s="110">
        <v>0</v>
      </c>
      <c r="Q331" s="110">
        <v>0</v>
      </c>
      <c r="R331" s="110">
        <v>0</v>
      </c>
      <c r="S331" s="110">
        <v>0</v>
      </c>
      <c r="T331" s="110">
        <v>0</v>
      </c>
      <c r="U331" s="110">
        <v>0</v>
      </c>
      <c r="V331" s="110">
        <v>0</v>
      </c>
      <c r="W331" s="110">
        <v>0</v>
      </c>
      <c r="X331" s="110">
        <v>0</v>
      </c>
      <c r="Y331" s="110">
        <v>0</v>
      </c>
      <c r="Z331" s="110">
        <v>0</v>
      </c>
      <c r="AA331" s="110">
        <v>0</v>
      </c>
      <c r="AB331" s="110">
        <v>0</v>
      </c>
      <c r="AC331" s="110">
        <v>0</v>
      </c>
      <c r="AD331" s="110">
        <v>0</v>
      </c>
      <c r="AE331" s="110">
        <v>0</v>
      </c>
      <c r="AF331" s="110">
        <v>0</v>
      </c>
      <c r="AG331" s="110">
        <v>0</v>
      </c>
    </row>
    <row r="332" spans="2:33" ht="15">
      <c r="B332" s="110"/>
      <c r="C332" s="110"/>
      <c r="D332" s="110">
        <v>2020</v>
      </c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  <c r="V332" s="110"/>
      <c r="W332" s="110"/>
      <c r="X332" s="110"/>
      <c r="Y332" s="110"/>
      <c r="Z332" s="110"/>
      <c r="AA332" s="110"/>
      <c r="AB332" s="110"/>
      <c r="AC332" s="110"/>
      <c r="AD332" s="110"/>
      <c r="AE332" s="110"/>
      <c r="AF332" s="110"/>
      <c r="AG332" s="110"/>
    </row>
    <row r="333" spans="2:33" ht="15">
      <c r="B333" s="109" t="s">
        <v>161</v>
      </c>
      <c r="C333" s="109" t="s">
        <v>674</v>
      </c>
      <c r="D333" s="109">
        <v>2006</v>
      </c>
      <c r="E333" s="109">
        <v>14</v>
      </c>
      <c r="F333" s="109">
        <v>0</v>
      </c>
      <c r="G333" s="109">
        <v>0</v>
      </c>
      <c r="H333" s="109"/>
      <c r="I333" s="109"/>
      <c r="J333" s="109">
        <v>0</v>
      </c>
      <c r="K333" s="109">
        <v>0</v>
      </c>
      <c r="L333" s="109">
        <v>1</v>
      </c>
      <c r="M333" s="109"/>
      <c r="N333" s="109">
        <v>0</v>
      </c>
      <c r="O333" s="109">
        <v>0</v>
      </c>
      <c r="P333" s="109">
        <v>0</v>
      </c>
      <c r="Q333" s="109"/>
      <c r="R333" s="109"/>
      <c r="S333" s="109">
        <v>1</v>
      </c>
      <c r="T333" s="109">
        <v>0</v>
      </c>
      <c r="U333" s="109">
        <v>0</v>
      </c>
      <c r="V333" s="109">
        <v>0</v>
      </c>
      <c r="W333" s="109"/>
      <c r="X333" s="109">
        <v>0</v>
      </c>
      <c r="Y333" s="109">
        <v>0</v>
      </c>
      <c r="Z333" s="109">
        <v>0</v>
      </c>
      <c r="AA333" s="109">
        <v>0</v>
      </c>
      <c r="AB333" s="109">
        <v>2</v>
      </c>
      <c r="AC333" s="109">
        <v>0</v>
      </c>
      <c r="AD333" s="109">
        <v>2</v>
      </c>
      <c r="AE333" s="109"/>
      <c r="AF333" s="109"/>
      <c r="AG333" s="109">
        <v>3</v>
      </c>
    </row>
    <row r="334" spans="2:33" ht="15">
      <c r="B334" s="109"/>
      <c r="C334" s="109"/>
      <c r="D334" s="109">
        <v>2007</v>
      </c>
      <c r="E334" s="109">
        <v>2</v>
      </c>
      <c r="F334" s="109">
        <v>1</v>
      </c>
      <c r="G334" s="109">
        <v>0</v>
      </c>
      <c r="H334" s="109"/>
      <c r="I334" s="109">
        <v>0</v>
      </c>
      <c r="J334" s="109">
        <v>0</v>
      </c>
      <c r="K334" s="109">
        <v>23</v>
      </c>
      <c r="L334" s="109">
        <v>0</v>
      </c>
      <c r="M334" s="109">
        <v>6</v>
      </c>
      <c r="N334" s="109">
        <v>0</v>
      </c>
      <c r="O334" s="109">
        <v>0</v>
      </c>
      <c r="P334" s="109">
        <v>0</v>
      </c>
      <c r="Q334" s="109">
        <v>8</v>
      </c>
      <c r="R334" s="109"/>
      <c r="S334" s="109">
        <v>0</v>
      </c>
      <c r="T334" s="109">
        <v>0</v>
      </c>
      <c r="U334" s="109">
        <v>0</v>
      </c>
      <c r="V334" s="109">
        <v>0</v>
      </c>
      <c r="W334" s="109"/>
      <c r="X334" s="109">
        <v>2</v>
      </c>
      <c r="Y334" s="109">
        <v>0</v>
      </c>
      <c r="Z334" s="109">
        <v>0</v>
      </c>
      <c r="AA334" s="109">
        <v>0</v>
      </c>
      <c r="AB334" s="109">
        <v>1</v>
      </c>
      <c r="AC334" s="109">
        <v>0</v>
      </c>
      <c r="AD334" s="109">
        <v>0</v>
      </c>
      <c r="AE334" s="109">
        <v>0</v>
      </c>
      <c r="AF334" s="109">
        <v>0</v>
      </c>
      <c r="AG334" s="109">
        <v>7</v>
      </c>
    </row>
    <row r="335" spans="2:33" ht="15">
      <c r="B335" s="109"/>
      <c r="C335" s="109"/>
      <c r="D335" s="109">
        <v>2008</v>
      </c>
      <c r="E335" s="109">
        <v>0</v>
      </c>
      <c r="F335" s="109">
        <v>0</v>
      </c>
      <c r="G335" s="109">
        <v>0</v>
      </c>
      <c r="H335" s="109"/>
      <c r="I335" s="109">
        <v>0</v>
      </c>
      <c r="J335" s="109">
        <v>0</v>
      </c>
      <c r="K335" s="109">
        <v>21</v>
      </c>
      <c r="L335" s="109">
        <v>0</v>
      </c>
      <c r="M335" s="109">
        <v>0</v>
      </c>
      <c r="N335" s="109">
        <v>0</v>
      </c>
      <c r="O335" s="109">
        <v>0</v>
      </c>
      <c r="P335" s="109">
        <v>0</v>
      </c>
      <c r="Q335" s="109">
        <v>1</v>
      </c>
      <c r="R335" s="109"/>
      <c r="S335" s="109">
        <v>0</v>
      </c>
      <c r="T335" s="109">
        <v>1</v>
      </c>
      <c r="U335" s="109">
        <v>0</v>
      </c>
      <c r="V335" s="109">
        <v>0</v>
      </c>
      <c r="W335" s="109"/>
      <c r="X335" s="109">
        <v>5</v>
      </c>
      <c r="Y335" s="109">
        <v>0</v>
      </c>
      <c r="Z335" s="109">
        <v>0</v>
      </c>
      <c r="AA335" s="109">
        <v>0</v>
      </c>
      <c r="AB335" s="109">
        <v>1</v>
      </c>
      <c r="AC335" s="109">
        <v>0</v>
      </c>
      <c r="AD335" s="109">
        <v>0</v>
      </c>
      <c r="AE335" s="109">
        <v>0</v>
      </c>
      <c r="AF335" s="109">
        <v>1</v>
      </c>
      <c r="AG335" s="109">
        <v>4</v>
      </c>
    </row>
    <row r="336" spans="2:33" ht="15">
      <c r="B336" s="109"/>
      <c r="C336" s="109"/>
      <c r="D336" s="109">
        <v>2009</v>
      </c>
      <c r="E336" s="109">
        <v>2</v>
      </c>
      <c r="F336" s="109">
        <v>0</v>
      </c>
      <c r="G336" s="109">
        <v>0</v>
      </c>
      <c r="H336" s="109">
        <v>6</v>
      </c>
      <c r="I336" s="109">
        <v>0</v>
      </c>
      <c r="J336" s="109">
        <v>0</v>
      </c>
      <c r="K336" s="109">
        <v>23</v>
      </c>
      <c r="L336" s="109">
        <v>0</v>
      </c>
      <c r="M336" s="109">
        <v>0</v>
      </c>
      <c r="N336" s="109">
        <v>0</v>
      </c>
      <c r="O336" s="109">
        <v>0</v>
      </c>
      <c r="P336" s="109">
        <v>0</v>
      </c>
      <c r="Q336" s="109">
        <v>1</v>
      </c>
      <c r="R336" s="109"/>
      <c r="S336" s="109">
        <v>0</v>
      </c>
      <c r="T336" s="109">
        <v>0</v>
      </c>
      <c r="U336" s="109">
        <v>0</v>
      </c>
      <c r="V336" s="109">
        <v>0</v>
      </c>
      <c r="W336" s="109">
        <v>0</v>
      </c>
      <c r="X336" s="109">
        <v>3</v>
      </c>
      <c r="Y336" s="109">
        <v>3</v>
      </c>
      <c r="Z336" s="109">
        <v>0</v>
      </c>
      <c r="AA336" s="109">
        <v>2</v>
      </c>
      <c r="AB336" s="109">
        <v>0</v>
      </c>
      <c r="AC336" s="109">
        <v>0</v>
      </c>
      <c r="AD336" s="109">
        <v>0</v>
      </c>
      <c r="AE336" s="109">
        <v>0</v>
      </c>
      <c r="AF336" s="109">
        <v>1</v>
      </c>
      <c r="AG336" s="109">
        <v>1</v>
      </c>
    </row>
    <row r="337" spans="2:33" ht="15">
      <c r="B337" s="109"/>
      <c r="C337" s="109"/>
      <c r="D337" s="109">
        <v>2010</v>
      </c>
      <c r="E337" s="109">
        <v>0</v>
      </c>
      <c r="F337" s="109">
        <v>2</v>
      </c>
      <c r="G337" s="109">
        <v>0</v>
      </c>
      <c r="H337" s="109">
        <v>3</v>
      </c>
      <c r="I337" s="109">
        <v>0</v>
      </c>
      <c r="J337" s="109">
        <v>0</v>
      </c>
      <c r="K337" s="112">
        <v>28</v>
      </c>
      <c r="L337" s="109">
        <v>0</v>
      </c>
      <c r="M337" s="109">
        <v>4</v>
      </c>
      <c r="N337" s="109">
        <v>0</v>
      </c>
      <c r="O337" s="109">
        <v>0</v>
      </c>
      <c r="P337" s="109">
        <v>0</v>
      </c>
      <c r="Q337" s="109">
        <v>2</v>
      </c>
      <c r="R337" s="109">
        <v>0</v>
      </c>
      <c r="S337" s="109">
        <v>0</v>
      </c>
      <c r="T337" s="109">
        <v>0</v>
      </c>
      <c r="U337" s="109">
        <v>0</v>
      </c>
      <c r="V337" s="109">
        <v>0</v>
      </c>
      <c r="W337" s="109">
        <v>0</v>
      </c>
      <c r="X337" s="109">
        <v>3</v>
      </c>
      <c r="Y337" s="109">
        <v>1</v>
      </c>
      <c r="Z337" s="109">
        <v>0</v>
      </c>
      <c r="AA337" s="109">
        <v>0</v>
      </c>
      <c r="AB337" s="109">
        <v>0</v>
      </c>
      <c r="AC337" s="109">
        <v>0</v>
      </c>
      <c r="AD337" s="109">
        <v>0</v>
      </c>
      <c r="AE337" s="109">
        <v>0</v>
      </c>
      <c r="AF337" s="109">
        <v>1</v>
      </c>
      <c r="AG337" s="109">
        <v>2</v>
      </c>
    </row>
    <row r="338" spans="2:33" ht="15">
      <c r="B338" s="109"/>
      <c r="C338" s="109"/>
      <c r="D338" s="109">
        <v>2011</v>
      </c>
      <c r="E338" s="109">
        <v>2</v>
      </c>
      <c r="F338" s="112">
        <v>5</v>
      </c>
      <c r="G338" s="109">
        <v>0</v>
      </c>
      <c r="H338" s="109">
        <v>3</v>
      </c>
      <c r="I338" s="109">
        <v>0</v>
      </c>
      <c r="J338" s="109">
        <v>0</v>
      </c>
      <c r="K338" s="109">
        <v>18</v>
      </c>
      <c r="L338" s="109">
        <v>0</v>
      </c>
      <c r="M338" s="109">
        <v>0</v>
      </c>
      <c r="N338" s="109">
        <v>0</v>
      </c>
      <c r="O338" s="109">
        <v>0</v>
      </c>
      <c r="P338" s="109">
        <v>0</v>
      </c>
      <c r="Q338" s="109">
        <v>2</v>
      </c>
      <c r="R338" s="109">
        <v>0</v>
      </c>
      <c r="S338" s="109">
        <v>0</v>
      </c>
      <c r="T338" s="109">
        <v>1</v>
      </c>
      <c r="U338" s="109">
        <v>0</v>
      </c>
      <c r="V338" s="109">
        <v>0</v>
      </c>
      <c r="W338" s="109">
        <v>0</v>
      </c>
      <c r="X338" s="109">
        <v>2</v>
      </c>
      <c r="Y338" s="109">
        <v>0</v>
      </c>
      <c r="Z338" s="109">
        <v>0</v>
      </c>
      <c r="AA338" s="109">
        <v>0</v>
      </c>
      <c r="AB338" s="109">
        <v>0</v>
      </c>
      <c r="AC338" s="109">
        <v>0</v>
      </c>
      <c r="AD338" s="109">
        <v>0</v>
      </c>
      <c r="AE338" s="109">
        <v>0</v>
      </c>
      <c r="AF338" s="109">
        <v>0</v>
      </c>
      <c r="AG338" s="109">
        <v>2</v>
      </c>
    </row>
    <row r="339" spans="2:33" ht="15">
      <c r="B339" s="109"/>
      <c r="C339" s="109"/>
      <c r="D339" s="109">
        <v>2012</v>
      </c>
      <c r="E339" s="109">
        <v>1</v>
      </c>
      <c r="F339" s="109">
        <v>0</v>
      </c>
      <c r="G339" s="109">
        <v>0</v>
      </c>
      <c r="H339" s="109">
        <v>1</v>
      </c>
      <c r="I339" s="109">
        <v>0</v>
      </c>
      <c r="J339" s="109">
        <v>0</v>
      </c>
      <c r="K339" s="109">
        <v>18</v>
      </c>
      <c r="L339" s="109">
        <v>3</v>
      </c>
      <c r="M339" s="109">
        <v>3</v>
      </c>
      <c r="N339" s="109">
        <v>0</v>
      </c>
      <c r="O339" s="109">
        <v>0</v>
      </c>
      <c r="P339" s="109">
        <v>0</v>
      </c>
      <c r="Q339" s="109">
        <v>4</v>
      </c>
      <c r="R339" s="113">
        <v>9</v>
      </c>
      <c r="S339" s="109">
        <v>0</v>
      </c>
      <c r="T339" s="109">
        <v>0</v>
      </c>
      <c r="U339" s="109">
        <v>0</v>
      </c>
      <c r="V339" s="109">
        <v>0</v>
      </c>
      <c r="W339" s="109">
        <v>0</v>
      </c>
      <c r="X339" s="109">
        <v>1</v>
      </c>
      <c r="Y339" s="109">
        <v>0</v>
      </c>
      <c r="Z339" s="109">
        <v>0</v>
      </c>
      <c r="AA339" s="109">
        <v>1</v>
      </c>
      <c r="AB339" s="109">
        <v>1</v>
      </c>
      <c r="AC339" s="109">
        <v>0</v>
      </c>
      <c r="AD339" s="109">
        <v>1</v>
      </c>
      <c r="AE339" s="109">
        <v>0</v>
      </c>
      <c r="AF339" s="109">
        <v>0</v>
      </c>
      <c r="AG339" s="109">
        <v>4</v>
      </c>
    </row>
    <row r="340" spans="2:33" ht="15">
      <c r="B340" s="109"/>
      <c r="C340" s="109"/>
      <c r="D340" s="109">
        <v>2013</v>
      </c>
      <c r="E340" s="109">
        <v>0</v>
      </c>
      <c r="F340" s="109">
        <v>1</v>
      </c>
      <c r="G340" s="109">
        <v>0</v>
      </c>
      <c r="H340" s="109">
        <v>3</v>
      </c>
      <c r="I340" s="109">
        <v>0</v>
      </c>
      <c r="J340" s="109">
        <v>2</v>
      </c>
      <c r="K340" s="109">
        <v>21</v>
      </c>
      <c r="L340" s="109">
        <v>0</v>
      </c>
      <c r="M340" s="109">
        <v>1</v>
      </c>
      <c r="N340" s="109">
        <v>0</v>
      </c>
      <c r="O340" s="109">
        <v>0</v>
      </c>
      <c r="P340" s="109">
        <v>0</v>
      </c>
      <c r="Q340" s="109">
        <v>0</v>
      </c>
      <c r="R340" s="112">
        <v>0</v>
      </c>
      <c r="S340" s="109">
        <v>0</v>
      </c>
      <c r="T340" s="109">
        <v>1</v>
      </c>
      <c r="U340" s="109">
        <v>0</v>
      </c>
      <c r="V340" s="109">
        <v>0</v>
      </c>
      <c r="W340" s="109">
        <v>0</v>
      </c>
      <c r="X340" s="109">
        <v>2</v>
      </c>
      <c r="Y340" s="109">
        <v>0</v>
      </c>
      <c r="Z340" s="109">
        <v>0</v>
      </c>
      <c r="AA340" s="109">
        <v>0</v>
      </c>
      <c r="AB340" s="109">
        <v>1</v>
      </c>
      <c r="AC340" s="109">
        <v>0</v>
      </c>
      <c r="AD340" s="109">
        <v>0</v>
      </c>
      <c r="AE340" s="109">
        <v>0</v>
      </c>
      <c r="AF340" s="114">
        <v>4</v>
      </c>
      <c r="AG340" s="109">
        <v>3</v>
      </c>
    </row>
    <row r="341" spans="2:33" ht="15.75" thickBot="1">
      <c r="B341" s="109"/>
      <c r="C341" s="109"/>
      <c r="D341" s="109">
        <v>2014</v>
      </c>
      <c r="E341" s="109">
        <v>1</v>
      </c>
      <c r="F341" s="109">
        <v>2</v>
      </c>
      <c r="G341" s="109">
        <v>0</v>
      </c>
      <c r="H341" s="109">
        <v>2</v>
      </c>
      <c r="I341" s="109">
        <v>0</v>
      </c>
      <c r="J341" s="109">
        <v>0</v>
      </c>
      <c r="K341" s="109">
        <v>25</v>
      </c>
      <c r="L341" s="109">
        <v>0</v>
      </c>
      <c r="M341" s="109">
        <v>0</v>
      </c>
      <c r="N341" s="109">
        <v>0</v>
      </c>
      <c r="O341" s="109">
        <v>0</v>
      </c>
      <c r="P341" s="109">
        <v>1</v>
      </c>
      <c r="Q341" s="109">
        <v>4</v>
      </c>
      <c r="R341" s="109">
        <v>0</v>
      </c>
      <c r="S341" s="109">
        <v>0</v>
      </c>
      <c r="T341" s="109">
        <v>0</v>
      </c>
      <c r="U341" s="109">
        <v>0</v>
      </c>
      <c r="V341" s="109">
        <v>0</v>
      </c>
      <c r="W341" s="109">
        <v>0</v>
      </c>
      <c r="X341" s="109">
        <v>0</v>
      </c>
      <c r="Y341" s="109">
        <v>0</v>
      </c>
      <c r="Z341" s="109">
        <v>0</v>
      </c>
      <c r="AA341" s="112">
        <v>4</v>
      </c>
      <c r="AB341" s="109">
        <v>0</v>
      </c>
      <c r="AC341" s="109">
        <v>0</v>
      </c>
      <c r="AD341" s="109">
        <v>1</v>
      </c>
      <c r="AE341" s="109">
        <v>0</v>
      </c>
      <c r="AF341" s="109">
        <v>1</v>
      </c>
      <c r="AG341" s="109">
        <v>4</v>
      </c>
    </row>
    <row r="342" spans="2:33" ht="15.75" thickBot="1">
      <c r="B342" s="109"/>
      <c r="C342" s="109"/>
      <c r="D342" s="109">
        <v>2015</v>
      </c>
      <c r="E342" s="109">
        <v>0</v>
      </c>
      <c r="F342" s="109">
        <v>1</v>
      </c>
      <c r="G342" s="109">
        <v>1</v>
      </c>
      <c r="H342" s="109">
        <v>1</v>
      </c>
      <c r="I342" s="109">
        <v>0</v>
      </c>
      <c r="J342" s="109">
        <v>0</v>
      </c>
      <c r="K342" s="109">
        <v>19</v>
      </c>
      <c r="L342" s="109">
        <v>1</v>
      </c>
      <c r="M342" s="109">
        <v>0</v>
      </c>
      <c r="N342" s="109">
        <v>0</v>
      </c>
      <c r="O342" s="109">
        <v>3</v>
      </c>
      <c r="P342" s="109">
        <v>0</v>
      </c>
      <c r="Q342" s="109">
        <v>4</v>
      </c>
      <c r="R342" s="109">
        <v>1</v>
      </c>
      <c r="S342" s="109">
        <v>0</v>
      </c>
      <c r="T342" s="109">
        <v>0</v>
      </c>
      <c r="U342" s="109">
        <v>1</v>
      </c>
      <c r="V342" s="109">
        <v>0</v>
      </c>
      <c r="W342" s="109">
        <v>0</v>
      </c>
      <c r="X342" s="115">
        <v>4</v>
      </c>
      <c r="Y342" s="109">
        <v>0</v>
      </c>
      <c r="Z342" s="109">
        <v>0</v>
      </c>
      <c r="AA342" s="109">
        <v>1</v>
      </c>
      <c r="AB342" s="109">
        <v>0</v>
      </c>
      <c r="AC342" s="109">
        <v>0</v>
      </c>
      <c r="AD342" s="109">
        <v>0</v>
      </c>
      <c r="AE342" s="109">
        <v>0</v>
      </c>
      <c r="AF342" s="109">
        <v>0</v>
      </c>
      <c r="AG342" s="109">
        <v>3</v>
      </c>
    </row>
    <row r="343" spans="2:33" ht="15">
      <c r="B343" s="109"/>
      <c r="C343" s="109"/>
      <c r="D343" s="109">
        <v>2016</v>
      </c>
      <c r="E343" s="109">
        <v>0</v>
      </c>
      <c r="F343" s="109">
        <v>0</v>
      </c>
      <c r="G343" s="109">
        <v>1</v>
      </c>
      <c r="H343" s="109">
        <v>1</v>
      </c>
      <c r="I343" s="109">
        <v>0</v>
      </c>
      <c r="J343" s="109">
        <v>3</v>
      </c>
      <c r="K343" s="109">
        <v>23</v>
      </c>
      <c r="L343" s="109">
        <v>1</v>
      </c>
      <c r="M343" s="109">
        <v>0</v>
      </c>
      <c r="N343" s="109">
        <v>0</v>
      </c>
      <c r="O343" s="109">
        <v>0</v>
      </c>
      <c r="P343" s="109">
        <v>0</v>
      </c>
      <c r="Q343" s="109">
        <v>3</v>
      </c>
      <c r="R343" s="109">
        <v>1</v>
      </c>
      <c r="S343" s="109">
        <v>0</v>
      </c>
      <c r="T343" s="109">
        <v>0</v>
      </c>
      <c r="U343" s="109">
        <v>0</v>
      </c>
      <c r="V343" s="109">
        <v>0</v>
      </c>
      <c r="W343" s="109">
        <v>0</v>
      </c>
      <c r="X343" s="109">
        <v>1</v>
      </c>
      <c r="Y343" s="109">
        <v>3</v>
      </c>
      <c r="Z343" s="109">
        <v>0</v>
      </c>
      <c r="AA343" s="109">
        <v>0</v>
      </c>
      <c r="AB343" s="109">
        <v>0</v>
      </c>
      <c r="AC343" s="109">
        <v>0</v>
      </c>
      <c r="AD343" s="109">
        <v>0</v>
      </c>
      <c r="AE343" s="109">
        <v>0</v>
      </c>
      <c r="AF343" s="109">
        <v>0</v>
      </c>
      <c r="AG343" s="109">
        <v>2</v>
      </c>
    </row>
    <row r="344" spans="2:33" ht="15">
      <c r="B344" s="109"/>
      <c r="C344" s="109"/>
      <c r="D344" s="109">
        <v>2017</v>
      </c>
      <c r="E344" s="109">
        <v>0</v>
      </c>
      <c r="F344" s="109">
        <v>3</v>
      </c>
      <c r="G344" s="109">
        <v>1</v>
      </c>
      <c r="H344" s="109">
        <v>2</v>
      </c>
      <c r="I344" s="109">
        <v>0</v>
      </c>
      <c r="J344" s="112">
        <v>5</v>
      </c>
      <c r="K344" s="109">
        <v>12</v>
      </c>
      <c r="L344" s="109">
        <v>0</v>
      </c>
      <c r="M344" s="109">
        <v>0</v>
      </c>
      <c r="N344" s="109">
        <v>0</v>
      </c>
      <c r="O344" s="109">
        <v>2</v>
      </c>
      <c r="P344" s="109">
        <v>0</v>
      </c>
      <c r="Q344" s="112">
        <v>12</v>
      </c>
      <c r="R344" s="109">
        <v>0</v>
      </c>
      <c r="S344" s="109">
        <v>0</v>
      </c>
      <c r="T344" s="109">
        <v>0</v>
      </c>
      <c r="U344" s="109">
        <v>0</v>
      </c>
      <c r="V344" s="109">
        <v>0</v>
      </c>
      <c r="W344" s="109">
        <v>0</v>
      </c>
      <c r="X344" s="109">
        <v>0</v>
      </c>
      <c r="Y344" s="109">
        <v>2</v>
      </c>
      <c r="Z344" s="109">
        <v>0</v>
      </c>
      <c r="AA344" s="109">
        <v>1</v>
      </c>
      <c r="AB344" s="109">
        <v>0</v>
      </c>
      <c r="AC344" s="109">
        <v>0</v>
      </c>
      <c r="AD344" s="109">
        <v>1</v>
      </c>
      <c r="AE344" s="109">
        <v>0</v>
      </c>
      <c r="AF344" s="109">
        <v>1</v>
      </c>
      <c r="AG344" s="109">
        <v>1</v>
      </c>
    </row>
    <row r="345" spans="2:33" ht="15">
      <c r="B345" s="109"/>
      <c r="C345" s="109"/>
      <c r="D345" s="109">
        <v>2018</v>
      </c>
      <c r="E345" s="109">
        <v>0</v>
      </c>
      <c r="F345" s="112">
        <v>5</v>
      </c>
      <c r="G345" s="109">
        <v>1</v>
      </c>
      <c r="H345" s="109">
        <v>1</v>
      </c>
      <c r="I345" s="109">
        <v>0</v>
      </c>
      <c r="J345" s="109">
        <v>1</v>
      </c>
      <c r="K345" s="109">
        <v>16</v>
      </c>
      <c r="L345" s="109">
        <v>1</v>
      </c>
      <c r="M345" s="109">
        <v>0</v>
      </c>
      <c r="N345" s="109">
        <v>0</v>
      </c>
      <c r="O345" s="109">
        <v>0</v>
      </c>
      <c r="P345" s="109">
        <v>0</v>
      </c>
      <c r="Q345" s="109">
        <v>8</v>
      </c>
      <c r="R345" s="109">
        <v>0</v>
      </c>
      <c r="S345" s="109">
        <v>3</v>
      </c>
      <c r="T345" s="109">
        <v>0</v>
      </c>
      <c r="U345" s="109">
        <v>1</v>
      </c>
      <c r="V345" s="109">
        <v>0</v>
      </c>
      <c r="W345" s="109">
        <v>0</v>
      </c>
      <c r="X345" s="109">
        <v>0</v>
      </c>
      <c r="Y345" s="109">
        <v>0</v>
      </c>
      <c r="Z345" s="109">
        <v>0</v>
      </c>
      <c r="AA345" s="109">
        <v>1</v>
      </c>
      <c r="AB345" s="109">
        <v>0</v>
      </c>
      <c r="AC345" s="109">
        <v>0</v>
      </c>
      <c r="AD345" s="109">
        <v>0</v>
      </c>
      <c r="AE345" s="109">
        <v>0</v>
      </c>
      <c r="AF345" s="109">
        <v>0</v>
      </c>
      <c r="AG345" s="109">
        <v>2</v>
      </c>
    </row>
    <row r="346" spans="2:33" ht="15">
      <c r="B346" s="109"/>
      <c r="C346" s="109"/>
      <c r="D346" s="109">
        <v>2019</v>
      </c>
      <c r="E346" s="109">
        <v>0</v>
      </c>
      <c r="F346" s="109">
        <v>3</v>
      </c>
      <c r="G346" s="109">
        <v>0</v>
      </c>
      <c r="H346" s="109">
        <v>0</v>
      </c>
      <c r="I346" s="109">
        <v>0</v>
      </c>
      <c r="J346" s="109">
        <v>1</v>
      </c>
      <c r="K346" s="109">
        <v>19</v>
      </c>
      <c r="L346" s="109">
        <v>0</v>
      </c>
      <c r="M346" s="109">
        <v>0</v>
      </c>
      <c r="N346" s="109">
        <v>0</v>
      </c>
      <c r="O346" s="109">
        <v>1</v>
      </c>
      <c r="P346" s="109">
        <v>0</v>
      </c>
      <c r="Q346" s="109">
        <v>6</v>
      </c>
      <c r="R346" s="109">
        <v>0</v>
      </c>
      <c r="S346" s="109">
        <v>0</v>
      </c>
      <c r="T346" s="109">
        <v>0</v>
      </c>
      <c r="U346" s="109">
        <v>1</v>
      </c>
      <c r="V346" s="109">
        <v>0</v>
      </c>
      <c r="W346" s="109">
        <v>0</v>
      </c>
      <c r="X346" s="109">
        <v>0</v>
      </c>
      <c r="Y346" s="109">
        <v>1</v>
      </c>
      <c r="Z346" s="109">
        <v>0</v>
      </c>
      <c r="AA346" s="109">
        <v>0</v>
      </c>
      <c r="AB346" s="109">
        <v>1</v>
      </c>
      <c r="AC346" s="109">
        <v>0</v>
      </c>
      <c r="AD346" s="109">
        <v>0</v>
      </c>
      <c r="AE346" s="109">
        <v>0</v>
      </c>
      <c r="AF346" s="109">
        <v>0</v>
      </c>
      <c r="AG346" s="109">
        <v>0</v>
      </c>
    </row>
    <row r="347" spans="2:33" ht="15">
      <c r="B347" s="109"/>
      <c r="C347" s="109"/>
      <c r="D347" s="109">
        <v>2020</v>
      </c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  <c r="AD347" s="109"/>
      <c r="AE347" s="109"/>
      <c r="AF347" s="109"/>
      <c r="AG347" s="109"/>
    </row>
    <row r="348" spans="2:33" ht="15">
      <c r="B348" s="110" t="s">
        <v>162</v>
      </c>
      <c r="C348" s="110" t="s">
        <v>675</v>
      </c>
      <c r="D348" s="110">
        <v>2006</v>
      </c>
      <c r="E348" s="110">
        <v>1</v>
      </c>
      <c r="F348" s="110">
        <v>0</v>
      </c>
      <c r="G348" s="110">
        <v>0</v>
      </c>
      <c r="H348" s="110"/>
      <c r="I348" s="110"/>
      <c r="J348" s="110">
        <v>0</v>
      </c>
      <c r="K348" s="110">
        <v>0</v>
      </c>
      <c r="L348" s="110">
        <v>0</v>
      </c>
      <c r="M348" s="110"/>
      <c r="N348" s="110">
        <v>0</v>
      </c>
      <c r="O348" s="110">
        <v>0</v>
      </c>
      <c r="P348" s="110">
        <v>0</v>
      </c>
      <c r="Q348" s="110"/>
      <c r="R348" s="110"/>
      <c r="S348" s="110"/>
      <c r="T348" s="110">
        <v>0</v>
      </c>
      <c r="U348" s="110">
        <v>0</v>
      </c>
      <c r="V348" s="110">
        <v>0</v>
      </c>
      <c r="W348" s="110"/>
      <c r="X348" s="110">
        <v>0</v>
      </c>
      <c r="Y348" s="110">
        <v>0</v>
      </c>
      <c r="Z348" s="110">
        <v>0</v>
      </c>
      <c r="AA348" s="110">
        <v>0</v>
      </c>
      <c r="AB348" s="110"/>
      <c r="AC348" s="110">
        <v>0</v>
      </c>
      <c r="AD348" s="110"/>
      <c r="AE348" s="110"/>
      <c r="AF348" s="110"/>
      <c r="AG348" s="110">
        <v>0</v>
      </c>
    </row>
    <row r="349" spans="2:33" ht="15">
      <c r="B349" s="110"/>
      <c r="C349" s="110"/>
      <c r="D349" s="110">
        <v>2007</v>
      </c>
      <c r="E349" s="110">
        <v>0</v>
      </c>
      <c r="F349" s="110">
        <v>0</v>
      </c>
      <c r="G349" s="110">
        <v>0</v>
      </c>
      <c r="H349" s="110"/>
      <c r="I349" s="110">
        <v>0</v>
      </c>
      <c r="J349" s="110">
        <v>0</v>
      </c>
      <c r="K349" s="110">
        <v>0</v>
      </c>
      <c r="L349" s="110">
        <v>0</v>
      </c>
      <c r="M349" s="110">
        <v>0</v>
      </c>
      <c r="N349" s="110">
        <v>0</v>
      </c>
      <c r="O349" s="110">
        <v>0</v>
      </c>
      <c r="P349" s="110">
        <v>0</v>
      </c>
      <c r="Q349" s="110">
        <v>0</v>
      </c>
      <c r="R349" s="110"/>
      <c r="S349" s="110">
        <v>0</v>
      </c>
      <c r="T349" s="110">
        <v>0</v>
      </c>
      <c r="U349" s="110">
        <v>0</v>
      </c>
      <c r="V349" s="110">
        <v>0</v>
      </c>
      <c r="W349" s="110"/>
      <c r="X349" s="110">
        <v>0</v>
      </c>
      <c r="Y349" s="110">
        <v>0</v>
      </c>
      <c r="Z349" s="110">
        <v>0</v>
      </c>
      <c r="AA349" s="110">
        <v>0</v>
      </c>
      <c r="AB349" s="110">
        <v>0</v>
      </c>
      <c r="AC349" s="110">
        <v>0</v>
      </c>
      <c r="AD349" s="110">
        <v>0</v>
      </c>
      <c r="AE349" s="110">
        <v>0</v>
      </c>
      <c r="AF349" s="110">
        <v>0</v>
      </c>
      <c r="AG349" s="110">
        <v>0</v>
      </c>
    </row>
    <row r="350" spans="2:33" ht="15">
      <c r="B350" s="110"/>
      <c r="C350" s="110"/>
      <c r="D350" s="110">
        <v>2008</v>
      </c>
      <c r="E350" s="110">
        <v>0</v>
      </c>
      <c r="F350" s="110">
        <v>0</v>
      </c>
      <c r="G350" s="110">
        <v>0</v>
      </c>
      <c r="H350" s="110"/>
      <c r="I350" s="110">
        <v>0</v>
      </c>
      <c r="J350" s="110">
        <v>0</v>
      </c>
      <c r="K350" s="110">
        <v>0</v>
      </c>
      <c r="L350" s="110">
        <v>0</v>
      </c>
      <c r="M350" s="110">
        <v>0</v>
      </c>
      <c r="N350" s="110">
        <v>0</v>
      </c>
      <c r="O350" s="110">
        <v>0</v>
      </c>
      <c r="P350" s="110">
        <v>0</v>
      </c>
      <c r="Q350" s="110">
        <v>0</v>
      </c>
      <c r="R350" s="110"/>
      <c r="S350" s="110">
        <v>0</v>
      </c>
      <c r="T350" s="110">
        <v>0</v>
      </c>
      <c r="U350" s="110">
        <v>0</v>
      </c>
      <c r="V350" s="110">
        <v>0</v>
      </c>
      <c r="W350" s="110"/>
      <c r="X350" s="110">
        <v>0</v>
      </c>
      <c r="Y350" s="110">
        <v>0</v>
      </c>
      <c r="Z350" s="110">
        <v>0</v>
      </c>
      <c r="AA350" s="110">
        <v>0</v>
      </c>
      <c r="AB350" s="110">
        <v>0</v>
      </c>
      <c r="AC350" s="110">
        <v>0</v>
      </c>
      <c r="AD350" s="110">
        <v>0</v>
      </c>
      <c r="AE350" s="110">
        <v>0</v>
      </c>
      <c r="AF350" s="110">
        <v>0</v>
      </c>
      <c r="AG350" s="110">
        <v>0</v>
      </c>
    </row>
    <row r="351" spans="2:33" ht="15">
      <c r="B351" s="110"/>
      <c r="C351" s="110"/>
      <c r="D351" s="110">
        <v>2009</v>
      </c>
      <c r="E351" s="110">
        <v>0</v>
      </c>
      <c r="F351" s="110">
        <v>0</v>
      </c>
      <c r="G351" s="110">
        <v>0</v>
      </c>
      <c r="H351" s="110">
        <v>0</v>
      </c>
      <c r="I351" s="110">
        <v>0</v>
      </c>
      <c r="J351" s="110">
        <v>0</v>
      </c>
      <c r="K351" s="110">
        <v>0</v>
      </c>
      <c r="L351" s="110">
        <v>0</v>
      </c>
      <c r="M351" s="110">
        <v>0</v>
      </c>
      <c r="N351" s="110">
        <v>0</v>
      </c>
      <c r="O351" s="110">
        <v>0</v>
      </c>
      <c r="P351" s="110">
        <v>0</v>
      </c>
      <c r="Q351" s="110">
        <v>0</v>
      </c>
      <c r="R351" s="110"/>
      <c r="S351" s="110">
        <v>0</v>
      </c>
      <c r="T351" s="110">
        <v>0</v>
      </c>
      <c r="U351" s="110">
        <v>0</v>
      </c>
      <c r="V351" s="110">
        <v>0</v>
      </c>
      <c r="W351" s="110">
        <v>0</v>
      </c>
      <c r="X351" s="110">
        <v>0</v>
      </c>
      <c r="Y351" s="110">
        <v>0</v>
      </c>
      <c r="Z351" s="110">
        <v>0</v>
      </c>
      <c r="AA351" s="110">
        <v>0</v>
      </c>
      <c r="AB351" s="110">
        <v>0</v>
      </c>
      <c r="AC351" s="110">
        <v>0</v>
      </c>
      <c r="AD351" s="110">
        <v>0</v>
      </c>
      <c r="AE351" s="110">
        <v>0</v>
      </c>
      <c r="AF351" s="110">
        <v>0</v>
      </c>
      <c r="AG351" s="110">
        <v>0</v>
      </c>
    </row>
    <row r="352" spans="2:33" ht="15">
      <c r="B352" s="110"/>
      <c r="C352" s="110"/>
      <c r="D352" s="110">
        <v>2010</v>
      </c>
      <c r="E352" s="110">
        <v>0</v>
      </c>
      <c r="F352" s="110">
        <v>0</v>
      </c>
      <c r="G352" s="110">
        <v>0</v>
      </c>
      <c r="H352" s="110">
        <v>0</v>
      </c>
      <c r="I352" s="110">
        <v>0</v>
      </c>
      <c r="J352" s="110">
        <v>0</v>
      </c>
      <c r="K352" s="110">
        <v>0</v>
      </c>
      <c r="L352" s="110">
        <v>0</v>
      </c>
      <c r="M352" s="110">
        <v>0</v>
      </c>
      <c r="N352" s="110">
        <v>0</v>
      </c>
      <c r="O352" s="110">
        <v>0</v>
      </c>
      <c r="P352" s="110">
        <v>0</v>
      </c>
      <c r="Q352" s="110">
        <v>0</v>
      </c>
      <c r="R352" s="110">
        <v>0</v>
      </c>
      <c r="S352" s="110">
        <v>0</v>
      </c>
      <c r="T352" s="110">
        <v>0</v>
      </c>
      <c r="U352" s="110">
        <v>0</v>
      </c>
      <c r="V352" s="110">
        <v>0</v>
      </c>
      <c r="W352" s="110">
        <v>0</v>
      </c>
      <c r="X352" s="110">
        <v>0</v>
      </c>
      <c r="Y352" s="110">
        <v>0</v>
      </c>
      <c r="Z352" s="110">
        <v>0</v>
      </c>
      <c r="AA352" s="110">
        <v>0</v>
      </c>
      <c r="AB352" s="110">
        <v>0</v>
      </c>
      <c r="AC352" s="110">
        <v>0</v>
      </c>
      <c r="AD352" s="110">
        <v>0</v>
      </c>
      <c r="AE352" s="110">
        <v>0</v>
      </c>
      <c r="AF352" s="110">
        <v>0</v>
      </c>
      <c r="AG352" s="110">
        <v>0</v>
      </c>
    </row>
    <row r="353" spans="2:33" ht="15">
      <c r="B353" s="110"/>
      <c r="C353" s="110"/>
      <c r="D353" s="110">
        <v>2011</v>
      </c>
      <c r="E353" s="110">
        <v>0</v>
      </c>
      <c r="F353" s="110">
        <v>0</v>
      </c>
      <c r="G353" s="110">
        <v>0</v>
      </c>
      <c r="H353" s="110">
        <v>0</v>
      </c>
      <c r="I353" s="110">
        <v>0</v>
      </c>
      <c r="J353" s="110">
        <v>0</v>
      </c>
      <c r="K353" s="110">
        <v>0</v>
      </c>
      <c r="L353" s="110">
        <v>0</v>
      </c>
      <c r="M353" s="110">
        <v>0</v>
      </c>
      <c r="N353" s="110">
        <v>0</v>
      </c>
      <c r="O353" s="110">
        <v>0</v>
      </c>
      <c r="P353" s="110">
        <v>0</v>
      </c>
      <c r="Q353" s="110">
        <v>0</v>
      </c>
      <c r="R353" s="110">
        <v>0</v>
      </c>
      <c r="S353" s="110">
        <v>0</v>
      </c>
      <c r="T353" s="110">
        <v>0</v>
      </c>
      <c r="U353" s="110">
        <v>0</v>
      </c>
      <c r="V353" s="110">
        <v>0</v>
      </c>
      <c r="W353" s="110">
        <v>0</v>
      </c>
      <c r="X353" s="110">
        <v>0</v>
      </c>
      <c r="Y353" s="110">
        <v>0</v>
      </c>
      <c r="Z353" s="110">
        <v>0</v>
      </c>
      <c r="AA353" s="110">
        <v>0</v>
      </c>
      <c r="AB353" s="110">
        <v>0</v>
      </c>
      <c r="AC353" s="110">
        <v>0</v>
      </c>
      <c r="AD353" s="110">
        <v>0</v>
      </c>
      <c r="AE353" s="110">
        <v>0</v>
      </c>
      <c r="AF353" s="110">
        <v>0</v>
      </c>
      <c r="AG353" s="110">
        <v>0</v>
      </c>
    </row>
    <row r="354" spans="2:33" ht="15">
      <c r="B354" s="110"/>
      <c r="C354" s="110"/>
      <c r="D354" s="110">
        <v>2012</v>
      </c>
      <c r="E354" s="110">
        <v>0</v>
      </c>
      <c r="F354" s="110">
        <v>0</v>
      </c>
      <c r="G354" s="110">
        <v>0</v>
      </c>
      <c r="H354" s="110">
        <v>0</v>
      </c>
      <c r="I354" s="110">
        <v>0</v>
      </c>
      <c r="J354" s="110">
        <v>0</v>
      </c>
      <c r="K354" s="110">
        <v>0</v>
      </c>
      <c r="L354" s="110">
        <v>0</v>
      </c>
      <c r="M354" s="110">
        <v>0</v>
      </c>
      <c r="N354" s="110">
        <v>0</v>
      </c>
      <c r="O354" s="110">
        <v>0</v>
      </c>
      <c r="P354" s="110">
        <v>0</v>
      </c>
      <c r="Q354" s="110">
        <v>0</v>
      </c>
      <c r="R354" s="110">
        <v>0</v>
      </c>
      <c r="S354" s="110">
        <v>0</v>
      </c>
      <c r="T354" s="110">
        <v>0</v>
      </c>
      <c r="U354" s="110">
        <v>0</v>
      </c>
      <c r="V354" s="110">
        <v>0</v>
      </c>
      <c r="W354" s="110">
        <v>0</v>
      </c>
      <c r="X354" s="110">
        <v>0</v>
      </c>
      <c r="Y354" s="110">
        <v>0</v>
      </c>
      <c r="Z354" s="110">
        <v>0</v>
      </c>
      <c r="AA354" s="110">
        <v>0</v>
      </c>
      <c r="AB354" s="110">
        <v>0</v>
      </c>
      <c r="AC354" s="110">
        <v>0</v>
      </c>
      <c r="AD354" s="110">
        <v>0</v>
      </c>
      <c r="AE354" s="110">
        <v>0</v>
      </c>
      <c r="AF354" s="110">
        <v>0</v>
      </c>
      <c r="AG354" s="110">
        <v>0</v>
      </c>
    </row>
    <row r="355" spans="2:33" ht="15">
      <c r="B355" s="110"/>
      <c r="C355" s="110"/>
      <c r="D355" s="110">
        <v>2013</v>
      </c>
      <c r="E355" s="110">
        <v>0</v>
      </c>
      <c r="F355" s="110">
        <v>0</v>
      </c>
      <c r="G355" s="110">
        <v>0</v>
      </c>
      <c r="H355" s="110">
        <v>0</v>
      </c>
      <c r="I355" s="110">
        <v>0</v>
      </c>
      <c r="J355" s="110">
        <v>0</v>
      </c>
      <c r="K355" s="110">
        <v>0</v>
      </c>
      <c r="L355" s="110">
        <v>0</v>
      </c>
      <c r="M355" s="110">
        <v>0</v>
      </c>
      <c r="N355" s="110">
        <v>0</v>
      </c>
      <c r="O355" s="110">
        <v>0</v>
      </c>
      <c r="P355" s="110">
        <v>0</v>
      </c>
      <c r="Q355" s="110">
        <v>0</v>
      </c>
      <c r="R355" s="110">
        <v>0</v>
      </c>
      <c r="S355" s="110">
        <v>0</v>
      </c>
      <c r="T355" s="110">
        <v>0</v>
      </c>
      <c r="U355" s="110">
        <v>0</v>
      </c>
      <c r="V355" s="110">
        <v>0</v>
      </c>
      <c r="W355" s="110">
        <v>0</v>
      </c>
      <c r="X355" s="110">
        <v>0</v>
      </c>
      <c r="Y355" s="110">
        <v>0</v>
      </c>
      <c r="Z355" s="110">
        <v>0</v>
      </c>
      <c r="AA355" s="110">
        <v>0</v>
      </c>
      <c r="AB355" s="110">
        <v>0</v>
      </c>
      <c r="AC355" s="110">
        <v>0</v>
      </c>
      <c r="AD355" s="110">
        <v>0</v>
      </c>
      <c r="AE355" s="110">
        <v>0</v>
      </c>
      <c r="AF355" s="110">
        <v>0</v>
      </c>
      <c r="AG355" s="110">
        <v>0</v>
      </c>
    </row>
    <row r="356" spans="2:33" ht="15">
      <c r="B356" s="110"/>
      <c r="C356" s="110"/>
      <c r="D356" s="110">
        <v>2014</v>
      </c>
      <c r="E356" s="110">
        <v>0</v>
      </c>
      <c r="F356" s="110">
        <v>0</v>
      </c>
      <c r="G356" s="110">
        <v>0</v>
      </c>
      <c r="H356" s="110">
        <v>0</v>
      </c>
      <c r="I356" s="110">
        <v>0</v>
      </c>
      <c r="J356" s="110">
        <v>0</v>
      </c>
      <c r="K356" s="110">
        <v>0</v>
      </c>
      <c r="L356" s="110">
        <v>0</v>
      </c>
      <c r="M356" s="110">
        <v>0</v>
      </c>
      <c r="N356" s="110">
        <v>0</v>
      </c>
      <c r="O356" s="110">
        <v>0</v>
      </c>
      <c r="P356" s="110">
        <v>0</v>
      </c>
      <c r="Q356" s="110">
        <v>0</v>
      </c>
      <c r="R356" s="110">
        <v>0</v>
      </c>
      <c r="S356" s="110">
        <v>0</v>
      </c>
      <c r="T356" s="110">
        <v>0</v>
      </c>
      <c r="U356" s="110">
        <v>0</v>
      </c>
      <c r="V356" s="110">
        <v>0</v>
      </c>
      <c r="W356" s="110">
        <v>0</v>
      </c>
      <c r="X356" s="110">
        <v>0</v>
      </c>
      <c r="Y356" s="110">
        <v>0</v>
      </c>
      <c r="Z356" s="110">
        <v>0</v>
      </c>
      <c r="AA356" s="110">
        <v>0</v>
      </c>
      <c r="AB356" s="110">
        <v>0</v>
      </c>
      <c r="AC356" s="110">
        <v>0</v>
      </c>
      <c r="AD356" s="110">
        <v>0</v>
      </c>
      <c r="AE356" s="110">
        <v>0</v>
      </c>
      <c r="AF356" s="110">
        <v>0</v>
      </c>
      <c r="AG356" s="110">
        <v>0</v>
      </c>
    </row>
    <row r="357" spans="2:33" ht="15">
      <c r="B357" s="110"/>
      <c r="C357" s="110"/>
      <c r="D357" s="110">
        <v>2015</v>
      </c>
      <c r="E357" s="110">
        <v>0</v>
      </c>
      <c r="F357" s="110">
        <v>0</v>
      </c>
      <c r="G357" s="110">
        <v>0</v>
      </c>
      <c r="H357" s="110">
        <v>0</v>
      </c>
      <c r="I357" s="110">
        <v>0</v>
      </c>
      <c r="J357" s="110">
        <v>0</v>
      </c>
      <c r="K357" s="110">
        <v>0</v>
      </c>
      <c r="L357" s="110">
        <v>0</v>
      </c>
      <c r="M357" s="110">
        <v>0</v>
      </c>
      <c r="N357" s="110">
        <v>0</v>
      </c>
      <c r="O357" s="110">
        <v>0</v>
      </c>
      <c r="P357" s="110">
        <v>0</v>
      </c>
      <c r="Q357" s="110">
        <v>0</v>
      </c>
      <c r="R357" s="110">
        <v>0</v>
      </c>
      <c r="S357" s="110">
        <v>0</v>
      </c>
      <c r="T357" s="110">
        <v>0</v>
      </c>
      <c r="U357" s="110">
        <v>0</v>
      </c>
      <c r="V357" s="110">
        <v>0</v>
      </c>
      <c r="W357" s="110">
        <v>0</v>
      </c>
      <c r="X357" s="110">
        <v>0</v>
      </c>
      <c r="Y357" s="110">
        <v>0</v>
      </c>
      <c r="Z357" s="110">
        <v>0</v>
      </c>
      <c r="AA357" s="110">
        <v>0</v>
      </c>
      <c r="AB357" s="110">
        <v>0</v>
      </c>
      <c r="AC357" s="110">
        <v>0</v>
      </c>
      <c r="AD357" s="110">
        <v>0</v>
      </c>
      <c r="AE357" s="110">
        <v>0</v>
      </c>
      <c r="AF357" s="110">
        <v>0</v>
      </c>
      <c r="AG357" s="110">
        <v>0</v>
      </c>
    </row>
    <row r="358" spans="2:33" ht="15">
      <c r="B358" s="110"/>
      <c r="C358" s="110"/>
      <c r="D358" s="110">
        <v>2016</v>
      </c>
      <c r="E358" s="110">
        <v>0</v>
      </c>
      <c r="F358" s="110">
        <v>0</v>
      </c>
      <c r="G358" s="110">
        <v>0</v>
      </c>
      <c r="H358" s="110">
        <v>0</v>
      </c>
      <c r="I358" s="110">
        <v>0</v>
      </c>
      <c r="J358" s="110">
        <v>0</v>
      </c>
      <c r="K358" s="110">
        <v>0</v>
      </c>
      <c r="L358" s="110">
        <v>0</v>
      </c>
      <c r="M358" s="110">
        <v>0</v>
      </c>
      <c r="N358" s="110">
        <v>0</v>
      </c>
      <c r="O358" s="110">
        <v>0</v>
      </c>
      <c r="P358" s="110">
        <v>0</v>
      </c>
      <c r="Q358" s="110">
        <v>0</v>
      </c>
      <c r="R358" s="110">
        <v>0</v>
      </c>
      <c r="S358" s="110">
        <v>0</v>
      </c>
      <c r="T358" s="110">
        <v>0</v>
      </c>
      <c r="U358" s="110">
        <v>0</v>
      </c>
      <c r="V358" s="110">
        <v>0</v>
      </c>
      <c r="W358" s="110">
        <v>0</v>
      </c>
      <c r="X358" s="110">
        <v>0</v>
      </c>
      <c r="Y358" s="110">
        <v>0</v>
      </c>
      <c r="Z358" s="110">
        <v>0</v>
      </c>
      <c r="AA358" s="110">
        <v>0</v>
      </c>
      <c r="AB358" s="110">
        <v>0</v>
      </c>
      <c r="AC358" s="110">
        <v>0</v>
      </c>
      <c r="AD358" s="110">
        <v>0</v>
      </c>
      <c r="AE358" s="110">
        <v>0</v>
      </c>
      <c r="AF358" s="110">
        <v>0</v>
      </c>
      <c r="AG358" s="110">
        <v>0</v>
      </c>
    </row>
    <row r="359" spans="2:33" ht="15">
      <c r="B359" s="110"/>
      <c r="C359" s="110"/>
      <c r="D359" s="110">
        <v>2017</v>
      </c>
      <c r="E359" s="110">
        <v>0</v>
      </c>
      <c r="F359" s="110">
        <v>0</v>
      </c>
      <c r="G359" s="110">
        <v>0</v>
      </c>
      <c r="H359" s="110">
        <v>0</v>
      </c>
      <c r="I359" s="110">
        <v>0</v>
      </c>
      <c r="J359" s="110">
        <v>0</v>
      </c>
      <c r="K359" s="110">
        <v>0</v>
      </c>
      <c r="L359" s="110">
        <v>0</v>
      </c>
      <c r="M359" s="110">
        <v>0</v>
      </c>
      <c r="N359" s="110">
        <v>0</v>
      </c>
      <c r="O359" s="110">
        <v>0</v>
      </c>
      <c r="P359" s="110">
        <v>0</v>
      </c>
      <c r="Q359" s="110">
        <v>0</v>
      </c>
      <c r="R359" s="110">
        <v>0</v>
      </c>
      <c r="S359" s="110">
        <v>0</v>
      </c>
      <c r="T359" s="110">
        <v>0</v>
      </c>
      <c r="U359" s="110">
        <v>0</v>
      </c>
      <c r="V359" s="110">
        <v>0</v>
      </c>
      <c r="W359" s="110">
        <v>0</v>
      </c>
      <c r="X359" s="110">
        <v>0</v>
      </c>
      <c r="Y359" s="110">
        <v>0</v>
      </c>
      <c r="Z359" s="110">
        <v>0</v>
      </c>
      <c r="AA359" s="110">
        <v>0</v>
      </c>
      <c r="AB359" s="110">
        <v>0</v>
      </c>
      <c r="AC359" s="110">
        <v>0</v>
      </c>
      <c r="AD359" s="110">
        <v>0</v>
      </c>
      <c r="AE359" s="110">
        <v>0</v>
      </c>
      <c r="AF359" s="110">
        <v>0</v>
      </c>
      <c r="AG359" s="110">
        <v>0</v>
      </c>
    </row>
    <row r="360" spans="2:33" ht="15">
      <c r="B360" s="110"/>
      <c r="C360" s="110"/>
      <c r="D360" s="110">
        <v>2018</v>
      </c>
      <c r="E360" s="110">
        <v>0</v>
      </c>
      <c r="F360" s="110">
        <v>0</v>
      </c>
      <c r="G360" s="110">
        <v>0</v>
      </c>
      <c r="H360" s="110">
        <v>0</v>
      </c>
      <c r="I360" s="110">
        <v>0</v>
      </c>
      <c r="J360" s="110">
        <v>0</v>
      </c>
      <c r="K360" s="110">
        <v>0</v>
      </c>
      <c r="L360" s="110">
        <v>0</v>
      </c>
      <c r="M360" s="110">
        <v>0</v>
      </c>
      <c r="N360" s="110">
        <v>0</v>
      </c>
      <c r="O360" s="110">
        <v>0</v>
      </c>
      <c r="P360" s="110">
        <v>0</v>
      </c>
      <c r="Q360" s="110">
        <v>0</v>
      </c>
      <c r="R360" s="110">
        <v>0</v>
      </c>
      <c r="S360" s="110">
        <v>0</v>
      </c>
      <c r="T360" s="110">
        <v>0</v>
      </c>
      <c r="U360" s="110">
        <v>0</v>
      </c>
      <c r="V360" s="110">
        <v>0</v>
      </c>
      <c r="W360" s="110">
        <v>0</v>
      </c>
      <c r="X360" s="110">
        <v>0</v>
      </c>
      <c r="Y360" s="110">
        <v>0</v>
      </c>
      <c r="Z360" s="110">
        <v>0</v>
      </c>
      <c r="AA360" s="110">
        <v>0</v>
      </c>
      <c r="AB360" s="110">
        <v>0</v>
      </c>
      <c r="AC360" s="110">
        <v>0</v>
      </c>
      <c r="AD360" s="110">
        <v>0</v>
      </c>
      <c r="AE360" s="110">
        <v>0</v>
      </c>
      <c r="AF360" s="110">
        <v>0</v>
      </c>
      <c r="AG360" s="110">
        <v>0</v>
      </c>
    </row>
    <row r="361" spans="2:33" ht="15">
      <c r="B361" s="110"/>
      <c r="C361" s="110"/>
      <c r="D361" s="110">
        <v>2019</v>
      </c>
      <c r="E361" s="110">
        <v>0</v>
      </c>
      <c r="F361" s="110">
        <v>0</v>
      </c>
      <c r="G361" s="110">
        <v>0</v>
      </c>
      <c r="H361" s="110">
        <v>0</v>
      </c>
      <c r="I361" s="110">
        <v>0</v>
      </c>
      <c r="J361" s="110">
        <v>0</v>
      </c>
      <c r="K361" s="110">
        <v>0</v>
      </c>
      <c r="L361" s="110">
        <v>0</v>
      </c>
      <c r="M361" s="110">
        <v>0</v>
      </c>
      <c r="N361" s="110">
        <v>0</v>
      </c>
      <c r="O361" s="110">
        <v>0</v>
      </c>
      <c r="P361" s="110">
        <v>0</v>
      </c>
      <c r="Q361" s="110">
        <v>0</v>
      </c>
      <c r="R361" s="110">
        <v>0</v>
      </c>
      <c r="S361" s="110">
        <v>0</v>
      </c>
      <c r="T361" s="110">
        <v>0</v>
      </c>
      <c r="U361" s="110">
        <v>0</v>
      </c>
      <c r="V361" s="110">
        <v>0</v>
      </c>
      <c r="W361" s="110">
        <v>0</v>
      </c>
      <c r="X361" s="110">
        <v>0</v>
      </c>
      <c r="Y361" s="110">
        <v>0</v>
      </c>
      <c r="Z361" s="110">
        <v>0</v>
      </c>
      <c r="AA361" s="110">
        <v>0</v>
      </c>
      <c r="AB361" s="110">
        <v>0</v>
      </c>
      <c r="AC361" s="110">
        <v>0</v>
      </c>
      <c r="AD361" s="110">
        <v>0</v>
      </c>
      <c r="AE361" s="110">
        <v>0</v>
      </c>
      <c r="AF361" s="110">
        <v>0</v>
      </c>
      <c r="AG361" s="110">
        <v>0</v>
      </c>
    </row>
    <row r="362" spans="2:33" ht="15">
      <c r="B362" s="110"/>
      <c r="C362" s="110"/>
      <c r="D362" s="110">
        <v>2020</v>
      </c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  <c r="AA362" s="110"/>
      <c r="AB362" s="110"/>
      <c r="AC362" s="110"/>
      <c r="AD362" s="110"/>
      <c r="AE362" s="110"/>
      <c r="AF362" s="110"/>
      <c r="AG362" s="110"/>
    </row>
    <row r="363" spans="2:33" ht="15">
      <c r="B363" s="109" t="s">
        <v>163</v>
      </c>
      <c r="C363" s="109" t="s">
        <v>676</v>
      </c>
      <c r="D363" s="109">
        <v>2006</v>
      </c>
      <c r="E363" s="109">
        <v>4</v>
      </c>
      <c r="F363" s="109">
        <v>9</v>
      </c>
      <c r="G363" s="109">
        <v>0</v>
      </c>
      <c r="H363" s="109"/>
      <c r="I363" s="109"/>
      <c r="J363" s="109">
        <v>0</v>
      </c>
      <c r="K363" s="109">
        <v>0</v>
      </c>
      <c r="L363" s="109">
        <v>0</v>
      </c>
      <c r="M363" s="109"/>
      <c r="N363" s="109">
        <v>0</v>
      </c>
      <c r="O363" s="109">
        <v>0</v>
      </c>
      <c r="P363" s="109">
        <v>0</v>
      </c>
      <c r="Q363" s="109"/>
      <c r="R363" s="109"/>
      <c r="S363" s="109"/>
      <c r="T363" s="109">
        <v>0</v>
      </c>
      <c r="U363" s="109">
        <v>0</v>
      </c>
      <c r="V363" s="109">
        <v>0</v>
      </c>
      <c r="W363" s="109"/>
      <c r="X363" s="109">
        <v>0</v>
      </c>
      <c r="Y363" s="109">
        <v>0</v>
      </c>
      <c r="Z363" s="109">
        <v>0</v>
      </c>
      <c r="AA363" s="109">
        <v>0</v>
      </c>
      <c r="AB363" s="109"/>
      <c r="AC363" s="109">
        <v>0</v>
      </c>
      <c r="AD363" s="109"/>
      <c r="AE363" s="109"/>
      <c r="AF363" s="109"/>
      <c r="AG363" s="109">
        <v>0</v>
      </c>
    </row>
    <row r="364" spans="2:33" ht="15">
      <c r="B364" s="109"/>
      <c r="C364" s="109"/>
      <c r="D364" s="109">
        <v>2007</v>
      </c>
      <c r="E364" s="109">
        <v>1</v>
      </c>
      <c r="F364" s="109">
        <v>0</v>
      </c>
      <c r="G364" s="109">
        <v>0</v>
      </c>
      <c r="H364" s="109"/>
      <c r="I364" s="109">
        <v>0</v>
      </c>
      <c r="J364" s="109">
        <v>0</v>
      </c>
      <c r="K364" s="109">
        <v>0</v>
      </c>
      <c r="L364" s="109">
        <v>0</v>
      </c>
      <c r="M364" s="109">
        <v>0</v>
      </c>
      <c r="N364" s="109">
        <v>0</v>
      </c>
      <c r="O364" s="109">
        <v>0</v>
      </c>
      <c r="P364" s="109">
        <v>0</v>
      </c>
      <c r="Q364" s="109">
        <v>2</v>
      </c>
      <c r="R364" s="109"/>
      <c r="S364" s="109">
        <v>0</v>
      </c>
      <c r="T364" s="109">
        <v>1</v>
      </c>
      <c r="U364" s="109">
        <v>0</v>
      </c>
      <c r="V364" s="109">
        <v>0</v>
      </c>
      <c r="W364" s="109"/>
      <c r="X364" s="109">
        <v>0</v>
      </c>
      <c r="Y364" s="109">
        <v>0</v>
      </c>
      <c r="Z364" s="109">
        <v>0</v>
      </c>
      <c r="AA364" s="109">
        <v>0</v>
      </c>
      <c r="AB364" s="109">
        <v>0</v>
      </c>
      <c r="AC364" s="109">
        <v>1</v>
      </c>
      <c r="AD364" s="109">
        <v>0</v>
      </c>
      <c r="AE364" s="109">
        <v>0</v>
      </c>
      <c r="AF364" s="109">
        <v>0</v>
      </c>
      <c r="AG364" s="109">
        <v>0</v>
      </c>
    </row>
    <row r="365" spans="2:33" ht="15">
      <c r="B365" s="109"/>
      <c r="C365" s="109"/>
      <c r="D365" s="109">
        <v>2008</v>
      </c>
      <c r="E365" s="109">
        <v>0</v>
      </c>
      <c r="F365" s="109">
        <v>0</v>
      </c>
      <c r="G365" s="109">
        <v>0</v>
      </c>
      <c r="H365" s="109"/>
      <c r="I365" s="109">
        <v>0</v>
      </c>
      <c r="J365" s="109">
        <v>0</v>
      </c>
      <c r="K365" s="109">
        <v>0</v>
      </c>
      <c r="L365" s="109">
        <v>0</v>
      </c>
      <c r="M365" s="109">
        <v>0</v>
      </c>
      <c r="N365" s="109">
        <v>0</v>
      </c>
      <c r="O365" s="109">
        <v>0</v>
      </c>
      <c r="P365" s="109">
        <v>0</v>
      </c>
      <c r="Q365" s="109">
        <v>1</v>
      </c>
      <c r="R365" s="109"/>
      <c r="S365" s="109">
        <v>0</v>
      </c>
      <c r="T365" s="109">
        <v>0</v>
      </c>
      <c r="U365" s="109">
        <v>0</v>
      </c>
      <c r="V365" s="109">
        <v>0</v>
      </c>
      <c r="W365" s="109"/>
      <c r="X365" s="109">
        <v>0</v>
      </c>
      <c r="Y365" s="109">
        <v>0</v>
      </c>
      <c r="Z365" s="109">
        <v>0</v>
      </c>
      <c r="AA365" s="109">
        <v>4</v>
      </c>
      <c r="AB365" s="109">
        <v>0</v>
      </c>
      <c r="AC365" s="109">
        <v>0</v>
      </c>
      <c r="AD365" s="109">
        <v>0</v>
      </c>
      <c r="AE365" s="109">
        <v>0</v>
      </c>
      <c r="AF365" s="109">
        <v>0</v>
      </c>
      <c r="AG365" s="109">
        <v>0</v>
      </c>
    </row>
    <row r="366" spans="2:33" ht="15">
      <c r="B366" s="109"/>
      <c r="C366" s="109"/>
      <c r="D366" s="109">
        <v>2009</v>
      </c>
      <c r="E366" s="109">
        <v>1</v>
      </c>
      <c r="F366" s="109">
        <v>0</v>
      </c>
      <c r="G366" s="109">
        <v>0</v>
      </c>
      <c r="H366" s="109">
        <v>0</v>
      </c>
      <c r="I366" s="109">
        <v>0</v>
      </c>
      <c r="J366" s="109">
        <v>0</v>
      </c>
      <c r="K366" s="109">
        <v>0</v>
      </c>
      <c r="L366" s="109">
        <v>0</v>
      </c>
      <c r="M366" s="109">
        <v>0</v>
      </c>
      <c r="N366" s="109">
        <v>0</v>
      </c>
      <c r="O366" s="109">
        <v>0</v>
      </c>
      <c r="P366" s="109">
        <v>0</v>
      </c>
      <c r="Q366" s="109">
        <v>0</v>
      </c>
      <c r="R366" s="109"/>
      <c r="S366" s="109">
        <v>0</v>
      </c>
      <c r="T366" s="109">
        <v>0</v>
      </c>
      <c r="U366" s="109">
        <v>0</v>
      </c>
      <c r="V366" s="109">
        <v>0</v>
      </c>
      <c r="W366" s="109">
        <v>0</v>
      </c>
      <c r="X366" s="109">
        <v>0</v>
      </c>
      <c r="Y366" s="109">
        <v>0</v>
      </c>
      <c r="Z366" s="109">
        <v>0</v>
      </c>
      <c r="AA366" s="109">
        <v>0</v>
      </c>
      <c r="AB366" s="109">
        <v>0</v>
      </c>
      <c r="AC366" s="109">
        <v>0</v>
      </c>
      <c r="AD366" s="109">
        <v>0</v>
      </c>
      <c r="AE366" s="109">
        <v>0</v>
      </c>
      <c r="AF366" s="109">
        <v>0</v>
      </c>
      <c r="AG366" s="109">
        <v>0</v>
      </c>
    </row>
    <row r="367" spans="2:33" ht="15">
      <c r="B367" s="109"/>
      <c r="C367" s="109"/>
      <c r="D367" s="109">
        <v>2010</v>
      </c>
      <c r="E367" s="109">
        <v>0</v>
      </c>
      <c r="F367" s="109">
        <v>0</v>
      </c>
      <c r="G367" s="109">
        <v>0</v>
      </c>
      <c r="H367" s="109">
        <v>0</v>
      </c>
      <c r="I367" s="109">
        <v>0</v>
      </c>
      <c r="J367" s="109">
        <v>0</v>
      </c>
      <c r="K367" s="109">
        <v>0</v>
      </c>
      <c r="L367" s="109">
        <v>0</v>
      </c>
      <c r="M367" s="109">
        <v>0</v>
      </c>
      <c r="N367" s="109">
        <v>0</v>
      </c>
      <c r="O367" s="109">
        <v>0</v>
      </c>
      <c r="P367" s="109">
        <v>0</v>
      </c>
      <c r="Q367" s="109">
        <v>0</v>
      </c>
      <c r="R367" s="109">
        <v>0</v>
      </c>
      <c r="S367" s="109">
        <v>0</v>
      </c>
      <c r="T367" s="109">
        <v>0</v>
      </c>
      <c r="U367" s="109">
        <v>0</v>
      </c>
      <c r="V367" s="109">
        <v>0</v>
      </c>
      <c r="W367" s="109">
        <v>0</v>
      </c>
      <c r="X367" s="109">
        <v>0</v>
      </c>
      <c r="Y367" s="109">
        <v>0</v>
      </c>
      <c r="Z367" s="109">
        <v>0</v>
      </c>
      <c r="AA367" s="109">
        <v>0</v>
      </c>
      <c r="AB367" s="109">
        <v>0</v>
      </c>
      <c r="AC367" s="109">
        <v>0</v>
      </c>
      <c r="AD367" s="109">
        <v>0</v>
      </c>
      <c r="AE367" s="109">
        <v>0</v>
      </c>
      <c r="AF367" s="109">
        <v>0</v>
      </c>
      <c r="AG367" s="109">
        <v>0</v>
      </c>
    </row>
    <row r="368" spans="2:33" ht="15">
      <c r="B368" s="109"/>
      <c r="C368" s="109"/>
      <c r="D368" s="109">
        <v>2011</v>
      </c>
      <c r="E368" s="109">
        <v>0</v>
      </c>
      <c r="F368" s="109">
        <v>0</v>
      </c>
      <c r="G368" s="109">
        <v>0</v>
      </c>
      <c r="H368" s="109">
        <v>0</v>
      </c>
      <c r="I368" s="109">
        <v>0</v>
      </c>
      <c r="J368" s="109">
        <v>0</v>
      </c>
      <c r="K368" s="109">
        <v>1</v>
      </c>
      <c r="L368" s="109">
        <v>0</v>
      </c>
      <c r="M368" s="109">
        <v>0</v>
      </c>
      <c r="N368" s="109">
        <v>0</v>
      </c>
      <c r="O368" s="109">
        <v>0</v>
      </c>
      <c r="P368" s="109">
        <v>0</v>
      </c>
      <c r="Q368" s="109">
        <v>0</v>
      </c>
      <c r="R368" s="109">
        <v>0</v>
      </c>
      <c r="S368" s="109">
        <v>0</v>
      </c>
      <c r="T368" s="109">
        <v>0</v>
      </c>
      <c r="U368" s="109">
        <v>0</v>
      </c>
      <c r="V368" s="109">
        <v>0</v>
      </c>
      <c r="W368" s="109">
        <v>0</v>
      </c>
      <c r="X368" s="109">
        <v>0</v>
      </c>
      <c r="Y368" s="109">
        <v>0</v>
      </c>
      <c r="Z368" s="109">
        <v>0</v>
      </c>
      <c r="AA368" s="109">
        <v>0</v>
      </c>
      <c r="AB368" s="109">
        <v>0</v>
      </c>
      <c r="AC368" s="109">
        <v>0</v>
      </c>
      <c r="AD368" s="109">
        <v>0</v>
      </c>
      <c r="AE368" s="109">
        <v>0</v>
      </c>
      <c r="AF368" s="109">
        <v>0</v>
      </c>
      <c r="AG368" s="109">
        <v>0</v>
      </c>
    </row>
    <row r="369" spans="2:33" ht="15">
      <c r="B369" s="109"/>
      <c r="C369" s="109"/>
      <c r="D369" s="109">
        <v>2012</v>
      </c>
      <c r="E369" s="109">
        <v>0</v>
      </c>
      <c r="F369" s="109">
        <v>0</v>
      </c>
      <c r="G369" s="109">
        <v>0</v>
      </c>
      <c r="H369" s="109">
        <v>0</v>
      </c>
      <c r="I369" s="109">
        <v>0</v>
      </c>
      <c r="J369" s="109">
        <v>0</v>
      </c>
      <c r="K369" s="109">
        <v>2</v>
      </c>
      <c r="L369" s="109">
        <v>0</v>
      </c>
      <c r="M369" s="109">
        <v>0</v>
      </c>
      <c r="N369" s="109">
        <v>0</v>
      </c>
      <c r="O369" s="109">
        <v>0</v>
      </c>
      <c r="P369" s="109">
        <v>0</v>
      </c>
      <c r="Q369" s="109">
        <v>0</v>
      </c>
      <c r="R369" s="109">
        <v>0</v>
      </c>
      <c r="S369" s="109">
        <v>0</v>
      </c>
      <c r="T369" s="109">
        <v>0</v>
      </c>
      <c r="U369" s="109">
        <v>0</v>
      </c>
      <c r="V369" s="109">
        <v>0</v>
      </c>
      <c r="W369" s="109">
        <v>0</v>
      </c>
      <c r="X369" s="109">
        <v>0</v>
      </c>
      <c r="Y369" s="109">
        <v>1</v>
      </c>
      <c r="Z369" s="109">
        <v>0</v>
      </c>
      <c r="AA369" s="109">
        <v>0</v>
      </c>
      <c r="AB369" s="109">
        <v>0</v>
      </c>
      <c r="AC369" s="109">
        <v>0</v>
      </c>
      <c r="AD369" s="109">
        <v>0</v>
      </c>
      <c r="AE369" s="109">
        <v>0</v>
      </c>
      <c r="AF369" s="109">
        <v>0</v>
      </c>
      <c r="AG369" s="109">
        <v>0</v>
      </c>
    </row>
    <row r="370" spans="2:33" ht="15">
      <c r="B370" s="109"/>
      <c r="C370" s="109"/>
      <c r="D370" s="109">
        <v>2013</v>
      </c>
      <c r="E370" s="109">
        <v>0</v>
      </c>
      <c r="F370" s="109">
        <v>0</v>
      </c>
      <c r="G370" s="109">
        <v>0</v>
      </c>
      <c r="H370" s="109">
        <v>0</v>
      </c>
      <c r="I370" s="109">
        <v>0</v>
      </c>
      <c r="J370" s="109">
        <v>0</v>
      </c>
      <c r="K370" s="109">
        <v>0</v>
      </c>
      <c r="L370" s="109">
        <v>0</v>
      </c>
      <c r="M370" s="109">
        <v>0</v>
      </c>
      <c r="N370" s="109">
        <v>0</v>
      </c>
      <c r="O370" s="109">
        <v>0</v>
      </c>
      <c r="P370" s="109">
        <v>0</v>
      </c>
      <c r="Q370" s="109">
        <v>0</v>
      </c>
      <c r="R370" s="109">
        <v>0</v>
      </c>
      <c r="S370" s="112">
        <v>5</v>
      </c>
      <c r="T370" s="109">
        <v>0</v>
      </c>
      <c r="U370" s="109">
        <v>0</v>
      </c>
      <c r="V370" s="109">
        <v>0</v>
      </c>
      <c r="W370" s="109">
        <v>0</v>
      </c>
      <c r="X370" s="109">
        <v>0</v>
      </c>
      <c r="Y370" s="109">
        <v>0</v>
      </c>
      <c r="Z370" s="109">
        <v>0</v>
      </c>
      <c r="AA370" s="109">
        <v>0</v>
      </c>
      <c r="AB370" s="109">
        <v>0</v>
      </c>
      <c r="AC370" s="109">
        <v>0</v>
      </c>
      <c r="AD370" s="109">
        <v>0</v>
      </c>
      <c r="AE370" s="109">
        <v>0</v>
      </c>
      <c r="AF370" s="109">
        <v>0</v>
      </c>
      <c r="AG370" s="109">
        <v>0</v>
      </c>
    </row>
    <row r="371" spans="2:33" ht="15">
      <c r="B371" s="109"/>
      <c r="C371" s="109"/>
      <c r="D371" s="109">
        <v>2014</v>
      </c>
      <c r="E371" s="109">
        <v>0</v>
      </c>
      <c r="F371" s="109">
        <v>0</v>
      </c>
      <c r="G371" s="109">
        <v>0</v>
      </c>
      <c r="H371" s="109">
        <v>0</v>
      </c>
      <c r="I371" s="109">
        <v>0</v>
      </c>
      <c r="J371" s="109">
        <v>0</v>
      </c>
      <c r="K371" s="109">
        <v>0</v>
      </c>
      <c r="L371" s="109">
        <v>0</v>
      </c>
      <c r="M371" s="109">
        <v>0</v>
      </c>
      <c r="N371" s="109">
        <v>0</v>
      </c>
      <c r="O371" s="109">
        <v>0</v>
      </c>
      <c r="P371" s="109">
        <v>0</v>
      </c>
      <c r="Q371" s="109">
        <v>0</v>
      </c>
      <c r="R371" s="109">
        <v>0</v>
      </c>
      <c r="S371" s="109">
        <v>0</v>
      </c>
      <c r="T371" s="109">
        <v>0</v>
      </c>
      <c r="U371" s="109">
        <v>0</v>
      </c>
      <c r="V371" s="109">
        <v>0</v>
      </c>
      <c r="W371" s="109">
        <v>0</v>
      </c>
      <c r="X371" s="109">
        <v>0</v>
      </c>
      <c r="Y371" s="109">
        <v>0</v>
      </c>
      <c r="Z371" s="109">
        <v>0</v>
      </c>
      <c r="AA371" s="109">
        <v>0</v>
      </c>
      <c r="AB371" s="109">
        <v>0</v>
      </c>
      <c r="AC371" s="109">
        <v>0</v>
      </c>
      <c r="AD371" s="109">
        <v>0</v>
      </c>
      <c r="AE371" s="109">
        <v>0</v>
      </c>
      <c r="AF371" s="109">
        <v>0</v>
      </c>
      <c r="AG371" s="109">
        <v>0</v>
      </c>
    </row>
    <row r="372" spans="2:33" ht="15">
      <c r="B372" s="109"/>
      <c r="C372" s="109"/>
      <c r="D372" s="109">
        <v>2015</v>
      </c>
      <c r="E372" s="109">
        <v>0</v>
      </c>
      <c r="F372" s="109">
        <v>0</v>
      </c>
      <c r="G372" s="109">
        <v>0</v>
      </c>
      <c r="H372" s="109">
        <v>0</v>
      </c>
      <c r="I372" s="109">
        <v>0</v>
      </c>
      <c r="J372" s="109">
        <v>0</v>
      </c>
      <c r="K372" s="109">
        <v>0</v>
      </c>
      <c r="L372" s="109">
        <v>0</v>
      </c>
      <c r="M372" s="109">
        <v>0</v>
      </c>
      <c r="N372" s="109">
        <v>0</v>
      </c>
      <c r="O372" s="109">
        <v>0</v>
      </c>
      <c r="P372" s="109">
        <v>0</v>
      </c>
      <c r="Q372" s="109">
        <v>0</v>
      </c>
      <c r="R372" s="109">
        <v>0</v>
      </c>
      <c r="S372" s="109">
        <v>0</v>
      </c>
      <c r="T372" s="109">
        <v>0</v>
      </c>
      <c r="U372" s="109">
        <v>0</v>
      </c>
      <c r="V372" s="109">
        <v>0</v>
      </c>
      <c r="W372" s="109">
        <v>0</v>
      </c>
      <c r="X372" s="109">
        <v>0</v>
      </c>
      <c r="Y372" s="109">
        <v>0</v>
      </c>
      <c r="Z372" s="109">
        <v>0</v>
      </c>
      <c r="AA372" s="109">
        <v>0</v>
      </c>
      <c r="AB372" s="109">
        <v>0</v>
      </c>
      <c r="AC372" s="109">
        <v>0</v>
      </c>
      <c r="AD372" s="109">
        <v>0</v>
      </c>
      <c r="AE372" s="109">
        <v>0</v>
      </c>
      <c r="AF372" s="109">
        <v>0</v>
      </c>
      <c r="AG372" s="109">
        <v>0</v>
      </c>
    </row>
    <row r="373" spans="2:33" ht="15">
      <c r="B373" s="109"/>
      <c r="C373" s="109"/>
      <c r="D373" s="109">
        <v>2016</v>
      </c>
      <c r="E373" s="109">
        <v>0</v>
      </c>
      <c r="F373" s="109">
        <v>0</v>
      </c>
      <c r="G373" s="109">
        <v>0</v>
      </c>
      <c r="H373" s="109">
        <v>0</v>
      </c>
      <c r="I373" s="109">
        <v>0</v>
      </c>
      <c r="J373" s="109">
        <v>0</v>
      </c>
      <c r="K373" s="109">
        <v>0</v>
      </c>
      <c r="L373" s="109">
        <v>0</v>
      </c>
      <c r="M373" s="109">
        <v>0</v>
      </c>
      <c r="N373" s="109">
        <v>0</v>
      </c>
      <c r="O373" s="109">
        <v>0</v>
      </c>
      <c r="P373" s="109">
        <v>0</v>
      </c>
      <c r="Q373" s="109">
        <v>0</v>
      </c>
      <c r="R373" s="109">
        <v>0</v>
      </c>
      <c r="S373" s="109">
        <v>0</v>
      </c>
      <c r="T373" s="109">
        <v>0</v>
      </c>
      <c r="U373" s="109">
        <v>0</v>
      </c>
      <c r="V373" s="109">
        <v>0</v>
      </c>
      <c r="W373" s="109">
        <v>0</v>
      </c>
      <c r="X373" s="109">
        <v>0</v>
      </c>
      <c r="Y373" s="109">
        <v>0</v>
      </c>
      <c r="Z373" s="109">
        <v>0</v>
      </c>
      <c r="AA373" s="109">
        <v>0</v>
      </c>
      <c r="AB373" s="109">
        <v>0</v>
      </c>
      <c r="AC373" s="109">
        <v>0</v>
      </c>
      <c r="AD373" s="109">
        <v>0</v>
      </c>
      <c r="AE373" s="109">
        <v>0</v>
      </c>
      <c r="AF373" s="109">
        <v>0</v>
      </c>
      <c r="AG373" s="109">
        <v>0</v>
      </c>
    </row>
    <row r="374" spans="2:33" ht="15">
      <c r="B374" s="109"/>
      <c r="C374" s="109"/>
      <c r="D374" s="109">
        <v>2017</v>
      </c>
      <c r="E374" s="109">
        <v>0</v>
      </c>
      <c r="F374" s="109">
        <v>0</v>
      </c>
      <c r="G374" s="109">
        <v>0</v>
      </c>
      <c r="H374" s="109">
        <v>0</v>
      </c>
      <c r="I374" s="109">
        <v>0</v>
      </c>
      <c r="J374" s="109">
        <v>0</v>
      </c>
      <c r="K374" s="109">
        <v>0</v>
      </c>
      <c r="L374" s="109">
        <v>0</v>
      </c>
      <c r="M374" s="109">
        <v>0</v>
      </c>
      <c r="N374" s="109">
        <v>0</v>
      </c>
      <c r="O374" s="109">
        <v>0</v>
      </c>
      <c r="P374" s="109">
        <v>0</v>
      </c>
      <c r="Q374" s="109">
        <v>1</v>
      </c>
      <c r="R374" s="109">
        <v>0</v>
      </c>
      <c r="S374" s="109">
        <v>0</v>
      </c>
      <c r="T374" s="109">
        <v>0</v>
      </c>
      <c r="U374" s="109">
        <v>0</v>
      </c>
      <c r="V374" s="109">
        <v>0</v>
      </c>
      <c r="W374" s="109">
        <v>0</v>
      </c>
      <c r="X374" s="109">
        <v>0</v>
      </c>
      <c r="Y374" s="109">
        <v>0</v>
      </c>
      <c r="Z374" s="109">
        <v>0</v>
      </c>
      <c r="AA374" s="109">
        <v>0</v>
      </c>
      <c r="AB374" s="109">
        <v>0</v>
      </c>
      <c r="AC374" s="109">
        <v>0</v>
      </c>
      <c r="AD374" s="109">
        <v>0</v>
      </c>
      <c r="AE374" s="109">
        <v>0</v>
      </c>
      <c r="AF374" s="109">
        <v>0</v>
      </c>
      <c r="AG374" s="109">
        <v>0</v>
      </c>
    </row>
    <row r="375" spans="2:33" ht="15">
      <c r="B375" s="109"/>
      <c r="C375" s="109"/>
      <c r="D375" s="109">
        <v>2018</v>
      </c>
      <c r="E375" s="109">
        <v>0</v>
      </c>
      <c r="F375" s="109">
        <v>0</v>
      </c>
      <c r="G375" s="109">
        <v>0</v>
      </c>
      <c r="H375" s="109">
        <v>0</v>
      </c>
      <c r="I375" s="109">
        <v>0</v>
      </c>
      <c r="J375" s="109">
        <v>0</v>
      </c>
      <c r="K375" s="109">
        <v>0</v>
      </c>
      <c r="L375" s="109">
        <v>0</v>
      </c>
      <c r="M375" s="109">
        <v>0</v>
      </c>
      <c r="N375" s="109">
        <v>0</v>
      </c>
      <c r="O375" s="109">
        <v>0</v>
      </c>
      <c r="P375" s="109">
        <v>0</v>
      </c>
      <c r="Q375" s="109">
        <v>0</v>
      </c>
      <c r="R375" s="109">
        <v>0</v>
      </c>
      <c r="S375" s="109">
        <v>0</v>
      </c>
      <c r="T375" s="109">
        <v>0</v>
      </c>
      <c r="U375" s="109">
        <v>0</v>
      </c>
      <c r="V375" s="109">
        <v>0</v>
      </c>
      <c r="W375" s="109">
        <v>0</v>
      </c>
      <c r="X375" s="109">
        <v>0</v>
      </c>
      <c r="Y375" s="109">
        <v>0</v>
      </c>
      <c r="Z375" s="109">
        <v>0</v>
      </c>
      <c r="AA375" s="109">
        <v>0</v>
      </c>
      <c r="AB375" s="109">
        <v>0</v>
      </c>
      <c r="AC375" s="109">
        <v>0</v>
      </c>
      <c r="AD375" s="109">
        <v>0</v>
      </c>
      <c r="AE375" s="109">
        <v>0</v>
      </c>
      <c r="AF375" s="109">
        <v>0</v>
      </c>
      <c r="AG375" s="109">
        <v>0</v>
      </c>
    </row>
    <row r="376" spans="2:33" ht="15">
      <c r="B376" s="109"/>
      <c r="C376" s="109"/>
      <c r="D376" s="109">
        <v>2019</v>
      </c>
      <c r="E376" s="109">
        <v>0</v>
      </c>
      <c r="F376" s="109">
        <v>0</v>
      </c>
      <c r="G376" s="109">
        <v>0</v>
      </c>
      <c r="H376" s="109">
        <v>0</v>
      </c>
      <c r="I376" s="109">
        <v>0</v>
      </c>
      <c r="J376" s="109">
        <v>0</v>
      </c>
      <c r="K376" s="109">
        <v>0</v>
      </c>
      <c r="L376" s="109">
        <v>0</v>
      </c>
      <c r="M376" s="109">
        <v>0</v>
      </c>
      <c r="N376" s="109">
        <v>0</v>
      </c>
      <c r="O376" s="109">
        <v>0</v>
      </c>
      <c r="P376" s="109">
        <v>0</v>
      </c>
      <c r="Q376" s="109">
        <v>0</v>
      </c>
      <c r="R376" s="109">
        <v>0</v>
      </c>
      <c r="S376" s="109">
        <v>0</v>
      </c>
      <c r="T376" s="109">
        <v>0</v>
      </c>
      <c r="U376" s="109">
        <v>0</v>
      </c>
      <c r="V376" s="109">
        <v>0</v>
      </c>
      <c r="W376" s="109">
        <v>0</v>
      </c>
      <c r="X376" s="109">
        <v>0</v>
      </c>
      <c r="Y376" s="109">
        <v>0</v>
      </c>
      <c r="Z376" s="109">
        <v>0</v>
      </c>
      <c r="AA376" s="109">
        <v>0</v>
      </c>
      <c r="AB376" s="109">
        <v>0</v>
      </c>
      <c r="AC376" s="109">
        <v>0</v>
      </c>
      <c r="AD376" s="109">
        <v>0</v>
      </c>
      <c r="AE376" s="109">
        <v>0</v>
      </c>
      <c r="AF376" s="109">
        <v>0</v>
      </c>
      <c r="AG376" s="109">
        <v>0</v>
      </c>
    </row>
    <row r="377" spans="2:33" ht="15">
      <c r="B377" s="109"/>
      <c r="C377" s="109"/>
      <c r="D377" s="109">
        <v>2020</v>
      </c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  <c r="AD377" s="109"/>
      <c r="AE377" s="109"/>
      <c r="AF377" s="109"/>
      <c r="AG377" s="109"/>
    </row>
    <row r="378" spans="2:33" ht="15">
      <c r="B378" s="110" t="s">
        <v>677</v>
      </c>
      <c r="C378" s="110" t="s">
        <v>678</v>
      </c>
      <c r="D378" s="110">
        <v>2006</v>
      </c>
      <c r="E378" s="110">
        <v>0.12484000000000001</v>
      </c>
      <c r="F378" s="110"/>
      <c r="G378" s="110">
        <v>0</v>
      </c>
      <c r="H378" s="110"/>
      <c r="I378" s="110"/>
      <c r="J378" s="110">
        <v>6.28E-3</v>
      </c>
      <c r="K378" s="110">
        <v>0</v>
      </c>
      <c r="L378" s="110">
        <v>1.2409999999999999E-2</v>
      </c>
      <c r="M378" s="110"/>
      <c r="N378" s="110">
        <v>0</v>
      </c>
      <c r="O378" s="110">
        <v>0</v>
      </c>
      <c r="P378" s="110">
        <v>0</v>
      </c>
      <c r="Q378" s="110">
        <v>0</v>
      </c>
      <c r="R378" s="110"/>
      <c r="S378" s="110">
        <v>9.3600000000000003E-3</v>
      </c>
      <c r="T378" s="110">
        <v>0</v>
      </c>
      <c r="U378" s="110">
        <v>0</v>
      </c>
      <c r="V378" s="110">
        <v>0</v>
      </c>
      <c r="W378" s="110"/>
      <c r="X378" s="110">
        <v>0</v>
      </c>
      <c r="Y378" s="110">
        <v>0</v>
      </c>
      <c r="Z378" s="110">
        <v>0</v>
      </c>
      <c r="AA378" s="110">
        <v>0</v>
      </c>
      <c r="AB378" s="110">
        <v>5.0930000000000003E-2</v>
      </c>
      <c r="AC378" s="110">
        <v>0</v>
      </c>
      <c r="AD378" s="110">
        <v>1.511E-2</v>
      </c>
      <c r="AE378" s="110">
        <v>0</v>
      </c>
      <c r="AF378" s="110">
        <v>0</v>
      </c>
      <c r="AG378" s="110">
        <v>5.5999999999999999E-3</v>
      </c>
    </row>
    <row r="379" spans="2:33" ht="15">
      <c r="B379" s="110"/>
      <c r="C379" s="110"/>
      <c r="D379" s="110">
        <v>2007</v>
      </c>
      <c r="E379" s="110">
        <v>2.58E-2</v>
      </c>
      <c r="F379" s="110">
        <v>9.6500000000000006E-3</v>
      </c>
      <c r="G379" s="110">
        <v>0</v>
      </c>
      <c r="H379" s="110"/>
      <c r="I379" s="110">
        <v>0</v>
      </c>
      <c r="J379" s="110">
        <v>0</v>
      </c>
      <c r="K379" s="110">
        <v>2.1930000000000002E-2</v>
      </c>
      <c r="L379" s="110">
        <v>0</v>
      </c>
      <c r="M379" s="110">
        <v>0.79437999999999998</v>
      </c>
      <c r="N379" s="110">
        <v>0</v>
      </c>
      <c r="O379" s="110">
        <v>0</v>
      </c>
      <c r="P379" s="110">
        <v>0</v>
      </c>
      <c r="Q379" s="110">
        <v>2.266E-2</v>
      </c>
      <c r="R379" s="110"/>
      <c r="S379" s="110">
        <v>0</v>
      </c>
      <c r="T379" s="110">
        <v>5.9409999999999998E-2</v>
      </c>
      <c r="U379" s="110">
        <v>0</v>
      </c>
      <c r="V379" s="110">
        <v>0</v>
      </c>
      <c r="W379" s="110"/>
      <c r="X379" s="110">
        <v>0.10765</v>
      </c>
      <c r="Y379" s="110">
        <v>0</v>
      </c>
      <c r="Z379" s="110">
        <v>0</v>
      </c>
      <c r="AA379" s="110">
        <v>0</v>
      </c>
      <c r="AB379" s="110">
        <v>2.4400000000000002E-2</v>
      </c>
      <c r="AC379" s="110">
        <v>1.038E-2</v>
      </c>
      <c r="AD379" s="110">
        <v>0</v>
      </c>
      <c r="AE379" s="110">
        <v>0</v>
      </c>
      <c r="AF379" s="110">
        <v>0</v>
      </c>
      <c r="AG379" s="110">
        <v>1.342E-2</v>
      </c>
    </row>
    <row r="380" spans="2:33" ht="15">
      <c r="B380" s="110"/>
      <c r="C380" s="110"/>
      <c r="D380" s="110">
        <v>2008</v>
      </c>
      <c r="E380" s="110">
        <v>0</v>
      </c>
      <c r="F380" s="110">
        <v>1.076E-2</v>
      </c>
      <c r="G380" s="110">
        <v>0</v>
      </c>
      <c r="H380" s="110"/>
      <c r="I380" s="110">
        <v>0</v>
      </c>
      <c r="J380" s="110">
        <v>5.7099999999999998E-3</v>
      </c>
      <c r="K380" s="110">
        <v>2.2040000000000001E-2</v>
      </c>
      <c r="L380" s="110">
        <v>0</v>
      </c>
      <c r="M380" s="110">
        <v>0</v>
      </c>
      <c r="N380" s="110">
        <v>0</v>
      </c>
      <c r="O380" s="110">
        <v>0</v>
      </c>
      <c r="P380" s="110">
        <v>0</v>
      </c>
      <c r="Q380" s="110">
        <v>3.6900000000000001E-3</v>
      </c>
      <c r="R380" s="110"/>
      <c r="S380" s="110">
        <v>0</v>
      </c>
      <c r="T380" s="110">
        <v>5.0200000000000002E-2</v>
      </c>
      <c r="U380" s="110">
        <v>0</v>
      </c>
      <c r="V380" s="110">
        <v>0</v>
      </c>
      <c r="W380" s="110"/>
      <c r="X380" s="110">
        <v>0.25607999999999997</v>
      </c>
      <c r="Y380" s="110">
        <v>0</v>
      </c>
      <c r="Z380" s="110">
        <v>0</v>
      </c>
      <c r="AA380" s="110">
        <v>1.7819999999999999E-2</v>
      </c>
      <c r="AB380" s="110">
        <v>2.3939999999999999E-2</v>
      </c>
      <c r="AC380" s="110">
        <v>0</v>
      </c>
      <c r="AD380" s="110">
        <v>0</v>
      </c>
      <c r="AE380" s="110">
        <v>0</v>
      </c>
      <c r="AF380" s="110">
        <v>4.054E-2</v>
      </c>
      <c r="AG380" s="110">
        <v>7.28E-3</v>
      </c>
    </row>
    <row r="381" spans="2:33" ht="15">
      <c r="B381" s="110"/>
      <c r="C381" s="110"/>
      <c r="D381" s="110">
        <v>2009</v>
      </c>
      <c r="E381" s="110">
        <v>3.9390000000000001E-2</v>
      </c>
      <c r="F381" s="110">
        <v>0</v>
      </c>
      <c r="G381" s="110">
        <v>0</v>
      </c>
      <c r="H381" s="110">
        <v>3.4189999999999998E-2</v>
      </c>
      <c r="I381" s="110">
        <v>0</v>
      </c>
      <c r="J381" s="110">
        <v>0</v>
      </c>
      <c r="K381" s="110">
        <v>2.5919999999999999E-2</v>
      </c>
      <c r="L381" s="110">
        <v>0</v>
      </c>
      <c r="M381" s="110">
        <v>0</v>
      </c>
      <c r="N381" s="110">
        <v>0</v>
      </c>
      <c r="O381" s="110">
        <v>5.3200000000000001E-3</v>
      </c>
      <c r="P381" s="110">
        <v>0</v>
      </c>
      <c r="Q381" s="110">
        <v>1.98E-3</v>
      </c>
      <c r="R381" s="110"/>
      <c r="S381" s="110">
        <v>0</v>
      </c>
      <c r="T381" s="110">
        <v>0</v>
      </c>
      <c r="U381" s="110">
        <v>3.7080000000000002E-2</v>
      </c>
      <c r="V381" s="110">
        <v>0</v>
      </c>
      <c r="W381" s="110">
        <v>0</v>
      </c>
      <c r="X381" s="110">
        <v>0.16020000000000001</v>
      </c>
      <c r="Y381" s="110">
        <v>2.2720000000000001E-2</v>
      </c>
      <c r="Z381" s="110">
        <v>0</v>
      </c>
      <c r="AA381" s="110">
        <v>9.58E-3</v>
      </c>
      <c r="AB381" s="110">
        <v>0</v>
      </c>
      <c r="AC381" s="110">
        <v>0</v>
      </c>
      <c r="AD381" s="110">
        <v>0</v>
      </c>
      <c r="AE381" s="110">
        <v>0</v>
      </c>
      <c r="AF381" s="110">
        <v>2.2239999999999999E-2</v>
      </c>
      <c r="AG381" s="110">
        <v>1.75E-3</v>
      </c>
    </row>
    <row r="382" spans="2:33" ht="15">
      <c r="B382" s="110"/>
      <c r="C382" s="110"/>
      <c r="D382" s="110">
        <v>2010</v>
      </c>
      <c r="E382" s="110">
        <v>0</v>
      </c>
      <c r="F382" s="110">
        <v>2.0400000000000001E-2</v>
      </c>
      <c r="G382" s="110">
        <v>0</v>
      </c>
      <c r="H382" s="110">
        <v>1.6820000000000002E-2</v>
      </c>
      <c r="I382" s="110"/>
      <c r="J382" s="110">
        <v>0</v>
      </c>
      <c r="K382" s="110">
        <v>2.81E-2</v>
      </c>
      <c r="L382" s="110"/>
      <c r="M382" s="110">
        <v>0.44772000000000001</v>
      </c>
      <c r="N382" s="110">
        <v>0</v>
      </c>
      <c r="O382" s="110">
        <v>0</v>
      </c>
      <c r="P382" s="110">
        <v>0</v>
      </c>
      <c r="Q382" s="110">
        <v>4.13E-3</v>
      </c>
      <c r="R382" s="110">
        <v>0</v>
      </c>
      <c r="S382" s="110">
        <v>0</v>
      </c>
      <c r="T382" s="110">
        <v>0</v>
      </c>
      <c r="U382" s="110">
        <v>0</v>
      </c>
      <c r="V382" s="110">
        <v>0</v>
      </c>
      <c r="W382" s="110">
        <v>0</v>
      </c>
      <c r="X382" s="110">
        <v>0.18043999999999999</v>
      </c>
      <c r="Y382" s="110">
        <v>6.8399999999999997E-3</v>
      </c>
      <c r="Z382" s="110">
        <v>8.6080000000000004E-2</v>
      </c>
      <c r="AA382" s="110">
        <v>0</v>
      </c>
      <c r="AB382" s="110">
        <v>0</v>
      </c>
      <c r="AC382" s="110">
        <v>0</v>
      </c>
      <c r="AD382" s="110">
        <v>0</v>
      </c>
      <c r="AE382" s="110">
        <v>0</v>
      </c>
      <c r="AF382" s="110">
        <v>0.12620999999999999</v>
      </c>
      <c r="AG382" s="110">
        <v>3.8400000000000001E-3</v>
      </c>
    </row>
    <row r="383" spans="2:33" ht="15">
      <c r="B383" s="110"/>
      <c r="C383" s="110"/>
      <c r="D383" s="110">
        <v>2011</v>
      </c>
      <c r="E383" s="110">
        <v>1.3140000000000001E-2</v>
      </c>
      <c r="F383" s="110">
        <v>4.9709999999999997E-2</v>
      </c>
      <c r="G383" s="110">
        <v>0</v>
      </c>
      <c r="H383" s="110">
        <v>1.6639999999999999E-2</v>
      </c>
      <c r="I383" s="110">
        <v>0</v>
      </c>
      <c r="J383" s="110">
        <v>0</v>
      </c>
      <c r="K383" s="110">
        <v>1.898E-2</v>
      </c>
      <c r="L383" s="110">
        <v>0</v>
      </c>
      <c r="M383" s="110">
        <v>0</v>
      </c>
      <c r="N383" s="110">
        <v>0</v>
      </c>
      <c r="O383" s="110">
        <v>0</v>
      </c>
      <c r="P383" s="110">
        <v>0</v>
      </c>
      <c r="Q383" s="110">
        <v>3.98E-3</v>
      </c>
      <c r="R383" s="110">
        <v>0</v>
      </c>
      <c r="S383" s="110">
        <v>0</v>
      </c>
      <c r="T383" s="110">
        <v>5.5370000000000003E-2</v>
      </c>
      <c r="U383" s="110">
        <v>0</v>
      </c>
      <c r="V383" s="110">
        <v>0</v>
      </c>
      <c r="W383" s="110">
        <v>0</v>
      </c>
      <c r="X383" s="110">
        <v>0.10827000000000001</v>
      </c>
      <c r="Y383" s="110">
        <v>0</v>
      </c>
      <c r="Z383" s="110">
        <v>0</v>
      </c>
      <c r="AA383" s="110">
        <v>4.3899999999999998E-3</v>
      </c>
      <c r="AB383" s="110">
        <v>0</v>
      </c>
      <c r="AC383" s="110">
        <v>0</v>
      </c>
      <c r="AD383" s="110">
        <v>0</v>
      </c>
      <c r="AE383" s="110">
        <v>0</v>
      </c>
      <c r="AF383" s="110">
        <v>0</v>
      </c>
      <c r="AG383" s="110">
        <v>3.7799999999999999E-3</v>
      </c>
    </row>
    <row r="384" spans="2:33" ht="15">
      <c r="B384" s="110"/>
      <c r="C384" s="110"/>
      <c r="D384" s="110">
        <v>2012</v>
      </c>
      <c r="E384" s="110">
        <v>6.6699999999999997E-3</v>
      </c>
      <c r="F384" s="110">
        <v>0</v>
      </c>
      <c r="G384" s="110">
        <v>0</v>
      </c>
      <c r="H384" s="110">
        <v>5.4999999999999997E-3</v>
      </c>
      <c r="I384" s="110">
        <v>0</v>
      </c>
      <c r="J384" s="110">
        <v>0</v>
      </c>
      <c r="K384" s="110">
        <v>2.4080000000000001E-2</v>
      </c>
      <c r="L384" s="110">
        <v>4.743E-2</v>
      </c>
      <c r="M384" s="110">
        <v>0.42570999999999998</v>
      </c>
      <c r="N384" s="110">
        <v>0</v>
      </c>
      <c r="O384" s="110">
        <v>5.2900000000000004E-3</v>
      </c>
      <c r="P384" s="110">
        <v>0</v>
      </c>
      <c r="Q384" s="110">
        <v>7.8100000000000001E-3</v>
      </c>
      <c r="R384" s="110">
        <v>0.34959000000000001</v>
      </c>
      <c r="S384" s="110">
        <v>0</v>
      </c>
      <c r="T384" s="110">
        <v>0</v>
      </c>
      <c r="U384" s="110">
        <v>0</v>
      </c>
      <c r="V384" s="110">
        <v>0</v>
      </c>
      <c r="W384" s="110">
        <v>0</v>
      </c>
      <c r="X384" s="110">
        <v>5.3039999999999997E-2</v>
      </c>
      <c r="Y384" s="110">
        <v>1.3350000000000001E-2</v>
      </c>
      <c r="Z384" s="110">
        <v>0</v>
      </c>
      <c r="AA384" s="110">
        <v>4.4600000000000004E-3</v>
      </c>
      <c r="AB384" s="110">
        <v>2.6669999999999999E-2</v>
      </c>
      <c r="AC384" s="110">
        <v>0</v>
      </c>
      <c r="AD384" s="110">
        <v>7.1199999999999996E-3</v>
      </c>
      <c r="AE384" s="110">
        <v>0</v>
      </c>
      <c r="AF384" s="110">
        <v>0</v>
      </c>
      <c r="AG384" s="110">
        <v>7.4599999999999996E-3</v>
      </c>
    </row>
    <row r="385" spans="2:33" ht="15">
      <c r="B385" s="110"/>
      <c r="C385" s="110"/>
      <c r="D385" s="110">
        <v>2013</v>
      </c>
      <c r="E385" s="110">
        <v>0</v>
      </c>
      <c r="F385" s="110">
        <v>1.031E-2</v>
      </c>
      <c r="G385" s="110">
        <v>0</v>
      </c>
      <c r="H385" s="110">
        <v>1.618E-2</v>
      </c>
      <c r="I385" s="110">
        <v>0</v>
      </c>
      <c r="J385" s="110">
        <v>1.243E-2</v>
      </c>
      <c r="K385" s="110">
        <v>2.034E-2</v>
      </c>
      <c r="L385" s="110">
        <v>0</v>
      </c>
      <c r="M385" s="110">
        <v>0.14760000000000001</v>
      </c>
      <c r="N385" s="110">
        <v>0</v>
      </c>
      <c r="O385" s="110">
        <v>0</v>
      </c>
      <c r="P385" s="110">
        <v>0</v>
      </c>
      <c r="Q385" s="110">
        <v>2E-3</v>
      </c>
      <c r="R385" s="110">
        <v>0</v>
      </c>
      <c r="S385" s="110">
        <v>4.351E-2</v>
      </c>
      <c r="T385" s="110">
        <v>5.4730000000000001E-2</v>
      </c>
      <c r="U385" s="110">
        <v>0</v>
      </c>
      <c r="V385" s="110">
        <v>0</v>
      </c>
      <c r="W385" s="110">
        <v>0</v>
      </c>
      <c r="X385" s="110">
        <v>0.11379</v>
      </c>
      <c r="Y385" s="110">
        <v>0</v>
      </c>
      <c r="Z385" s="110">
        <v>0</v>
      </c>
      <c r="AA385" s="110">
        <v>0</v>
      </c>
      <c r="AB385" s="110">
        <v>2.7560000000000001E-2</v>
      </c>
      <c r="AC385" s="110">
        <v>0</v>
      </c>
      <c r="AD385" s="110">
        <v>0</v>
      </c>
      <c r="AE385" s="110">
        <v>0</v>
      </c>
      <c r="AF385" s="110">
        <v>8.5529999999999995E-2</v>
      </c>
      <c r="AG385" s="110">
        <v>5.5900000000000004E-3</v>
      </c>
    </row>
    <row r="386" spans="2:33" ht="15">
      <c r="B386" s="110"/>
      <c r="C386" s="110"/>
      <c r="D386" s="110">
        <v>2014</v>
      </c>
      <c r="E386" s="110">
        <v>6.5599999999999999E-3</v>
      </c>
      <c r="F386" s="110">
        <v>3.1040000000000002E-2</v>
      </c>
      <c r="G386" s="110">
        <v>0</v>
      </c>
      <c r="H386" s="110">
        <v>1.056E-2</v>
      </c>
      <c r="I386" s="110">
        <v>0</v>
      </c>
      <c r="J386" s="110"/>
      <c r="K386" s="110">
        <v>2.588E-2</v>
      </c>
      <c r="L386" s="110"/>
      <c r="M386" s="110">
        <v>0</v>
      </c>
      <c r="N386" s="110">
        <v>0</v>
      </c>
      <c r="O386" s="110">
        <v>0</v>
      </c>
      <c r="P386" s="110">
        <v>2.0119999999999999E-2</v>
      </c>
      <c r="Q386" s="110">
        <v>8.1600000000000006E-3</v>
      </c>
      <c r="R386" s="110">
        <v>0</v>
      </c>
      <c r="S386" s="110">
        <v>0</v>
      </c>
      <c r="T386" s="110">
        <v>0</v>
      </c>
      <c r="U386" s="110">
        <v>0</v>
      </c>
      <c r="V386" s="110"/>
      <c r="W386" s="110">
        <v>0</v>
      </c>
      <c r="X386" s="110">
        <v>0</v>
      </c>
      <c r="Y386" s="110">
        <v>0</v>
      </c>
      <c r="Z386" s="110">
        <v>0</v>
      </c>
      <c r="AA386" s="110">
        <v>1.874E-2</v>
      </c>
      <c r="AB386" s="110">
        <v>0</v>
      </c>
      <c r="AC386" s="110">
        <v>0</v>
      </c>
      <c r="AD386" s="110">
        <v>6.7299999999999999E-3</v>
      </c>
      <c r="AE386" s="110">
        <v>0</v>
      </c>
      <c r="AF386" s="110">
        <v>2.1270000000000001E-2</v>
      </c>
      <c r="AG386" s="110">
        <v>7.3200000000000001E-3</v>
      </c>
    </row>
    <row r="387" spans="2:33" ht="15">
      <c r="B387" s="110"/>
      <c r="C387" s="110"/>
      <c r="D387" s="110">
        <v>2015</v>
      </c>
      <c r="E387" s="110">
        <v>0</v>
      </c>
      <c r="F387" s="110">
        <v>1.034E-2</v>
      </c>
      <c r="G387" s="110">
        <v>3.3160000000000002E-2</v>
      </c>
      <c r="H387" s="110">
        <v>5.2300000000000003E-3</v>
      </c>
      <c r="I387" s="110">
        <v>0</v>
      </c>
      <c r="J387" s="110">
        <v>0</v>
      </c>
      <c r="K387" s="110">
        <v>1.8239999999999999E-2</v>
      </c>
      <c r="L387" s="110">
        <v>1.592E-2</v>
      </c>
      <c r="M387" s="110">
        <v>0</v>
      </c>
      <c r="N387" s="110">
        <v>0</v>
      </c>
      <c r="O387" s="110">
        <v>1.4930000000000001E-2</v>
      </c>
      <c r="P387" s="110">
        <v>0</v>
      </c>
      <c r="Q387" s="110">
        <v>1.0120000000000001E-2</v>
      </c>
      <c r="R387" s="110">
        <v>4.7759999999999997E-2</v>
      </c>
      <c r="S387" s="110">
        <v>0</v>
      </c>
      <c r="T387" s="110">
        <v>0</v>
      </c>
      <c r="U387" s="110">
        <v>2.9299999999999999E-3</v>
      </c>
      <c r="V387" s="110">
        <v>0</v>
      </c>
      <c r="W387" s="110">
        <v>0</v>
      </c>
      <c r="X387" s="110">
        <v>0.21532000000000001</v>
      </c>
      <c r="Y387" s="110">
        <v>0</v>
      </c>
      <c r="Z387" s="110">
        <v>0</v>
      </c>
      <c r="AA387" s="110">
        <v>4.4400000000000004E-3</v>
      </c>
      <c r="AB387" s="110">
        <v>0</v>
      </c>
      <c r="AC387" s="110">
        <v>0</v>
      </c>
      <c r="AD387" s="110">
        <v>0</v>
      </c>
      <c r="AE387" s="110">
        <v>0</v>
      </c>
      <c r="AF387" s="110">
        <v>0</v>
      </c>
      <c r="AG387" s="110">
        <v>5.2700000000000004E-3</v>
      </c>
    </row>
    <row r="388" spans="2:33" ht="15">
      <c r="B388" s="110"/>
      <c r="C388" s="110"/>
      <c r="D388" s="110">
        <v>2016</v>
      </c>
      <c r="E388" s="110">
        <v>0</v>
      </c>
      <c r="F388" s="110">
        <v>0</v>
      </c>
      <c r="G388" s="110">
        <v>0.44209999999999999</v>
      </c>
      <c r="H388" s="110">
        <v>5.13E-3</v>
      </c>
      <c r="I388" s="110">
        <v>0</v>
      </c>
      <c r="J388" s="110">
        <v>2.469E-2</v>
      </c>
      <c r="K388" s="110">
        <v>2.1559999999999999E-2</v>
      </c>
      <c r="L388" s="110">
        <v>1.592E-2</v>
      </c>
      <c r="M388" s="110">
        <v>0</v>
      </c>
      <c r="N388" s="110">
        <v>0</v>
      </c>
      <c r="O388" s="110">
        <v>0</v>
      </c>
      <c r="P388" s="110">
        <v>0</v>
      </c>
      <c r="Q388" s="110">
        <v>6.3800000000000003E-3</v>
      </c>
      <c r="R388" s="110">
        <v>4.8059999999999999E-2</v>
      </c>
      <c r="S388" s="110">
        <v>0</v>
      </c>
      <c r="T388" s="110">
        <v>0</v>
      </c>
      <c r="U388" s="110">
        <v>0</v>
      </c>
      <c r="V388" s="110">
        <v>0</v>
      </c>
      <c r="W388" s="110">
        <v>0</v>
      </c>
      <c r="X388" s="110">
        <v>6.0539999999999997E-2</v>
      </c>
      <c r="Y388" s="110">
        <v>1.9040000000000001E-2</v>
      </c>
      <c r="Z388" s="110">
        <v>0</v>
      </c>
      <c r="AA388" s="110">
        <v>0</v>
      </c>
      <c r="AB388" s="110">
        <v>0</v>
      </c>
      <c r="AC388" s="110">
        <v>0</v>
      </c>
      <c r="AD388" s="110">
        <v>0</v>
      </c>
      <c r="AE388" s="110">
        <v>0</v>
      </c>
      <c r="AF388" s="110">
        <v>0</v>
      </c>
      <c r="AG388" s="110">
        <v>3.5300000000000002E-3</v>
      </c>
    </row>
    <row r="389" spans="2:33" ht="15">
      <c r="B389" s="110"/>
      <c r="C389" s="110"/>
      <c r="D389" s="110">
        <v>2017</v>
      </c>
      <c r="E389" s="110">
        <v>0</v>
      </c>
      <c r="F389" s="110">
        <v>3.0009999999999998E-2</v>
      </c>
      <c r="G389" s="110">
        <v>3.27E-2</v>
      </c>
      <c r="H389" s="110">
        <v>1.044E-2</v>
      </c>
      <c r="I389" s="110">
        <v>0</v>
      </c>
      <c r="J389" s="110">
        <v>2.9569999999999999E-2</v>
      </c>
      <c r="K389" s="110">
        <v>1.1169999999999999E-2</v>
      </c>
      <c r="L389" s="110">
        <v>0</v>
      </c>
      <c r="M389" s="110">
        <v>0</v>
      </c>
      <c r="N389" s="110"/>
      <c r="O389" s="110">
        <v>1.0019999999999999E-2</v>
      </c>
      <c r="P389" s="110">
        <v>0</v>
      </c>
      <c r="Q389" s="110">
        <v>2.674E-2</v>
      </c>
      <c r="R389" s="110">
        <v>0</v>
      </c>
      <c r="S389" s="110">
        <v>0</v>
      </c>
      <c r="T389" s="110">
        <v>0</v>
      </c>
      <c r="U389" s="110">
        <v>0</v>
      </c>
      <c r="V389" s="110">
        <v>0</v>
      </c>
      <c r="W389" s="110">
        <v>0</v>
      </c>
      <c r="X389" s="110">
        <v>0</v>
      </c>
      <c r="Y389" s="110">
        <v>1.2579999999999999E-2</v>
      </c>
      <c r="Z389" s="110">
        <v>0</v>
      </c>
      <c r="AA389" s="110">
        <v>1.231E-2</v>
      </c>
      <c r="AB389" s="110">
        <v>0</v>
      </c>
      <c r="AC389" s="110">
        <v>0</v>
      </c>
      <c r="AD389" s="110">
        <v>1.247E-2</v>
      </c>
      <c r="AE389" s="110">
        <v>0</v>
      </c>
      <c r="AF389" s="110">
        <v>3.8730000000000001E-2</v>
      </c>
      <c r="AG389" s="110">
        <v>1.7600000000000001E-3</v>
      </c>
    </row>
    <row r="390" spans="2:33" ht="15">
      <c r="B390" s="110"/>
      <c r="C390" s="110"/>
      <c r="D390" s="110">
        <v>2018</v>
      </c>
      <c r="E390" s="110">
        <v>0</v>
      </c>
      <c r="F390" s="110">
        <v>4.9230000000000003E-2</v>
      </c>
      <c r="G390" s="110">
        <v>3.3599999999999998E-2</v>
      </c>
      <c r="H390" s="110">
        <v>1.068E-2</v>
      </c>
      <c r="I390" s="110">
        <v>0</v>
      </c>
      <c r="J390" s="110">
        <v>5.7400000000000003E-3</v>
      </c>
      <c r="K390" s="110">
        <v>1.4749999999999999E-2</v>
      </c>
      <c r="L390" s="110">
        <v>1.6840000000000001E-2</v>
      </c>
      <c r="M390" s="110">
        <v>0</v>
      </c>
      <c r="N390" s="110">
        <v>0</v>
      </c>
      <c r="O390" s="110">
        <v>0</v>
      </c>
      <c r="P390" s="110">
        <v>0</v>
      </c>
      <c r="Q390" s="110">
        <v>1.805E-2</v>
      </c>
      <c r="R390" s="110">
        <v>0</v>
      </c>
      <c r="S390" s="110">
        <v>2.588E-2</v>
      </c>
      <c r="T390" s="110">
        <v>0</v>
      </c>
      <c r="U390" s="110">
        <v>2.5799999999999998E-3</v>
      </c>
      <c r="V390" s="110">
        <v>0</v>
      </c>
      <c r="W390" s="110">
        <v>0</v>
      </c>
      <c r="X390" s="110">
        <v>0</v>
      </c>
      <c r="Y390" s="110">
        <v>0</v>
      </c>
      <c r="Z390" s="110">
        <v>0</v>
      </c>
      <c r="AA390" s="110">
        <v>3.8700000000000002E-3</v>
      </c>
      <c r="AB390" s="110">
        <v>0</v>
      </c>
      <c r="AC390" s="110">
        <v>0</v>
      </c>
      <c r="AD390" s="110">
        <v>0</v>
      </c>
      <c r="AE390" s="110">
        <v>0</v>
      </c>
      <c r="AF390" s="110">
        <v>0</v>
      </c>
      <c r="AG390" s="110">
        <v>3.5100000000000001E-3</v>
      </c>
    </row>
    <row r="391" spans="2:33" ht="15">
      <c r="B391" s="110"/>
      <c r="C391" s="110"/>
      <c r="D391" s="110">
        <v>2019</v>
      </c>
      <c r="E391" s="110">
        <v>0</v>
      </c>
      <c r="F391" s="110">
        <v>2.9760000000000002E-2</v>
      </c>
      <c r="G391" s="110">
        <v>0</v>
      </c>
      <c r="H391" s="110">
        <v>0</v>
      </c>
      <c r="I391" s="110">
        <v>0</v>
      </c>
      <c r="J391" s="110">
        <v>5.7099999999999998E-3</v>
      </c>
      <c r="K391" s="110">
        <v>1.8380000000000001E-2</v>
      </c>
      <c r="L391" s="110">
        <v>0</v>
      </c>
      <c r="M391" s="110">
        <v>0</v>
      </c>
      <c r="N391" s="110">
        <v>0</v>
      </c>
      <c r="O391" s="110">
        <v>4.9800000000000001E-3</v>
      </c>
      <c r="P391" s="110">
        <v>0</v>
      </c>
      <c r="Q391" s="110">
        <v>1.336E-2</v>
      </c>
      <c r="R391" s="110">
        <v>0</v>
      </c>
      <c r="S391" s="110">
        <v>0</v>
      </c>
      <c r="T391" s="110">
        <v>0</v>
      </c>
      <c r="U391" s="110">
        <v>2.5799999999999998E-3</v>
      </c>
      <c r="V391" s="110"/>
      <c r="W391" s="110">
        <v>0</v>
      </c>
      <c r="X391" s="110">
        <v>0</v>
      </c>
      <c r="Y391" s="110">
        <v>6.0800000000000003E-3</v>
      </c>
      <c r="Z391" s="110">
        <v>0</v>
      </c>
      <c r="AA391" s="110">
        <v>0</v>
      </c>
      <c r="AB391" s="110">
        <v>2.734E-2</v>
      </c>
      <c r="AC391" s="110">
        <v>0</v>
      </c>
      <c r="AD391" s="110">
        <v>0</v>
      </c>
      <c r="AE391" s="110">
        <v>0</v>
      </c>
      <c r="AF391" s="110">
        <v>0</v>
      </c>
      <c r="AG391" s="110">
        <v>0</v>
      </c>
    </row>
    <row r="392" spans="2:33" ht="15">
      <c r="B392" s="110"/>
      <c r="C392" s="110"/>
      <c r="D392" s="110">
        <v>2020</v>
      </c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0"/>
      <c r="AD392" s="110"/>
      <c r="AE392" s="110"/>
      <c r="AF392" s="110"/>
      <c r="AG392" s="110"/>
    </row>
    <row r="393" spans="2:33" ht="15">
      <c r="B393" s="109" t="s">
        <v>679</v>
      </c>
      <c r="C393" s="109" t="s">
        <v>680</v>
      </c>
      <c r="D393" s="109">
        <v>2006</v>
      </c>
      <c r="E393" s="109">
        <v>0</v>
      </c>
      <c r="F393" s="109"/>
      <c r="G393" s="109">
        <v>0</v>
      </c>
      <c r="H393" s="109"/>
      <c r="I393" s="109"/>
      <c r="J393" s="109">
        <v>6.28E-3</v>
      </c>
      <c r="K393" s="109">
        <v>0</v>
      </c>
      <c r="L393" s="109">
        <v>0</v>
      </c>
      <c r="M393" s="109"/>
      <c r="N393" s="109">
        <v>0</v>
      </c>
      <c r="O393" s="109">
        <v>0</v>
      </c>
      <c r="P393" s="109">
        <v>0</v>
      </c>
      <c r="Q393" s="109"/>
      <c r="R393" s="109"/>
      <c r="S393" s="109"/>
      <c r="T393" s="109">
        <v>0</v>
      </c>
      <c r="U393" s="109">
        <v>0</v>
      </c>
      <c r="V393" s="109">
        <v>0</v>
      </c>
      <c r="W393" s="109"/>
      <c r="X393" s="109">
        <v>0</v>
      </c>
      <c r="Y393" s="109">
        <v>0</v>
      </c>
      <c r="Z393" s="109">
        <v>0</v>
      </c>
      <c r="AA393" s="109">
        <v>0</v>
      </c>
      <c r="AB393" s="109"/>
      <c r="AC393" s="109">
        <v>0</v>
      </c>
      <c r="AD393" s="109"/>
      <c r="AE393" s="109"/>
      <c r="AF393" s="109"/>
      <c r="AG393" s="109">
        <v>0</v>
      </c>
    </row>
    <row r="394" spans="2:33" ht="15">
      <c r="B394" s="109"/>
      <c r="C394" s="109"/>
      <c r="D394" s="109">
        <v>2007</v>
      </c>
      <c r="E394" s="109">
        <v>6.45E-3</v>
      </c>
      <c r="F394" s="109">
        <v>0</v>
      </c>
      <c r="G394" s="109">
        <v>0</v>
      </c>
      <c r="H394" s="109"/>
      <c r="I394" s="109">
        <v>0</v>
      </c>
      <c r="J394" s="109">
        <v>0</v>
      </c>
      <c r="K394" s="109">
        <v>0</v>
      </c>
      <c r="L394" s="109">
        <v>0</v>
      </c>
      <c r="M394" s="109">
        <v>0</v>
      </c>
      <c r="N394" s="109">
        <v>0</v>
      </c>
      <c r="O394" s="109">
        <v>0</v>
      </c>
      <c r="P394" s="109">
        <v>0</v>
      </c>
      <c r="Q394" s="109">
        <v>3.7699999999999999E-3</v>
      </c>
      <c r="R394" s="109"/>
      <c r="S394" s="109">
        <v>0</v>
      </c>
      <c r="T394" s="109">
        <v>0</v>
      </c>
      <c r="U394" s="109">
        <v>0</v>
      </c>
      <c r="V394" s="109">
        <v>0</v>
      </c>
      <c r="W394" s="109"/>
      <c r="X394" s="109">
        <v>0</v>
      </c>
      <c r="Y394" s="109">
        <v>0</v>
      </c>
      <c r="Z394" s="109">
        <v>0</v>
      </c>
      <c r="AA394" s="109">
        <v>0</v>
      </c>
      <c r="AB394" s="109">
        <v>0</v>
      </c>
      <c r="AC394" s="109">
        <v>0</v>
      </c>
      <c r="AD394" s="109">
        <v>0</v>
      </c>
      <c r="AE394" s="109">
        <v>0</v>
      </c>
      <c r="AF394" s="109">
        <v>0</v>
      </c>
      <c r="AG394" s="109">
        <v>0</v>
      </c>
    </row>
    <row r="395" spans="2:33" ht="15">
      <c r="B395" s="109"/>
      <c r="C395" s="109"/>
      <c r="D395" s="109">
        <v>2008</v>
      </c>
      <c r="E395" s="109">
        <v>0</v>
      </c>
      <c r="F395" s="109">
        <v>1.076E-2</v>
      </c>
      <c r="G395" s="109">
        <v>0</v>
      </c>
      <c r="H395" s="109"/>
      <c r="I395" s="109">
        <v>0</v>
      </c>
      <c r="J395" s="109">
        <v>5.7099999999999998E-3</v>
      </c>
      <c r="K395" s="109">
        <v>1.91E-3</v>
      </c>
      <c r="L395" s="109">
        <v>0</v>
      </c>
      <c r="M395" s="109">
        <v>0</v>
      </c>
      <c r="N395" s="109">
        <v>0</v>
      </c>
      <c r="O395" s="109">
        <v>0</v>
      </c>
      <c r="P395" s="109">
        <v>0</v>
      </c>
      <c r="Q395" s="109">
        <v>0</v>
      </c>
      <c r="R395" s="109"/>
      <c r="S395" s="109">
        <v>0</v>
      </c>
      <c r="T395" s="109">
        <v>0</v>
      </c>
      <c r="U395" s="109">
        <v>0</v>
      </c>
      <c r="V395" s="109">
        <v>0</v>
      </c>
      <c r="W395" s="109"/>
      <c r="X395" s="109">
        <v>0</v>
      </c>
      <c r="Y395" s="109">
        <v>0</v>
      </c>
      <c r="Z395" s="109">
        <v>0</v>
      </c>
      <c r="AA395" s="109">
        <v>0</v>
      </c>
      <c r="AB395" s="109">
        <v>0</v>
      </c>
      <c r="AC395" s="109">
        <v>0</v>
      </c>
      <c r="AD395" s="109">
        <v>0</v>
      </c>
      <c r="AE395" s="109">
        <v>0</v>
      </c>
      <c r="AF395" s="109">
        <v>0</v>
      </c>
      <c r="AG395" s="109">
        <v>0</v>
      </c>
    </row>
    <row r="396" spans="2:33" ht="15">
      <c r="B396" s="109"/>
      <c r="C396" s="109"/>
      <c r="D396" s="109">
        <v>2009</v>
      </c>
      <c r="E396" s="109">
        <v>1.9689999999999999E-2</v>
      </c>
      <c r="F396" s="109">
        <v>0</v>
      </c>
      <c r="G396" s="109">
        <v>0</v>
      </c>
      <c r="H396" s="109">
        <v>0</v>
      </c>
      <c r="I396" s="109">
        <v>0</v>
      </c>
      <c r="J396" s="109">
        <v>0</v>
      </c>
      <c r="K396" s="109">
        <v>2.99E-3</v>
      </c>
      <c r="L396" s="109">
        <v>0</v>
      </c>
      <c r="M396" s="109">
        <v>0</v>
      </c>
      <c r="N396" s="109">
        <v>0</v>
      </c>
      <c r="O396" s="109">
        <v>5.3200000000000001E-3</v>
      </c>
      <c r="P396" s="109">
        <v>0</v>
      </c>
      <c r="Q396" s="109">
        <v>0</v>
      </c>
      <c r="R396" s="109"/>
      <c r="S396" s="109">
        <v>0</v>
      </c>
      <c r="T396" s="109">
        <v>0</v>
      </c>
      <c r="U396" s="109">
        <v>0</v>
      </c>
      <c r="V396" s="109">
        <v>0</v>
      </c>
      <c r="W396" s="109">
        <v>0</v>
      </c>
      <c r="X396" s="109">
        <v>0</v>
      </c>
      <c r="Y396" s="109">
        <v>0</v>
      </c>
      <c r="Z396" s="109">
        <v>0</v>
      </c>
      <c r="AA396" s="109">
        <v>0</v>
      </c>
      <c r="AB396" s="109">
        <v>0</v>
      </c>
      <c r="AC396" s="109">
        <v>0</v>
      </c>
      <c r="AD396" s="109">
        <v>0</v>
      </c>
      <c r="AE396" s="109">
        <v>0</v>
      </c>
      <c r="AF396" s="109">
        <v>0</v>
      </c>
      <c r="AG396" s="109">
        <v>0</v>
      </c>
    </row>
    <row r="397" spans="2:33" ht="15">
      <c r="B397" s="109"/>
      <c r="C397" s="109"/>
      <c r="D397" s="109">
        <v>2010</v>
      </c>
      <c r="E397" s="109">
        <v>0</v>
      </c>
      <c r="F397" s="109">
        <v>0</v>
      </c>
      <c r="G397" s="109">
        <v>0</v>
      </c>
      <c r="H397" s="109">
        <v>0</v>
      </c>
      <c r="I397" s="109"/>
      <c r="J397" s="109">
        <v>0</v>
      </c>
      <c r="K397" s="109">
        <v>9.6000000000000002E-4</v>
      </c>
      <c r="L397" s="109"/>
      <c r="M397" s="109">
        <v>0</v>
      </c>
      <c r="N397" s="109">
        <v>0</v>
      </c>
      <c r="O397" s="109">
        <v>0</v>
      </c>
      <c r="P397" s="109">
        <v>0</v>
      </c>
      <c r="Q397" s="109">
        <v>0</v>
      </c>
      <c r="R397" s="109">
        <v>0</v>
      </c>
      <c r="S397" s="109">
        <v>0</v>
      </c>
      <c r="T397" s="109">
        <v>0</v>
      </c>
      <c r="U397" s="109">
        <v>0</v>
      </c>
      <c r="V397" s="109">
        <v>0</v>
      </c>
      <c r="W397" s="109">
        <v>0</v>
      </c>
      <c r="X397" s="109">
        <v>0</v>
      </c>
      <c r="Y397" s="109">
        <v>0</v>
      </c>
      <c r="Z397" s="109">
        <v>8.6080000000000004E-2</v>
      </c>
      <c r="AA397" s="109">
        <v>0</v>
      </c>
      <c r="AB397" s="109">
        <v>0</v>
      </c>
      <c r="AC397" s="109">
        <v>0</v>
      </c>
      <c r="AD397" s="109">
        <v>0</v>
      </c>
      <c r="AE397" s="109">
        <v>0</v>
      </c>
      <c r="AF397" s="109">
        <v>2.103E-2</v>
      </c>
      <c r="AG397" s="109">
        <v>0</v>
      </c>
    </row>
    <row r="398" spans="2:33" ht="15">
      <c r="B398" s="109"/>
      <c r="C398" s="109"/>
      <c r="D398" s="109">
        <v>2011</v>
      </c>
      <c r="E398" s="109">
        <v>0</v>
      </c>
      <c r="F398" s="109">
        <v>0</v>
      </c>
      <c r="G398" s="109">
        <v>0</v>
      </c>
      <c r="H398" s="109">
        <v>0</v>
      </c>
      <c r="I398" s="109">
        <v>0</v>
      </c>
      <c r="J398" s="109">
        <v>0</v>
      </c>
      <c r="K398" s="109">
        <v>9.3999999999999997E-4</v>
      </c>
      <c r="L398" s="109">
        <v>0</v>
      </c>
      <c r="M398" s="109">
        <v>0</v>
      </c>
      <c r="N398" s="109">
        <v>0</v>
      </c>
      <c r="O398" s="109">
        <v>0</v>
      </c>
      <c r="P398" s="109">
        <v>0</v>
      </c>
      <c r="Q398" s="109">
        <v>0</v>
      </c>
      <c r="R398" s="109">
        <v>0</v>
      </c>
      <c r="S398" s="109">
        <v>0</v>
      </c>
      <c r="T398" s="109">
        <v>0</v>
      </c>
      <c r="U398" s="109">
        <v>0</v>
      </c>
      <c r="V398" s="109">
        <v>0</v>
      </c>
      <c r="W398" s="109">
        <v>0</v>
      </c>
      <c r="X398" s="109">
        <v>0</v>
      </c>
      <c r="Y398" s="109">
        <v>0</v>
      </c>
      <c r="Z398" s="109">
        <v>0</v>
      </c>
      <c r="AA398" s="109">
        <v>4.3899999999999998E-3</v>
      </c>
      <c r="AB398" s="109">
        <v>0</v>
      </c>
      <c r="AC398" s="109">
        <v>0</v>
      </c>
      <c r="AD398" s="109">
        <v>0</v>
      </c>
      <c r="AE398" s="109">
        <v>0</v>
      </c>
      <c r="AF398" s="109">
        <v>0</v>
      </c>
      <c r="AG398" s="109">
        <v>0</v>
      </c>
    </row>
    <row r="399" spans="2:33" ht="15">
      <c r="B399" s="109"/>
      <c r="C399" s="109"/>
      <c r="D399" s="109">
        <v>2012</v>
      </c>
      <c r="E399" s="109">
        <v>0</v>
      </c>
      <c r="F399" s="109">
        <v>0</v>
      </c>
      <c r="G399" s="109">
        <v>0</v>
      </c>
      <c r="H399" s="109">
        <v>0</v>
      </c>
      <c r="I399" s="109">
        <v>0</v>
      </c>
      <c r="J399" s="109">
        <v>0</v>
      </c>
      <c r="K399" s="109">
        <v>4.81E-3</v>
      </c>
      <c r="L399" s="109">
        <v>0</v>
      </c>
      <c r="M399" s="109">
        <v>0</v>
      </c>
      <c r="N399" s="109">
        <v>0</v>
      </c>
      <c r="O399" s="109">
        <v>5.2900000000000004E-3</v>
      </c>
      <c r="P399" s="109">
        <v>0</v>
      </c>
      <c r="Q399" s="109">
        <v>0</v>
      </c>
      <c r="R399" s="109">
        <v>0</v>
      </c>
      <c r="S399" s="109">
        <v>0</v>
      </c>
      <c r="T399" s="109">
        <v>0</v>
      </c>
      <c r="U399" s="109">
        <v>0</v>
      </c>
      <c r="V399" s="109"/>
      <c r="W399" s="109">
        <v>0</v>
      </c>
      <c r="X399" s="109">
        <v>0</v>
      </c>
      <c r="Y399" s="109">
        <v>0</v>
      </c>
      <c r="Z399" s="109">
        <v>0</v>
      </c>
      <c r="AA399" s="109">
        <v>0</v>
      </c>
      <c r="AB399" s="109">
        <v>0</v>
      </c>
      <c r="AC399" s="109">
        <v>0</v>
      </c>
      <c r="AD399" s="109">
        <v>0</v>
      </c>
      <c r="AE399" s="109">
        <v>0</v>
      </c>
      <c r="AF399" s="109">
        <v>0</v>
      </c>
      <c r="AG399" s="109">
        <v>0</v>
      </c>
    </row>
    <row r="400" spans="2:33" ht="15">
      <c r="B400" s="109"/>
      <c r="C400" s="109"/>
      <c r="D400" s="109">
        <v>2013</v>
      </c>
      <c r="E400" s="109">
        <v>0</v>
      </c>
      <c r="F400" s="109">
        <v>0</v>
      </c>
      <c r="G400" s="109">
        <v>0</v>
      </c>
      <c r="H400" s="109">
        <v>0</v>
      </c>
      <c r="I400" s="109">
        <v>0</v>
      </c>
      <c r="J400" s="109">
        <v>0</v>
      </c>
      <c r="K400" s="109">
        <v>0</v>
      </c>
      <c r="L400" s="109">
        <v>0</v>
      </c>
      <c r="M400" s="109">
        <v>0</v>
      </c>
      <c r="N400" s="109">
        <v>0</v>
      </c>
      <c r="O400" s="109">
        <v>0</v>
      </c>
      <c r="P400" s="109">
        <v>0</v>
      </c>
      <c r="Q400" s="109">
        <v>0</v>
      </c>
      <c r="R400" s="109">
        <v>0</v>
      </c>
      <c r="S400" s="109">
        <v>0</v>
      </c>
      <c r="T400" s="109">
        <v>0</v>
      </c>
      <c r="U400" s="109">
        <v>0</v>
      </c>
      <c r="V400" s="109">
        <v>0</v>
      </c>
      <c r="W400" s="109">
        <v>0</v>
      </c>
      <c r="X400" s="109">
        <v>0</v>
      </c>
      <c r="Y400" s="109">
        <v>0</v>
      </c>
      <c r="Z400" s="109">
        <v>0</v>
      </c>
      <c r="AA400" s="109">
        <v>0</v>
      </c>
      <c r="AB400" s="109">
        <v>0</v>
      </c>
      <c r="AC400" s="109">
        <v>0</v>
      </c>
      <c r="AD400" s="109">
        <v>0</v>
      </c>
      <c r="AE400" s="109">
        <v>0</v>
      </c>
      <c r="AF400" s="109">
        <v>0</v>
      </c>
      <c r="AG400" s="109">
        <v>0</v>
      </c>
    </row>
    <row r="401" spans="2:33" ht="15">
      <c r="B401" s="109"/>
      <c r="C401" s="109"/>
      <c r="D401" s="109">
        <v>2014</v>
      </c>
      <c r="E401" s="109">
        <v>0</v>
      </c>
      <c r="F401" s="109">
        <v>1.034E-2</v>
      </c>
      <c r="G401" s="109">
        <v>0</v>
      </c>
      <c r="H401" s="109">
        <v>0</v>
      </c>
      <c r="I401" s="109">
        <v>0</v>
      </c>
      <c r="J401" s="109"/>
      <c r="K401" s="109">
        <v>1.91E-3</v>
      </c>
      <c r="L401" s="109"/>
      <c r="M401" s="109">
        <v>0</v>
      </c>
      <c r="N401" s="109">
        <v>0</v>
      </c>
      <c r="O401" s="109">
        <v>0</v>
      </c>
      <c r="P401" s="109">
        <v>0</v>
      </c>
      <c r="Q401" s="109">
        <v>0</v>
      </c>
      <c r="R401" s="109">
        <v>0</v>
      </c>
      <c r="S401" s="109">
        <v>0</v>
      </c>
      <c r="T401" s="109">
        <v>0</v>
      </c>
      <c r="U401" s="109">
        <v>0</v>
      </c>
      <c r="V401" s="109"/>
      <c r="W401" s="109">
        <v>0</v>
      </c>
      <c r="X401" s="109">
        <v>0</v>
      </c>
      <c r="Y401" s="109">
        <v>0</v>
      </c>
      <c r="Z401" s="109">
        <v>0</v>
      </c>
      <c r="AA401" s="109">
        <v>0</v>
      </c>
      <c r="AB401" s="109">
        <v>0</v>
      </c>
      <c r="AC401" s="109">
        <v>0</v>
      </c>
      <c r="AD401" s="109"/>
      <c r="AE401" s="109">
        <v>0</v>
      </c>
      <c r="AF401" s="109">
        <v>0</v>
      </c>
      <c r="AG401" s="109">
        <v>0</v>
      </c>
    </row>
    <row r="402" spans="2:33" ht="15">
      <c r="B402" s="109"/>
      <c r="C402" s="109"/>
      <c r="D402" s="109">
        <v>2015</v>
      </c>
      <c r="E402" s="109">
        <v>0</v>
      </c>
      <c r="F402" s="109">
        <v>0</v>
      </c>
      <c r="G402" s="109">
        <v>0</v>
      </c>
      <c r="H402" s="109">
        <v>0</v>
      </c>
      <c r="I402" s="109">
        <v>0</v>
      </c>
      <c r="J402" s="109">
        <v>0</v>
      </c>
      <c r="K402" s="109">
        <v>0</v>
      </c>
      <c r="L402" s="109">
        <v>0</v>
      </c>
      <c r="M402" s="109">
        <v>0</v>
      </c>
      <c r="N402" s="109">
        <v>0</v>
      </c>
      <c r="O402" s="109">
        <v>0</v>
      </c>
      <c r="P402" s="109">
        <v>0</v>
      </c>
      <c r="Q402" s="109">
        <v>0</v>
      </c>
      <c r="R402" s="109">
        <v>0</v>
      </c>
      <c r="S402" s="109">
        <v>0</v>
      </c>
      <c r="T402" s="109">
        <v>0</v>
      </c>
      <c r="U402" s="109">
        <v>0</v>
      </c>
      <c r="V402" s="109">
        <v>0</v>
      </c>
      <c r="W402" s="109">
        <v>0</v>
      </c>
      <c r="X402" s="109">
        <v>0</v>
      </c>
      <c r="Y402" s="109">
        <v>0</v>
      </c>
      <c r="Z402" s="109">
        <v>0</v>
      </c>
      <c r="AA402" s="109">
        <v>0</v>
      </c>
      <c r="AB402" s="109">
        <v>0</v>
      </c>
      <c r="AC402" s="109">
        <v>0</v>
      </c>
      <c r="AD402" s="109">
        <v>0</v>
      </c>
      <c r="AE402" s="109">
        <v>0</v>
      </c>
      <c r="AF402" s="109">
        <v>0</v>
      </c>
      <c r="AG402" s="109">
        <v>0</v>
      </c>
    </row>
    <row r="403" spans="2:33" ht="15">
      <c r="B403" s="109"/>
      <c r="C403" s="109"/>
      <c r="D403" s="109">
        <v>2016</v>
      </c>
      <c r="E403" s="109">
        <v>0</v>
      </c>
      <c r="F403" s="109">
        <v>0</v>
      </c>
      <c r="G403" s="109">
        <v>0</v>
      </c>
      <c r="H403" s="109">
        <v>0</v>
      </c>
      <c r="I403" s="109">
        <v>0</v>
      </c>
      <c r="J403" s="109">
        <v>6.1700000000000001E-3</v>
      </c>
      <c r="K403" s="109">
        <v>0</v>
      </c>
      <c r="L403" s="109">
        <v>0</v>
      </c>
      <c r="M403" s="109">
        <v>0</v>
      </c>
      <c r="N403" s="109">
        <v>0</v>
      </c>
      <c r="O403" s="109">
        <v>0</v>
      </c>
      <c r="P403" s="109">
        <v>0</v>
      </c>
      <c r="Q403" s="109">
        <v>0</v>
      </c>
      <c r="R403" s="109">
        <v>0</v>
      </c>
      <c r="S403" s="109">
        <v>0</v>
      </c>
      <c r="T403" s="109">
        <v>0</v>
      </c>
      <c r="U403" s="109">
        <v>0</v>
      </c>
      <c r="V403" s="109">
        <v>0</v>
      </c>
      <c r="W403" s="109">
        <v>0</v>
      </c>
      <c r="X403" s="109">
        <v>0</v>
      </c>
      <c r="Y403" s="109"/>
      <c r="Z403" s="109">
        <v>0</v>
      </c>
      <c r="AA403" s="109">
        <v>0</v>
      </c>
      <c r="AB403" s="109">
        <v>0</v>
      </c>
      <c r="AC403" s="109">
        <v>0</v>
      </c>
      <c r="AD403" s="109">
        <v>0</v>
      </c>
      <c r="AE403" s="109">
        <v>0</v>
      </c>
      <c r="AF403" s="109">
        <v>0</v>
      </c>
      <c r="AG403" s="109">
        <v>0</v>
      </c>
    </row>
    <row r="404" spans="2:33" ht="15">
      <c r="B404" s="109"/>
      <c r="C404" s="109"/>
      <c r="D404" s="109">
        <v>2017</v>
      </c>
      <c r="E404" s="109">
        <v>0</v>
      </c>
      <c r="F404" s="109">
        <v>0</v>
      </c>
      <c r="G404" s="109">
        <v>0</v>
      </c>
      <c r="H404" s="109"/>
      <c r="I404" s="109">
        <v>0</v>
      </c>
      <c r="J404" s="109">
        <v>0</v>
      </c>
      <c r="K404" s="109">
        <v>0</v>
      </c>
      <c r="L404" s="109">
        <v>0</v>
      </c>
      <c r="M404" s="109">
        <v>0</v>
      </c>
      <c r="N404" s="109"/>
      <c r="O404" s="109">
        <v>0</v>
      </c>
      <c r="P404" s="109">
        <v>0</v>
      </c>
      <c r="Q404" s="109"/>
      <c r="R404" s="109">
        <v>0</v>
      </c>
      <c r="S404" s="109">
        <v>0</v>
      </c>
      <c r="T404" s="109">
        <v>0</v>
      </c>
      <c r="U404" s="109">
        <v>0</v>
      </c>
      <c r="V404" s="109">
        <v>0</v>
      </c>
      <c r="W404" s="109">
        <v>0</v>
      </c>
      <c r="X404" s="109">
        <v>0</v>
      </c>
      <c r="Y404" s="109">
        <v>0</v>
      </c>
      <c r="Z404" s="109">
        <v>0</v>
      </c>
      <c r="AA404" s="109">
        <v>4.1000000000000003E-3</v>
      </c>
      <c r="AB404" s="109">
        <v>0</v>
      </c>
      <c r="AC404" s="109">
        <v>0</v>
      </c>
      <c r="AD404" s="109">
        <v>6.2300000000000003E-3</v>
      </c>
      <c r="AE404" s="109">
        <v>0</v>
      </c>
      <c r="AF404" s="109">
        <v>1.9359999999999999E-2</v>
      </c>
      <c r="AG404" s="109">
        <v>0</v>
      </c>
    </row>
    <row r="405" spans="2:33" ht="15">
      <c r="B405" s="109"/>
      <c r="C405" s="109"/>
      <c r="D405" s="109">
        <v>2018</v>
      </c>
      <c r="E405" s="109">
        <v>0</v>
      </c>
      <c r="F405" s="109">
        <v>0</v>
      </c>
      <c r="G405" s="109">
        <v>0</v>
      </c>
      <c r="H405" s="109">
        <v>5.3400000000000001E-3</v>
      </c>
      <c r="I405" s="109">
        <v>0</v>
      </c>
      <c r="J405" s="109">
        <v>0</v>
      </c>
      <c r="K405" s="109">
        <v>0</v>
      </c>
      <c r="L405" s="109">
        <v>0</v>
      </c>
      <c r="M405" s="109">
        <v>0</v>
      </c>
      <c r="N405" s="109">
        <v>0</v>
      </c>
      <c r="O405" s="109">
        <v>0</v>
      </c>
      <c r="P405" s="109">
        <v>0</v>
      </c>
      <c r="Q405" s="109">
        <v>0</v>
      </c>
      <c r="R405" s="109">
        <v>0</v>
      </c>
      <c r="S405" s="109">
        <v>0</v>
      </c>
      <c r="T405" s="109">
        <v>0</v>
      </c>
      <c r="U405" s="109">
        <v>0</v>
      </c>
      <c r="V405" s="109">
        <v>0</v>
      </c>
      <c r="W405" s="109">
        <v>0</v>
      </c>
      <c r="X405" s="109">
        <v>0</v>
      </c>
      <c r="Y405" s="109">
        <v>0</v>
      </c>
      <c r="Z405" s="109">
        <v>0</v>
      </c>
      <c r="AA405" s="109">
        <v>0</v>
      </c>
      <c r="AB405" s="109">
        <v>0</v>
      </c>
      <c r="AC405" s="109">
        <v>0</v>
      </c>
      <c r="AD405" s="109">
        <v>0</v>
      </c>
      <c r="AE405" s="109">
        <v>0</v>
      </c>
      <c r="AF405" s="109">
        <v>0</v>
      </c>
      <c r="AG405" s="109">
        <v>0</v>
      </c>
    </row>
    <row r="406" spans="2:33" ht="15">
      <c r="B406" s="109"/>
      <c r="C406" s="109"/>
      <c r="D406" s="109">
        <v>2019</v>
      </c>
      <c r="E406" s="109">
        <v>0</v>
      </c>
      <c r="F406" s="109">
        <v>0</v>
      </c>
      <c r="G406" s="109">
        <v>0</v>
      </c>
      <c r="H406" s="109">
        <v>0</v>
      </c>
      <c r="I406" s="109">
        <v>0</v>
      </c>
      <c r="J406" s="109">
        <v>0</v>
      </c>
      <c r="K406" s="109">
        <v>9.1E-4</v>
      </c>
      <c r="L406" s="109">
        <v>0</v>
      </c>
      <c r="M406" s="109">
        <v>0</v>
      </c>
      <c r="N406" s="109">
        <v>0</v>
      </c>
      <c r="O406" s="109">
        <v>0</v>
      </c>
      <c r="P406" s="109">
        <v>0</v>
      </c>
      <c r="Q406" s="109">
        <v>0</v>
      </c>
      <c r="R406" s="109">
        <v>0</v>
      </c>
      <c r="S406" s="109">
        <v>0</v>
      </c>
      <c r="T406" s="109">
        <v>0</v>
      </c>
      <c r="U406" s="109">
        <v>0</v>
      </c>
      <c r="V406" s="109"/>
      <c r="W406" s="109">
        <v>0</v>
      </c>
      <c r="X406" s="109">
        <v>0</v>
      </c>
      <c r="Y406" s="109">
        <v>0</v>
      </c>
      <c r="Z406" s="109">
        <v>0</v>
      </c>
      <c r="AA406" s="109">
        <v>0</v>
      </c>
      <c r="AB406" s="109">
        <v>0</v>
      </c>
      <c r="AC406" s="109">
        <v>0</v>
      </c>
      <c r="AD406" s="109">
        <v>0</v>
      </c>
      <c r="AE406" s="109">
        <v>0</v>
      </c>
      <c r="AF406" s="109">
        <v>0</v>
      </c>
      <c r="AG406" s="109">
        <v>0</v>
      </c>
    </row>
    <row r="407" spans="2:33" ht="15">
      <c r="B407" s="109"/>
      <c r="C407" s="109"/>
      <c r="D407" s="109">
        <v>2020</v>
      </c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  <c r="AD407" s="109"/>
      <c r="AE407" s="109"/>
      <c r="AF407" s="109"/>
      <c r="AG407" s="109"/>
    </row>
    <row r="408" spans="2:33" ht="15">
      <c r="B408" s="110" t="s">
        <v>681</v>
      </c>
      <c r="C408" s="110" t="s">
        <v>682</v>
      </c>
      <c r="D408" s="110">
        <v>2006</v>
      </c>
      <c r="E408" s="110">
        <v>0</v>
      </c>
      <c r="F408" s="110"/>
      <c r="G408" s="110">
        <v>0</v>
      </c>
      <c r="H408" s="110"/>
      <c r="I408" s="110"/>
      <c r="J408" s="110">
        <v>0</v>
      </c>
      <c r="K408" s="110">
        <v>0</v>
      </c>
      <c r="L408" s="110">
        <v>0</v>
      </c>
      <c r="M408" s="110"/>
      <c r="N408" s="110">
        <v>0</v>
      </c>
      <c r="O408" s="110">
        <v>0</v>
      </c>
      <c r="P408" s="110">
        <v>0</v>
      </c>
      <c r="Q408" s="110"/>
      <c r="R408" s="110"/>
      <c r="S408" s="110"/>
      <c r="T408" s="110">
        <v>0</v>
      </c>
      <c r="U408" s="110">
        <v>0</v>
      </c>
      <c r="V408" s="110">
        <v>0</v>
      </c>
      <c r="W408" s="110"/>
      <c r="X408" s="110">
        <v>0</v>
      </c>
      <c r="Y408" s="110">
        <v>0</v>
      </c>
      <c r="Z408" s="110">
        <v>0</v>
      </c>
      <c r="AA408" s="110">
        <v>0</v>
      </c>
      <c r="AB408" s="110"/>
      <c r="AC408" s="110">
        <v>0</v>
      </c>
      <c r="AD408" s="110"/>
      <c r="AE408" s="110"/>
      <c r="AF408" s="110"/>
      <c r="AG408" s="110">
        <v>0</v>
      </c>
    </row>
    <row r="409" spans="2:33" ht="15">
      <c r="B409" s="110"/>
      <c r="C409" s="110"/>
      <c r="D409" s="110">
        <v>2007</v>
      </c>
      <c r="E409" s="110">
        <v>0</v>
      </c>
      <c r="F409" s="110">
        <v>0</v>
      </c>
      <c r="G409" s="110">
        <v>0</v>
      </c>
      <c r="H409" s="110"/>
      <c r="I409" s="110">
        <v>0</v>
      </c>
      <c r="J409" s="110">
        <v>0</v>
      </c>
      <c r="K409" s="110">
        <v>0</v>
      </c>
      <c r="L409" s="110">
        <v>0</v>
      </c>
      <c r="M409" s="110">
        <v>0</v>
      </c>
      <c r="N409" s="110">
        <v>0</v>
      </c>
      <c r="O409" s="110">
        <v>0</v>
      </c>
      <c r="P409" s="110">
        <v>0</v>
      </c>
      <c r="Q409" s="110">
        <v>0</v>
      </c>
      <c r="R409" s="110"/>
      <c r="S409" s="110">
        <v>0</v>
      </c>
      <c r="T409" s="110">
        <v>0</v>
      </c>
      <c r="U409" s="110">
        <v>0</v>
      </c>
      <c r="V409" s="110">
        <v>0</v>
      </c>
      <c r="W409" s="110"/>
      <c r="X409" s="110">
        <v>0</v>
      </c>
      <c r="Y409" s="110">
        <v>0</v>
      </c>
      <c r="Z409" s="110">
        <v>0</v>
      </c>
      <c r="AA409" s="110">
        <v>0</v>
      </c>
      <c r="AB409" s="110">
        <v>0</v>
      </c>
      <c r="AC409" s="110">
        <v>0</v>
      </c>
      <c r="AD409" s="110">
        <v>0</v>
      </c>
      <c r="AE409" s="110">
        <v>0</v>
      </c>
      <c r="AF409" s="110">
        <v>0</v>
      </c>
      <c r="AG409" s="110">
        <v>0</v>
      </c>
    </row>
    <row r="410" spans="2:33" ht="15">
      <c r="B410" s="110"/>
      <c r="C410" s="110"/>
      <c r="D410" s="110">
        <v>2008</v>
      </c>
      <c r="E410" s="110">
        <v>0</v>
      </c>
      <c r="F410" s="110">
        <v>0</v>
      </c>
      <c r="G410" s="110">
        <v>0</v>
      </c>
      <c r="H410" s="110"/>
      <c r="I410" s="110">
        <v>0</v>
      </c>
      <c r="J410" s="110">
        <v>0</v>
      </c>
      <c r="K410" s="110">
        <v>0</v>
      </c>
      <c r="L410" s="110">
        <v>0</v>
      </c>
      <c r="M410" s="110">
        <v>0</v>
      </c>
      <c r="N410" s="110">
        <v>0</v>
      </c>
      <c r="O410" s="110">
        <v>0</v>
      </c>
      <c r="P410" s="110">
        <v>0</v>
      </c>
      <c r="Q410" s="110">
        <v>0</v>
      </c>
      <c r="R410" s="110"/>
      <c r="S410" s="110">
        <v>0</v>
      </c>
      <c r="T410" s="110">
        <v>0</v>
      </c>
      <c r="U410" s="110">
        <v>0</v>
      </c>
      <c r="V410" s="110">
        <v>0</v>
      </c>
      <c r="W410" s="110"/>
      <c r="X410" s="110">
        <v>0</v>
      </c>
      <c r="Y410" s="110">
        <v>0</v>
      </c>
      <c r="Z410" s="110">
        <v>0</v>
      </c>
      <c r="AA410" s="110">
        <v>0</v>
      </c>
      <c r="AB410" s="110">
        <v>0</v>
      </c>
      <c r="AC410" s="110">
        <v>0</v>
      </c>
      <c r="AD410" s="110">
        <v>0</v>
      </c>
      <c r="AE410" s="110">
        <v>0</v>
      </c>
      <c r="AF410" s="110">
        <v>0</v>
      </c>
      <c r="AG410" s="110">
        <v>0</v>
      </c>
    </row>
    <row r="411" spans="2:33" ht="15">
      <c r="B411" s="110"/>
      <c r="C411" s="110"/>
      <c r="D411" s="110">
        <v>2009</v>
      </c>
      <c r="E411" s="110">
        <v>0</v>
      </c>
      <c r="F411" s="110">
        <v>0</v>
      </c>
      <c r="G411" s="110">
        <v>0</v>
      </c>
      <c r="H411" s="110">
        <v>0</v>
      </c>
      <c r="I411" s="110">
        <v>0</v>
      </c>
      <c r="J411" s="110">
        <v>0</v>
      </c>
      <c r="K411" s="110">
        <v>0</v>
      </c>
      <c r="L411" s="110">
        <v>0</v>
      </c>
      <c r="M411" s="110">
        <v>0</v>
      </c>
      <c r="N411" s="110">
        <v>0</v>
      </c>
      <c r="O411" s="110">
        <v>0</v>
      </c>
      <c r="P411" s="110">
        <v>0</v>
      </c>
      <c r="Q411" s="110">
        <v>0</v>
      </c>
      <c r="R411" s="110"/>
      <c r="S411" s="110">
        <v>0</v>
      </c>
      <c r="T411" s="110">
        <v>0</v>
      </c>
      <c r="U411" s="110">
        <v>3.7080000000000002E-2</v>
      </c>
      <c r="V411" s="110">
        <v>0</v>
      </c>
      <c r="W411" s="110">
        <v>0</v>
      </c>
      <c r="X411" s="110">
        <v>0</v>
      </c>
      <c r="Y411" s="110">
        <v>0</v>
      </c>
      <c r="Z411" s="110">
        <v>0</v>
      </c>
      <c r="AA411" s="110">
        <v>0</v>
      </c>
      <c r="AB411" s="110">
        <v>0</v>
      </c>
      <c r="AC411" s="110">
        <v>0</v>
      </c>
      <c r="AD411" s="110">
        <v>0</v>
      </c>
      <c r="AE411" s="110">
        <v>0</v>
      </c>
      <c r="AF411" s="110">
        <v>0</v>
      </c>
      <c r="AG411" s="110">
        <v>0</v>
      </c>
    </row>
    <row r="412" spans="2:33" ht="15">
      <c r="B412" s="110"/>
      <c r="C412" s="110"/>
      <c r="D412" s="110">
        <v>2010</v>
      </c>
      <c r="E412" s="110">
        <v>0</v>
      </c>
      <c r="F412" s="110">
        <v>0</v>
      </c>
      <c r="G412" s="110">
        <v>0</v>
      </c>
      <c r="H412" s="110">
        <v>0</v>
      </c>
      <c r="I412" s="110"/>
      <c r="J412" s="110">
        <v>0</v>
      </c>
      <c r="K412" s="110">
        <v>0</v>
      </c>
      <c r="L412" s="110"/>
      <c r="M412" s="110">
        <v>0</v>
      </c>
      <c r="N412" s="110">
        <v>0</v>
      </c>
      <c r="O412" s="110">
        <v>0</v>
      </c>
      <c r="P412" s="110">
        <v>0</v>
      </c>
      <c r="Q412" s="110">
        <v>0</v>
      </c>
      <c r="R412" s="110">
        <v>0</v>
      </c>
      <c r="S412" s="110">
        <v>0</v>
      </c>
      <c r="T412" s="110">
        <v>0</v>
      </c>
      <c r="U412" s="110">
        <v>0</v>
      </c>
      <c r="V412" s="110">
        <v>0</v>
      </c>
      <c r="W412" s="110">
        <v>0</v>
      </c>
      <c r="X412" s="110">
        <v>0</v>
      </c>
      <c r="Y412" s="110">
        <v>0</v>
      </c>
      <c r="Z412" s="110">
        <v>0</v>
      </c>
      <c r="AA412" s="110">
        <v>0</v>
      </c>
      <c r="AB412" s="110">
        <v>0</v>
      </c>
      <c r="AC412" s="110">
        <v>0</v>
      </c>
      <c r="AD412" s="110">
        <v>0</v>
      </c>
      <c r="AE412" s="110">
        <v>0</v>
      </c>
      <c r="AF412" s="110">
        <v>0</v>
      </c>
      <c r="AG412" s="110">
        <v>0</v>
      </c>
    </row>
    <row r="413" spans="2:33" ht="15">
      <c r="B413" s="110"/>
      <c r="C413" s="110"/>
      <c r="D413" s="110">
        <v>2011</v>
      </c>
      <c r="E413" s="110">
        <v>0</v>
      </c>
      <c r="F413" s="110">
        <v>0</v>
      </c>
      <c r="G413" s="110">
        <v>0</v>
      </c>
      <c r="H413" s="110">
        <v>0</v>
      </c>
      <c r="I413" s="110">
        <v>0</v>
      </c>
      <c r="J413" s="110">
        <v>0</v>
      </c>
      <c r="K413" s="110">
        <v>0</v>
      </c>
      <c r="L413" s="110">
        <v>0</v>
      </c>
      <c r="M413" s="110">
        <v>0</v>
      </c>
      <c r="N413" s="110">
        <v>0</v>
      </c>
      <c r="O413" s="110">
        <v>0</v>
      </c>
      <c r="P413" s="110">
        <v>0</v>
      </c>
      <c r="Q413" s="110">
        <v>0</v>
      </c>
      <c r="R413" s="110">
        <v>0</v>
      </c>
      <c r="S413" s="110">
        <v>0</v>
      </c>
      <c r="T413" s="110">
        <v>0</v>
      </c>
      <c r="U413" s="110">
        <v>0</v>
      </c>
      <c r="V413" s="110">
        <v>0</v>
      </c>
      <c r="W413" s="110">
        <v>0</v>
      </c>
      <c r="X413" s="110">
        <v>0</v>
      </c>
      <c r="Y413" s="110">
        <v>0</v>
      </c>
      <c r="Z413" s="110">
        <v>0</v>
      </c>
      <c r="AA413" s="110">
        <v>0</v>
      </c>
      <c r="AB413" s="110">
        <v>0</v>
      </c>
      <c r="AC413" s="110">
        <v>0</v>
      </c>
      <c r="AD413" s="110">
        <v>0</v>
      </c>
      <c r="AE413" s="110">
        <v>0</v>
      </c>
      <c r="AF413" s="110">
        <v>0</v>
      </c>
      <c r="AG413" s="110">
        <v>0</v>
      </c>
    </row>
    <row r="414" spans="2:33" ht="15">
      <c r="B414" s="110"/>
      <c r="C414" s="110"/>
      <c r="D414" s="110">
        <v>2012</v>
      </c>
      <c r="E414" s="110">
        <v>0</v>
      </c>
      <c r="F414" s="110">
        <v>0</v>
      </c>
      <c r="G414" s="110">
        <v>0</v>
      </c>
      <c r="H414" s="110">
        <v>0</v>
      </c>
      <c r="I414" s="110">
        <v>0</v>
      </c>
      <c r="J414" s="110">
        <v>0</v>
      </c>
      <c r="K414" s="110">
        <v>0</v>
      </c>
      <c r="L414" s="110">
        <v>0</v>
      </c>
      <c r="M414" s="110">
        <v>0</v>
      </c>
      <c r="N414" s="110">
        <v>0</v>
      </c>
      <c r="O414" s="110">
        <v>0</v>
      </c>
      <c r="P414" s="110">
        <v>0</v>
      </c>
      <c r="Q414" s="110">
        <v>0</v>
      </c>
      <c r="R414" s="110">
        <v>0</v>
      </c>
      <c r="S414" s="110">
        <v>0</v>
      </c>
      <c r="T414" s="110">
        <v>0</v>
      </c>
      <c r="U414" s="110">
        <v>0</v>
      </c>
      <c r="V414" s="110"/>
      <c r="W414" s="110">
        <v>0</v>
      </c>
      <c r="X414" s="110">
        <v>0</v>
      </c>
      <c r="Y414" s="110">
        <v>0</v>
      </c>
      <c r="Z414" s="110">
        <v>0</v>
      </c>
      <c r="AA414" s="110">
        <v>0</v>
      </c>
      <c r="AB414" s="110">
        <v>0</v>
      </c>
      <c r="AC414" s="110">
        <v>0</v>
      </c>
      <c r="AD414" s="110">
        <v>0</v>
      </c>
      <c r="AE414" s="110">
        <v>0</v>
      </c>
      <c r="AF414" s="110">
        <v>0</v>
      </c>
      <c r="AG414" s="110">
        <v>0</v>
      </c>
    </row>
    <row r="415" spans="2:33" ht="15">
      <c r="B415" s="110"/>
      <c r="C415" s="110"/>
      <c r="D415" s="110">
        <v>2013</v>
      </c>
      <c r="E415" s="110">
        <v>0</v>
      </c>
      <c r="F415" s="110">
        <v>0</v>
      </c>
      <c r="G415" s="110">
        <v>0</v>
      </c>
      <c r="H415" s="110">
        <v>0</v>
      </c>
      <c r="I415" s="110">
        <v>0</v>
      </c>
      <c r="J415" s="110">
        <v>0</v>
      </c>
      <c r="K415" s="110">
        <v>0</v>
      </c>
      <c r="L415" s="110">
        <v>0</v>
      </c>
      <c r="M415" s="110">
        <v>0</v>
      </c>
      <c r="N415" s="110">
        <v>0</v>
      </c>
      <c r="O415" s="110">
        <v>0</v>
      </c>
      <c r="P415" s="110">
        <v>0</v>
      </c>
      <c r="Q415" s="110">
        <v>2E-3</v>
      </c>
      <c r="R415" s="110">
        <v>0</v>
      </c>
      <c r="S415" s="110">
        <v>0</v>
      </c>
      <c r="T415" s="110">
        <v>0</v>
      </c>
      <c r="U415" s="110">
        <v>0</v>
      </c>
      <c r="V415" s="110">
        <v>0</v>
      </c>
      <c r="W415" s="110">
        <v>0</v>
      </c>
      <c r="X415" s="110">
        <v>0</v>
      </c>
      <c r="Y415" s="110">
        <v>0</v>
      </c>
      <c r="Z415" s="110">
        <v>0</v>
      </c>
      <c r="AA415" s="110">
        <v>0</v>
      </c>
      <c r="AB415" s="110">
        <v>0</v>
      </c>
      <c r="AC415" s="110">
        <v>0</v>
      </c>
      <c r="AD415" s="110">
        <v>0</v>
      </c>
      <c r="AE415" s="110">
        <v>0</v>
      </c>
      <c r="AF415" s="110">
        <v>0</v>
      </c>
      <c r="AG415" s="110">
        <v>0</v>
      </c>
    </row>
    <row r="416" spans="2:33" ht="15">
      <c r="B416" s="110"/>
      <c r="C416" s="110"/>
      <c r="D416" s="110">
        <v>2014</v>
      </c>
      <c r="E416" s="110">
        <v>0</v>
      </c>
      <c r="F416" s="110">
        <v>0</v>
      </c>
      <c r="G416" s="110">
        <v>0</v>
      </c>
      <c r="H416" s="110">
        <v>0</v>
      </c>
      <c r="I416" s="110">
        <v>0</v>
      </c>
      <c r="J416" s="110"/>
      <c r="K416" s="110">
        <v>0</v>
      </c>
      <c r="L416" s="110"/>
      <c r="M416" s="110">
        <v>0</v>
      </c>
      <c r="N416" s="110">
        <v>0</v>
      </c>
      <c r="O416" s="110">
        <v>0</v>
      </c>
      <c r="P416" s="110">
        <v>0</v>
      </c>
      <c r="Q416" s="110">
        <v>0</v>
      </c>
      <c r="R416" s="110">
        <v>0</v>
      </c>
      <c r="S416" s="110">
        <v>0</v>
      </c>
      <c r="T416" s="110">
        <v>0</v>
      </c>
      <c r="U416" s="110">
        <v>0</v>
      </c>
      <c r="V416" s="110"/>
      <c r="W416" s="110">
        <v>0</v>
      </c>
      <c r="X416" s="110">
        <v>0</v>
      </c>
      <c r="Y416" s="110">
        <v>0</v>
      </c>
      <c r="Z416" s="110">
        <v>0</v>
      </c>
      <c r="AA416" s="110">
        <v>0</v>
      </c>
      <c r="AB416" s="110">
        <v>0</v>
      </c>
      <c r="AC416" s="110">
        <v>0</v>
      </c>
      <c r="AD416" s="110"/>
      <c r="AE416" s="110">
        <v>0</v>
      </c>
      <c r="AF416" s="110">
        <v>0</v>
      </c>
      <c r="AG416" s="110">
        <v>0</v>
      </c>
    </row>
    <row r="417" spans="2:33" ht="15">
      <c r="B417" s="110"/>
      <c r="C417" s="110"/>
      <c r="D417" s="110">
        <v>2015</v>
      </c>
      <c r="E417" s="110">
        <v>0</v>
      </c>
      <c r="F417" s="110">
        <v>0</v>
      </c>
      <c r="G417" s="110">
        <v>0</v>
      </c>
      <c r="H417" s="110">
        <v>0</v>
      </c>
      <c r="I417" s="110">
        <v>0</v>
      </c>
      <c r="J417" s="110">
        <v>0</v>
      </c>
      <c r="K417" s="110">
        <v>0</v>
      </c>
      <c r="L417" s="110">
        <v>0</v>
      </c>
      <c r="M417" s="110">
        <v>0</v>
      </c>
      <c r="N417" s="110">
        <v>0</v>
      </c>
      <c r="O417" s="110">
        <v>0</v>
      </c>
      <c r="P417" s="110">
        <v>0</v>
      </c>
      <c r="Q417" s="110">
        <v>0</v>
      </c>
      <c r="R417" s="110">
        <v>0</v>
      </c>
      <c r="S417" s="110">
        <v>0</v>
      </c>
      <c r="T417" s="110">
        <v>0</v>
      </c>
      <c r="U417" s="110">
        <v>0</v>
      </c>
      <c r="V417" s="110">
        <v>0</v>
      </c>
      <c r="W417" s="110">
        <v>0</v>
      </c>
      <c r="X417" s="110">
        <v>0</v>
      </c>
      <c r="Y417" s="110">
        <v>0</v>
      </c>
      <c r="Z417" s="110">
        <v>0</v>
      </c>
      <c r="AA417" s="110">
        <v>0</v>
      </c>
      <c r="AB417" s="110">
        <v>0</v>
      </c>
      <c r="AC417" s="110">
        <v>0</v>
      </c>
      <c r="AD417" s="110">
        <v>0</v>
      </c>
      <c r="AE417" s="110">
        <v>0</v>
      </c>
      <c r="AF417" s="110">
        <v>0</v>
      </c>
      <c r="AG417" s="110">
        <v>0</v>
      </c>
    </row>
    <row r="418" spans="2:33" ht="15">
      <c r="B418" s="110"/>
      <c r="C418" s="110"/>
      <c r="D418" s="110">
        <v>2016</v>
      </c>
      <c r="E418" s="110">
        <v>0</v>
      </c>
      <c r="F418" s="110">
        <v>0</v>
      </c>
      <c r="G418" s="110">
        <v>0.40809000000000001</v>
      </c>
      <c r="H418" s="110">
        <v>0</v>
      </c>
      <c r="I418" s="110">
        <v>0</v>
      </c>
      <c r="J418" s="110"/>
      <c r="K418" s="110">
        <v>0</v>
      </c>
      <c r="L418" s="110">
        <v>0</v>
      </c>
      <c r="M418" s="110">
        <v>0</v>
      </c>
      <c r="N418" s="110">
        <v>0</v>
      </c>
      <c r="O418" s="110">
        <v>0</v>
      </c>
      <c r="P418" s="110">
        <v>0</v>
      </c>
      <c r="Q418" s="110">
        <v>0</v>
      </c>
      <c r="R418" s="110">
        <v>0</v>
      </c>
      <c r="S418" s="110">
        <v>0</v>
      </c>
      <c r="T418" s="110">
        <v>0</v>
      </c>
      <c r="U418" s="110">
        <v>0</v>
      </c>
      <c r="V418" s="110">
        <v>0</v>
      </c>
      <c r="W418" s="110">
        <v>0</v>
      </c>
      <c r="X418" s="110">
        <v>0</v>
      </c>
      <c r="Y418" s="110"/>
      <c r="Z418" s="110">
        <v>0</v>
      </c>
      <c r="AA418" s="110">
        <v>0</v>
      </c>
      <c r="AB418" s="110">
        <v>0</v>
      </c>
      <c r="AC418" s="110">
        <v>0</v>
      </c>
      <c r="AD418" s="110">
        <v>0</v>
      </c>
      <c r="AE418" s="110">
        <v>0</v>
      </c>
      <c r="AF418" s="110">
        <v>0</v>
      </c>
      <c r="AG418" s="110">
        <v>0</v>
      </c>
    </row>
    <row r="419" spans="2:33" ht="15">
      <c r="B419" s="110"/>
      <c r="C419" s="110"/>
      <c r="D419" s="110">
        <v>2017</v>
      </c>
      <c r="E419" s="110">
        <v>0</v>
      </c>
      <c r="F419" s="110">
        <v>0</v>
      </c>
      <c r="G419" s="110">
        <v>0</v>
      </c>
      <c r="H419" s="110"/>
      <c r="I419" s="110">
        <v>0</v>
      </c>
      <c r="J419" s="110">
        <v>0</v>
      </c>
      <c r="K419" s="110">
        <v>0</v>
      </c>
      <c r="L419" s="110">
        <v>0</v>
      </c>
      <c r="M419" s="110">
        <v>0</v>
      </c>
      <c r="N419" s="110"/>
      <c r="O419" s="110">
        <v>0</v>
      </c>
      <c r="P419" s="110">
        <v>0</v>
      </c>
      <c r="Q419" s="110"/>
      <c r="R419" s="110">
        <v>0</v>
      </c>
      <c r="S419" s="110">
        <v>0</v>
      </c>
      <c r="T419" s="110">
        <v>0</v>
      </c>
      <c r="U419" s="110">
        <v>0</v>
      </c>
      <c r="V419" s="110">
        <v>0</v>
      </c>
      <c r="W419" s="110">
        <v>0</v>
      </c>
      <c r="X419" s="110">
        <v>0</v>
      </c>
      <c r="Y419" s="110">
        <v>0</v>
      </c>
      <c r="Z419" s="110">
        <v>0</v>
      </c>
      <c r="AA419" s="110">
        <v>0</v>
      </c>
      <c r="AB419" s="110">
        <v>0</v>
      </c>
      <c r="AC419" s="110">
        <v>0</v>
      </c>
      <c r="AD419" s="110">
        <v>0</v>
      </c>
      <c r="AE419" s="110">
        <v>0</v>
      </c>
      <c r="AF419" s="110">
        <v>0</v>
      </c>
      <c r="AG419" s="110">
        <v>0</v>
      </c>
    </row>
    <row r="420" spans="2:33" ht="15">
      <c r="B420" s="110"/>
      <c r="C420" s="110"/>
      <c r="D420" s="110">
        <v>2018</v>
      </c>
      <c r="E420" s="110">
        <v>0</v>
      </c>
      <c r="F420" s="110">
        <v>0</v>
      </c>
      <c r="G420" s="110">
        <v>0</v>
      </c>
      <c r="H420" s="110">
        <v>0</v>
      </c>
      <c r="I420" s="110">
        <v>0</v>
      </c>
      <c r="J420" s="110">
        <v>0</v>
      </c>
      <c r="K420" s="110">
        <v>0</v>
      </c>
      <c r="L420" s="110">
        <v>0</v>
      </c>
      <c r="M420" s="110">
        <v>0</v>
      </c>
      <c r="N420" s="110">
        <v>0</v>
      </c>
      <c r="O420" s="110">
        <v>0</v>
      </c>
      <c r="P420" s="110">
        <v>0</v>
      </c>
      <c r="Q420" s="110">
        <v>0</v>
      </c>
      <c r="R420" s="110">
        <v>0</v>
      </c>
      <c r="S420" s="110">
        <v>0</v>
      </c>
      <c r="T420" s="110">
        <v>0</v>
      </c>
      <c r="U420" s="110">
        <v>0</v>
      </c>
      <c r="V420" s="110">
        <v>0</v>
      </c>
      <c r="W420" s="110">
        <v>0</v>
      </c>
      <c r="X420" s="110">
        <v>0</v>
      </c>
      <c r="Y420" s="110">
        <v>0</v>
      </c>
      <c r="Z420" s="110">
        <v>0</v>
      </c>
      <c r="AA420" s="110">
        <v>0</v>
      </c>
      <c r="AB420" s="110">
        <v>0</v>
      </c>
      <c r="AC420" s="110">
        <v>0</v>
      </c>
      <c r="AD420" s="110">
        <v>0</v>
      </c>
      <c r="AE420" s="110">
        <v>0</v>
      </c>
      <c r="AF420" s="110">
        <v>0</v>
      </c>
      <c r="AG420" s="110">
        <v>0</v>
      </c>
    </row>
    <row r="421" spans="2:33" ht="15">
      <c r="B421" s="110"/>
      <c r="C421" s="110"/>
      <c r="D421" s="110">
        <v>2019</v>
      </c>
      <c r="E421" s="110">
        <v>0</v>
      </c>
      <c r="F421" s="110">
        <v>0</v>
      </c>
      <c r="G421" s="110">
        <v>0</v>
      </c>
      <c r="H421" s="110">
        <v>0</v>
      </c>
      <c r="I421" s="110">
        <v>0</v>
      </c>
      <c r="J421" s="110">
        <v>0</v>
      </c>
      <c r="K421" s="110">
        <v>0</v>
      </c>
      <c r="L421" s="110">
        <v>0</v>
      </c>
      <c r="M421" s="110">
        <v>0</v>
      </c>
      <c r="N421" s="110">
        <v>0</v>
      </c>
      <c r="O421" s="110">
        <v>0</v>
      </c>
      <c r="P421" s="110">
        <v>0</v>
      </c>
      <c r="Q421" s="110">
        <v>0</v>
      </c>
      <c r="R421" s="110">
        <v>0</v>
      </c>
      <c r="S421" s="110">
        <v>0</v>
      </c>
      <c r="T421" s="110">
        <v>0</v>
      </c>
      <c r="U421" s="110">
        <v>0</v>
      </c>
      <c r="V421" s="110"/>
      <c r="W421" s="110">
        <v>0</v>
      </c>
      <c r="X421" s="110">
        <v>0</v>
      </c>
      <c r="Y421" s="110">
        <v>0</v>
      </c>
      <c r="Z421" s="110">
        <v>0</v>
      </c>
      <c r="AA421" s="110">
        <v>0</v>
      </c>
      <c r="AB421" s="110">
        <v>0</v>
      </c>
      <c r="AC421" s="110">
        <v>0</v>
      </c>
      <c r="AD421" s="110">
        <v>0</v>
      </c>
      <c r="AE421" s="110">
        <v>0</v>
      </c>
      <c r="AF421" s="110">
        <v>0</v>
      </c>
      <c r="AG421" s="110">
        <v>0</v>
      </c>
    </row>
    <row r="422" spans="2:33" ht="15">
      <c r="B422" s="110"/>
      <c r="C422" s="110"/>
      <c r="D422" s="110">
        <v>2020</v>
      </c>
      <c r="E422" s="110"/>
      <c r="F422" s="110"/>
      <c r="G422" s="110"/>
      <c r="H422" s="110"/>
      <c r="I422" s="110"/>
      <c r="J422" s="110"/>
      <c r="K422" s="110"/>
      <c r="L422" s="110"/>
      <c r="M422" s="110"/>
      <c r="N422" s="110"/>
      <c r="O422" s="110"/>
      <c r="P422" s="110"/>
      <c r="Q422" s="110"/>
      <c r="R422" s="110"/>
      <c r="S422" s="110"/>
      <c r="T422" s="110"/>
      <c r="U422" s="110"/>
      <c r="V422" s="110"/>
      <c r="W422" s="110"/>
      <c r="X422" s="110"/>
      <c r="Y422" s="110"/>
      <c r="Z422" s="110"/>
      <c r="AA422" s="110"/>
      <c r="AB422" s="110"/>
      <c r="AC422" s="110"/>
      <c r="AD422" s="110"/>
      <c r="AE422" s="110"/>
      <c r="AF422" s="110"/>
      <c r="AG422" s="110"/>
    </row>
    <row r="423" spans="2:33" ht="15">
      <c r="B423" s="109" t="s">
        <v>683</v>
      </c>
      <c r="C423" s="109" t="s">
        <v>684</v>
      </c>
      <c r="D423" s="109">
        <v>2006</v>
      </c>
      <c r="E423" s="109">
        <v>0</v>
      </c>
      <c r="F423" s="109"/>
      <c r="G423" s="109">
        <v>0</v>
      </c>
      <c r="H423" s="109"/>
      <c r="I423" s="109"/>
      <c r="J423" s="109">
        <v>0</v>
      </c>
      <c r="K423" s="109">
        <v>0</v>
      </c>
      <c r="L423" s="109">
        <v>0</v>
      </c>
      <c r="M423" s="109"/>
      <c r="N423" s="109"/>
      <c r="O423" s="109">
        <v>0</v>
      </c>
      <c r="P423" s="109">
        <v>0</v>
      </c>
      <c r="Q423" s="109"/>
      <c r="R423" s="109"/>
      <c r="S423" s="109"/>
      <c r="T423" s="109">
        <v>0</v>
      </c>
      <c r="U423" s="109">
        <v>0</v>
      </c>
      <c r="V423" s="109">
        <v>0</v>
      </c>
      <c r="W423" s="109"/>
      <c r="X423" s="109">
        <v>0</v>
      </c>
      <c r="Y423" s="109">
        <v>0</v>
      </c>
      <c r="Z423" s="109">
        <v>0</v>
      </c>
      <c r="AA423" s="109">
        <v>0</v>
      </c>
      <c r="AB423" s="109"/>
      <c r="AC423" s="109">
        <v>0</v>
      </c>
      <c r="AD423" s="109"/>
      <c r="AE423" s="109"/>
      <c r="AF423" s="109"/>
      <c r="AG423" s="109">
        <v>0</v>
      </c>
    </row>
    <row r="424" spans="2:33" ht="15">
      <c r="B424" s="109"/>
      <c r="C424" s="109"/>
      <c r="D424" s="109">
        <v>2007</v>
      </c>
      <c r="E424" s="109">
        <v>0</v>
      </c>
      <c r="F424" s="109">
        <v>0</v>
      </c>
      <c r="G424" s="109">
        <v>0</v>
      </c>
      <c r="H424" s="109"/>
      <c r="I424" s="109">
        <v>0</v>
      </c>
      <c r="J424" s="109">
        <v>0</v>
      </c>
      <c r="K424" s="109">
        <v>0</v>
      </c>
      <c r="L424" s="109">
        <v>0</v>
      </c>
      <c r="M424" s="109">
        <v>0</v>
      </c>
      <c r="N424" s="109"/>
      <c r="O424" s="109">
        <v>0</v>
      </c>
      <c r="P424" s="109">
        <v>0</v>
      </c>
      <c r="Q424" s="109">
        <v>0</v>
      </c>
      <c r="R424" s="109"/>
      <c r="S424" s="109">
        <v>0</v>
      </c>
      <c r="T424" s="109">
        <v>0</v>
      </c>
      <c r="U424" s="109">
        <v>0</v>
      </c>
      <c r="V424" s="109">
        <v>0</v>
      </c>
      <c r="W424" s="109"/>
      <c r="X424" s="109">
        <v>0</v>
      </c>
      <c r="Y424" s="109">
        <v>0</v>
      </c>
      <c r="Z424" s="109">
        <v>0</v>
      </c>
      <c r="AA424" s="109">
        <v>0</v>
      </c>
      <c r="AB424" s="109">
        <v>0</v>
      </c>
      <c r="AC424" s="109">
        <v>0</v>
      </c>
      <c r="AD424" s="109">
        <v>0</v>
      </c>
      <c r="AE424" s="109">
        <v>0</v>
      </c>
      <c r="AF424" s="109">
        <v>0</v>
      </c>
      <c r="AG424" s="109">
        <v>0</v>
      </c>
    </row>
    <row r="425" spans="2:33" ht="15">
      <c r="B425" s="109"/>
      <c r="C425" s="109"/>
      <c r="D425" s="109">
        <v>2008</v>
      </c>
      <c r="E425" s="109">
        <v>0</v>
      </c>
      <c r="F425" s="109">
        <v>0</v>
      </c>
      <c r="G425" s="109">
        <v>0</v>
      </c>
      <c r="H425" s="109"/>
      <c r="I425" s="109">
        <v>0</v>
      </c>
      <c r="J425" s="109">
        <v>0</v>
      </c>
      <c r="K425" s="109">
        <v>0</v>
      </c>
      <c r="L425" s="109">
        <v>0</v>
      </c>
      <c r="M425" s="109">
        <v>0</v>
      </c>
      <c r="N425" s="109"/>
      <c r="O425" s="109">
        <v>0</v>
      </c>
      <c r="P425" s="109">
        <v>0</v>
      </c>
      <c r="Q425" s="109">
        <v>0</v>
      </c>
      <c r="R425" s="109"/>
      <c r="S425" s="109">
        <v>0</v>
      </c>
      <c r="T425" s="109">
        <v>0</v>
      </c>
      <c r="U425" s="109">
        <v>0</v>
      </c>
      <c r="V425" s="109">
        <v>0</v>
      </c>
      <c r="W425" s="109"/>
      <c r="X425" s="109">
        <v>0</v>
      </c>
      <c r="Y425" s="109">
        <v>0</v>
      </c>
      <c r="Z425" s="109">
        <v>0</v>
      </c>
      <c r="AA425" s="109">
        <v>0</v>
      </c>
      <c r="AB425" s="109">
        <v>0</v>
      </c>
      <c r="AC425" s="109">
        <v>0</v>
      </c>
      <c r="AD425" s="109">
        <v>0</v>
      </c>
      <c r="AE425" s="109">
        <v>0</v>
      </c>
      <c r="AF425" s="109">
        <v>2.027E-2</v>
      </c>
      <c r="AG425" s="109">
        <v>0</v>
      </c>
    </row>
    <row r="426" spans="2:33" ht="15">
      <c r="B426" s="109"/>
      <c r="C426" s="109"/>
      <c r="D426" s="109">
        <v>2009</v>
      </c>
      <c r="E426" s="109">
        <v>0</v>
      </c>
      <c r="F426" s="109">
        <v>0</v>
      </c>
      <c r="G426" s="109">
        <v>0</v>
      </c>
      <c r="H426" s="109">
        <v>0</v>
      </c>
      <c r="I426" s="109">
        <v>0</v>
      </c>
      <c r="J426" s="109">
        <v>0</v>
      </c>
      <c r="K426" s="109">
        <v>0</v>
      </c>
      <c r="L426" s="109">
        <v>0</v>
      </c>
      <c r="M426" s="109">
        <v>0</v>
      </c>
      <c r="N426" s="109"/>
      <c r="O426" s="109">
        <v>0</v>
      </c>
      <c r="P426" s="109">
        <v>0</v>
      </c>
      <c r="Q426" s="109">
        <v>0</v>
      </c>
      <c r="R426" s="109"/>
      <c r="S426" s="109">
        <v>0</v>
      </c>
      <c r="T426" s="109">
        <v>0</v>
      </c>
      <c r="U426" s="109">
        <v>0</v>
      </c>
      <c r="V426" s="109">
        <v>0</v>
      </c>
      <c r="W426" s="109">
        <v>0</v>
      </c>
      <c r="X426" s="109">
        <v>0</v>
      </c>
      <c r="Y426" s="109">
        <v>0</v>
      </c>
      <c r="Z426" s="109">
        <v>0</v>
      </c>
      <c r="AA426" s="109">
        <v>0</v>
      </c>
      <c r="AB426" s="109">
        <v>0</v>
      </c>
      <c r="AC426" s="109">
        <v>0</v>
      </c>
      <c r="AD426" s="109">
        <v>0</v>
      </c>
      <c r="AE426" s="109">
        <v>0</v>
      </c>
      <c r="AF426" s="109">
        <v>0</v>
      </c>
      <c r="AG426" s="109">
        <v>0</v>
      </c>
    </row>
    <row r="427" spans="2:33" ht="15">
      <c r="B427" s="109"/>
      <c r="C427" s="109"/>
      <c r="D427" s="109">
        <v>2010</v>
      </c>
      <c r="E427" s="109">
        <v>0</v>
      </c>
      <c r="F427" s="109">
        <v>0</v>
      </c>
      <c r="G427" s="109">
        <v>0</v>
      </c>
      <c r="H427" s="109">
        <v>0</v>
      </c>
      <c r="I427" s="109"/>
      <c r="J427" s="109">
        <v>0</v>
      </c>
      <c r="K427" s="109">
        <v>0</v>
      </c>
      <c r="L427" s="109"/>
      <c r="M427" s="109">
        <v>0</v>
      </c>
      <c r="N427" s="109">
        <v>0</v>
      </c>
      <c r="O427" s="109">
        <v>0</v>
      </c>
      <c r="P427" s="109">
        <v>0</v>
      </c>
      <c r="Q427" s="109">
        <v>0</v>
      </c>
      <c r="R427" s="109">
        <v>0</v>
      </c>
      <c r="S427" s="109">
        <v>0</v>
      </c>
      <c r="T427" s="109">
        <v>0</v>
      </c>
      <c r="U427" s="109">
        <v>0</v>
      </c>
      <c r="V427" s="109">
        <v>0</v>
      </c>
      <c r="W427" s="109">
        <v>0</v>
      </c>
      <c r="X427" s="109">
        <v>0</v>
      </c>
      <c r="Y427" s="109">
        <v>0</v>
      </c>
      <c r="Z427" s="109">
        <v>0</v>
      </c>
      <c r="AA427" s="109">
        <v>0</v>
      </c>
      <c r="AB427" s="109">
        <v>0</v>
      </c>
      <c r="AC427" s="109">
        <v>0</v>
      </c>
      <c r="AD427" s="109">
        <v>0</v>
      </c>
      <c r="AE427" s="109">
        <v>0</v>
      </c>
      <c r="AF427" s="109">
        <v>8.4140000000000006E-2</v>
      </c>
      <c r="AG427" s="109">
        <v>0</v>
      </c>
    </row>
    <row r="428" spans="2:33" ht="15">
      <c r="B428" s="109"/>
      <c r="C428" s="109"/>
      <c r="D428" s="109">
        <v>2011</v>
      </c>
      <c r="E428" s="109">
        <v>0</v>
      </c>
      <c r="F428" s="109">
        <v>0</v>
      </c>
      <c r="G428" s="109">
        <v>0</v>
      </c>
      <c r="H428" s="109">
        <v>0</v>
      </c>
      <c r="I428" s="109">
        <v>0</v>
      </c>
      <c r="J428" s="109">
        <v>0</v>
      </c>
      <c r="K428" s="109">
        <v>0</v>
      </c>
      <c r="L428" s="109">
        <v>0</v>
      </c>
      <c r="M428" s="109">
        <v>0</v>
      </c>
      <c r="N428" s="109">
        <v>0</v>
      </c>
      <c r="O428" s="109">
        <v>0</v>
      </c>
      <c r="P428" s="109">
        <v>0</v>
      </c>
      <c r="Q428" s="109">
        <v>0</v>
      </c>
      <c r="R428" s="109">
        <v>0</v>
      </c>
      <c r="S428" s="109">
        <v>0</v>
      </c>
      <c r="T428" s="109">
        <v>0</v>
      </c>
      <c r="U428" s="109">
        <v>0</v>
      </c>
      <c r="V428" s="109">
        <v>0</v>
      </c>
      <c r="W428" s="109">
        <v>0</v>
      </c>
      <c r="X428" s="109">
        <v>0</v>
      </c>
      <c r="Y428" s="109">
        <v>0</v>
      </c>
      <c r="Z428" s="109">
        <v>0</v>
      </c>
      <c r="AA428" s="109">
        <v>0</v>
      </c>
      <c r="AB428" s="109">
        <v>0</v>
      </c>
      <c r="AC428" s="109">
        <v>0</v>
      </c>
      <c r="AD428" s="109">
        <v>0</v>
      </c>
      <c r="AE428" s="109">
        <v>0</v>
      </c>
      <c r="AF428" s="109">
        <v>0</v>
      </c>
      <c r="AG428" s="109">
        <v>0</v>
      </c>
    </row>
    <row r="429" spans="2:33" ht="15">
      <c r="B429" s="109"/>
      <c r="C429" s="109"/>
      <c r="D429" s="109">
        <v>2012</v>
      </c>
      <c r="E429" s="109">
        <v>0</v>
      </c>
      <c r="F429" s="109">
        <v>0</v>
      </c>
      <c r="G429" s="109">
        <v>0</v>
      </c>
      <c r="H429" s="109">
        <v>0</v>
      </c>
      <c r="I429" s="109">
        <v>0</v>
      </c>
      <c r="J429" s="109">
        <v>0</v>
      </c>
      <c r="K429" s="109">
        <v>0</v>
      </c>
      <c r="L429" s="109">
        <v>0</v>
      </c>
      <c r="M429" s="109">
        <v>0</v>
      </c>
      <c r="N429" s="109">
        <v>0</v>
      </c>
      <c r="O429" s="109">
        <v>0</v>
      </c>
      <c r="P429" s="109">
        <v>0</v>
      </c>
      <c r="Q429" s="109">
        <v>0</v>
      </c>
      <c r="R429" s="109">
        <v>0</v>
      </c>
      <c r="S429" s="109">
        <v>0</v>
      </c>
      <c r="T429" s="109">
        <v>0</v>
      </c>
      <c r="U429" s="109">
        <v>0</v>
      </c>
      <c r="V429" s="109"/>
      <c r="W429" s="109">
        <v>0</v>
      </c>
      <c r="X429" s="109">
        <v>0</v>
      </c>
      <c r="Y429" s="109">
        <v>6.6699999999999997E-3</v>
      </c>
      <c r="Z429" s="109">
        <v>0</v>
      </c>
      <c r="AA429" s="109">
        <v>0</v>
      </c>
      <c r="AB429" s="109">
        <v>0</v>
      </c>
      <c r="AC429" s="109">
        <v>0</v>
      </c>
      <c r="AD429" s="109">
        <v>0</v>
      </c>
      <c r="AE429" s="109">
        <v>0</v>
      </c>
      <c r="AF429" s="109">
        <v>0</v>
      </c>
      <c r="AG429" s="109">
        <v>0</v>
      </c>
    </row>
    <row r="430" spans="2:33" ht="15">
      <c r="B430" s="109"/>
      <c r="C430" s="109"/>
      <c r="D430" s="109">
        <v>2013</v>
      </c>
      <c r="E430" s="109">
        <v>0</v>
      </c>
      <c r="F430" s="109">
        <v>0</v>
      </c>
      <c r="G430" s="109">
        <v>0</v>
      </c>
      <c r="H430" s="109">
        <v>0</v>
      </c>
      <c r="I430" s="109">
        <v>0</v>
      </c>
      <c r="J430" s="109">
        <v>0</v>
      </c>
      <c r="K430" s="109">
        <v>0</v>
      </c>
      <c r="L430" s="109">
        <v>0</v>
      </c>
      <c r="M430" s="109">
        <v>0</v>
      </c>
      <c r="N430" s="109">
        <v>0</v>
      </c>
      <c r="O430" s="109">
        <v>0</v>
      </c>
      <c r="P430" s="109">
        <v>0</v>
      </c>
      <c r="Q430" s="109">
        <v>0</v>
      </c>
      <c r="R430" s="109">
        <v>0</v>
      </c>
      <c r="S430" s="109">
        <v>0</v>
      </c>
      <c r="T430" s="109">
        <v>0</v>
      </c>
      <c r="U430" s="109">
        <v>0</v>
      </c>
      <c r="V430" s="109">
        <v>0</v>
      </c>
      <c r="W430" s="109">
        <v>0</v>
      </c>
      <c r="X430" s="109">
        <v>0</v>
      </c>
      <c r="Y430" s="109">
        <v>0</v>
      </c>
      <c r="Z430" s="109">
        <v>0</v>
      </c>
      <c r="AA430" s="109">
        <v>0</v>
      </c>
      <c r="AB430" s="109">
        <v>0</v>
      </c>
      <c r="AC430" s="109">
        <v>0</v>
      </c>
      <c r="AD430" s="109">
        <v>0</v>
      </c>
      <c r="AE430" s="109">
        <v>0</v>
      </c>
      <c r="AF430" s="109">
        <v>0</v>
      </c>
      <c r="AG430" s="109">
        <v>0</v>
      </c>
    </row>
    <row r="431" spans="2:33" ht="15">
      <c r="B431" s="109"/>
      <c r="C431" s="109"/>
      <c r="D431" s="109">
        <v>2014</v>
      </c>
      <c r="E431" s="109">
        <v>0</v>
      </c>
      <c r="F431" s="109">
        <v>0</v>
      </c>
      <c r="G431" s="109">
        <v>0</v>
      </c>
      <c r="H431" s="109">
        <v>0</v>
      </c>
      <c r="I431" s="109">
        <v>0</v>
      </c>
      <c r="J431" s="109"/>
      <c r="K431" s="109">
        <v>0</v>
      </c>
      <c r="L431" s="109"/>
      <c r="M431" s="109">
        <v>0</v>
      </c>
      <c r="N431" s="109">
        <v>0</v>
      </c>
      <c r="O431" s="109">
        <v>0</v>
      </c>
      <c r="P431" s="109">
        <v>0</v>
      </c>
      <c r="Q431" s="109">
        <v>0</v>
      </c>
      <c r="R431" s="109">
        <v>0</v>
      </c>
      <c r="S431" s="109">
        <v>0</v>
      </c>
      <c r="T431" s="109">
        <v>0</v>
      </c>
      <c r="U431" s="109">
        <v>0</v>
      </c>
      <c r="V431" s="109"/>
      <c r="W431" s="109">
        <v>0</v>
      </c>
      <c r="X431" s="109">
        <v>0</v>
      </c>
      <c r="Y431" s="109">
        <v>0</v>
      </c>
      <c r="Z431" s="109">
        <v>0</v>
      </c>
      <c r="AA431" s="109">
        <v>0</v>
      </c>
      <c r="AB431" s="109">
        <v>0</v>
      </c>
      <c r="AC431" s="109">
        <v>0</v>
      </c>
      <c r="AD431" s="109"/>
      <c r="AE431" s="109">
        <v>0</v>
      </c>
      <c r="AF431" s="109">
        <v>0</v>
      </c>
      <c r="AG431" s="109">
        <v>0</v>
      </c>
    </row>
    <row r="432" spans="2:33" ht="15">
      <c r="B432" s="109"/>
      <c r="C432" s="109"/>
      <c r="D432" s="109">
        <v>2015</v>
      </c>
      <c r="E432" s="109">
        <v>0</v>
      </c>
      <c r="F432" s="109">
        <v>0</v>
      </c>
      <c r="G432" s="109">
        <v>0</v>
      </c>
      <c r="H432" s="109">
        <v>0</v>
      </c>
      <c r="I432" s="109">
        <v>0</v>
      </c>
      <c r="J432" s="109">
        <v>0</v>
      </c>
      <c r="K432" s="109">
        <v>0</v>
      </c>
      <c r="L432" s="109">
        <v>0</v>
      </c>
      <c r="M432" s="109">
        <v>0</v>
      </c>
      <c r="N432" s="109">
        <v>0</v>
      </c>
      <c r="O432" s="109">
        <v>0</v>
      </c>
      <c r="P432" s="109">
        <v>0</v>
      </c>
      <c r="Q432" s="109">
        <v>2.0200000000000001E-3</v>
      </c>
      <c r="R432" s="109">
        <v>0</v>
      </c>
      <c r="S432" s="109">
        <v>0</v>
      </c>
      <c r="T432" s="109">
        <v>0</v>
      </c>
      <c r="U432" s="109">
        <v>0</v>
      </c>
      <c r="V432" s="109">
        <v>0</v>
      </c>
      <c r="W432" s="109">
        <v>0</v>
      </c>
      <c r="X432" s="109">
        <v>0</v>
      </c>
      <c r="Y432" s="109">
        <v>0</v>
      </c>
      <c r="Z432" s="109">
        <v>0</v>
      </c>
      <c r="AA432" s="109">
        <v>0</v>
      </c>
      <c r="AB432" s="109">
        <v>0</v>
      </c>
      <c r="AC432" s="109">
        <v>0</v>
      </c>
      <c r="AD432" s="109">
        <v>0</v>
      </c>
      <c r="AE432" s="109">
        <v>0</v>
      </c>
      <c r="AF432" s="109">
        <v>0</v>
      </c>
      <c r="AG432" s="109">
        <v>0</v>
      </c>
    </row>
    <row r="433" spans="2:33" ht="15">
      <c r="B433" s="109"/>
      <c r="C433" s="109"/>
      <c r="D433" s="109">
        <v>2016</v>
      </c>
      <c r="E433" s="109">
        <v>0</v>
      </c>
      <c r="F433" s="109">
        <v>0</v>
      </c>
      <c r="G433" s="109">
        <v>0</v>
      </c>
      <c r="H433" s="109">
        <v>0</v>
      </c>
      <c r="I433" s="109">
        <v>0</v>
      </c>
      <c r="J433" s="109"/>
      <c r="K433" s="109">
        <v>0</v>
      </c>
      <c r="L433" s="109">
        <v>0</v>
      </c>
      <c r="M433" s="109">
        <v>0</v>
      </c>
      <c r="N433" s="109">
        <v>0</v>
      </c>
      <c r="O433" s="109">
        <v>0</v>
      </c>
      <c r="P433" s="109">
        <v>0</v>
      </c>
      <c r="Q433" s="109">
        <v>0</v>
      </c>
      <c r="R433" s="109">
        <v>0</v>
      </c>
      <c r="S433" s="109">
        <v>0</v>
      </c>
      <c r="T433" s="109">
        <v>0</v>
      </c>
      <c r="U433" s="109">
        <v>0</v>
      </c>
      <c r="V433" s="109">
        <v>0</v>
      </c>
      <c r="W433" s="109">
        <v>0</v>
      </c>
      <c r="X433" s="109">
        <v>0</v>
      </c>
      <c r="Y433" s="109"/>
      <c r="Z433" s="109">
        <v>0</v>
      </c>
      <c r="AA433" s="109">
        <v>0</v>
      </c>
      <c r="AB433" s="109">
        <v>0</v>
      </c>
      <c r="AC433" s="109">
        <v>0</v>
      </c>
      <c r="AD433" s="109">
        <v>0</v>
      </c>
      <c r="AE433" s="109">
        <v>0</v>
      </c>
      <c r="AF433" s="109">
        <v>0</v>
      </c>
      <c r="AG433" s="109">
        <v>0</v>
      </c>
    </row>
    <row r="434" spans="2:33" ht="15">
      <c r="B434" s="109"/>
      <c r="C434" s="109"/>
      <c r="D434" s="109">
        <v>2017</v>
      </c>
      <c r="E434" s="109">
        <v>0</v>
      </c>
      <c r="F434" s="109">
        <v>0</v>
      </c>
      <c r="G434" s="109">
        <v>0</v>
      </c>
      <c r="H434" s="109"/>
      <c r="I434" s="109">
        <v>0</v>
      </c>
      <c r="J434" s="109">
        <v>0</v>
      </c>
      <c r="K434" s="109">
        <v>0</v>
      </c>
      <c r="L434" s="109">
        <v>0</v>
      </c>
      <c r="M434" s="109">
        <v>0</v>
      </c>
      <c r="N434" s="109"/>
      <c r="O434" s="109">
        <v>0</v>
      </c>
      <c r="P434" s="109">
        <v>0</v>
      </c>
      <c r="Q434" s="109"/>
      <c r="R434" s="109">
        <v>0</v>
      </c>
      <c r="S434" s="109">
        <v>0</v>
      </c>
      <c r="T434" s="109">
        <v>0</v>
      </c>
      <c r="U434" s="109">
        <v>0</v>
      </c>
      <c r="V434" s="109">
        <v>0</v>
      </c>
      <c r="W434" s="109">
        <v>0</v>
      </c>
      <c r="X434" s="109">
        <v>0</v>
      </c>
      <c r="Y434" s="109">
        <v>0</v>
      </c>
      <c r="Z434" s="109">
        <v>0</v>
      </c>
      <c r="AA434" s="109">
        <v>4.1000000000000003E-3</v>
      </c>
      <c r="AB434" s="109">
        <v>0</v>
      </c>
      <c r="AC434" s="109">
        <v>0</v>
      </c>
      <c r="AD434" s="109">
        <v>0</v>
      </c>
      <c r="AE434" s="109">
        <v>0</v>
      </c>
      <c r="AF434" s="109">
        <v>0</v>
      </c>
      <c r="AG434" s="109">
        <v>0</v>
      </c>
    </row>
    <row r="435" spans="2:33" ht="15">
      <c r="B435" s="109"/>
      <c r="C435" s="109"/>
      <c r="D435" s="109">
        <v>2018</v>
      </c>
      <c r="E435" s="109">
        <v>0</v>
      </c>
      <c r="F435" s="109">
        <v>0</v>
      </c>
      <c r="G435" s="109">
        <v>0</v>
      </c>
      <c r="H435" s="109">
        <v>0</v>
      </c>
      <c r="I435" s="109">
        <v>0</v>
      </c>
      <c r="J435" s="109">
        <v>0</v>
      </c>
      <c r="K435" s="109">
        <v>0</v>
      </c>
      <c r="L435" s="109">
        <v>0</v>
      </c>
      <c r="M435" s="109">
        <v>0</v>
      </c>
      <c r="N435" s="109">
        <v>0</v>
      </c>
      <c r="O435" s="109">
        <v>0</v>
      </c>
      <c r="P435" s="109">
        <v>0</v>
      </c>
      <c r="Q435" s="109">
        <v>0</v>
      </c>
      <c r="R435" s="109">
        <v>0</v>
      </c>
      <c r="S435" s="109">
        <v>0</v>
      </c>
      <c r="T435" s="109">
        <v>0</v>
      </c>
      <c r="U435" s="109">
        <v>0</v>
      </c>
      <c r="V435" s="109">
        <v>0</v>
      </c>
      <c r="W435" s="109">
        <v>0</v>
      </c>
      <c r="X435" s="109">
        <v>0</v>
      </c>
      <c r="Y435" s="109">
        <v>0</v>
      </c>
      <c r="Z435" s="109">
        <v>0</v>
      </c>
      <c r="AA435" s="109">
        <v>0</v>
      </c>
      <c r="AB435" s="109">
        <v>0</v>
      </c>
      <c r="AC435" s="109">
        <v>0</v>
      </c>
      <c r="AD435" s="109">
        <v>0</v>
      </c>
      <c r="AE435" s="109">
        <v>0</v>
      </c>
      <c r="AF435" s="109">
        <v>0</v>
      </c>
      <c r="AG435" s="109">
        <v>0</v>
      </c>
    </row>
    <row r="436" spans="2:33" ht="15">
      <c r="B436" s="109"/>
      <c r="C436" s="109"/>
      <c r="D436" s="109">
        <v>2019</v>
      </c>
      <c r="E436" s="109">
        <v>0</v>
      </c>
      <c r="F436" s="109">
        <v>0</v>
      </c>
      <c r="G436" s="109">
        <v>0</v>
      </c>
      <c r="H436" s="109">
        <v>0</v>
      </c>
      <c r="I436" s="109">
        <v>0</v>
      </c>
      <c r="J436" s="109">
        <v>0</v>
      </c>
      <c r="K436" s="109">
        <v>0</v>
      </c>
      <c r="L436" s="109">
        <v>0</v>
      </c>
      <c r="M436" s="109">
        <v>0</v>
      </c>
      <c r="N436" s="109">
        <v>0</v>
      </c>
      <c r="O436" s="109">
        <v>0</v>
      </c>
      <c r="P436" s="109">
        <v>0</v>
      </c>
      <c r="Q436" s="109">
        <v>0</v>
      </c>
      <c r="R436" s="109">
        <v>0</v>
      </c>
      <c r="S436" s="109">
        <v>0</v>
      </c>
      <c r="T436" s="109">
        <v>0</v>
      </c>
      <c r="U436" s="109">
        <v>0</v>
      </c>
      <c r="V436" s="109"/>
      <c r="W436" s="109">
        <v>0</v>
      </c>
      <c r="X436" s="109">
        <v>0</v>
      </c>
      <c r="Y436" s="109">
        <v>0</v>
      </c>
      <c r="Z436" s="109">
        <v>0</v>
      </c>
      <c r="AA436" s="109">
        <v>0</v>
      </c>
      <c r="AB436" s="109">
        <v>0</v>
      </c>
      <c r="AC436" s="109">
        <v>0</v>
      </c>
      <c r="AD436" s="109">
        <v>0</v>
      </c>
      <c r="AE436" s="109">
        <v>0</v>
      </c>
      <c r="AF436" s="109">
        <v>0</v>
      </c>
      <c r="AG436" s="109">
        <v>0</v>
      </c>
    </row>
    <row r="437" spans="2:33" ht="15">
      <c r="B437" s="109"/>
      <c r="C437" s="109"/>
      <c r="D437" s="109">
        <v>2020</v>
      </c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  <c r="AD437" s="109"/>
      <c r="AE437" s="109"/>
      <c r="AF437" s="109"/>
      <c r="AG437" s="109"/>
    </row>
    <row r="438" spans="2:33" ht="15">
      <c r="B438" s="110" t="s">
        <v>685</v>
      </c>
      <c r="C438" s="110" t="s">
        <v>686</v>
      </c>
      <c r="D438" s="110">
        <v>2006</v>
      </c>
      <c r="E438" s="110">
        <v>9.1990000000000002E-2</v>
      </c>
      <c r="F438" s="110"/>
      <c r="G438" s="110">
        <v>0</v>
      </c>
      <c r="H438" s="110"/>
      <c r="I438" s="110"/>
      <c r="J438" s="110">
        <v>0</v>
      </c>
      <c r="K438" s="110">
        <v>0</v>
      </c>
      <c r="L438" s="110">
        <v>1.2409999999999999E-2</v>
      </c>
      <c r="M438" s="110"/>
      <c r="N438" s="110">
        <v>0</v>
      </c>
      <c r="O438" s="110">
        <v>0</v>
      </c>
      <c r="P438" s="110">
        <v>0</v>
      </c>
      <c r="Q438" s="110"/>
      <c r="R438" s="110"/>
      <c r="S438" s="110">
        <v>9.3600000000000003E-3</v>
      </c>
      <c r="T438" s="110">
        <v>0</v>
      </c>
      <c r="U438" s="110">
        <v>0</v>
      </c>
      <c r="V438" s="110">
        <v>0</v>
      </c>
      <c r="W438" s="110"/>
      <c r="X438" s="110">
        <v>0</v>
      </c>
      <c r="Y438" s="110">
        <v>0</v>
      </c>
      <c r="Z438" s="110">
        <v>0</v>
      </c>
      <c r="AA438" s="110">
        <v>0</v>
      </c>
      <c r="AB438" s="110">
        <v>5.0930000000000003E-2</v>
      </c>
      <c r="AC438" s="110">
        <v>0</v>
      </c>
      <c r="AD438" s="110">
        <v>1.511E-2</v>
      </c>
      <c r="AE438" s="110"/>
      <c r="AF438" s="110"/>
      <c r="AG438" s="110">
        <v>5.5999999999999999E-3</v>
      </c>
    </row>
    <row r="439" spans="2:33" ht="15">
      <c r="B439" s="110"/>
      <c r="C439" s="110"/>
      <c r="D439" s="110">
        <v>2007</v>
      </c>
      <c r="E439" s="110">
        <v>1.29E-2</v>
      </c>
      <c r="F439" s="110">
        <v>9.6500000000000006E-3</v>
      </c>
      <c r="G439" s="110">
        <v>0</v>
      </c>
      <c r="H439" s="110"/>
      <c r="I439" s="110">
        <v>0</v>
      </c>
      <c r="J439" s="110">
        <v>0</v>
      </c>
      <c r="K439" s="110">
        <v>2.1930000000000002E-2</v>
      </c>
      <c r="L439" s="110">
        <v>0</v>
      </c>
      <c r="M439" s="110">
        <v>0.79437999999999998</v>
      </c>
      <c r="N439" s="110">
        <v>0</v>
      </c>
      <c r="O439" s="110">
        <v>0</v>
      </c>
      <c r="P439" s="110">
        <v>0</v>
      </c>
      <c r="Q439" s="110">
        <v>1.5100000000000001E-2</v>
      </c>
      <c r="R439" s="110"/>
      <c r="S439" s="110">
        <v>0</v>
      </c>
      <c r="T439" s="110">
        <v>0</v>
      </c>
      <c r="U439" s="110">
        <v>0</v>
      </c>
      <c r="V439" s="110">
        <v>0</v>
      </c>
      <c r="W439" s="110"/>
      <c r="X439" s="110">
        <v>0.10765</v>
      </c>
      <c r="Y439" s="110">
        <v>0</v>
      </c>
      <c r="Z439" s="110">
        <v>0</v>
      </c>
      <c r="AA439" s="110">
        <v>0</v>
      </c>
      <c r="AB439" s="110">
        <v>2.4400000000000002E-2</v>
      </c>
      <c r="AC439" s="110">
        <v>0</v>
      </c>
      <c r="AD439" s="110">
        <v>0</v>
      </c>
      <c r="AE439" s="110">
        <v>0</v>
      </c>
      <c r="AF439" s="110">
        <v>0</v>
      </c>
      <c r="AG439" s="110">
        <v>1.342E-2</v>
      </c>
    </row>
    <row r="440" spans="2:33" ht="15">
      <c r="B440" s="110"/>
      <c r="C440" s="110"/>
      <c r="D440" s="110">
        <v>2008</v>
      </c>
      <c r="E440" s="110">
        <v>0</v>
      </c>
      <c r="F440" s="110">
        <v>0</v>
      </c>
      <c r="G440" s="110">
        <v>0</v>
      </c>
      <c r="H440" s="110"/>
      <c r="I440" s="110">
        <v>0</v>
      </c>
      <c r="J440" s="110">
        <v>0</v>
      </c>
      <c r="K440" s="110">
        <v>2.0119999999999999E-2</v>
      </c>
      <c r="L440" s="110">
        <v>0</v>
      </c>
      <c r="M440" s="110">
        <v>0</v>
      </c>
      <c r="N440" s="110">
        <v>0</v>
      </c>
      <c r="O440" s="110">
        <v>0</v>
      </c>
      <c r="P440" s="110">
        <v>0</v>
      </c>
      <c r="Q440" s="110">
        <v>1.8400000000000001E-3</v>
      </c>
      <c r="R440" s="110"/>
      <c r="S440" s="110">
        <v>0</v>
      </c>
      <c r="T440" s="110">
        <v>5.0200000000000002E-2</v>
      </c>
      <c r="U440" s="110">
        <v>0</v>
      </c>
      <c r="V440" s="110">
        <v>0</v>
      </c>
      <c r="W440" s="110"/>
      <c r="X440" s="110">
        <v>0.25607999999999997</v>
      </c>
      <c r="Y440" s="110">
        <v>0</v>
      </c>
      <c r="Z440" s="110">
        <v>0</v>
      </c>
      <c r="AA440" s="110">
        <v>0</v>
      </c>
      <c r="AB440" s="110">
        <v>2.3939999999999999E-2</v>
      </c>
      <c r="AC440" s="110">
        <v>0</v>
      </c>
      <c r="AD440" s="110">
        <v>0</v>
      </c>
      <c r="AE440" s="110">
        <v>0</v>
      </c>
      <c r="AF440" s="110">
        <v>2.027E-2</v>
      </c>
      <c r="AG440" s="110">
        <v>7.28E-3</v>
      </c>
    </row>
    <row r="441" spans="2:33" ht="15">
      <c r="B441" s="110"/>
      <c r="C441" s="110"/>
      <c r="D441" s="110">
        <v>2009</v>
      </c>
      <c r="E441" s="110">
        <v>1.3129999999999999E-2</v>
      </c>
      <c r="F441" s="110">
        <v>0</v>
      </c>
      <c r="G441" s="110">
        <v>0</v>
      </c>
      <c r="H441" s="110">
        <v>3.4189999999999998E-2</v>
      </c>
      <c r="I441" s="110">
        <v>0</v>
      </c>
      <c r="J441" s="110">
        <v>0</v>
      </c>
      <c r="K441" s="110">
        <v>2.2929999999999999E-2</v>
      </c>
      <c r="L441" s="110">
        <v>0</v>
      </c>
      <c r="M441" s="110">
        <v>0</v>
      </c>
      <c r="N441" s="110">
        <v>0</v>
      </c>
      <c r="O441" s="110">
        <v>0</v>
      </c>
      <c r="P441" s="110">
        <v>0</v>
      </c>
      <c r="Q441" s="110">
        <v>1.98E-3</v>
      </c>
      <c r="R441" s="110"/>
      <c r="S441" s="110">
        <v>0</v>
      </c>
      <c r="T441" s="110">
        <v>0</v>
      </c>
      <c r="U441" s="110">
        <v>0</v>
      </c>
      <c r="V441" s="110">
        <v>0</v>
      </c>
      <c r="W441" s="110">
        <v>0</v>
      </c>
      <c r="X441" s="110">
        <v>0.16020000000000001</v>
      </c>
      <c r="Y441" s="110">
        <v>2.2720000000000001E-2</v>
      </c>
      <c r="Z441" s="110">
        <v>0</v>
      </c>
      <c r="AA441" s="110">
        <v>9.58E-3</v>
      </c>
      <c r="AB441" s="110">
        <v>0</v>
      </c>
      <c r="AC441" s="110">
        <v>0</v>
      </c>
      <c r="AD441" s="110">
        <v>0</v>
      </c>
      <c r="AE441" s="110">
        <v>0</v>
      </c>
      <c r="AF441" s="110">
        <v>2.2239999999999999E-2</v>
      </c>
      <c r="AG441" s="110">
        <v>1.75E-3</v>
      </c>
    </row>
    <row r="442" spans="2:33" ht="15">
      <c r="B442" s="110"/>
      <c r="C442" s="110"/>
      <c r="D442" s="110">
        <v>2010</v>
      </c>
      <c r="E442" s="110">
        <v>0</v>
      </c>
      <c r="F442" s="110">
        <v>2.0400000000000001E-2</v>
      </c>
      <c r="G442" s="110">
        <v>0</v>
      </c>
      <c r="H442" s="110">
        <v>1.6820000000000002E-2</v>
      </c>
      <c r="I442" s="110"/>
      <c r="J442" s="110">
        <v>0</v>
      </c>
      <c r="K442" s="110">
        <v>2.7130000000000001E-2</v>
      </c>
      <c r="L442" s="110"/>
      <c r="M442" s="110">
        <v>0.44772000000000001</v>
      </c>
      <c r="N442" s="110">
        <v>0</v>
      </c>
      <c r="O442" s="110">
        <v>0</v>
      </c>
      <c r="P442" s="110">
        <v>0</v>
      </c>
      <c r="Q442" s="110">
        <v>4.13E-3</v>
      </c>
      <c r="R442" s="110">
        <v>0</v>
      </c>
      <c r="S442" s="110">
        <v>0</v>
      </c>
      <c r="T442" s="110">
        <v>0</v>
      </c>
      <c r="U442" s="110">
        <v>0</v>
      </c>
      <c r="V442" s="110">
        <v>0</v>
      </c>
      <c r="W442" s="110">
        <v>0</v>
      </c>
      <c r="X442" s="110">
        <v>0.18043999999999999</v>
      </c>
      <c r="Y442" s="110">
        <v>6.8399999999999997E-3</v>
      </c>
      <c r="Z442" s="110">
        <v>0</v>
      </c>
      <c r="AA442" s="110">
        <v>0</v>
      </c>
      <c r="AB442" s="110">
        <v>0</v>
      </c>
      <c r="AC442" s="110">
        <v>0</v>
      </c>
      <c r="AD442" s="110">
        <v>0</v>
      </c>
      <c r="AE442" s="110">
        <v>0</v>
      </c>
      <c r="AF442" s="110">
        <v>2.103E-2</v>
      </c>
      <c r="AG442" s="110">
        <v>3.8400000000000001E-3</v>
      </c>
    </row>
    <row r="443" spans="2:33" ht="15">
      <c r="B443" s="110"/>
      <c r="C443" s="110"/>
      <c r="D443" s="110">
        <v>2011</v>
      </c>
      <c r="E443" s="110">
        <v>1.3140000000000001E-2</v>
      </c>
      <c r="F443" s="110">
        <v>4.9709999999999997E-2</v>
      </c>
      <c r="G443" s="110">
        <v>0</v>
      </c>
      <c r="H443" s="110">
        <v>1.6639999999999999E-2</v>
      </c>
      <c r="I443" s="110">
        <v>0</v>
      </c>
      <c r="J443" s="110">
        <v>0</v>
      </c>
      <c r="K443" s="110">
        <v>1.7080000000000001E-2</v>
      </c>
      <c r="L443" s="110">
        <v>0</v>
      </c>
      <c r="M443" s="110">
        <v>0</v>
      </c>
      <c r="N443" s="110">
        <v>0</v>
      </c>
      <c r="O443" s="110">
        <v>0</v>
      </c>
      <c r="P443" s="110">
        <v>0</v>
      </c>
      <c r="Q443" s="110">
        <v>3.98E-3</v>
      </c>
      <c r="R443" s="110">
        <v>0</v>
      </c>
      <c r="S443" s="110">
        <v>0</v>
      </c>
      <c r="T443" s="110">
        <v>5.5370000000000003E-2</v>
      </c>
      <c r="U443" s="110">
        <v>0</v>
      </c>
      <c r="V443" s="110">
        <v>0</v>
      </c>
      <c r="W443" s="110">
        <v>0</v>
      </c>
      <c r="X443" s="110">
        <v>0.10827000000000001</v>
      </c>
      <c r="Y443" s="110">
        <v>0</v>
      </c>
      <c r="Z443" s="110">
        <v>0</v>
      </c>
      <c r="AA443" s="110">
        <v>0</v>
      </c>
      <c r="AB443" s="110">
        <v>0</v>
      </c>
      <c r="AC443" s="110">
        <v>0</v>
      </c>
      <c r="AD443" s="110">
        <v>0</v>
      </c>
      <c r="AE443" s="110">
        <v>0</v>
      </c>
      <c r="AF443" s="110">
        <v>0</v>
      </c>
      <c r="AG443" s="110">
        <v>3.7799999999999999E-3</v>
      </c>
    </row>
    <row r="444" spans="2:33" ht="15">
      <c r="B444" s="110"/>
      <c r="C444" s="110"/>
      <c r="D444" s="110">
        <v>2012</v>
      </c>
      <c r="E444" s="110">
        <v>6.6699999999999997E-3</v>
      </c>
      <c r="F444" s="110">
        <v>0</v>
      </c>
      <c r="G444" s="110">
        <v>0</v>
      </c>
      <c r="H444" s="110">
        <v>5.4999999999999997E-3</v>
      </c>
      <c r="I444" s="110">
        <v>0</v>
      </c>
      <c r="J444" s="110">
        <v>0</v>
      </c>
      <c r="K444" s="110">
        <v>1.7330000000000002E-2</v>
      </c>
      <c r="L444" s="110">
        <v>4.743E-2</v>
      </c>
      <c r="M444" s="110">
        <v>0.42570999999999998</v>
      </c>
      <c r="N444" s="110">
        <v>0</v>
      </c>
      <c r="O444" s="110">
        <v>0</v>
      </c>
      <c r="P444" s="110">
        <v>0</v>
      </c>
      <c r="Q444" s="110">
        <v>7.8100000000000001E-3</v>
      </c>
      <c r="R444" s="110">
        <v>0.34959000000000001</v>
      </c>
      <c r="S444" s="110">
        <v>0</v>
      </c>
      <c r="T444" s="110">
        <v>0</v>
      </c>
      <c r="U444" s="110">
        <v>0</v>
      </c>
      <c r="V444" s="110"/>
      <c r="W444" s="110">
        <v>0</v>
      </c>
      <c r="X444" s="110">
        <v>5.3039999999999997E-2</v>
      </c>
      <c r="Y444" s="110">
        <v>0</v>
      </c>
      <c r="Z444" s="110">
        <v>0</v>
      </c>
      <c r="AA444" s="110">
        <v>4.4600000000000004E-3</v>
      </c>
      <c r="AB444" s="110">
        <v>2.6669999999999999E-2</v>
      </c>
      <c r="AC444" s="110">
        <v>0</v>
      </c>
      <c r="AD444" s="110">
        <v>7.1199999999999996E-3</v>
      </c>
      <c r="AE444" s="110">
        <v>0</v>
      </c>
      <c r="AF444" s="110">
        <v>0</v>
      </c>
      <c r="AG444" s="110">
        <v>7.4599999999999996E-3</v>
      </c>
    </row>
    <row r="445" spans="2:33" ht="15">
      <c r="B445" s="110"/>
      <c r="C445" s="110"/>
      <c r="D445" s="110">
        <v>2013</v>
      </c>
      <c r="E445" s="110">
        <v>0</v>
      </c>
      <c r="F445" s="110">
        <v>1.031E-2</v>
      </c>
      <c r="G445" s="110">
        <v>0</v>
      </c>
      <c r="H445" s="110">
        <v>1.618E-2</v>
      </c>
      <c r="I445" s="110">
        <v>0</v>
      </c>
      <c r="J445" s="110">
        <v>1.243E-2</v>
      </c>
      <c r="K445" s="110">
        <v>2.034E-2</v>
      </c>
      <c r="L445" s="110">
        <v>0</v>
      </c>
      <c r="M445" s="110">
        <v>0.14760000000000001</v>
      </c>
      <c r="N445" s="110">
        <v>0</v>
      </c>
      <c r="O445" s="110">
        <v>0</v>
      </c>
      <c r="P445" s="110">
        <v>0</v>
      </c>
      <c r="Q445" s="110">
        <v>0</v>
      </c>
      <c r="R445" s="110">
        <v>0</v>
      </c>
      <c r="S445" s="110">
        <v>0</v>
      </c>
      <c r="T445" s="110">
        <v>5.4730000000000001E-2</v>
      </c>
      <c r="U445" s="110">
        <v>0</v>
      </c>
      <c r="V445" s="110">
        <v>0</v>
      </c>
      <c r="W445" s="110">
        <v>0</v>
      </c>
      <c r="X445" s="110">
        <v>0.11379</v>
      </c>
      <c r="Y445" s="110">
        <v>0</v>
      </c>
      <c r="Z445" s="110">
        <v>0</v>
      </c>
      <c r="AA445" s="110">
        <v>0</v>
      </c>
      <c r="AB445" s="110">
        <v>2.7560000000000001E-2</v>
      </c>
      <c r="AC445" s="110">
        <v>0</v>
      </c>
      <c r="AD445" s="110">
        <v>0</v>
      </c>
      <c r="AE445" s="110">
        <v>0</v>
      </c>
      <c r="AF445" s="110">
        <v>8.5529999999999995E-2</v>
      </c>
      <c r="AG445" s="110">
        <v>5.5900000000000004E-3</v>
      </c>
    </row>
    <row r="446" spans="2:33" ht="15">
      <c r="B446" s="110"/>
      <c r="C446" s="110"/>
      <c r="D446" s="110">
        <v>2014</v>
      </c>
      <c r="E446" s="110">
        <v>6.5599999999999999E-3</v>
      </c>
      <c r="F446" s="110">
        <v>2.069E-2</v>
      </c>
      <c r="G446" s="110">
        <v>0</v>
      </c>
      <c r="H446" s="110">
        <v>1.056E-2</v>
      </c>
      <c r="I446" s="110">
        <v>0</v>
      </c>
      <c r="J446" s="110"/>
      <c r="K446" s="110">
        <v>2.3959999999999999E-2</v>
      </c>
      <c r="L446" s="110"/>
      <c r="M446" s="110">
        <v>0</v>
      </c>
      <c r="N446" s="110">
        <v>0</v>
      </c>
      <c r="O446" s="110">
        <v>0</v>
      </c>
      <c r="P446" s="110">
        <v>2.0119999999999999E-2</v>
      </c>
      <c r="Q446" s="110">
        <v>8.1600000000000006E-3</v>
      </c>
      <c r="R446" s="110">
        <v>0</v>
      </c>
      <c r="S446" s="110">
        <v>0</v>
      </c>
      <c r="T446" s="110">
        <v>0</v>
      </c>
      <c r="U446" s="110">
        <v>0</v>
      </c>
      <c r="V446" s="110"/>
      <c r="W446" s="110">
        <v>0</v>
      </c>
      <c r="X446" s="110">
        <v>0</v>
      </c>
      <c r="Y446" s="110">
        <v>0</v>
      </c>
      <c r="Z446" s="110">
        <v>0</v>
      </c>
      <c r="AA446" s="110">
        <v>1.874E-2</v>
      </c>
      <c r="AB446" s="110">
        <v>0</v>
      </c>
      <c r="AC446" s="110">
        <v>0</v>
      </c>
      <c r="AD446" s="110">
        <v>6.7299999999999999E-3</v>
      </c>
      <c r="AE446" s="110">
        <v>0</v>
      </c>
      <c r="AF446" s="110">
        <v>2.1270000000000001E-2</v>
      </c>
      <c r="AG446" s="110">
        <v>7.3200000000000001E-3</v>
      </c>
    </row>
    <row r="447" spans="2:33" ht="15">
      <c r="B447" s="110"/>
      <c r="C447" s="110"/>
      <c r="D447" s="110">
        <v>2015</v>
      </c>
      <c r="E447" s="110">
        <v>0</v>
      </c>
      <c r="F447" s="110">
        <v>1.034E-2</v>
      </c>
      <c r="G447" s="110">
        <v>3.3160000000000002E-2</v>
      </c>
      <c r="H447" s="110">
        <v>5.2300000000000003E-3</v>
      </c>
      <c r="I447" s="110">
        <v>0</v>
      </c>
      <c r="J447" s="110">
        <v>0</v>
      </c>
      <c r="K447" s="110">
        <v>1.8239999999999999E-2</v>
      </c>
      <c r="L447" s="110">
        <v>1.592E-2</v>
      </c>
      <c r="M447" s="110">
        <v>0</v>
      </c>
      <c r="N447" s="110">
        <v>0</v>
      </c>
      <c r="O447" s="110">
        <v>1.4930000000000001E-2</v>
      </c>
      <c r="P447" s="110">
        <v>0</v>
      </c>
      <c r="Q447" s="110">
        <v>8.09E-3</v>
      </c>
      <c r="R447" s="110">
        <v>4.7759999999999997E-2</v>
      </c>
      <c r="S447" s="110">
        <v>0</v>
      </c>
      <c r="T447" s="110">
        <v>0</v>
      </c>
      <c r="U447" s="110">
        <v>2.9299999999999999E-3</v>
      </c>
      <c r="V447" s="110">
        <v>0</v>
      </c>
      <c r="W447" s="110">
        <v>0</v>
      </c>
      <c r="X447" s="110">
        <v>0.21532000000000001</v>
      </c>
      <c r="Y447" s="110">
        <v>0</v>
      </c>
      <c r="Z447" s="110">
        <v>0</v>
      </c>
      <c r="AA447" s="110">
        <v>4.4400000000000004E-3</v>
      </c>
      <c r="AB447" s="110">
        <v>0</v>
      </c>
      <c r="AC447" s="110">
        <v>0</v>
      </c>
      <c r="AD447" s="110">
        <v>0</v>
      </c>
      <c r="AE447" s="110">
        <v>0</v>
      </c>
      <c r="AF447" s="110">
        <v>0</v>
      </c>
      <c r="AG447" s="110">
        <v>5.2700000000000004E-3</v>
      </c>
    </row>
    <row r="448" spans="2:33" ht="15">
      <c r="B448" s="110"/>
      <c r="C448" s="110"/>
      <c r="D448" s="110">
        <v>2016</v>
      </c>
      <c r="E448" s="110">
        <v>0</v>
      </c>
      <c r="F448" s="110">
        <v>0</v>
      </c>
      <c r="G448" s="110">
        <v>3.4000000000000002E-2</v>
      </c>
      <c r="H448" s="110">
        <v>5.13E-3</v>
      </c>
      <c r="I448" s="110">
        <v>0</v>
      </c>
      <c r="J448" s="110">
        <v>1.8509999999999999E-2</v>
      </c>
      <c r="K448" s="110">
        <v>2.1559999999999999E-2</v>
      </c>
      <c r="L448" s="110">
        <v>1.592E-2</v>
      </c>
      <c r="M448" s="110">
        <v>0</v>
      </c>
      <c r="N448" s="110">
        <v>0</v>
      </c>
      <c r="O448" s="110">
        <v>0</v>
      </c>
      <c r="P448" s="110">
        <v>0</v>
      </c>
      <c r="Q448" s="110">
        <v>6.3800000000000003E-3</v>
      </c>
      <c r="R448" s="110">
        <v>4.8059999999999999E-2</v>
      </c>
      <c r="S448" s="110">
        <v>0</v>
      </c>
      <c r="T448" s="110">
        <v>0</v>
      </c>
      <c r="U448" s="110">
        <v>0</v>
      </c>
      <c r="V448" s="110">
        <v>0</v>
      </c>
      <c r="W448" s="110">
        <v>0</v>
      </c>
      <c r="X448" s="110">
        <v>6.0539999999999997E-2</v>
      </c>
      <c r="Y448" s="110">
        <v>1.9040000000000001E-2</v>
      </c>
      <c r="Z448" s="110">
        <v>0</v>
      </c>
      <c r="AA448" s="110">
        <v>0</v>
      </c>
      <c r="AB448" s="110">
        <v>0</v>
      </c>
      <c r="AC448" s="110">
        <v>0</v>
      </c>
      <c r="AD448" s="110">
        <v>0</v>
      </c>
      <c r="AE448" s="110">
        <v>0</v>
      </c>
      <c r="AF448" s="110">
        <v>0</v>
      </c>
      <c r="AG448" s="110">
        <v>3.5300000000000002E-3</v>
      </c>
    </row>
    <row r="449" spans="2:33" ht="15">
      <c r="B449" s="110"/>
      <c r="C449" s="110"/>
      <c r="D449" s="110">
        <v>2017</v>
      </c>
      <c r="E449" s="110">
        <v>0</v>
      </c>
      <c r="F449" s="110">
        <v>3.0009999999999998E-2</v>
      </c>
      <c r="G449" s="110">
        <v>3.27E-2</v>
      </c>
      <c r="H449" s="110">
        <v>1.044E-2</v>
      </c>
      <c r="I449" s="110">
        <v>0</v>
      </c>
      <c r="J449" s="110">
        <v>2.9569999999999999E-2</v>
      </c>
      <c r="K449" s="110">
        <v>1.1169999999999999E-2</v>
      </c>
      <c r="L449" s="110">
        <v>0</v>
      </c>
      <c r="M449" s="110">
        <v>0</v>
      </c>
      <c r="N449" s="110"/>
      <c r="O449" s="110">
        <v>1.0019999999999999E-2</v>
      </c>
      <c r="P449" s="110">
        <v>0</v>
      </c>
      <c r="Q449" s="110">
        <v>2.469E-2</v>
      </c>
      <c r="R449" s="110">
        <v>0</v>
      </c>
      <c r="S449" s="110">
        <v>0</v>
      </c>
      <c r="T449" s="110">
        <v>0</v>
      </c>
      <c r="U449" s="110">
        <v>0</v>
      </c>
      <c r="V449" s="110">
        <v>0</v>
      </c>
      <c r="W449" s="110">
        <v>0</v>
      </c>
      <c r="X449" s="110">
        <v>0</v>
      </c>
      <c r="Y449" s="110">
        <v>1.2579999999999999E-2</v>
      </c>
      <c r="Z449" s="110">
        <v>0</v>
      </c>
      <c r="AA449" s="110">
        <v>4.1000000000000003E-3</v>
      </c>
      <c r="AB449" s="110">
        <v>0</v>
      </c>
      <c r="AC449" s="110">
        <v>0</v>
      </c>
      <c r="AD449" s="110">
        <v>6.2300000000000003E-3</v>
      </c>
      <c r="AE449" s="110">
        <v>0</v>
      </c>
      <c r="AF449" s="110">
        <v>1.9359999999999999E-2</v>
      </c>
      <c r="AG449" s="110">
        <v>1.7600000000000001E-3</v>
      </c>
    </row>
    <row r="450" spans="2:33" ht="15">
      <c r="B450" s="110"/>
      <c r="C450" s="110"/>
      <c r="D450" s="110">
        <v>2018</v>
      </c>
      <c r="E450" s="110">
        <v>0</v>
      </c>
      <c r="F450" s="110">
        <v>4.9230000000000003E-2</v>
      </c>
      <c r="G450" s="110">
        <v>3.3599999999999998E-2</v>
      </c>
      <c r="H450" s="110">
        <v>5.3400000000000001E-3</v>
      </c>
      <c r="I450" s="110">
        <v>0</v>
      </c>
      <c r="J450" s="110">
        <v>5.7400000000000003E-3</v>
      </c>
      <c r="K450" s="110">
        <v>1.4749999999999999E-2</v>
      </c>
      <c r="L450" s="110">
        <v>1.6840000000000001E-2</v>
      </c>
      <c r="M450" s="110">
        <v>0</v>
      </c>
      <c r="N450" s="110">
        <v>0</v>
      </c>
      <c r="O450" s="110">
        <v>0</v>
      </c>
      <c r="P450" s="110">
        <v>0</v>
      </c>
      <c r="Q450" s="110">
        <v>1.805E-2</v>
      </c>
      <c r="R450" s="110">
        <v>0</v>
      </c>
      <c r="S450" s="110">
        <v>2.588E-2</v>
      </c>
      <c r="T450" s="110">
        <v>0</v>
      </c>
      <c r="U450" s="110">
        <v>2.5799999999999998E-3</v>
      </c>
      <c r="V450" s="110">
        <v>0</v>
      </c>
      <c r="W450" s="110">
        <v>0</v>
      </c>
      <c r="X450" s="110">
        <v>0</v>
      </c>
      <c r="Y450" s="110">
        <v>0</v>
      </c>
      <c r="Z450" s="110">
        <v>0</v>
      </c>
      <c r="AA450" s="110">
        <v>3.8700000000000002E-3</v>
      </c>
      <c r="AB450" s="110">
        <v>0</v>
      </c>
      <c r="AC450" s="110">
        <v>0</v>
      </c>
      <c r="AD450" s="110">
        <v>0</v>
      </c>
      <c r="AE450" s="110">
        <v>0</v>
      </c>
      <c r="AF450" s="110">
        <v>0</v>
      </c>
      <c r="AG450" s="110">
        <v>3.5100000000000001E-3</v>
      </c>
    </row>
    <row r="451" spans="2:33" ht="15">
      <c r="B451" s="110"/>
      <c r="C451" s="110"/>
      <c r="D451" s="110">
        <v>2019</v>
      </c>
      <c r="E451" s="110">
        <v>0</v>
      </c>
      <c r="F451" s="110">
        <v>2.9760000000000002E-2</v>
      </c>
      <c r="G451" s="110">
        <v>0</v>
      </c>
      <c r="H451" s="110">
        <v>0</v>
      </c>
      <c r="I451" s="110">
        <v>0</v>
      </c>
      <c r="J451" s="110">
        <v>5.7099999999999998E-3</v>
      </c>
      <c r="K451" s="110">
        <v>1.746E-2</v>
      </c>
      <c r="L451" s="110">
        <v>0</v>
      </c>
      <c r="M451" s="110">
        <v>0</v>
      </c>
      <c r="N451" s="110">
        <v>0</v>
      </c>
      <c r="O451" s="110">
        <v>4.9800000000000001E-3</v>
      </c>
      <c r="P451" s="110">
        <v>0</v>
      </c>
      <c r="Q451" s="110">
        <v>1.336E-2</v>
      </c>
      <c r="R451" s="110">
        <v>0</v>
      </c>
      <c r="S451" s="110">
        <v>0</v>
      </c>
      <c r="T451" s="110">
        <v>0</v>
      </c>
      <c r="U451" s="110">
        <v>2.5799999999999998E-3</v>
      </c>
      <c r="V451" s="110"/>
      <c r="W451" s="110">
        <v>0</v>
      </c>
      <c r="X451" s="110">
        <v>0</v>
      </c>
      <c r="Y451" s="110">
        <v>6.0800000000000003E-3</v>
      </c>
      <c r="Z451" s="110">
        <v>0</v>
      </c>
      <c r="AA451" s="110">
        <v>0</v>
      </c>
      <c r="AB451" s="110">
        <v>2.734E-2</v>
      </c>
      <c r="AC451" s="110">
        <v>0</v>
      </c>
      <c r="AD451" s="110">
        <v>0</v>
      </c>
      <c r="AE451" s="110">
        <v>0</v>
      </c>
      <c r="AF451" s="110">
        <v>0</v>
      </c>
      <c r="AG451" s="110">
        <v>0</v>
      </c>
    </row>
    <row r="452" spans="2:33" ht="15">
      <c r="B452" s="110"/>
      <c r="C452" s="110"/>
      <c r="D452" s="110">
        <v>2020</v>
      </c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  <c r="V452" s="110"/>
      <c r="W452" s="110"/>
      <c r="X452" s="110"/>
      <c r="Y452" s="110"/>
      <c r="Z452" s="110"/>
      <c r="AA452" s="110"/>
      <c r="AB452" s="110"/>
      <c r="AC452" s="110"/>
      <c r="AD452" s="110"/>
      <c r="AE452" s="110"/>
      <c r="AF452" s="110"/>
      <c r="AG452" s="110"/>
    </row>
    <row r="453" spans="2:33" ht="15">
      <c r="B453" s="109" t="s">
        <v>687</v>
      </c>
      <c r="C453" s="109" t="s">
        <v>688</v>
      </c>
      <c r="D453" s="109">
        <v>2006</v>
      </c>
      <c r="E453" s="109">
        <v>6.5700000000000003E-3</v>
      </c>
      <c r="F453" s="109"/>
      <c r="G453" s="109">
        <v>0</v>
      </c>
      <c r="H453" s="109"/>
      <c r="I453" s="109"/>
      <c r="J453" s="109">
        <v>0</v>
      </c>
      <c r="K453" s="109">
        <v>0</v>
      </c>
      <c r="L453" s="109">
        <v>0</v>
      </c>
      <c r="M453" s="109"/>
      <c r="N453" s="109">
        <v>0</v>
      </c>
      <c r="O453" s="109">
        <v>0</v>
      </c>
      <c r="P453" s="109">
        <v>0</v>
      </c>
      <c r="Q453" s="109"/>
      <c r="R453" s="109"/>
      <c r="S453" s="109"/>
      <c r="T453" s="109">
        <v>0</v>
      </c>
      <c r="U453" s="109">
        <v>0</v>
      </c>
      <c r="V453" s="109">
        <v>0</v>
      </c>
      <c r="W453" s="109"/>
      <c r="X453" s="109">
        <v>0</v>
      </c>
      <c r="Y453" s="109">
        <v>0</v>
      </c>
      <c r="Z453" s="109">
        <v>0</v>
      </c>
      <c r="AA453" s="109">
        <v>0</v>
      </c>
      <c r="AB453" s="109"/>
      <c r="AC453" s="109">
        <v>0</v>
      </c>
      <c r="AD453" s="109"/>
      <c r="AE453" s="109"/>
      <c r="AF453" s="109"/>
      <c r="AG453" s="109">
        <v>0</v>
      </c>
    </row>
    <row r="454" spans="2:33" ht="15">
      <c r="B454" s="109"/>
      <c r="C454" s="109"/>
      <c r="D454" s="109">
        <v>2007</v>
      </c>
      <c r="E454" s="109">
        <v>0</v>
      </c>
      <c r="F454" s="109">
        <v>0</v>
      </c>
      <c r="G454" s="109">
        <v>0</v>
      </c>
      <c r="H454" s="109"/>
      <c r="I454" s="109">
        <v>0</v>
      </c>
      <c r="J454" s="109">
        <v>0</v>
      </c>
      <c r="K454" s="109">
        <v>0</v>
      </c>
      <c r="L454" s="109">
        <v>0</v>
      </c>
      <c r="M454" s="109">
        <v>0</v>
      </c>
      <c r="N454" s="109">
        <v>0</v>
      </c>
      <c r="O454" s="109">
        <v>0</v>
      </c>
      <c r="P454" s="109">
        <v>0</v>
      </c>
      <c r="Q454" s="109">
        <v>0</v>
      </c>
      <c r="R454" s="109"/>
      <c r="S454" s="109">
        <v>0</v>
      </c>
      <c r="T454" s="109">
        <v>0</v>
      </c>
      <c r="U454" s="109">
        <v>0</v>
      </c>
      <c r="V454" s="109">
        <v>0</v>
      </c>
      <c r="W454" s="109"/>
      <c r="X454" s="109">
        <v>0</v>
      </c>
      <c r="Y454" s="109">
        <v>0</v>
      </c>
      <c r="Z454" s="109">
        <v>0</v>
      </c>
      <c r="AA454" s="109">
        <v>0</v>
      </c>
      <c r="AB454" s="109">
        <v>0</v>
      </c>
      <c r="AC454" s="109">
        <v>0</v>
      </c>
      <c r="AD454" s="109">
        <v>0</v>
      </c>
      <c r="AE454" s="109">
        <v>0</v>
      </c>
      <c r="AF454" s="109">
        <v>0</v>
      </c>
      <c r="AG454" s="109">
        <v>0</v>
      </c>
    </row>
    <row r="455" spans="2:33" ht="15">
      <c r="B455" s="109"/>
      <c r="C455" s="109"/>
      <c r="D455" s="109">
        <v>2008</v>
      </c>
      <c r="E455" s="109">
        <v>0</v>
      </c>
      <c r="F455" s="109">
        <v>0</v>
      </c>
      <c r="G455" s="109">
        <v>0</v>
      </c>
      <c r="H455" s="109"/>
      <c r="I455" s="109">
        <v>0</v>
      </c>
      <c r="J455" s="109">
        <v>0</v>
      </c>
      <c r="K455" s="109">
        <v>0</v>
      </c>
      <c r="L455" s="109">
        <v>0</v>
      </c>
      <c r="M455" s="109">
        <v>0</v>
      </c>
      <c r="N455" s="109">
        <v>0</v>
      </c>
      <c r="O455" s="109">
        <v>0</v>
      </c>
      <c r="P455" s="109">
        <v>0</v>
      </c>
      <c r="Q455" s="109">
        <v>0</v>
      </c>
      <c r="R455" s="109"/>
      <c r="S455" s="109">
        <v>0</v>
      </c>
      <c r="T455" s="109">
        <v>0</v>
      </c>
      <c r="U455" s="109">
        <v>0</v>
      </c>
      <c r="V455" s="109">
        <v>0</v>
      </c>
      <c r="W455" s="109"/>
      <c r="X455" s="109">
        <v>0</v>
      </c>
      <c r="Y455" s="109">
        <v>0</v>
      </c>
      <c r="Z455" s="109">
        <v>0</v>
      </c>
      <c r="AA455" s="109">
        <v>0</v>
      </c>
      <c r="AB455" s="109">
        <v>0</v>
      </c>
      <c r="AC455" s="109">
        <v>0</v>
      </c>
      <c r="AD455" s="109">
        <v>0</v>
      </c>
      <c r="AE455" s="109">
        <v>0</v>
      </c>
      <c r="AF455" s="109">
        <v>0</v>
      </c>
      <c r="AG455" s="109">
        <v>0</v>
      </c>
    </row>
    <row r="456" spans="2:33" ht="15">
      <c r="B456" s="109"/>
      <c r="C456" s="109"/>
      <c r="D456" s="109">
        <v>2009</v>
      </c>
      <c r="E456" s="109">
        <v>0</v>
      </c>
      <c r="F456" s="109">
        <v>0</v>
      </c>
      <c r="G456" s="109">
        <v>0</v>
      </c>
      <c r="H456" s="109">
        <v>0</v>
      </c>
      <c r="I456" s="109">
        <v>0</v>
      </c>
      <c r="J456" s="109">
        <v>0</v>
      </c>
      <c r="K456" s="109">
        <v>0</v>
      </c>
      <c r="L456" s="109">
        <v>0</v>
      </c>
      <c r="M456" s="109">
        <v>0</v>
      </c>
      <c r="N456" s="109">
        <v>0</v>
      </c>
      <c r="O456" s="109">
        <v>0</v>
      </c>
      <c r="P456" s="109">
        <v>0</v>
      </c>
      <c r="Q456" s="109">
        <v>0</v>
      </c>
      <c r="R456" s="109"/>
      <c r="S456" s="109">
        <v>0</v>
      </c>
      <c r="T456" s="109">
        <v>0</v>
      </c>
      <c r="U456" s="109">
        <v>0</v>
      </c>
      <c r="V456" s="109">
        <v>0</v>
      </c>
      <c r="W456" s="109">
        <v>0</v>
      </c>
      <c r="X456" s="109">
        <v>0</v>
      </c>
      <c r="Y456" s="109">
        <v>0</v>
      </c>
      <c r="Z456" s="109">
        <v>0</v>
      </c>
      <c r="AA456" s="109">
        <v>0</v>
      </c>
      <c r="AB456" s="109">
        <v>0</v>
      </c>
      <c r="AC456" s="109">
        <v>0</v>
      </c>
      <c r="AD456" s="109">
        <v>0</v>
      </c>
      <c r="AE456" s="109">
        <v>0</v>
      </c>
      <c r="AF456" s="109">
        <v>0</v>
      </c>
      <c r="AG456" s="109">
        <v>0</v>
      </c>
    </row>
    <row r="457" spans="2:33" ht="15">
      <c r="B457" s="109"/>
      <c r="C457" s="109"/>
      <c r="D457" s="109">
        <v>2010</v>
      </c>
      <c r="E457" s="109">
        <v>0</v>
      </c>
      <c r="F457" s="109">
        <v>0</v>
      </c>
      <c r="G457" s="109">
        <v>0</v>
      </c>
      <c r="H457" s="109">
        <v>0</v>
      </c>
      <c r="I457" s="109"/>
      <c r="J457" s="109">
        <v>0</v>
      </c>
      <c r="K457" s="109">
        <v>0</v>
      </c>
      <c r="L457" s="109"/>
      <c r="M457" s="109">
        <v>0</v>
      </c>
      <c r="N457" s="109">
        <v>0</v>
      </c>
      <c r="O457" s="109">
        <v>0</v>
      </c>
      <c r="P457" s="109">
        <v>0</v>
      </c>
      <c r="Q457" s="109">
        <v>0</v>
      </c>
      <c r="R457" s="109">
        <v>0</v>
      </c>
      <c r="S457" s="109">
        <v>0</v>
      </c>
      <c r="T457" s="109">
        <v>0</v>
      </c>
      <c r="U457" s="109">
        <v>0</v>
      </c>
      <c r="V457" s="109">
        <v>0</v>
      </c>
      <c r="W457" s="109">
        <v>0</v>
      </c>
      <c r="X457" s="109">
        <v>0</v>
      </c>
      <c r="Y457" s="109">
        <v>0</v>
      </c>
      <c r="Z457" s="109">
        <v>0</v>
      </c>
      <c r="AA457" s="109">
        <v>0</v>
      </c>
      <c r="AB457" s="109">
        <v>0</v>
      </c>
      <c r="AC457" s="109">
        <v>0</v>
      </c>
      <c r="AD457" s="109">
        <v>0</v>
      </c>
      <c r="AE457" s="109">
        <v>0</v>
      </c>
      <c r="AF457" s="109">
        <v>0</v>
      </c>
      <c r="AG457" s="109">
        <v>0</v>
      </c>
    </row>
    <row r="458" spans="2:33" ht="15">
      <c r="B458" s="109"/>
      <c r="C458" s="109"/>
      <c r="D458" s="109">
        <v>2011</v>
      </c>
      <c r="E458" s="109">
        <v>0</v>
      </c>
      <c r="F458" s="109">
        <v>0</v>
      </c>
      <c r="G458" s="109">
        <v>0</v>
      </c>
      <c r="H458" s="109">
        <v>0</v>
      </c>
      <c r="I458" s="109">
        <v>0</v>
      </c>
      <c r="J458" s="109">
        <v>0</v>
      </c>
      <c r="K458" s="109">
        <v>0</v>
      </c>
      <c r="L458" s="109">
        <v>0</v>
      </c>
      <c r="M458" s="109">
        <v>0</v>
      </c>
      <c r="N458" s="109">
        <v>0</v>
      </c>
      <c r="O458" s="109">
        <v>0</v>
      </c>
      <c r="P458" s="109">
        <v>0</v>
      </c>
      <c r="Q458" s="109">
        <v>0</v>
      </c>
      <c r="R458" s="109">
        <v>0</v>
      </c>
      <c r="S458" s="109">
        <v>0</v>
      </c>
      <c r="T458" s="109">
        <v>0</v>
      </c>
      <c r="U458" s="109">
        <v>0</v>
      </c>
      <c r="V458" s="109">
        <v>0</v>
      </c>
      <c r="W458" s="109">
        <v>0</v>
      </c>
      <c r="X458" s="109">
        <v>0</v>
      </c>
      <c r="Y458" s="109">
        <v>0</v>
      </c>
      <c r="Z458" s="109">
        <v>0</v>
      </c>
      <c r="AA458" s="109">
        <v>0</v>
      </c>
      <c r="AB458" s="109">
        <v>0</v>
      </c>
      <c r="AC458" s="109">
        <v>0</v>
      </c>
      <c r="AD458" s="109">
        <v>0</v>
      </c>
      <c r="AE458" s="109">
        <v>0</v>
      </c>
      <c r="AF458" s="109">
        <v>0</v>
      </c>
      <c r="AG458" s="109">
        <v>0</v>
      </c>
    </row>
    <row r="459" spans="2:33" ht="15">
      <c r="B459" s="109"/>
      <c r="C459" s="109"/>
      <c r="D459" s="109">
        <v>2012</v>
      </c>
      <c r="E459" s="109">
        <v>0</v>
      </c>
      <c r="F459" s="109">
        <v>0</v>
      </c>
      <c r="G459" s="109">
        <v>0</v>
      </c>
      <c r="H459" s="109">
        <v>0</v>
      </c>
      <c r="I459" s="109">
        <v>0</v>
      </c>
      <c r="J459" s="109">
        <v>0</v>
      </c>
      <c r="K459" s="109">
        <v>0</v>
      </c>
      <c r="L459" s="109">
        <v>0</v>
      </c>
      <c r="M459" s="109">
        <v>0</v>
      </c>
      <c r="N459" s="109">
        <v>0</v>
      </c>
      <c r="O459" s="109">
        <v>0</v>
      </c>
      <c r="P459" s="109">
        <v>0</v>
      </c>
      <c r="Q459" s="109">
        <v>0</v>
      </c>
      <c r="R459" s="109">
        <v>0</v>
      </c>
      <c r="S459" s="109">
        <v>0</v>
      </c>
      <c r="T459" s="109">
        <v>0</v>
      </c>
      <c r="U459" s="109">
        <v>0</v>
      </c>
      <c r="V459" s="109"/>
      <c r="W459" s="109">
        <v>0</v>
      </c>
      <c r="X459" s="109">
        <v>0</v>
      </c>
      <c r="Y459" s="109">
        <v>0</v>
      </c>
      <c r="Z459" s="109">
        <v>0</v>
      </c>
      <c r="AA459" s="109">
        <v>0</v>
      </c>
      <c r="AB459" s="109">
        <v>0</v>
      </c>
      <c r="AC459" s="109">
        <v>0</v>
      </c>
      <c r="AD459" s="109">
        <v>0</v>
      </c>
      <c r="AE459" s="109">
        <v>0</v>
      </c>
      <c r="AF459" s="109">
        <v>0</v>
      </c>
      <c r="AG459" s="109">
        <v>0</v>
      </c>
    </row>
    <row r="460" spans="2:33" ht="15">
      <c r="B460" s="109"/>
      <c r="C460" s="109"/>
      <c r="D460" s="109">
        <v>2013</v>
      </c>
      <c r="E460" s="109">
        <v>0</v>
      </c>
      <c r="F460" s="109">
        <v>0</v>
      </c>
      <c r="G460" s="109">
        <v>0</v>
      </c>
      <c r="H460" s="109">
        <v>0</v>
      </c>
      <c r="I460" s="109">
        <v>0</v>
      </c>
      <c r="J460" s="109">
        <v>0</v>
      </c>
      <c r="K460" s="109">
        <v>0</v>
      </c>
      <c r="L460" s="109">
        <v>0</v>
      </c>
      <c r="M460" s="109">
        <v>0</v>
      </c>
      <c r="N460" s="109">
        <v>0</v>
      </c>
      <c r="O460" s="109">
        <v>0</v>
      </c>
      <c r="P460" s="109">
        <v>0</v>
      </c>
      <c r="Q460" s="109">
        <v>0</v>
      </c>
      <c r="R460" s="109">
        <v>0</v>
      </c>
      <c r="S460" s="109">
        <v>0</v>
      </c>
      <c r="T460" s="109">
        <v>0</v>
      </c>
      <c r="U460" s="109">
        <v>0</v>
      </c>
      <c r="V460" s="109">
        <v>0</v>
      </c>
      <c r="W460" s="109">
        <v>0</v>
      </c>
      <c r="X460" s="109">
        <v>0</v>
      </c>
      <c r="Y460" s="109">
        <v>0</v>
      </c>
      <c r="Z460" s="109">
        <v>0</v>
      </c>
      <c r="AA460" s="109">
        <v>0</v>
      </c>
      <c r="AB460" s="109">
        <v>0</v>
      </c>
      <c r="AC460" s="109">
        <v>0</v>
      </c>
      <c r="AD460" s="109">
        <v>0</v>
      </c>
      <c r="AE460" s="109">
        <v>0</v>
      </c>
      <c r="AF460" s="109">
        <v>0</v>
      </c>
      <c r="AG460" s="109">
        <v>0</v>
      </c>
    </row>
    <row r="461" spans="2:33" ht="15">
      <c r="B461" s="109"/>
      <c r="C461" s="109"/>
      <c r="D461" s="109">
        <v>2014</v>
      </c>
      <c r="E461" s="109">
        <v>0</v>
      </c>
      <c r="F461" s="109">
        <v>0</v>
      </c>
      <c r="G461" s="109">
        <v>0</v>
      </c>
      <c r="H461" s="109">
        <v>0</v>
      </c>
      <c r="I461" s="109">
        <v>0</v>
      </c>
      <c r="J461" s="109"/>
      <c r="K461" s="109">
        <v>0</v>
      </c>
      <c r="L461" s="109"/>
      <c r="M461" s="109">
        <v>0</v>
      </c>
      <c r="N461" s="109">
        <v>0</v>
      </c>
      <c r="O461" s="109">
        <v>0</v>
      </c>
      <c r="P461" s="109">
        <v>0</v>
      </c>
      <c r="Q461" s="109">
        <v>0</v>
      </c>
      <c r="R461" s="109">
        <v>0</v>
      </c>
      <c r="S461" s="109">
        <v>0</v>
      </c>
      <c r="T461" s="109">
        <v>0</v>
      </c>
      <c r="U461" s="109">
        <v>0</v>
      </c>
      <c r="V461" s="109"/>
      <c r="W461" s="109">
        <v>0</v>
      </c>
      <c r="X461" s="109">
        <v>0</v>
      </c>
      <c r="Y461" s="109">
        <v>0</v>
      </c>
      <c r="Z461" s="109">
        <v>0</v>
      </c>
      <c r="AA461" s="109">
        <v>0</v>
      </c>
      <c r="AB461" s="109">
        <v>0</v>
      </c>
      <c r="AC461" s="109">
        <v>0</v>
      </c>
      <c r="AD461" s="109"/>
      <c r="AE461" s="109">
        <v>0</v>
      </c>
      <c r="AF461" s="109">
        <v>0</v>
      </c>
      <c r="AG461" s="109">
        <v>0</v>
      </c>
    </row>
    <row r="462" spans="2:33" ht="15">
      <c r="B462" s="109"/>
      <c r="C462" s="109"/>
      <c r="D462" s="109">
        <v>2015</v>
      </c>
      <c r="E462" s="109">
        <v>0</v>
      </c>
      <c r="F462" s="109">
        <v>0</v>
      </c>
      <c r="G462" s="109">
        <v>0</v>
      </c>
      <c r="H462" s="109">
        <v>0</v>
      </c>
      <c r="I462" s="109">
        <v>0</v>
      </c>
      <c r="J462" s="109">
        <v>0</v>
      </c>
      <c r="K462" s="109">
        <v>0</v>
      </c>
      <c r="L462" s="109">
        <v>0</v>
      </c>
      <c r="M462" s="109">
        <v>0</v>
      </c>
      <c r="N462" s="109">
        <v>0</v>
      </c>
      <c r="O462" s="109">
        <v>0</v>
      </c>
      <c r="P462" s="109">
        <v>0</v>
      </c>
      <c r="Q462" s="109">
        <v>0</v>
      </c>
      <c r="R462" s="109">
        <v>0</v>
      </c>
      <c r="S462" s="109">
        <v>0</v>
      </c>
      <c r="T462" s="109">
        <v>0</v>
      </c>
      <c r="U462" s="109">
        <v>0</v>
      </c>
      <c r="V462" s="109">
        <v>0</v>
      </c>
      <c r="W462" s="109">
        <v>0</v>
      </c>
      <c r="X462" s="109">
        <v>0</v>
      </c>
      <c r="Y462" s="109">
        <v>0</v>
      </c>
      <c r="Z462" s="109">
        <v>0</v>
      </c>
      <c r="AA462" s="109">
        <v>0</v>
      </c>
      <c r="AB462" s="109">
        <v>0</v>
      </c>
      <c r="AC462" s="109">
        <v>0</v>
      </c>
      <c r="AD462" s="109">
        <v>0</v>
      </c>
      <c r="AE462" s="109">
        <v>0</v>
      </c>
      <c r="AF462" s="109">
        <v>0</v>
      </c>
      <c r="AG462" s="109">
        <v>0</v>
      </c>
    </row>
    <row r="463" spans="2:33" ht="15">
      <c r="B463" s="109"/>
      <c r="C463" s="109"/>
      <c r="D463" s="109">
        <v>2016</v>
      </c>
      <c r="E463" s="109">
        <v>0</v>
      </c>
      <c r="F463" s="109">
        <v>0</v>
      </c>
      <c r="G463" s="109">
        <v>0</v>
      </c>
      <c r="H463" s="109">
        <v>0</v>
      </c>
      <c r="I463" s="109">
        <v>0</v>
      </c>
      <c r="J463" s="109"/>
      <c r="K463" s="109">
        <v>0</v>
      </c>
      <c r="L463" s="109">
        <v>0</v>
      </c>
      <c r="M463" s="109">
        <v>0</v>
      </c>
      <c r="N463" s="109">
        <v>0</v>
      </c>
      <c r="O463" s="109">
        <v>0</v>
      </c>
      <c r="P463" s="109">
        <v>0</v>
      </c>
      <c r="Q463" s="109">
        <v>0</v>
      </c>
      <c r="R463" s="109">
        <v>0</v>
      </c>
      <c r="S463" s="109">
        <v>0</v>
      </c>
      <c r="T463" s="109">
        <v>0</v>
      </c>
      <c r="U463" s="109">
        <v>0</v>
      </c>
      <c r="V463" s="109">
        <v>0</v>
      </c>
      <c r="W463" s="109">
        <v>0</v>
      </c>
      <c r="X463" s="109">
        <v>0</v>
      </c>
      <c r="Y463" s="109"/>
      <c r="Z463" s="109">
        <v>0</v>
      </c>
      <c r="AA463" s="109">
        <v>0</v>
      </c>
      <c r="AB463" s="109">
        <v>0</v>
      </c>
      <c r="AC463" s="109">
        <v>0</v>
      </c>
      <c r="AD463" s="109">
        <v>0</v>
      </c>
      <c r="AE463" s="109">
        <v>0</v>
      </c>
      <c r="AF463" s="109">
        <v>0</v>
      </c>
      <c r="AG463" s="109">
        <v>0</v>
      </c>
    </row>
    <row r="464" spans="2:33" ht="15">
      <c r="B464" s="109"/>
      <c r="C464" s="109"/>
      <c r="D464" s="109">
        <v>2017</v>
      </c>
      <c r="E464" s="109">
        <v>0</v>
      </c>
      <c r="F464" s="109">
        <v>0</v>
      </c>
      <c r="G464" s="109">
        <v>0</v>
      </c>
      <c r="H464" s="109"/>
      <c r="I464" s="109">
        <v>0</v>
      </c>
      <c r="J464" s="109">
        <v>0</v>
      </c>
      <c r="K464" s="109">
        <v>0</v>
      </c>
      <c r="L464" s="109">
        <v>0</v>
      </c>
      <c r="M464" s="109">
        <v>0</v>
      </c>
      <c r="N464" s="109"/>
      <c r="O464" s="109">
        <v>0</v>
      </c>
      <c r="P464" s="109">
        <v>0</v>
      </c>
      <c r="Q464" s="109"/>
      <c r="R464" s="109">
        <v>0</v>
      </c>
      <c r="S464" s="109">
        <v>0</v>
      </c>
      <c r="T464" s="109">
        <v>0</v>
      </c>
      <c r="U464" s="109">
        <v>0</v>
      </c>
      <c r="V464" s="109">
        <v>0</v>
      </c>
      <c r="W464" s="109">
        <v>0</v>
      </c>
      <c r="X464" s="109">
        <v>0</v>
      </c>
      <c r="Y464" s="109">
        <v>0</v>
      </c>
      <c r="Z464" s="109">
        <v>0</v>
      </c>
      <c r="AA464" s="109">
        <v>0</v>
      </c>
      <c r="AB464" s="109">
        <v>0</v>
      </c>
      <c r="AC464" s="109">
        <v>0</v>
      </c>
      <c r="AD464" s="109">
        <v>0</v>
      </c>
      <c r="AE464" s="109">
        <v>0</v>
      </c>
      <c r="AF464" s="109">
        <v>0</v>
      </c>
      <c r="AG464" s="109">
        <v>0</v>
      </c>
    </row>
    <row r="465" spans="2:33" ht="15">
      <c r="B465" s="109"/>
      <c r="C465" s="109"/>
      <c r="D465" s="109">
        <v>2018</v>
      </c>
      <c r="E465" s="109">
        <v>0</v>
      </c>
      <c r="F465" s="109">
        <v>0</v>
      </c>
      <c r="G465" s="109">
        <v>0</v>
      </c>
      <c r="H465" s="109">
        <v>0</v>
      </c>
      <c r="I465" s="109">
        <v>0</v>
      </c>
      <c r="J465" s="109">
        <v>0</v>
      </c>
      <c r="K465" s="109">
        <v>0</v>
      </c>
      <c r="L465" s="109">
        <v>0</v>
      </c>
      <c r="M465" s="109">
        <v>0</v>
      </c>
      <c r="N465" s="109">
        <v>0</v>
      </c>
      <c r="O465" s="109">
        <v>0</v>
      </c>
      <c r="P465" s="109">
        <v>0</v>
      </c>
      <c r="Q465" s="109">
        <v>0</v>
      </c>
      <c r="R465" s="109">
        <v>0</v>
      </c>
      <c r="S465" s="109">
        <v>0</v>
      </c>
      <c r="T465" s="109">
        <v>0</v>
      </c>
      <c r="U465" s="109">
        <v>0</v>
      </c>
      <c r="V465" s="109">
        <v>0</v>
      </c>
      <c r="W465" s="109">
        <v>0</v>
      </c>
      <c r="X465" s="109">
        <v>0</v>
      </c>
      <c r="Y465" s="109">
        <v>0</v>
      </c>
      <c r="Z465" s="109">
        <v>0</v>
      </c>
      <c r="AA465" s="109">
        <v>0</v>
      </c>
      <c r="AB465" s="109">
        <v>0</v>
      </c>
      <c r="AC465" s="109">
        <v>0</v>
      </c>
      <c r="AD465" s="109">
        <v>0</v>
      </c>
      <c r="AE465" s="109">
        <v>0</v>
      </c>
      <c r="AF465" s="109">
        <v>0</v>
      </c>
      <c r="AG465" s="109">
        <v>0</v>
      </c>
    </row>
    <row r="466" spans="2:33" ht="15">
      <c r="B466" s="109"/>
      <c r="C466" s="109"/>
      <c r="D466" s="109">
        <v>2019</v>
      </c>
      <c r="E466" s="109">
        <v>0</v>
      </c>
      <c r="F466" s="109">
        <v>0</v>
      </c>
      <c r="G466" s="109">
        <v>0</v>
      </c>
      <c r="H466" s="109">
        <v>0</v>
      </c>
      <c r="I466" s="109">
        <v>0</v>
      </c>
      <c r="J466" s="109">
        <v>0</v>
      </c>
      <c r="K466" s="109">
        <v>0</v>
      </c>
      <c r="L466" s="109">
        <v>0</v>
      </c>
      <c r="M466" s="109">
        <v>0</v>
      </c>
      <c r="N466" s="109">
        <v>0</v>
      </c>
      <c r="O466" s="109">
        <v>0</v>
      </c>
      <c r="P466" s="109">
        <v>0</v>
      </c>
      <c r="Q466" s="109">
        <v>0</v>
      </c>
      <c r="R466" s="109">
        <v>0</v>
      </c>
      <c r="S466" s="109">
        <v>0</v>
      </c>
      <c r="T466" s="109">
        <v>0</v>
      </c>
      <c r="U466" s="109">
        <v>0</v>
      </c>
      <c r="V466" s="109"/>
      <c r="W466" s="109">
        <v>0</v>
      </c>
      <c r="X466" s="109">
        <v>0</v>
      </c>
      <c r="Y466" s="109">
        <v>0</v>
      </c>
      <c r="Z466" s="109">
        <v>0</v>
      </c>
      <c r="AA466" s="109">
        <v>0</v>
      </c>
      <c r="AB466" s="109">
        <v>0</v>
      </c>
      <c r="AC466" s="109">
        <v>0</v>
      </c>
      <c r="AD466" s="109">
        <v>0</v>
      </c>
      <c r="AE466" s="109">
        <v>0</v>
      </c>
      <c r="AF466" s="109">
        <v>0</v>
      </c>
      <c r="AG466" s="109">
        <v>0</v>
      </c>
    </row>
    <row r="467" spans="2:33" ht="15">
      <c r="B467" s="109"/>
      <c r="C467" s="109"/>
      <c r="D467" s="109">
        <v>2020</v>
      </c>
      <c r="E467" s="109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  <c r="AD467" s="109"/>
      <c r="AE467" s="109"/>
      <c r="AF467" s="109"/>
      <c r="AG467" s="109"/>
    </row>
    <row r="468" spans="2:33" ht="15">
      <c r="B468" s="110" t="s">
        <v>689</v>
      </c>
      <c r="C468" s="110" t="s">
        <v>690</v>
      </c>
      <c r="D468" s="110">
        <v>2006</v>
      </c>
      <c r="E468" s="110">
        <v>2.6280000000000001E-2</v>
      </c>
      <c r="F468" s="110"/>
      <c r="G468" s="110">
        <v>0</v>
      </c>
      <c r="H468" s="110"/>
      <c r="I468" s="110"/>
      <c r="J468" s="110">
        <v>0</v>
      </c>
      <c r="K468" s="110">
        <v>0</v>
      </c>
      <c r="L468" s="110">
        <v>0</v>
      </c>
      <c r="M468" s="110"/>
      <c r="N468" s="110">
        <v>0</v>
      </c>
      <c r="O468" s="110">
        <v>0</v>
      </c>
      <c r="P468" s="110">
        <v>0</v>
      </c>
      <c r="Q468" s="110"/>
      <c r="R468" s="110"/>
      <c r="S468" s="110"/>
      <c r="T468" s="110">
        <v>0</v>
      </c>
      <c r="U468" s="110">
        <v>0</v>
      </c>
      <c r="V468" s="110">
        <v>0</v>
      </c>
      <c r="W468" s="110"/>
      <c r="X468" s="110">
        <v>0</v>
      </c>
      <c r="Y468" s="110">
        <v>0</v>
      </c>
      <c r="Z468" s="110">
        <v>0</v>
      </c>
      <c r="AA468" s="110">
        <v>0</v>
      </c>
      <c r="AB468" s="110"/>
      <c r="AC468" s="110">
        <v>0</v>
      </c>
      <c r="AD468" s="110"/>
      <c r="AE468" s="110"/>
      <c r="AF468" s="110"/>
      <c r="AG468" s="110">
        <v>0</v>
      </c>
    </row>
    <row r="469" spans="2:33" ht="15">
      <c r="B469" s="110"/>
      <c r="C469" s="110"/>
      <c r="D469" s="110">
        <v>2007</v>
      </c>
      <c r="E469" s="110">
        <v>6.45E-3</v>
      </c>
      <c r="F469" s="110">
        <v>0</v>
      </c>
      <c r="G469" s="110">
        <v>0</v>
      </c>
      <c r="H469" s="110"/>
      <c r="I469" s="110">
        <v>0</v>
      </c>
      <c r="J469" s="110">
        <v>0</v>
      </c>
      <c r="K469" s="110">
        <v>0</v>
      </c>
      <c r="L469" s="110">
        <v>0</v>
      </c>
      <c r="M469" s="110">
        <v>0</v>
      </c>
      <c r="N469" s="110">
        <v>0</v>
      </c>
      <c r="O469" s="110">
        <v>0</v>
      </c>
      <c r="P469" s="110">
        <v>0</v>
      </c>
      <c r="Q469" s="110">
        <v>3.7699999999999999E-3</v>
      </c>
      <c r="R469" s="110"/>
      <c r="S469" s="110">
        <v>0</v>
      </c>
      <c r="T469" s="110">
        <v>5.9409999999999998E-2</v>
      </c>
      <c r="U469" s="110">
        <v>0</v>
      </c>
      <c r="V469" s="110">
        <v>0</v>
      </c>
      <c r="W469" s="110"/>
      <c r="X469" s="110">
        <v>0</v>
      </c>
      <c r="Y469" s="110">
        <v>0</v>
      </c>
      <c r="Z469" s="110">
        <v>0</v>
      </c>
      <c r="AA469" s="110">
        <v>0</v>
      </c>
      <c r="AB469" s="110">
        <v>0</v>
      </c>
      <c r="AC469" s="110">
        <v>1.038E-2</v>
      </c>
      <c r="AD469" s="110">
        <v>0</v>
      </c>
      <c r="AE469" s="110">
        <v>0</v>
      </c>
      <c r="AF469" s="110">
        <v>0</v>
      </c>
      <c r="AG469" s="110">
        <v>0</v>
      </c>
    </row>
    <row r="470" spans="2:33" ht="15">
      <c r="B470" s="110"/>
      <c r="C470" s="110"/>
      <c r="D470" s="110">
        <v>2008</v>
      </c>
      <c r="E470" s="110">
        <v>0</v>
      </c>
      <c r="F470" s="110">
        <v>0</v>
      </c>
      <c r="G470" s="110">
        <v>0</v>
      </c>
      <c r="H470" s="110"/>
      <c r="I470" s="110">
        <v>0</v>
      </c>
      <c r="J470" s="110">
        <v>0</v>
      </c>
      <c r="K470" s="110">
        <v>0</v>
      </c>
      <c r="L470" s="110">
        <v>0</v>
      </c>
      <c r="M470" s="110">
        <v>0</v>
      </c>
      <c r="N470" s="110">
        <v>0</v>
      </c>
      <c r="O470" s="110">
        <v>0</v>
      </c>
      <c r="P470" s="110">
        <v>0</v>
      </c>
      <c r="Q470" s="110">
        <v>1.8400000000000001E-3</v>
      </c>
      <c r="R470" s="110"/>
      <c r="S470" s="110">
        <v>0</v>
      </c>
      <c r="T470" s="110">
        <v>0</v>
      </c>
      <c r="U470" s="110">
        <v>0</v>
      </c>
      <c r="V470" s="110">
        <v>0</v>
      </c>
      <c r="W470" s="110"/>
      <c r="X470" s="110">
        <v>0</v>
      </c>
      <c r="Y470" s="110">
        <v>0</v>
      </c>
      <c r="Z470" s="110">
        <v>0</v>
      </c>
      <c r="AA470" s="110">
        <v>1.7819999999999999E-2</v>
      </c>
      <c r="AB470" s="110">
        <v>0</v>
      </c>
      <c r="AC470" s="110">
        <v>0</v>
      </c>
      <c r="AD470" s="110">
        <v>0</v>
      </c>
      <c r="AE470" s="110">
        <v>0</v>
      </c>
      <c r="AF470" s="110">
        <v>0</v>
      </c>
      <c r="AG470" s="110">
        <v>0</v>
      </c>
    </row>
    <row r="471" spans="2:33" ht="15">
      <c r="B471" s="110"/>
      <c r="C471" s="110"/>
      <c r="D471" s="110">
        <v>2009</v>
      </c>
      <c r="E471" s="110">
        <v>6.5599999999999999E-3</v>
      </c>
      <c r="F471" s="110">
        <v>0</v>
      </c>
      <c r="G471" s="110">
        <v>0</v>
      </c>
      <c r="H471" s="110">
        <v>0</v>
      </c>
      <c r="I471" s="110">
        <v>0</v>
      </c>
      <c r="J471" s="110">
        <v>0</v>
      </c>
      <c r="K471" s="110">
        <v>0</v>
      </c>
      <c r="L471" s="110">
        <v>0</v>
      </c>
      <c r="M471" s="110">
        <v>0</v>
      </c>
      <c r="N471" s="110">
        <v>0</v>
      </c>
      <c r="O471" s="110">
        <v>0</v>
      </c>
      <c r="P471" s="110">
        <v>0</v>
      </c>
      <c r="Q471" s="110">
        <v>0</v>
      </c>
      <c r="R471" s="110"/>
      <c r="S471" s="110">
        <v>0</v>
      </c>
      <c r="T471" s="110">
        <v>0</v>
      </c>
      <c r="U471" s="110">
        <v>0</v>
      </c>
      <c r="V471" s="110">
        <v>0</v>
      </c>
      <c r="W471" s="110">
        <v>0</v>
      </c>
      <c r="X471" s="110">
        <v>0</v>
      </c>
      <c r="Y471" s="110">
        <v>0</v>
      </c>
      <c r="Z471" s="110">
        <v>0</v>
      </c>
      <c r="AA471" s="110">
        <v>0</v>
      </c>
      <c r="AB471" s="110">
        <v>0</v>
      </c>
      <c r="AC471" s="110">
        <v>0</v>
      </c>
      <c r="AD471" s="110">
        <v>0</v>
      </c>
      <c r="AE471" s="110">
        <v>0</v>
      </c>
      <c r="AF471" s="110">
        <v>0</v>
      </c>
      <c r="AG471" s="110">
        <v>0</v>
      </c>
    </row>
    <row r="472" spans="2:33" ht="15">
      <c r="B472" s="110"/>
      <c r="C472" s="110"/>
      <c r="D472" s="110">
        <v>2010</v>
      </c>
      <c r="E472" s="110">
        <v>0</v>
      </c>
      <c r="F472" s="110">
        <v>0</v>
      </c>
      <c r="G472" s="110">
        <v>0</v>
      </c>
      <c r="H472" s="110">
        <v>0</v>
      </c>
      <c r="I472" s="110"/>
      <c r="J472" s="110">
        <v>0</v>
      </c>
      <c r="K472" s="110">
        <v>0</v>
      </c>
      <c r="L472" s="110"/>
      <c r="M472" s="110">
        <v>0</v>
      </c>
      <c r="N472" s="110">
        <v>0</v>
      </c>
      <c r="O472" s="110">
        <v>0</v>
      </c>
      <c r="P472" s="110">
        <v>0</v>
      </c>
      <c r="Q472" s="110">
        <v>0</v>
      </c>
      <c r="R472" s="110">
        <v>0</v>
      </c>
      <c r="S472" s="110">
        <v>0</v>
      </c>
      <c r="T472" s="110">
        <v>0</v>
      </c>
      <c r="U472" s="110">
        <v>0</v>
      </c>
      <c r="V472" s="110">
        <v>0</v>
      </c>
      <c r="W472" s="110">
        <v>0</v>
      </c>
      <c r="X472" s="110">
        <v>0</v>
      </c>
      <c r="Y472" s="110">
        <v>0</v>
      </c>
      <c r="Z472" s="110">
        <v>0</v>
      </c>
      <c r="AA472" s="110">
        <v>0</v>
      </c>
      <c r="AB472" s="110">
        <v>0</v>
      </c>
      <c r="AC472" s="110">
        <v>0</v>
      </c>
      <c r="AD472" s="110">
        <v>0</v>
      </c>
      <c r="AE472" s="110">
        <v>0</v>
      </c>
      <c r="AF472" s="110">
        <v>0</v>
      </c>
      <c r="AG472" s="110">
        <v>0</v>
      </c>
    </row>
    <row r="473" spans="2:33" ht="15">
      <c r="B473" s="110"/>
      <c r="C473" s="110"/>
      <c r="D473" s="110">
        <v>2011</v>
      </c>
      <c r="E473" s="110">
        <v>0</v>
      </c>
      <c r="F473" s="110">
        <v>0</v>
      </c>
      <c r="G473" s="110">
        <v>0</v>
      </c>
      <c r="H473" s="110">
        <v>0</v>
      </c>
      <c r="I473" s="110">
        <v>0</v>
      </c>
      <c r="J473" s="110">
        <v>0</v>
      </c>
      <c r="K473" s="110">
        <v>9.3999999999999997E-4</v>
      </c>
      <c r="L473" s="110">
        <v>0</v>
      </c>
      <c r="M473" s="110">
        <v>0</v>
      </c>
      <c r="N473" s="110">
        <v>0</v>
      </c>
      <c r="O473" s="110">
        <v>0</v>
      </c>
      <c r="P473" s="110">
        <v>0</v>
      </c>
      <c r="Q473" s="110">
        <v>0</v>
      </c>
      <c r="R473" s="110">
        <v>0</v>
      </c>
      <c r="S473" s="110">
        <v>0</v>
      </c>
      <c r="T473" s="110">
        <v>0</v>
      </c>
      <c r="U473" s="110">
        <v>0</v>
      </c>
      <c r="V473" s="110">
        <v>0</v>
      </c>
      <c r="W473" s="110">
        <v>0</v>
      </c>
      <c r="X473" s="110">
        <v>0</v>
      </c>
      <c r="Y473" s="110">
        <v>0</v>
      </c>
      <c r="Z473" s="110">
        <v>0</v>
      </c>
      <c r="AA473" s="110">
        <v>0</v>
      </c>
      <c r="AB473" s="110">
        <v>0</v>
      </c>
      <c r="AC473" s="110">
        <v>0</v>
      </c>
      <c r="AD473" s="110">
        <v>0</v>
      </c>
      <c r="AE473" s="110">
        <v>0</v>
      </c>
      <c r="AF473" s="110">
        <v>0</v>
      </c>
      <c r="AG473" s="110">
        <v>0</v>
      </c>
    </row>
    <row r="474" spans="2:33" ht="15">
      <c r="B474" s="110"/>
      <c r="C474" s="110"/>
      <c r="D474" s="110">
        <v>2012</v>
      </c>
      <c r="E474" s="110">
        <v>0</v>
      </c>
      <c r="F474" s="110">
        <v>0</v>
      </c>
      <c r="G474" s="110">
        <v>0</v>
      </c>
      <c r="H474" s="110">
        <v>0</v>
      </c>
      <c r="I474" s="110">
        <v>0</v>
      </c>
      <c r="J474" s="110">
        <v>0</v>
      </c>
      <c r="K474" s="110">
        <v>1.92E-3</v>
      </c>
      <c r="L474" s="110">
        <v>0</v>
      </c>
      <c r="M474" s="110">
        <v>0</v>
      </c>
      <c r="N474" s="110">
        <v>0</v>
      </c>
      <c r="O474" s="110">
        <v>0</v>
      </c>
      <c r="P474" s="110">
        <v>0</v>
      </c>
      <c r="Q474" s="110">
        <v>0</v>
      </c>
      <c r="R474" s="110">
        <v>0</v>
      </c>
      <c r="S474" s="110">
        <v>0</v>
      </c>
      <c r="T474" s="110">
        <v>0</v>
      </c>
      <c r="U474" s="110">
        <v>0</v>
      </c>
      <c r="V474" s="110"/>
      <c r="W474" s="110">
        <v>0</v>
      </c>
      <c r="X474" s="110">
        <v>0</v>
      </c>
      <c r="Y474" s="110">
        <v>6.6699999999999997E-3</v>
      </c>
      <c r="Z474" s="110">
        <v>0</v>
      </c>
      <c r="AA474" s="110">
        <v>0</v>
      </c>
      <c r="AB474" s="110">
        <v>0</v>
      </c>
      <c r="AC474" s="110">
        <v>0</v>
      </c>
      <c r="AD474" s="110">
        <v>0</v>
      </c>
      <c r="AE474" s="110">
        <v>0</v>
      </c>
      <c r="AF474" s="110">
        <v>0</v>
      </c>
      <c r="AG474" s="110">
        <v>0</v>
      </c>
    </row>
    <row r="475" spans="2:33" ht="15">
      <c r="B475" s="110"/>
      <c r="C475" s="110"/>
      <c r="D475" s="110">
        <v>2013</v>
      </c>
      <c r="E475" s="110">
        <v>0</v>
      </c>
      <c r="F475" s="110">
        <v>0</v>
      </c>
      <c r="G475" s="110">
        <v>0</v>
      </c>
      <c r="H475" s="110">
        <v>0</v>
      </c>
      <c r="I475" s="110">
        <v>0</v>
      </c>
      <c r="J475" s="110">
        <v>0</v>
      </c>
      <c r="K475" s="110">
        <v>0</v>
      </c>
      <c r="L475" s="110">
        <v>0</v>
      </c>
      <c r="M475" s="110">
        <v>0</v>
      </c>
      <c r="N475" s="110">
        <v>0</v>
      </c>
      <c r="O475" s="110">
        <v>0</v>
      </c>
      <c r="P475" s="110">
        <v>0</v>
      </c>
      <c r="Q475" s="110">
        <v>0</v>
      </c>
      <c r="R475" s="110">
        <v>0</v>
      </c>
      <c r="S475" s="110">
        <v>4.351E-2</v>
      </c>
      <c r="T475" s="110">
        <v>0</v>
      </c>
      <c r="U475" s="110">
        <v>0</v>
      </c>
      <c r="V475" s="110">
        <v>0</v>
      </c>
      <c r="W475" s="110">
        <v>0</v>
      </c>
      <c r="X475" s="110">
        <v>0</v>
      </c>
      <c r="Y475" s="110">
        <v>0</v>
      </c>
      <c r="Z475" s="110">
        <v>0</v>
      </c>
      <c r="AA475" s="110">
        <v>0</v>
      </c>
      <c r="AB475" s="110">
        <v>0</v>
      </c>
      <c r="AC475" s="110">
        <v>0</v>
      </c>
      <c r="AD475" s="110">
        <v>0</v>
      </c>
      <c r="AE475" s="110">
        <v>0</v>
      </c>
      <c r="AF475" s="110">
        <v>0</v>
      </c>
      <c r="AG475" s="110">
        <v>0</v>
      </c>
    </row>
    <row r="476" spans="2:33" ht="15">
      <c r="B476" s="110"/>
      <c r="C476" s="110"/>
      <c r="D476" s="110">
        <v>2014</v>
      </c>
      <c r="E476" s="110">
        <v>0</v>
      </c>
      <c r="F476" s="110">
        <v>0</v>
      </c>
      <c r="G476" s="110">
        <v>0</v>
      </c>
      <c r="H476" s="110">
        <v>0</v>
      </c>
      <c r="I476" s="110">
        <v>0</v>
      </c>
      <c r="J476" s="110"/>
      <c r="K476" s="110">
        <v>0</v>
      </c>
      <c r="L476" s="110"/>
      <c r="M476" s="110">
        <v>0</v>
      </c>
      <c r="N476" s="110">
        <v>0</v>
      </c>
      <c r="O476" s="110">
        <v>0</v>
      </c>
      <c r="P476" s="110">
        <v>0</v>
      </c>
      <c r="Q476" s="110">
        <v>0</v>
      </c>
      <c r="R476" s="110">
        <v>0</v>
      </c>
      <c r="S476" s="110">
        <v>0</v>
      </c>
      <c r="T476" s="110">
        <v>0</v>
      </c>
      <c r="U476" s="110">
        <v>0</v>
      </c>
      <c r="V476" s="110"/>
      <c r="W476" s="110">
        <v>0</v>
      </c>
      <c r="X476" s="110">
        <v>0</v>
      </c>
      <c r="Y476" s="110">
        <v>0</v>
      </c>
      <c r="Z476" s="110">
        <v>0</v>
      </c>
      <c r="AA476" s="110">
        <v>0</v>
      </c>
      <c r="AB476" s="110">
        <v>0</v>
      </c>
      <c r="AC476" s="110">
        <v>0</v>
      </c>
      <c r="AD476" s="110"/>
      <c r="AE476" s="110">
        <v>0</v>
      </c>
      <c r="AF476" s="110">
        <v>0</v>
      </c>
      <c r="AG476" s="110">
        <v>0</v>
      </c>
    </row>
    <row r="477" spans="2:33" ht="15">
      <c r="B477" s="110"/>
      <c r="C477" s="110"/>
      <c r="D477" s="110">
        <v>2015</v>
      </c>
      <c r="E477" s="110">
        <v>0</v>
      </c>
      <c r="F477" s="110">
        <v>0</v>
      </c>
      <c r="G477" s="110">
        <v>0</v>
      </c>
      <c r="H477" s="110">
        <v>0</v>
      </c>
      <c r="I477" s="110">
        <v>0</v>
      </c>
      <c r="J477" s="110">
        <v>0</v>
      </c>
      <c r="K477" s="110">
        <v>0</v>
      </c>
      <c r="L477" s="110">
        <v>0</v>
      </c>
      <c r="M477" s="110">
        <v>0</v>
      </c>
      <c r="N477" s="110">
        <v>0</v>
      </c>
      <c r="O477" s="110">
        <v>0</v>
      </c>
      <c r="P477" s="110">
        <v>0</v>
      </c>
      <c r="Q477" s="110">
        <v>0</v>
      </c>
      <c r="R477" s="110">
        <v>0</v>
      </c>
      <c r="S477" s="110">
        <v>0</v>
      </c>
      <c r="T477" s="110">
        <v>0</v>
      </c>
      <c r="U477" s="110">
        <v>0</v>
      </c>
      <c r="V477" s="110">
        <v>0</v>
      </c>
      <c r="W477" s="110">
        <v>0</v>
      </c>
      <c r="X477" s="110">
        <v>0</v>
      </c>
      <c r="Y477" s="110">
        <v>0</v>
      </c>
      <c r="Z477" s="110">
        <v>0</v>
      </c>
      <c r="AA477" s="110">
        <v>0</v>
      </c>
      <c r="AB477" s="110">
        <v>0</v>
      </c>
      <c r="AC477" s="110">
        <v>0</v>
      </c>
      <c r="AD477" s="110">
        <v>0</v>
      </c>
      <c r="AE477" s="110">
        <v>0</v>
      </c>
      <c r="AF477" s="110">
        <v>0</v>
      </c>
      <c r="AG477" s="110">
        <v>0</v>
      </c>
    </row>
    <row r="478" spans="2:33" ht="15">
      <c r="B478" s="110"/>
      <c r="C478" s="110"/>
      <c r="D478" s="110">
        <v>2016</v>
      </c>
      <c r="E478" s="110">
        <v>0</v>
      </c>
      <c r="F478" s="110">
        <v>0</v>
      </c>
      <c r="G478" s="110">
        <v>0</v>
      </c>
      <c r="H478" s="110">
        <v>0</v>
      </c>
      <c r="I478" s="110">
        <v>0</v>
      </c>
      <c r="J478" s="110"/>
      <c r="K478" s="110">
        <v>0</v>
      </c>
      <c r="L478" s="110">
        <v>0</v>
      </c>
      <c r="M478" s="110">
        <v>0</v>
      </c>
      <c r="N478" s="110">
        <v>0</v>
      </c>
      <c r="O478" s="110">
        <v>0</v>
      </c>
      <c r="P478" s="110">
        <v>0</v>
      </c>
      <c r="Q478" s="110">
        <v>0</v>
      </c>
      <c r="R478" s="110">
        <v>0</v>
      </c>
      <c r="S478" s="110">
        <v>0</v>
      </c>
      <c r="T478" s="110">
        <v>0</v>
      </c>
      <c r="U478" s="110">
        <v>0</v>
      </c>
      <c r="V478" s="110">
        <v>0</v>
      </c>
      <c r="W478" s="110">
        <v>0</v>
      </c>
      <c r="X478" s="110">
        <v>0</v>
      </c>
      <c r="Y478" s="110"/>
      <c r="Z478" s="110">
        <v>0</v>
      </c>
      <c r="AA478" s="110">
        <v>0</v>
      </c>
      <c r="AB478" s="110">
        <v>0</v>
      </c>
      <c r="AC478" s="110">
        <v>0</v>
      </c>
      <c r="AD478" s="110">
        <v>0</v>
      </c>
      <c r="AE478" s="110">
        <v>0</v>
      </c>
      <c r="AF478" s="110">
        <v>0</v>
      </c>
      <c r="AG478" s="110">
        <v>0</v>
      </c>
    </row>
    <row r="479" spans="2:33" ht="15">
      <c r="B479" s="110"/>
      <c r="C479" s="110"/>
      <c r="D479" s="110">
        <v>2017</v>
      </c>
      <c r="E479" s="110">
        <v>0</v>
      </c>
      <c r="F479" s="110">
        <v>0</v>
      </c>
      <c r="G479" s="110">
        <v>0</v>
      </c>
      <c r="H479" s="110"/>
      <c r="I479" s="110">
        <v>0</v>
      </c>
      <c r="J479" s="110">
        <v>0</v>
      </c>
      <c r="K479" s="110">
        <v>0</v>
      </c>
      <c r="L479" s="110">
        <v>0</v>
      </c>
      <c r="M479" s="110">
        <v>0</v>
      </c>
      <c r="N479" s="110"/>
      <c r="O479" s="110">
        <v>0</v>
      </c>
      <c r="P479" s="110">
        <v>0</v>
      </c>
      <c r="Q479" s="110">
        <v>2.0500000000000002E-3</v>
      </c>
      <c r="R479" s="110">
        <v>0</v>
      </c>
      <c r="S479" s="110">
        <v>0</v>
      </c>
      <c r="T479" s="110">
        <v>0</v>
      </c>
      <c r="U479" s="110">
        <v>0</v>
      </c>
      <c r="V479" s="110">
        <v>0</v>
      </c>
      <c r="W479" s="110">
        <v>0</v>
      </c>
      <c r="X479" s="110">
        <v>0</v>
      </c>
      <c r="Y479" s="110">
        <v>0</v>
      </c>
      <c r="Z479" s="110">
        <v>0</v>
      </c>
      <c r="AA479" s="110">
        <v>0</v>
      </c>
      <c r="AB479" s="110">
        <v>0</v>
      </c>
      <c r="AC479" s="110">
        <v>0</v>
      </c>
      <c r="AD479" s="110">
        <v>0</v>
      </c>
      <c r="AE479" s="110">
        <v>0</v>
      </c>
      <c r="AF479" s="110">
        <v>0</v>
      </c>
      <c r="AG479" s="110">
        <v>0</v>
      </c>
    </row>
    <row r="480" spans="2:33" ht="15">
      <c r="B480" s="110"/>
      <c r="C480" s="110"/>
      <c r="D480" s="110">
        <v>2018</v>
      </c>
      <c r="E480" s="110">
        <v>0</v>
      </c>
      <c r="F480" s="110">
        <v>0</v>
      </c>
      <c r="G480" s="110">
        <v>0</v>
      </c>
      <c r="H480" s="110">
        <v>0</v>
      </c>
      <c r="I480" s="110">
        <v>0</v>
      </c>
      <c r="J480" s="110">
        <v>0</v>
      </c>
      <c r="K480" s="110">
        <v>0</v>
      </c>
      <c r="L480" s="110">
        <v>0</v>
      </c>
      <c r="M480" s="110">
        <v>0</v>
      </c>
      <c r="N480" s="110">
        <v>0</v>
      </c>
      <c r="O480" s="110">
        <v>0</v>
      </c>
      <c r="P480" s="110">
        <v>0</v>
      </c>
      <c r="Q480" s="110">
        <v>0</v>
      </c>
      <c r="R480" s="110">
        <v>0</v>
      </c>
      <c r="S480" s="110">
        <v>0</v>
      </c>
      <c r="T480" s="110">
        <v>0</v>
      </c>
      <c r="U480" s="110">
        <v>0</v>
      </c>
      <c r="V480" s="110">
        <v>0</v>
      </c>
      <c r="W480" s="110">
        <v>0</v>
      </c>
      <c r="X480" s="110">
        <v>0</v>
      </c>
      <c r="Y480" s="110">
        <v>0</v>
      </c>
      <c r="Z480" s="110">
        <v>0</v>
      </c>
      <c r="AA480" s="110">
        <v>0</v>
      </c>
      <c r="AB480" s="110">
        <v>0</v>
      </c>
      <c r="AC480" s="110">
        <v>0</v>
      </c>
      <c r="AD480" s="110">
        <v>0</v>
      </c>
      <c r="AE480" s="110">
        <v>0</v>
      </c>
      <c r="AF480" s="110">
        <v>0</v>
      </c>
      <c r="AG480" s="110">
        <v>0</v>
      </c>
    </row>
    <row r="481" spans="2:33" ht="15">
      <c r="B481" s="110"/>
      <c r="C481" s="110"/>
      <c r="D481" s="110">
        <v>2019</v>
      </c>
      <c r="E481" s="110">
        <v>0</v>
      </c>
      <c r="F481" s="110">
        <v>0</v>
      </c>
      <c r="G481" s="110">
        <v>0</v>
      </c>
      <c r="H481" s="110">
        <v>0</v>
      </c>
      <c r="I481" s="110">
        <v>0</v>
      </c>
      <c r="J481" s="110">
        <v>0</v>
      </c>
      <c r="K481" s="110">
        <v>0</v>
      </c>
      <c r="L481" s="110">
        <v>0</v>
      </c>
      <c r="M481" s="110">
        <v>0</v>
      </c>
      <c r="N481" s="110">
        <v>0</v>
      </c>
      <c r="O481" s="110">
        <v>0</v>
      </c>
      <c r="P481" s="110">
        <v>0</v>
      </c>
      <c r="Q481" s="110">
        <v>0</v>
      </c>
      <c r="R481" s="110">
        <v>0</v>
      </c>
      <c r="S481" s="110">
        <v>0</v>
      </c>
      <c r="T481" s="110">
        <v>0</v>
      </c>
      <c r="U481" s="110">
        <v>0</v>
      </c>
      <c r="V481" s="110"/>
      <c r="W481" s="110">
        <v>0</v>
      </c>
      <c r="X481" s="110">
        <v>0</v>
      </c>
      <c r="Y481" s="110">
        <v>0</v>
      </c>
      <c r="Z481" s="110">
        <v>0</v>
      </c>
      <c r="AA481" s="110">
        <v>0</v>
      </c>
      <c r="AB481" s="110">
        <v>0</v>
      </c>
      <c r="AC481" s="110">
        <v>0</v>
      </c>
      <c r="AD481" s="110">
        <v>0</v>
      </c>
      <c r="AE481" s="110">
        <v>0</v>
      </c>
      <c r="AF481" s="110">
        <v>0</v>
      </c>
      <c r="AG481" s="110">
        <v>0</v>
      </c>
    </row>
    <row r="482" spans="2:33" ht="15">
      <c r="B482" s="110"/>
      <c r="C482" s="110"/>
      <c r="D482" s="110">
        <v>2020</v>
      </c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  <c r="V482" s="110"/>
      <c r="W482" s="110"/>
      <c r="X482" s="110"/>
      <c r="Y482" s="110"/>
      <c r="Z482" s="110"/>
      <c r="AA482" s="110"/>
      <c r="AB482" s="110"/>
      <c r="AC482" s="110"/>
      <c r="AD482" s="110"/>
      <c r="AE482" s="110"/>
      <c r="AF482" s="110"/>
      <c r="AG482" s="110"/>
    </row>
    <row r="483" spans="2:33" ht="15">
      <c r="B483" s="109" t="s">
        <v>315</v>
      </c>
      <c r="C483" s="109" t="s">
        <v>477</v>
      </c>
      <c r="D483" s="109">
        <v>2006</v>
      </c>
      <c r="E483" s="109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  <c r="AD483" s="109"/>
      <c r="AE483" s="109"/>
      <c r="AF483" s="109"/>
      <c r="AG483" s="109"/>
    </row>
    <row r="484" spans="2:33" ht="15">
      <c r="B484" s="109"/>
      <c r="C484" s="109"/>
      <c r="D484" s="109">
        <v>2007</v>
      </c>
      <c r="E484" s="109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  <c r="AD484" s="109"/>
      <c r="AE484" s="109"/>
      <c r="AF484" s="109"/>
      <c r="AG484" s="109"/>
    </row>
    <row r="485" spans="2:33" ht="15">
      <c r="B485" s="109"/>
      <c r="C485" s="109"/>
      <c r="D485" s="109">
        <v>2008</v>
      </c>
      <c r="E485" s="109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  <c r="AD485" s="109"/>
      <c r="AE485" s="109"/>
      <c r="AF485" s="109"/>
      <c r="AG485" s="109"/>
    </row>
    <row r="486" spans="2:33" ht="15">
      <c r="B486" s="109"/>
      <c r="C486" s="109"/>
      <c r="D486" s="109">
        <v>2009</v>
      </c>
      <c r="E486" s="109"/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  <c r="AD486" s="109"/>
      <c r="AE486" s="109"/>
      <c r="AF486" s="109"/>
      <c r="AG486" s="109"/>
    </row>
    <row r="487" spans="2:33" ht="15">
      <c r="B487" s="109"/>
      <c r="C487" s="109"/>
      <c r="D487" s="109">
        <v>2010</v>
      </c>
      <c r="E487" s="109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  <c r="AD487" s="109"/>
      <c r="AE487" s="109"/>
      <c r="AF487" s="109"/>
      <c r="AG487" s="109"/>
    </row>
    <row r="488" spans="2:33" ht="15">
      <c r="B488" s="109"/>
      <c r="C488" s="109"/>
      <c r="D488" s="109">
        <v>2011</v>
      </c>
      <c r="E488" s="109"/>
      <c r="F488" s="109"/>
      <c r="G488" s="109"/>
      <c r="H488" s="109"/>
      <c r="I488" s="109"/>
      <c r="J488" s="109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  <c r="AD488" s="109"/>
      <c r="AE488" s="109"/>
      <c r="AF488" s="109"/>
      <c r="AG488" s="109"/>
    </row>
    <row r="489" spans="2:33" ht="15">
      <c r="B489" s="109"/>
      <c r="C489" s="109"/>
      <c r="D489" s="109">
        <v>2012</v>
      </c>
      <c r="E489" s="109"/>
      <c r="F489" s="109"/>
      <c r="G489" s="109"/>
      <c r="H489" s="109"/>
      <c r="I489" s="109"/>
      <c r="J489" s="109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  <c r="AD489" s="109"/>
      <c r="AE489" s="109"/>
      <c r="AF489" s="109"/>
      <c r="AG489" s="109"/>
    </row>
    <row r="490" spans="2:33" ht="15">
      <c r="B490" s="109"/>
      <c r="C490" s="109"/>
      <c r="D490" s="109">
        <v>2013</v>
      </c>
      <c r="E490" s="109"/>
      <c r="F490" s="109"/>
      <c r="G490" s="109"/>
      <c r="H490" s="109"/>
      <c r="I490" s="109"/>
      <c r="J490" s="109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  <c r="AD490" s="109"/>
      <c r="AE490" s="109"/>
      <c r="AF490" s="109"/>
      <c r="AG490" s="109"/>
    </row>
    <row r="491" spans="2:33" ht="15">
      <c r="B491" s="109"/>
      <c r="C491" s="109"/>
      <c r="D491" s="109">
        <v>2014</v>
      </c>
      <c r="E491" s="109">
        <v>0</v>
      </c>
      <c r="F491" s="109"/>
      <c r="G491" s="109"/>
      <c r="H491" s="109"/>
      <c r="I491" s="109"/>
      <c r="J491" s="109"/>
      <c r="K491" s="109"/>
      <c r="L491" s="109"/>
      <c r="M491" s="109"/>
      <c r="N491" s="109"/>
      <c r="O491" s="109"/>
      <c r="P491" s="109">
        <v>0</v>
      </c>
      <c r="Q491" s="109"/>
      <c r="R491" s="109">
        <v>0</v>
      </c>
      <c r="S491" s="109"/>
      <c r="T491" s="109">
        <v>0</v>
      </c>
      <c r="U491" s="109"/>
      <c r="V491" s="109"/>
      <c r="W491" s="109">
        <v>0</v>
      </c>
      <c r="X491" s="109"/>
      <c r="Y491" s="109">
        <v>0</v>
      </c>
      <c r="Z491" s="109">
        <v>0</v>
      </c>
      <c r="AA491" s="109"/>
      <c r="AB491" s="109">
        <v>0</v>
      </c>
      <c r="AC491" s="109">
        <v>0</v>
      </c>
      <c r="AD491" s="109">
        <v>1</v>
      </c>
      <c r="AE491" s="109"/>
      <c r="AF491" s="109"/>
      <c r="AG491" s="109">
        <v>0</v>
      </c>
    </row>
    <row r="492" spans="2:33" ht="15">
      <c r="B492" s="109"/>
      <c r="C492" s="109"/>
      <c r="D492" s="109">
        <v>2015</v>
      </c>
      <c r="E492" s="109">
        <v>0</v>
      </c>
      <c r="F492" s="109">
        <v>0</v>
      </c>
      <c r="G492" s="109">
        <v>1</v>
      </c>
      <c r="H492" s="109">
        <v>0</v>
      </c>
      <c r="I492" s="109">
        <v>0</v>
      </c>
      <c r="J492" s="109">
        <v>0</v>
      </c>
      <c r="K492" s="109">
        <v>0</v>
      </c>
      <c r="L492" s="109">
        <v>0</v>
      </c>
      <c r="M492" s="109">
        <v>0</v>
      </c>
      <c r="N492" s="109">
        <v>0</v>
      </c>
      <c r="O492" s="109">
        <v>0</v>
      </c>
      <c r="P492" s="109">
        <v>0</v>
      </c>
      <c r="Q492" s="109">
        <v>2</v>
      </c>
      <c r="R492" s="109">
        <v>0</v>
      </c>
      <c r="S492" s="109">
        <v>0</v>
      </c>
      <c r="T492" s="109">
        <v>0</v>
      </c>
      <c r="U492" s="109">
        <v>0</v>
      </c>
      <c r="V492" s="109">
        <v>0</v>
      </c>
      <c r="W492" s="109">
        <v>0</v>
      </c>
      <c r="X492" s="109">
        <v>2</v>
      </c>
      <c r="Y492" s="109">
        <v>0</v>
      </c>
      <c r="Z492" s="109">
        <v>0</v>
      </c>
      <c r="AA492" s="109">
        <v>0</v>
      </c>
      <c r="AB492" s="109">
        <v>0</v>
      </c>
      <c r="AC492" s="109">
        <v>0</v>
      </c>
      <c r="AD492" s="109">
        <v>0</v>
      </c>
      <c r="AE492" s="109">
        <v>0</v>
      </c>
      <c r="AF492" s="109">
        <v>0</v>
      </c>
      <c r="AG492" s="109">
        <v>0</v>
      </c>
    </row>
    <row r="493" spans="2:33" ht="15">
      <c r="B493" s="109"/>
      <c r="C493" s="109"/>
      <c r="D493" s="109">
        <v>2016</v>
      </c>
      <c r="E493" s="109">
        <v>0</v>
      </c>
      <c r="F493" s="109">
        <v>0</v>
      </c>
      <c r="G493" s="111">
        <v>12</v>
      </c>
      <c r="H493" s="109">
        <v>0</v>
      </c>
      <c r="I493" s="109">
        <v>0</v>
      </c>
      <c r="J493" s="109">
        <v>1</v>
      </c>
      <c r="K493" s="109">
        <v>1</v>
      </c>
      <c r="L493" s="109">
        <v>0</v>
      </c>
      <c r="M493" s="109">
        <v>0</v>
      </c>
      <c r="N493" s="109">
        <v>0</v>
      </c>
      <c r="O493" s="109">
        <v>0</v>
      </c>
      <c r="P493" s="109">
        <v>0</v>
      </c>
      <c r="Q493" s="109">
        <v>0</v>
      </c>
      <c r="R493" s="109">
        <v>0</v>
      </c>
      <c r="S493" s="109">
        <v>0</v>
      </c>
      <c r="T493" s="109">
        <v>0</v>
      </c>
      <c r="U493" s="109">
        <v>0</v>
      </c>
      <c r="V493" s="109">
        <v>0</v>
      </c>
      <c r="W493" s="109">
        <v>0</v>
      </c>
      <c r="X493" s="109">
        <v>0</v>
      </c>
      <c r="Y493" s="109">
        <v>0</v>
      </c>
      <c r="Z493" s="109">
        <v>0</v>
      </c>
      <c r="AA493" s="109">
        <v>0</v>
      </c>
      <c r="AB493" s="109">
        <v>0</v>
      </c>
      <c r="AC493" s="109">
        <v>0</v>
      </c>
      <c r="AD493" s="109">
        <v>0</v>
      </c>
      <c r="AE493" s="109">
        <v>0</v>
      </c>
      <c r="AF493" s="109">
        <v>0</v>
      </c>
      <c r="AG493" s="109">
        <v>0</v>
      </c>
    </row>
    <row r="494" spans="2:33" ht="15">
      <c r="B494" s="109"/>
      <c r="C494" s="109"/>
      <c r="D494" s="109">
        <v>2017</v>
      </c>
      <c r="E494" s="109">
        <v>0</v>
      </c>
      <c r="F494" s="109">
        <v>0</v>
      </c>
      <c r="G494" s="109">
        <v>0</v>
      </c>
      <c r="H494" s="109">
        <v>0</v>
      </c>
      <c r="I494" s="109">
        <v>0</v>
      </c>
      <c r="J494" s="109">
        <v>1</v>
      </c>
      <c r="K494" s="109">
        <v>2</v>
      </c>
      <c r="L494" s="109">
        <v>0</v>
      </c>
      <c r="M494" s="109">
        <v>0</v>
      </c>
      <c r="N494" s="109">
        <v>0</v>
      </c>
      <c r="O494" s="109">
        <v>1</v>
      </c>
      <c r="P494" s="109">
        <v>0</v>
      </c>
      <c r="Q494" s="109">
        <v>0</v>
      </c>
      <c r="R494" s="109">
        <v>0</v>
      </c>
      <c r="S494" s="109">
        <v>0</v>
      </c>
      <c r="T494" s="109">
        <v>0</v>
      </c>
      <c r="U494" s="109">
        <v>0</v>
      </c>
      <c r="V494" s="109">
        <v>0</v>
      </c>
      <c r="W494" s="109">
        <v>0</v>
      </c>
      <c r="X494" s="109">
        <v>0</v>
      </c>
      <c r="Y494" s="109">
        <v>0</v>
      </c>
      <c r="Z494" s="109">
        <v>0</v>
      </c>
      <c r="AA494" s="109">
        <v>2</v>
      </c>
      <c r="AB494" s="109">
        <v>0</v>
      </c>
      <c r="AC494" s="109">
        <v>0</v>
      </c>
      <c r="AD494" s="109">
        <v>1</v>
      </c>
      <c r="AE494" s="109">
        <v>0</v>
      </c>
      <c r="AF494" s="109">
        <v>0</v>
      </c>
      <c r="AG494" s="109">
        <v>0</v>
      </c>
    </row>
    <row r="495" spans="2:33" ht="15">
      <c r="B495" s="109"/>
      <c r="C495" s="109"/>
      <c r="D495" s="109">
        <v>2018</v>
      </c>
      <c r="E495" s="109">
        <v>0</v>
      </c>
      <c r="F495" s="109">
        <v>1</v>
      </c>
      <c r="G495" s="109">
        <v>1</v>
      </c>
      <c r="H495" s="109">
        <v>1</v>
      </c>
      <c r="I495" s="109">
        <v>0</v>
      </c>
      <c r="J495" s="109">
        <v>0</v>
      </c>
      <c r="K495" s="109">
        <v>0</v>
      </c>
      <c r="L495" s="109">
        <v>0</v>
      </c>
      <c r="M495" s="109">
        <v>0</v>
      </c>
      <c r="N495" s="109">
        <v>0</v>
      </c>
      <c r="O495" s="109">
        <v>0</v>
      </c>
      <c r="P495" s="109">
        <v>0</v>
      </c>
      <c r="Q495" s="109">
        <v>0</v>
      </c>
      <c r="R495" s="109">
        <v>0</v>
      </c>
      <c r="S495" s="109">
        <v>3</v>
      </c>
      <c r="T495" s="109">
        <v>0</v>
      </c>
      <c r="U495" s="109">
        <v>0</v>
      </c>
      <c r="V495" s="109">
        <v>0</v>
      </c>
      <c r="W495" s="109">
        <v>0</v>
      </c>
      <c r="X495" s="109">
        <v>0</v>
      </c>
      <c r="Y495" s="109">
        <v>0</v>
      </c>
      <c r="Z495" s="109">
        <v>0</v>
      </c>
      <c r="AA495" s="109">
        <v>0</v>
      </c>
      <c r="AB495" s="109">
        <v>0</v>
      </c>
      <c r="AC495" s="109">
        <v>0</v>
      </c>
      <c r="AD495" s="109">
        <v>0</v>
      </c>
      <c r="AE495" s="109">
        <v>0</v>
      </c>
      <c r="AF495" s="109">
        <v>0</v>
      </c>
      <c r="AG495" s="109">
        <v>0</v>
      </c>
    </row>
    <row r="496" spans="2:33" ht="15">
      <c r="B496" s="109"/>
      <c r="C496" s="109"/>
      <c r="D496" s="109">
        <v>2019</v>
      </c>
      <c r="E496" s="109">
        <v>0</v>
      </c>
      <c r="F496" s="109">
        <v>0</v>
      </c>
      <c r="G496" s="109">
        <v>0</v>
      </c>
      <c r="H496" s="109">
        <v>0</v>
      </c>
      <c r="I496" s="109">
        <v>0</v>
      </c>
      <c r="J496" s="109">
        <v>0</v>
      </c>
      <c r="K496" s="109">
        <v>1</v>
      </c>
      <c r="L496" s="109">
        <v>0</v>
      </c>
      <c r="M496" s="109">
        <v>0</v>
      </c>
      <c r="N496" s="109">
        <v>0</v>
      </c>
      <c r="O496" s="109">
        <v>1</v>
      </c>
      <c r="P496" s="109">
        <v>0</v>
      </c>
      <c r="Q496" s="109">
        <v>1</v>
      </c>
      <c r="R496" s="109">
        <v>0</v>
      </c>
      <c r="S496" s="109">
        <v>0</v>
      </c>
      <c r="T496" s="109">
        <v>0</v>
      </c>
      <c r="U496" s="109">
        <v>1</v>
      </c>
      <c r="V496" s="109">
        <v>0</v>
      </c>
      <c r="W496" s="109">
        <v>0</v>
      </c>
      <c r="X496" s="109">
        <v>0</v>
      </c>
      <c r="Y496" s="109">
        <v>0</v>
      </c>
      <c r="Z496" s="109">
        <v>0</v>
      </c>
      <c r="AA496" s="109">
        <v>0</v>
      </c>
      <c r="AB496" s="109">
        <v>1</v>
      </c>
      <c r="AC496" s="109">
        <v>0</v>
      </c>
      <c r="AD496" s="109">
        <v>0</v>
      </c>
      <c r="AE496" s="109">
        <v>0</v>
      </c>
      <c r="AF496" s="109">
        <v>0</v>
      </c>
      <c r="AG496" s="109">
        <v>0</v>
      </c>
    </row>
    <row r="497" spans="2:33" ht="15">
      <c r="B497" s="109"/>
      <c r="C497" s="109"/>
      <c r="D497" s="109">
        <v>2020</v>
      </c>
      <c r="E497" s="109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  <c r="AD497" s="109"/>
      <c r="AE497" s="109"/>
      <c r="AF497" s="109"/>
      <c r="AG497" s="109"/>
    </row>
    <row r="498" spans="2:33" ht="15">
      <c r="B498" s="110" t="s">
        <v>334</v>
      </c>
      <c r="C498" s="110" t="s">
        <v>478</v>
      </c>
      <c r="D498" s="110">
        <v>2006</v>
      </c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  <c r="V498" s="110"/>
      <c r="W498" s="110"/>
      <c r="X498" s="110"/>
      <c r="Y498" s="110"/>
      <c r="Z498" s="110"/>
      <c r="AA498" s="110"/>
      <c r="AB498" s="110"/>
      <c r="AC498" s="110"/>
      <c r="AD498" s="110"/>
      <c r="AE498" s="110"/>
      <c r="AF498" s="110"/>
      <c r="AG498" s="110"/>
    </row>
    <row r="499" spans="2:33" ht="15">
      <c r="B499" s="110"/>
      <c r="C499" s="110"/>
      <c r="D499" s="110">
        <v>2007</v>
      </c>
      <c r="E499" s="110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  <c r="V499" s="110"/>
      <c r="W499" s="110"/>
      <c r="X499" s="110"/>
      <c r="Y499" s="110"/>
      <c r="Z499" s="110"/>
      <c r="AA499" s="110"/>
      <c r="AB499" s="110"/>
      <c r="AC499" s="110"/>
      <c r="AD499" s="110"/>
      <c r="AE499" s="110"/>
      <c r="AF499" s="110"/>
      <c r="AG499" s="110"/>
    </row>
    <row r="500" spans="2:33" ht="15">
      <c r="B500" s="110"/>
      <c r="C500" s="110"/>
      <c r="D500" s="110">
        <v>2008</v>
      </c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  <c r="V500" s="110"/>
      <c r="W500" s="110"/>
      <c r="X500" s="110"/>
      <c r="Y500" s="110"/>
      <c r="Z500" s="110"/>
      <c r="AA500" s="110"/>
      <c r="AB500" s="110"/>
      <c r="AC500" s="110"/>
      <c r="AD500" s="110"/>
      <c r="AE500" s="110"/>
      <c r="AF500" s="110"/>
      <c r="AG500" s="110"/>
    </row>
    <row r="501" spans="2:33" ht="15">
      <c r="B501" s="110"/>
      <c r="C501" s="110"/>
      <c r="D501" s="110">
        <v>2009</v>
      </c>
      <c r="E501" s="110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  <c r="V501" s="110"/>
      <c r="W501" s="110"/>
      <c r="X501" s="110"/>
      <c r="Y501" s="110"/>
      <c r="Z501" s="110"/>
      <c r="AA501" s="110"/>
      <c r="AB501" s="110"/>
      <c r="AC501" s="110"/>
      <c r="AD501" s="110"/>
      <c r="AE501" s="110"/>
      <c r="AF501" s="110"/>
      <c r="AG501" s="110"/>
    </row>
    <row r="502" spans="2:33" ht="15">
      <c r="B502" s="110"/>
      <c r="C502" s="110"/>
      <c r="D502" s="110">
        <v>2010</v>
      </c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  <c r="V502" s="110"/>
      <c r="W502" s="110"/>
      <c r="X502" s="110"/>
      <c r="Y502" s="110"/>
      <c r="Z502" s="110"/>
      <c r="AA502" s="110"/>
      <c r="AB502" s="110"/>
      <c r="AC502" s="110"/>
      <c r="AD502" s="110"/>
      <c r="AE502" s="110"/>
      <c r="AF502" s="110"/>
      <c r="AG502" s="110"/>
    </row>
    <row r="503" spans="2:33" ht="15">
      <c r="B503" s="110"/>
      <c r="C503" s="110"/>
      <c r="D503" s="110">
        <v>2011</v>
      </c>
      <c r="E503" s="110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  <c r="V503" s="110"/>
      <c r="W503" s="110"/>
      <c r="X503" s="110"/>
      <c r="Y503" s="110"/>
      <c r="Z503" s="110"/>
      <c r="AA503" s="110"/>
      <c r="AB503" s="110"/>
      <c r="AC503" s="110"/>
      <c r="AD503" s="110"/>
      <c r="AE503" s="110"/>
      <c r="AF503" s="110"/>
      <c r="AG503" s="110"/>
    </row>
    <row r="504" spans="2:33" ht="15">
      <c r="B504" s="110"/>
      <c r="C504" s="110"/>
      <c r="D504" s="110">
        <v>2012</v>
      </c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  <c r="V504" s="110"/>
      <c r="W504" s="110"/>
      <c r="X504" s="110"/>
      <c r="Y504" s="110"/>
      <c r="Z504" s="110"/>
      <c r="AA504" s="110"/>
      <c r="AB504" s="110"/>
      <c r="AC504" s="110"/>
      <c r="AD504" s="110"/>
      <c r="AE504" s="110"/>
      <c r="AF504" s="110"/>
      <c r="AG504" s="110"/>
    </row>
    <row r="505" spans="2:33" ht="15">
      <c r="B505" s="110"/>
      <c r="C505" s="110"/>
      <c r="D505" s="110">
        <v>2013</v>
      </c>
      <c r="E505" s="110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  <c r="V505" s="110"/>
      <c r="W505" s="110"/>
      <c r="X505" s="110"/>
      <c r="Y505" s="110"/>
      <c r="Z505" s="110"/>
      <c r="AA505" s="110"/>
      <c r="AB505" s="110"/>
      <c r="AC505" s="110"/>
      <c r="AD505" s="110"/>
      <c r="AE505" s="110"/>
      <c r="AF505" s="110"/>
      <c r="AG505" s="110"/>
    </row>
    <row r="506" spans="2:33" ht="15">
      <c r="B506" s="110"/>
      <c r="C506" s="110"/>
      <c r="D506" s="110">
        <v>2014</v>
      </c>
      <c r="E506" s="110">
        <v>0</v>
      </c>
      <c r="F506" s="110"/>
      <c r="G506" s="110"/>
      <c r="H506" s="110">
        <v>0</v>
      </c>
      <c r="I506" s="110"/>
      <c r="J506" s="110"/>
      <c r="K506" s="110"/>
      <c r="L506" s="110"/>
      <c r="M506" s="110"/>
      <c r="N506" s="110"/>
      <c r="O506" s="110"/>
      <c r="P506" s="110">
        <v>0</v>
      </c>
      <c r="Q506" s="110"/>
      <c r="R506" s="110">
        <v>0</v>
      </c>
      <c r="S506" s="110"/>
      <c r="T506" s="110">
        <v>0</v>
      </c>
      <c r="U506" s="110"/>
      <c r="V506" s="110"/>
      <c r="W506" s="110">
        <v>0</v>
      </c>
      <c r="X506" s="110"/>
      <c r="Y506" s="110">
        <v>0</v>
      </c>
      <c r="Z506" s="110">
        <v>0</v>
      </c>
      <c r="AA506" s="110"/>
      <c r="AB506" s="110">
        <v>0</v>
      </c>
      <c r="AC506" s="110">
        <v>0</v>
      </c>
      <c r="AD506" s="110">
        <v>0</v>
      </c>
      <c r="AE506" s="110"/>
      <c r="AF506" s="110"/>
      <c r="AG506" s="110">
        <v>0</v>
      </c>
    </row>
    <row r="507" spans="2:33" ht="15">
      <c r="B507" s="110"/>
      <c r="C507" s="110"/>
      <c r="D507" s="110">
        <v>2015</v>
      </c>
      <c r="E507" s="110">
        <v>0</v>
      </c>
      <c r="F507" s="110">
        <v>0</v>
      </c>
      <c r="G507" s="110">
        <v>0</v>
      </c>
      <c r="H507" s="110">
        <v>0</v>
      </c>
      <c r="I507" s="110">
        <v>0</v>
      </c>
      <c r="J507" s="110">
        <v>0</v>
      </c>
      <c r="K507" s="110">
        <v>0</v>
      </c>
      <c r="L507" s="110">
        <v>0</v>
      </c>
      <c r="M507" s="110">
        <v>0</v>
      </c>
      <c r="N507" s="110">
        <v>0</v>
      </c>
      <c r="O507" s="110">
        <v>0</v>
      </c>
      <c r="P507" s="110">
        <v>0</v>
      </c>
      <c r="Q507" s="110">
        <v>0</v>
      </c>
      <c r="R507" s="110">
        <v>0</v>
      </c>
      <c r="S507" s="110">
        <v>0</v>
      </c>
      <c r="T507" s="110">
        <v>0</v>
      </c>
      <c r="U507" s="110">
        <v>0</v>
      </c>
      <c r="V507" s="110">
        <v>0</v>
      </c>
      <c r="W507" s="110">
        <v>0</v>
      </c>
      <c r="X507" s="110">
        <v>0</v>
      </c>
      <c r="Y507" s="110">
        <v>0</v>
      </c>
      <c r="Z507" s="110">
        <v>0</v>
      </c>
      <c r="AA507" s="110">
        <v>0</v>
      </c>
      <c r="AB507" s="110">
        <v>0</v>
      </c>
      <c r="AC507" s="110">
        <v>0</v>
      </c>
      <c r="AD507" s="110">
        <v>0</v>
      </c>
      <c r="AE507" s="110">
        <v>0</v>
      </c>
      <c r="AF507" s="110"/>
      <c r="AG507" s="110">
        <v>0</v>
      </c>
    </row>
    <row r="508" spans="2:33" ht="15">
      <c r="B508" s="110"/>
      <c r="C508" s="110"/>
      <c r="D508" s="110">
        <v>2016</v>
      </c>
      <c r="E508" s="110">
        <v>0</v>
      </c>
      <c r="F508" s="110">
        <v>0</v>
      </c>
      <c r="G508" s="110">
        <v>0</v>
      </c>
      <c r="H508" s="110">
        <v>0</v>
      </c>
      <c r="I508" s="110">
        <v>0</v>
      </c>
      <c r="J508" s="110">
        <v>0</v>
      </c>
      <c r="K508" s="110">
        <v>0</v>
      </c>
      <c r="L508" s="110">
        <v>0</v>
      </c>
      <c r="M508" s="110">
        <v>0</v>
      </c>
      <c r="N508" s="110">
        <v>0</v>
      </c>
      <c r="O508" s="110">
        <v>0</v>
      </c>
      <c r="P508" s="110">
        <v>0</v>
      </c>
      <c r="Q508" s="110">
        <v>0</v>
      </c>
      <c r="R508" s="110">
        <v>0</v>
      </c>
      <c r="S508" s="110">
        <v>0</v>
      </c>
      <c r="T508" s="110">
        <v>0</v>
      </c>
      <c r="U508" s="110">
        <v>0</v>
      </c>
      <c r="V508" s="110">
        <v>0</v>
      </c>
      <c r="W508" s="110">
        <v>0</v>
      </c>
      <c r="X508" s="110">
        <v>0</v>
      </c>
      <c r="Y508" s="110">
        <v>0</v>
      </c>
      <c r="Z508" s="110">
        <v>0</v>
      </c>
      <c r="AA508" s="110">
        <v>0</v>
      </c>
      <c r="AB508" s="110">
        <v>0</v>
      </c>
      <c r="AC508" s="110">
        <v>0</v>
      </c>
      <c r="AD508" s="110">
        <v>0</v>
      </c>
      <c r="AE508" s="110">
        <v>0</v>
      </c>
      <c r="AF508" s="110">
        <v>0</v>
      </c>
      <c r="AG508" s="110">
        <v>0</v>
      </c>
    </row>
    <row r="509" spans="2:33" ht="15">
      <c r="B509" s="110"/>
      <c r="C509" s="110"/>
      <c r="D509" s="110">
        <v>2017</v>
      </c>
      <c r="E509" s="110">
        <v>0</v>
      </c>
      <c r="F509" s="110">
        <v>0</v>
      </c>
      <c r="G509" s="110">
        <v>0</v>
      </c>
      <c r="H509" s="110">
        <v>0</v>
      </c>
      <c r="I509" s="110">
        <v>0</v>
      </c>
      <c r="J509" s="110">
        <v>0</v>
      </c>
      <c r="K509" s="110">
        <v>0</v>
      </c>
      <c r="L509" s="110">
        <v>0</v>
      </c>
      <c r="M509" s="110">
        <v>0</v>
      </c>
      <c r="N509" s="110">
        <v>0</v>
      </c>
      <c r="O509" s="110">
        <v>0</v>
      </c>
      <c r="P509" s="110">
        <v>0</v>
      </c>
      <c r="Q509" s="110">
        <v>0</v>
      </c>
      <c r="R509" s="110">
        <v>0</v>
      </c>
      <c r="S509" s="110">
        <v>0</v>
      </c>
      <c r="T509" s="110">
        <v>0</v>
      </c>
      <c r="U509" s="110">
        <v>0</v>
      </c>
      <c r="V509" s="110">
        <v>0</v>
      </c>
      <c r="W509" s="110">
        <v>0</v>
      </c>
      <c r="X509" s="110">
        <v>0</v>
      </c>
      <c r="Y509" s="110">
        <v>0</v>
      </c>
      <c r="Z509" s="110">
        <v>0</v>
      </c>
      <c r="AA509" s="110">
        <v>0</v>
      </c>
      <c r="AB509" s="110">
        <v>0</v>
      </c>
      <c r="AC509" s="110">
        <v>0</v>
      </c>
      <c r="AD509" s="110">
        <v>0</v>
      </c>
      <c r="AE509" s="110">
        <v>0</v>
      </c>
      <c r="AF509" s="110">
        <v>0</v>
      </c>
      <c r="AG509" s="110">
        <v>0</v>
      </c>
    </row>
    <row r="510" spans="2:33" ht="15">
      <c r="B510" s="110"/>
      <c r="C510" s="110"/>
      <c r="D510" s="110">
        <v>2018</v>
      </c>
      <c r="E510" s="110">
        <v>0</v>
      </c>
      <c r="F510" s="110">
        <v>0</v>
      </c>
      <c r="G510" s="110">
        <v>0</v>
      </c>
      <c r="H510" s="110">
        <v>0</v>
      </c>
      <c r="I510" s="110">
        <v>0</v>
      </c>
      <c r="J510" s="110">
        <v>0</v>
      </c>
      <c r="K510" s="110">
        <v>0</v>
      </c>
      <c r="L510" s="110">
        <v>0</v>
      </c>
      <c r="M510" s="110">
        <v>0</v>
      </c>
      <c r="N510" s="110">
        <v>0</v>
      </c>
      <c r="O510" s="110">
        <v>0</v>
      </c>
      <c r="P510" s="110">
        <v>0</v>
      </c>
      <c r="Q510" s="110">
        <v>0</v>
      </c>
      <c r="R510" s="110">
        <v>0</v>
      </c>
      <c r="S510" s="110">
        <v>0</v>
      </c>
      <c r="T510" s="110">
        <v>0</v>
      </c>
      <c r="U510" s="110">
        <v>0</v>
      </c>
      <c r="V510" s="110">
        <v>0</v>
      </c>
      <c r="W510" s="110">
        <v>0</v>
      </c>
      <c r="X510" s="110">
        <v>0</v>
      </c>
      <c r="Y510" s="110">
        <v>0</v>
      </c>
      <c r="Z510" s="110">
        <v>0</v>
      </c>
      <c r="AA510" s="110">
        <v>0</v>
      </c>
      <c r="AB510" s="110">
        <v>0</v>
      </c>
      <c r="AC510" s="110">
        <v>0</v>
      </c>
      <c r="AD510" s="110">
        <v>0</v>
      </c>
      <c r="AE510" s="110">
        <v>0</v>
      </c>
      <c r="AF510" s="110">
        <v>0</v>
      </c>
      <c r="AG510" s="110">
        <v>0</v>
      </c>
    </row>
    <row r="511" spans="2:33" ht="15">
      <c r="B511" s="110"/>
      <c r="C511" s="110"/>
      <c r="D511" s="110">
        <v>2019</v>
      </c>
      <c r="E511" s="110">
        <v>0</v>
      </c>
      <c r="F511" s="110">
        <v>0</v>
      </c>
      <c r="G511" s="110">
        <v>0</v>
      </c>
      <c r="H511" s="110">
        <v>0</v>
      </c>
      <c r="I511" s="110">
        <v>0</v>
      </c>
      <c r="J511" s="110">
        <v>0</v>
      </c>
      <c r="K511" s="110">
        <v>0</v>
      </c>
      <c r="L511" s="110">
        <v>0</v>
      </c>
      <c r="M511" s="110">
        <v>0</v>
      </c>
      <c r="N511" s="110">
        <v>0</v>
      </c>
      <c r="O511" s="110">
        <v>0</v>
      </c>
      <c r="P511" s="110">
        <v>0</v>
      </c>
      <c r="Q511" s="110">
        <v>0</v>
      </c>
      <c r="R511" s="110">
        <v>0</v>
      </c>
      <c r="S511" s="110">
        <v>0</v>
      </c>
      <c r="T511" s="110">
        <v>0</v>
      </c>
      <c r="U511" s="110">
        <v>0</v>
      </c>
      <c r="V511" s="110">
        <v>0</v>
      </c>
      <c r="W511" s="110">
        <v>0</v>
      </c>
      <c r="X511" s="110">
        <v>0</v>
      </c>
      <c r="Y511" s="110">
        <v>0</v>
      </c>
      <c r="Z511" s="110">
        <v>0</v>
      </c>
      <c r="AA511" s="110">
        <v>0</v>
      </c>
      <c r="AB511" s="110">
        <v>0</v>
      </c>
      <c r="AC511" s="110">
        <v>0</v>
      </c>
      <c r="AD511" s="110">
        <v>0</v>
      </c>
      <c r="AE511" s="110">
        <v>0</v>
      </c>
      <c r="AF511" s="110">
        <v>0</v>
      </c>
      <c r="AG511" s="110">
        <v>0</v>
      </c>
    </row>
    <row r="512" spans="2:33" ht="15">
      <c r="B512" s="110"/>
      <c r="C512" s="110"/>
      <c r="D512" s="110">
        <v>2020</v>
      </c>
      <c r="E512" s="110"/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  <c r="V512" s="110"/>
      <c r="W512" s="110"/>
      <c r="X512" s="110"/>
      <c r="Y512" s="110"/>
      <c r="Z512" s="110"/>
      <c r="AA512" s="110"/>
      <c r="AB512" s="110"/>
      <c r="AC512" s="110"/>
      <c r="AD512" s="110"/>
      <c r="AE512" s="110"/>
      <c r="AF512" s="110"/>
      <c r="AG512" s="110"/>
    </row>
    <row r="513" spans="2:33" ht="15">
      <c r="B513" s="109" t="s">
        <v>335</v>
      </c>
      <c r="C513" s="109" t="s">
        <v>479</v>
      </c>
      <c r="D513" s="109">
        <v>2006</v>
      </c>
      <c r="E513" s="109"/>
      <c r="F513" s="109"/>
      <c r="G513" s="109"/>
      <c r="H513" s="109"/>
      <c r="I513" s="109"/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  <c r="AD513" s="109"/>
      <c r="AE513" s="109"/>
      <c r="AF513" s="109"/>
      <c r="AG513" s="109"/>
    </row>
    <row r="514" spans="2:33" ht="15">
      <c r="B514" s="109"/>
      <c r="C514" s="109"/>
      <c r="D514" s="109">
        <v>2007</v>
      </c>
      <c r="E514" s="109"/>
      <c r="F514" s="109"/>
      <c r="G514" s="109"/>
      <c r="H514" s="109"/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  <c r="AD514" s="109"/>
      <c r="AE514" s="109"/>
      <c r="AF514" s="109"/>
      <c r="AG514" s="109"/>
    </row>
    <row r="515" spans="2:33" ht="15">
      <c r="B515" s="109"/>
      <c r="C515" s="109"/>
      <c r="D515" s="109">
        <v>2008</v>
      </c>
      <c r="E515" s="109"/>
      <c r="F515" s="109"/>
      <c r="G515" s="109"/>
      <c r="H515" s="109"/>
      <c r="I515" s="109"/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  <c r="AD515" s="109"/>
      <c r="AE515" s="109"/>
      <c r="AF515" s="109"/>
      <c r="AG515" s="109"/>
    </row>
    <row r="516" spans="2:33" ht="15">
      <c r="B516" s="109"/>
      <c r="C516" s="109"/>
      <c r="D516" s="109">
        <v>2009</v>
      </c>
      <c r="E516" s="109"/>
      <c r="F516" s="109"/>
      <c r="G516" s="109"/>
      <c r="H516" s="109"/>
      <c r="I516" s="109"/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  <c r="AD516" s="109"/>
      <c r="AE516" s="109"/>
      <c r="AF516" s="109"/>
      <c r="AG516" s="109"/>
    </row>
    <row r="517" spans="2:33" ht="15">
      <c r="B517" s="109"/>
      <c r="C517" s="109"/>
      <c r="D517" s="109">
        <v>2010</v>
      </c>
      <c r="E517" s="109"/>
      <c r="F517" s="109"/>
      <c r="G517" s="109"/>
      <c r="H517" s="109"/>
      <c r="I517" s="109"/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  <c r="AD517" s="109"/>
      <c r="AE517" s="109"/>
      <c r="AF517" s="109"/>
      <c r="AG517" s="109"/>
    </row>
    <row r="518" spans="2:33" ht="15">
      <c r="B518" s="109"/>
      <c r="C518" s="109"/>
      <c r="D518" s="109">
        <v>2011</v>
      </c>
      <c r="E518" s="109"/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  <c r="AD518" s="109"/>
      <c r="AE518" s="109"/>
      <c r="AF518" s="109"/>
      <c r="AG518" s="109"/>
    </row>
    <row r="519" spans="2:33" ht="15">
      <c r="B519" s="109"/>
      <c r="C519" s="109"/>
      <c r="D519" s="109">
        <v>2012</v>
      </c>
      <c r="E519" s="109"/>
      <c r="F519" s="109"/>
      <c r="G519" s="109"/>
      <c r="H519" s="109"/>
      <c r="I519" s="109"/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  <c r="AD519" s="109"/>
      <c r="AE519" s="109"/>
      <c r="AF519" s="109"/>
      <c r="AG519" s="109"/>
    </row>
    <row r="520" spans="2:33" ht="15">
      <c r="B520" s="109"/>
      <c r="C520" s="109"/>
      <c r="D520" s="109">
        <v>2013</v>
      </c>
      <c r="E520" s="109"/>
      <c r="F520" s="109"/>
      <c r="G520" s="109"/>
      <c r="H520" s="109"/>
      <c r="I520" s="109"/>
      <c r="J520" s="109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  <c r="AD520" s="109"/>
      <c r="AE520" s="109"/>
      <c r="AF520" s="109"/>
      <c r="AG520" s="109"/>
    </row>
    <row r="521" spans="2:33" ht="15">
      <c r="B521" s="109"/>
      <c r="C521" s="109"/>
      <c r="D521" s="109">
        <v>2014</v>
      </c>
      <c r="E521" s="109">
        <v>0</v>
      </c>
      <c r="F521" s="109"/>
      <c r="G521" s="109"/>
      <c r="H521" s="109"/>
      <c r="I521" s="109"/>
      <c r="J521" s="109"/>
      <c r="K521" s="109"/>
      <c r="L521" s="109"/>
      <c r="M521" s="109"/>
      <c r="N521" s="109"/>
      <c r="O521" s="109"/>
      <c r="P521" s="109">
        <v>0</v>
      </c>
      <c r="Q521" s="109"/>
      <c r="R521" s="109">
        <v>0</v>
      </c>
      <c r="S521" s="109"/>
      <c r="T521" s="109">
        <v>0</v>
      </c>
      <c r="U521" s="109"/>
      <c r="V521" s="109"/>
      <c r="W521" s="109">
        <v>0</v>
      </c>
      <c r="X521" s="109"/>
      <c r="Y521" s="109">
        <v>0</v>
      </c>
      <c r="Z521" s="109">
        <v>0</v>
      </c>
      <c r="AA521" s="109"/>
      <c r="AB521" s="109">
        <v>0</v>
      </c>
      <c r="AC521" s="109">
        <v>0</v>
      </c>
      <c r="AD521" s="109">
        <v>0</v>
      </c>
      <c r="AE521" s="109"/>
      <c r="AF521" s="109"/>
      <c r="AG521" s="109">
        <v>0</v>
      </c>
    </row>
    <row r="522" spans="2:33" ht="15">
      <c r="B522" s="109"/>
      <c r="C522" s="109"/>
      <c r="D522" s="109">
        <v>2015</v>
      </c>
      <c r="E522" s="109">
        <v>0</v>
      </c>
      <c r="F522" s="109">
        <v>0</v>
      </c>
      <c r="G522" s="109">
        <v>0</v>
      </c>
      <c r="H522" s="109">
        <v>0</v>
      </c>
      <c r="I522" s="109">
        <v>0</v>
      </c>
      <c r="J522" s="109">
        <v>0</v>
      </c>
      <c r="K522" s="109">
        <v>0</v>
      </c>
      <c r="L522" s="109">
        <v>0</v>
      </c>
      <c r="M522" s="109">
        <v>0</v>
      </c>
      <c r="N522" s="109">
        <v>0</v>
      </c>
      <c r="O522" s="109">
        <v>0</v>
      </c>
      <c r="P522" s="109">
        <v>0</v>
      </c>
      <c r="Q522" s="109">
        <v>0</v>
      </c>
      <c r="R522" s="109">
        <v>0</v>
      </c>
      <c r="S522" s="109">
        <v>0</v>
      </c>
      <c r="T522" s="109">
        <v>0</v>
      </c>
      <c r="U522" s="109">
        <v>0</v>
      </c>
      <c r="V522" s="109">
        <v>0</v>
      </c>
      <c r="W522" s="109">
        <v>0</v>
      </c>
      <c r="X522" s="109">
        <v>0</v>
      </c>
      <c r="Y522" s="109">
        <v>0</v>
      </c>
      <c r="Z522" s="109">
        <v>0</v>
      </c>
      <c r="AA522" s="109">
        <v>0</v>
      </c>
      <c r="AB522" s="109">
        <v>0</v>
      </c>
      <c r="AC522" s="109">
        <v>0</v>
      </c>
      <c r="AD522" s="109">
        <v>0</v>
      </c>
      <c r="AE522" s="109">
        <v>0</v>
      </c>
      <c r="AF522" s="109"/>
      <c r="AG522" s="109">
        <v>0</v>
      </c>
    </row>
    <row r="523" spans="2:33" ht="15">
      <c r="B523" s="109"/>
      <c r="C523" s="109"/>
      <c r="D523" s="109">
        <v>2016</v>
      </c>
      <c r="E523" s="109">
        <v>0</v>
      </c>
      <c r="F523" s="109">
        <v>0</v>
      </c>
      <c r="G523" s="109">
        <v>0</v>
      </c>
      <c r="H523" s="109">
        <v>0</v>
      </c>
      <c r="I523" s="109">
        <v>0</v>
      </c>
      <c r="J523" s="109">
        <v>1</v>
      </c>
      <c r="K523" s="109">
        <v>0</v>
      </c>
      <c r="L523" s="109">
        <v>0</v>
      </c>
      <c r="M523" s="109">
        <v>0</v>
      </c>
      <c r="N523" s="109">
        <v>0</v>
      </c>
      <c r="O523" s="109">
        <v>0</v>
      </c>
      <c r="P523" s="109">
        <v>0</v>
      </c>
      <c r="Q523" s="109">
        <v>0</v>
      </c>
      <c r="R523" s="109">
        <v>0</v>
      </c>
      <c r="S523" s="109">
        <v>0</v>
      </c>
      <c r="T523" s="109">
        <v>0</v>
      </c>
      <c r="U523" s="109">
        <v>0</v>
      </c>
      <c r="V523" s="109">
        <v>0</v>
      </c>
      <c r="W523" s="109">
        <v>0</v>
      </c>
      <c r="X523" s="109">
        <v>0</v>
      </c>
      <c r="Y523" s="109">
        <v>0</v>
      </c>
      <c r="Z523" s="109">
        <v>0</v>
      </c>
      <c r="AA523" s="109">
        <v>0</v>
      </c>
      <c r="AB523" s="109">
        <v>0</v>
      </c>
      <c r="AC523" s="109">
        <v>0</v>
      </c>
      <c r="AD523" s="109">
        <v>0</v>
      </c>
      <c r="AE523" s="109">
        <v>0</v>
      </c>
      <c r="AF523" s="109">
        <v>0</v>
      </c>
      <c r="AG523" s="109">
        <v>0</v>
      </c>
    </row>
    <row r="524" spans="2:33" ht="15">
      <c r="B524" s="109"/>
      <c r="C524" s="109"/>
      <c r="D524" s="109">
        <v>2017</v>
      </c>
      <c r="E524" s="109">
        <v>0</v>
      </c>
      <c r="F524" s="109">
        <v>0</v>
      </c>
      <c r="G524" s="109">
        <v>0</v>
      </c>
      <c r="H524" s="109">
        <v>0</v>
      </c>
      <c r="I524" s="109">
        <v>0</v>
      </c>
      <c r="J524" s="109">
        <v>0</v>
      </c>
      <c r="K524" s="109">
        <v>0</v>
      </c>
      <c r="L524" s="109">
        <v>0</v>
      </c>
      <c r="M524" s="109">
        <v>0</v>
      </c>
      <c r="N524" s="109">
        <v>0</v>
      </c>
      <c r="O524" s="109">
        <v>0</v>
      </c>
      <c r="P524" s="109">
        <v>0</v>
      </c>
      <c r="Q524" s="109">
        <v>0</v>
      </c>
      <c r="R524" s="109">
        <v>0</v>
      </c>
      <c r="S524" s="109">
        <v>0</v>
      </c>
      <c r="T524" s="109">
        <v>0</v>
      </c>
      <c r="U524" s="109">
        <v>0</v>
      </c>
      <c r="V524" s="109">
        <v>0</v>
      </c>
      <c r="W524" s="109">
        <v>0</v>
      </c>
      <c r="X524" s="109">
        <v>0</v>
      </c>
      <c r="Y524" s="109">
        <v>0</v>
      </c>
      <c r="Z524" s="109">
        <v>0</v>
      </c>
      <c r="AA524" s="109">
        <v>1</v>
      </c>
      <c r="AB524" s="109">
        <v>0</v>
      </c>
      <c r="AC524" s="109">
        <v>0</v>
      </c>
      <c r="AD524" s="109">
        <v>1</v>
      </c>
      <c r="AE524" s="109">
        <v>0</v>
      </c>
      <c r="AF524" s="109">
        <v>0</v>
      </c>
      <c r="AG524" s="109">
        <v>0</v>
      </c>
    </row>
    <row r="525" spans="2:33" ht="15">
      <c r="B525" s="109"/>
      <c r="C525" s="109"/>
      <c r="D525" s="109">
        <v>2018</v>
      </c>
      <c r="E525" s="109">
        <v>0</v>
      </c>
      <c r="F525" s="109">
        <v>0</v>
      </c>
      <c r="G525" s="109">
        <v>0</v>
      </c>
      <c r="H525" s="109">
        <v>1</v>
      </c>
      <c r="I525" s="109">
        <v>0</v>
      </c>
      <c r="J525" s="109">
        <v>0</v>
      </c>
      <c r="K525" s="109">
        <v>0</v>
      </c>
      <c r="L525" s="109">
        <v>0</v>
      </c>
      <c r="M525" s="109">
        <v>0</v>
      </c>
      <c r="N525" s="109">
        <v>0</v>
      </c>
      <c r="O525" s="109">
        <v>0</v>
      </c>
      <c r="P525" s="109">
        <v>0</v>
      </c>
      <c r="Q525" s="109">
        <v>0</v>
      </c>
      <c r="R525" s="109">
        <v>0</v>
      </c>
      <c r="S525" s="109">
        <v>0</v>
      </c>
      <c r="T525" s="109">
        <v>0</v>
      </c>
      <c r="U525" s="109">
        <v>0</v>
      </c>
      <c r="V525" s="109">
        <v>0</v>
      </c>
      <c r="W525" s="109">
        <v>0</v>
      </c>
      <c r="X525" s="109">
        <v>0</v>
      </c>
      <c r="Y525" s="109">
        <v>0</v>
      </c>
      <c r="Z525" s="109">
        <v>0</v>
      </c>
      <c r="AA525" s="109">
        <v>0</v>
      </c>
      <c r="AB525" s="109">
        <v>0</v>
      </c>
      <c r="AC525" s="109">
        <v>0</v>
      </c>
      <c r="AD525" s="109">
        <v>0</v>
      </c>
      <c r="AE525" s="109">
        <v>0</v>
      </c>
      <c r="AF525" s="109">
        <v>0</v>
      </c>
      <c r="AG525" s="109">
        <v>0</v>
      </c>
    </row>
    <row r="526" spans="2:33" ht="15">
      <c r="B526" s="109"/>
      <c r="C526" s="109"/>
      <c r="D526" s="109">
        <v>2019</v>
      </c>
      <c r="E526" s="109">
        <v>0</v>
      </c>
      <c r="F526" s="109">
        <v>0</v>
      </c>
      <c r="G526" s="109">
        <v>0</v>
      </c>
      <c r="H526" s="109">
        <v>0</v>
      </c>
      <c r="I526" s="109">
        <v>0</v>
      </c>
      <c r="J526" s="109">
        <v>0</v>
      </c>
      <c r="K526" s="109">
        <v>1</v>
      </c>
      <c r="L526" s="109">
        <v>0</v>
      </c>
      <c r="M526" s="109">
        <v>0</v>
      </c>
      <c r="N526" s="109">
        <v>0</v>
      </c>
      <c r="O526" s="109">
        <v>0</v>
      </c>
      <c r="P526" s="109">
        <v>0</v>
      </c>
      <c r="Q526" s="109">
        <v>0</v>
      </c>
      <c r="R526" s="109">
        <v>0</v>
      </c>
      <c r="S526" s="109">
        <v>0</v>
      </c>
      <c r="T526" s="109">
        <v>0</v>
      </c>
      <c r="U526" s="109">
        <v>0</v>
      </c>
      <c r="V526" s="109">
        <v>0</v>
      </c>
      <c r="W526" s="109">
        <v>0</v>
      </c>
      <c r="X526" s="109">
        <v>0</v>
      </c>
      <c r="Y526" s="109">
        <v>0</v>
      </c>
      <c r="Z526" s="109">
        <v>0</v>
      </c>
      <c r="AA526" s="109">
        <v>0</v>
      </c>
      <c r="AB526" s="109">
        <v>0</v>
      </c>
      <c r="AC526" s="109">
        <v>0</v>
      </c>
      <c r="AD526" s="109">
        <v>0</v>
      </c>
      <c r="AE526" s="109">
        <v>0</v>
      </c>
      <c r="AF526" s="109">
        <v>0</v>
      </c>
      <c r="AG526" s="109">
        <v>0</v>
      </c>
    </row>
    <row r="527" spans="2:33" ht="15">
      <c r="B527" s="109"/>
      <c r="C527" s="109"/>
      <c r="D527" s="109">
        <v>2020</v>
      </c>
      <c r="E527" s="109"/>
      <c r="F527" s="109"/>
      <c r="G527" s="109"/>
      <c r="H527" s="109"/>
      <c r="I527" s="109"/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  <c r="AD527" s="109"/>
      <c r="AE527" s="109"/>
      <c r="AF527" s="109"/>
      <c r="AG527" s="109"/>
    </row>
    <row r="528" spans="2:33" ht="15">
      <c r="B528" s="110" t="s">
        <v>316</v>
      </c>
      <c r="C528" s="110" t="s">
        <v>480</v>
      </c>
      <c r="D528" s="110">
        <v>2006</v>
      </c>
      <c r="E528" s="110"/>
      <c r="F528" s="110"/>
      <c r="G528" s="110"/>
      <c r="H528" s="110"/>
      <c r="I528" s="110"/>
      <c r="J528" s="110"/>
      <c r="K528" s="110"/>
      <c r="L528" s="110"/>
      <c r="M528" s="110"/>
      <c r="N528" s="110"/>
      <c r="O528" s="110"/>
      <c r="P528" s="110"/>
      <c r="Q528" s="110"/>
      <c r="R528" s="110"/>
      <c r="S528" s="110"/>
      <c r="T528" s="110"/>
      <c r="U528" s="110"/>
      <c r="V528" s="110"/>
      <c r="W528" s="110"/>
      <c r="X528" s="110"/>
      <c r="Y528" s="110"/>
      <c r="Z528" s="110"/>
      <c r="AA528" s="110"/>
      <c r="AB528" s="110"/>
      <c r="AC528" s="110"/>
      <c r="AD528" s="110"/>
      <c r="AE528" s="110"/>
      <c r="AF528" s="110"/>
      <c r="AG528" s="110"/>
    </row>
    <row r="529" spans="2:33" ht="15">
      <c r="B529" s="110"/>
      <c r="C529" s="110"/>
      <c r="D529" s="110">
        <v>2007</v>
      </c>
      <c r="E529" s="110"/>
      <c r="F529" s="110"/>
      <c r="G529" s="110"/>
      <c r="H529" s="110"/>
      <c r="I529" s="110"/>
      <c r="J529" s="110"/>
      <c r="K529" s="110"/>
      <c r="L529" s="110"/>
      <c r="M529" s="110"/>
      <c r="N529" s="110"/>
      <c r="O529" s="110"/>
      <c r="P529" s="110"/>
      <c r="Q529" s="110"/>
      <c r="R529" s="110"/>
      <c r="S529" s="110"/>
      <c r="T529" s="110"/>
      <c r="U529" s="110"/>
      <c r="V529" s="110"/>
      <c r="W529" s="110"/>
      <c r="X529" s="110"/>
      <c r="Y529" s="110"/>
      <c r="Z529" s="110"/>
      <c r="AA529" s="110"/>
      <c r="AB529" s="110"/>
      <c r="AC529" s="110"/>
      <c r="AD529" s="110"/>
      <c r="AE529" s="110"/>
      <c r="AF529" s="110"/>
      <c r="AG529" s="110"/>
    </row>
    <row r="530" spans="2:33" ht="15">
      <c r="B530" s="110"/>
      <c r="C530" s="110"/>
      <c r="D530" s="110">
        <v>2008</v>
      </c>
      <c r="E530" s="110"/>
      <c r="F530" s="110"/>
      <c r="G530" s="110"/>
      <c r="H530" s="110"/>
      <c r="I530" s="110"/>
      <c r="J530" s="110"/>
      <c r="K530" s="110"/>
      <c r="L530" s="110"/>
      <c r="M530" s="110"/>
      <c r="N530" s="110"/>
      <c r="O530" s="110"/>
      <c r="P530" s="110"/>
      <c r="Q530" s="110"/>
      <c r="R530" s="110"/>
      <c r="S530" s="110"/>
      <c r="T530" s="110"/>
      <c r="U530" s="110"/>
      <c r="V530" s="110"/>
      <c r="W530" s="110"/>
      <c r="X530" s="110"/>
      <c r="Y530" s="110"/>
      <c r="Z530" s="110"/>
      <c r="AA530" s="110"/>
      <c r="AB530" s="110"/>
      <c r="AC530" s="110"/>
      <c r="AD530" s="110"/>
      <c r="AE530" s="110"/>
      <c r="AF530" s="110"/>
      <c r="AG530" s="110"/>
    </row>
    <row r="531" spans="2:33" ht="15">
      <c r="B531" s="110"/>
      <c r="C531" s="110"/>
      <c r="D531" s="110">
        <v>2009</v>
      </c>
      <c r="E531" s="110"/>
      <c r="F531" s="110"/>
      <c r="G531" s="110"/>
      <c r="H531" s="110"/>
      <c r="I531" s="110"/>
      <c r="J531" s="110"/>
      <c r="K531" s="110"/>
      <c r="L531" s="110"/>
      <c r="M531" s="110"/>
      <c r="N531" s="110"/>
      <c r="O531" s="110"/>
      <c r="P531" s="110"/>
      <c r="Q531" s="110"/>
      <c r="R531" s="110"/>
      <c r="S531" s="110"/>
      <c r="T531" s="110"/>
      <c r="U531" s="110"/>
      <c r="V531" s="110"/>
      <c r="W531" s="110"/>
      <c r="X531" s="110"/>
      <c r="Y531" s="110"/>
      <c r="Z531" s="110"/>
      <c r="AA531" s="110"/>
      <c r="AB531" s="110"/>
      <c r="AC531" s="110"/>
      <c r="AD531" s="110"/>
      <c r="AE531" s="110"/>
      <c r="AF531" s="110"/>
      <c r="AG531" s="110"/>
    </row>
    <row r="532" spans="2:33" ht="15">
      <c r="B532" s="110"/>
      <c r="C532" s="110"/>
      <c r="D532" s="110">
        <v>2010</v>
      </c>
      <c r="E532" s="110"/>
      <c r="F532" s="110"/>
      <c r="G532" s="110"/>
      <c r="H532" s="110"/>
      <c r="I532" s="110"/>
      <c r="J532" s="110"/>
      <c r="K532" s="110"/>
      <c r="L532" s="110"/>
      <c r="M532" s="110"/>
      <c r="N532" s="110"/>
      <c r="O532" s="110"/>
      <c r="P532" s="110"/>
      <c r="Q532" s="110"/>
      <c r="R532" s="110"/>
      <c r="S532" s="110"/>
      <c r="T532" s="110"/>
      <c r="U532" s="110"/>
      <c r="V532" s="110"/>
      <c r="W532" s="110"/>
      <c r="X532" s="110"/>
      <c r="Y532" s="110"/>
      <c r="Z532" s="110"/>
      <c r="AA532" s="110"/>
      <c r="AB532" s="110"/>
      <c r="AC532" s="110"/>
      <c r="AD532" s="110"/>
      <c r="AE532" s="110"/>
      <c r="AF532" s="110"/>
      <c r="AG532" s="110"/>
    </row>
    <row r="533" spans="2:33" ht="15">
      <c r="B533" s="110"/>
      <c r="C533" s="110"/>
      <c r="D533" s="110">
        <v>2011</v>
      </c>
      <c r="E533" s="110"/>
      <c r="F533" s="110"/>
      <c r="G533" s="110"/>
      <c r="H533" s="110"/>
      <c r="I533" s="110"/>
      <c r="J533" s="110"/>
      <c r="K533" s="110"/>
      <c r="L533" s="110"/>
      <c r="M533" s="110"/>
      <c r="N533" s="110"/>
      <c r="O533" s="110"/>
      <c r="P533" s="110"/>
      <c r="Q533" s="110"/>
      <c r="R533" s="110"/>
      <c r="S533" s="110"/>
      <c r="T533" s="110"/>
      <c r="U533" s="110"/>
      <c r="V533" s="110"/>
      <c r="W533" s="110"/>
      <c r="X533" s="110"/>
      <c r="Y533" s="110"/>
      <c r="Z533" s="110"/>
      <c r="AA533" s="110"/>
      <c r="AB533" s="110"/>
      <c r="AC533" s="110"/>
      <c r="AD533" s="110"/>
      <c r="AE533" s="110"/>
      <c r="AF533" s="110"/>
      <c r="AG533" s="110"/>
    </row>
    <row r="534" spans="2:33" ht="15">
      <c r="B534" s="110"/>
      <c r="C534" s="110"/>
      <c r="D534" s="110">
        <v>2012</v>
      </c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  <c r="O534" s="110"/>
      <c r="P534" s="110"/>
      <c r="Q534" s="110"/>
      <c r="R534" s="110"/>
      <c r="S534" s="110"/>
      <c r="T534" s="110"/>
      <c r="U534" s="110"/>
      <c r="V534" s="110"/>
      <c r="W534" s="110"/>
      <c r="X534" s="110"/>
      <c r="Y534" s="110"/>
      <c r="Z534" s="110"/>
      <c r="AA534" s="110"/>
      <c r="AB534" s="110"/>
      <c r="AC534" s="110"/>
      <c r="AD534" s="110"/>
      <c r="AE534" s="110"/>
      <c r="AF534" s="110"/>
      <c r="AG534" s="110"/>
    </row>
    <row r="535" spans="2:33" ht="15">
      <c r="B535" s="110"/>
      <c r="C535" s="110"/>
      <c r="D535" s="110">
        <v>2013</v>
      </c>
      <c r="E535" s="110"/>
      <c r="F535" s="110"/>
      <c r="G535" s="110"/>
      <c r="H535" s="110"/>
      <c r="I535" s="110"/>
      <c r="J535" s="110"/>
      <c r="K535" s="110"/>
      <c r="L535" s="110"/>
      <c r="M535" s="110"/>
      <c r="N535" s="110"/>
      <c r="O535" s="110"/>
      <c r="P535" s="110"/>
      <c r="Q535" s="110"/>
      <c r="R535" s="110"/>
      <c r="S535" s="110"/>
      <c r="T535" s="110"/>
      <c r="U535" s="110"/>
      <c r="V535" s="110"/>
      <c r="W535" s="110"/>
      <c r="X535" s="110"/>
      <c r="Y535" s="110"/>
      <c r="Z535" s="110"/>
      <c r="AA535" s="110"/>
      <c r="AB535" s="110"/>
      <c r="AC535" s="110"/>
      <c r="AD535" s="110"/>
      <c r="AE535" s="110"/>
      <c r="AF535" s="110"/>
      <c r="AG535" s="110"/>
    </row>
    <row r="536" spans="2:33" ht="15">
      <c r="B536" s="110"/>
      <c r="C536" s="110"/>
      <c r="D536" s="110">
        <v>2014</v>
      </c>
      <c r="E536" s="110">
        <v>0</v>
      </c>
      <c r="F536" s="110"/>
      <c r="G536" s="110"/>
      <c r="H536" s="110">
        <v>0</v>
      </c>
      <c r="I536" s="110"/>
      <c r="J536" s="110"/>
      <c r="K536" s="110"/>
      <c r="L536" s="110"/>
      <c r="M536" s="110"/>
      <c r="N536" s="110"/>
      <c r="O536" s="110"/>
      <c r="P536" s="110">
        <v>0</v>
      </c>
      <c r="Q536" s="110"/>
      <c r="R536" s="110">
        <v>0</v>
      </c>
      <c r="S536" s="110"/>
      <c r="T536" s="110">
        <v>0</v>
      </c>
      <c r="U536" s="110"/>
      <c r="V536" s="110"/>
      <c r="W536" s="110">
        <v>0</v>
      </c>
      <c r="X536" s="110"/>
      <c r="Y536" s="110">
        <v>0</v>
      </c>
      <c r="Z536" s="110">
        <v>0</v>
      </c>
      <c r="AA536" s="110"/>
      <c r="AB536" s="110">
        <v>0</v>
      </c>
      <c r="AC536" s="110">
        <v>0</v>
      </c>
      <c r="AD536" s="110">
        <v>0</v>
      </c>
      <c r="AE536" s="110"/>
      <c r="AF536" s="110"/>
      <c r="AG536" s="110">
        <v>0</v>
      </c>
    </row>
    <row r="537" spans="2:33" ht="15">
      <c r="B537" s="110"/>
      <c r="C537" s="110"/>
      <c r="D537" s="110">
        <v>2015</v>
      </c>
      <c r="E537" s="110">
        <v>0</v>
      </c>
      <c r="F537" s="110">
        <v>0</v>
      </c>
      <c r="G537" s="110">
        <v>0</v>
      </c>
      <c r="H537" s="110">
        <v>0</v>
      </c>
      <c r="I537" s="110">
        <v>0</v>
      </c>
      <c r="J537" s="110">
        <v>0</v>
      </c>
      <c r="K537" s="110">
        <v>0</v>
      </c>
      <c r="L537" s="110">
        <v>0</v>
      </c>
      <c r="M537" s="110">
        <v>0</v>
      </c>
      <c r="N537" s="110">
        <v>0</v>
      </c>
      <c r="O537" s="110">
        <v>0</v>
      </c>
      <c r="P537" s="110">
        <v>0</v>
      </c>
      <c r="Q537" s="110">
        <v>0</v>
      </c>
      <c r="R537" s="110">
        <v>0</v>
      </c>
      <c r="S537" s="110">
        <v>0</v>
      </c>
      <c r="T537" s="110">
        <v>0</v>
      </c>
      <c r="U537" s="110">
        <v>0</v>
      </c>
      <c r="V537" s="110">
        <v>0</v>
      </c>
      <c r="W537" s="110">
        <v>0</v>
      </c>
      <c r="X537" s="110">
        <v>0</v>
      </c>
      <c r="Y537" s="110">
        <v>0</v>
      </c>
      <c r="Z537" s="110">
        <v>0</v>
      </c>
      <c r="AA537" s="110">
        <v>0</v>
      </c>
      <c r="AB537" s="110">
        <v>0</v>
      </c>
      <c r="AC537" s="110">
        <v>0</v>
      </c>
      <c r="AD537" s="110">
        <v>0</v>
      </c>
      <c r="AE537" s="110">
        <v>0</v>
      </c>
      <c r="AF537" s="110"/>
      <c r="AG537" s="110">
        <v>0</v>
      </c>
    </row>
    <row r="538" spans="2:33" ht="15">
      <c r="B538" s="110"/>
      <c r="C538" s="110"/>
      <c r="D538" s="110">
        <v>2016</v>
      </c>
      <c r="E538" s="110">
        <v>0</v>
      </c>
      <c r="F538" s="110">
        <v>0</v>
      </c>
      <c r="G538" s="111">
        <v>12</v>
      </c>
      <c r="H538" s="110">
        <v>0</v>
      </c>
      <c r="I538" s="110">
        <v>0</v>
      </c>
      <c r="J538" s="110">
        <v>0</v>
      </c>
      <c r="K538" s="110">
        <v>0</v>
      </c>
      <c r="L538" s="110">
        <v>0</v>
      </c>
      <c r="M538" s="110">
        <v>0</v>
      </c>
      <c r="N538" s="110">
        <v>0</v>
      </c>
      <c r="O538" s="110">
        <v>0</v>
      </c>
      <c r="P538" s="110">
        <v>0</v>
      </c>
      <c r="Q538" s="110">
        <v>0</v>
      </c>
      <c r="R538" s="110">
        <v>0</v>
      </c>
      <c r="S538" s="110">
        <v>0</v>
      </c>
      <c r="T538" s="110">
        <v>0</v>
      </c>
      <c r="U538" s="110">
        <v>0</v>
      </c>
      <c r="V538" s="110">
        <v>0</v>
      </c>
      <c r="W538" s="110">
        <v>0</v>
      </c>
      <c r="X538" s="110">
        <v>0</v>
      </c>
      <c r="Y538" s="110">
        <v>0</v>
      </c>
      <c r="Z538" s="110">
        <v>0</v>
      </c>
      <c r="AA538" s="110">
        <v>0</v>
      </c>
      <c r="AB538" s="110">
        <v>0</v>
      </c>
      <c r="AC538" s="110">
        <v>0</v>
      </c>
      <c r="AD538" s="110">
        <v>0</v>
      </c>
      <c r="AE538" s="110">
        <v>0</v>
      </c>
      <c r="AF538" s="110">
        <v>0</v>
      </c>
      <c r="AG538" s="110">
        <v>0</v>
      </c>
    </row>
    <row r="539" spans="2:33" ht="15">
      <c r="B539" s="110"/>
      <c r="C539" s="110"/>
      <c r="D539" s="110">
        <v>2017</v>
      </c>
      <c r="E539" s="110">
        <v>0</v>
      </c>
      <c r="F539" s="110">
        <v>0</v>
      </c>
      <c r="G539" s="110">
        <v>0</v>
      </c>
      <c r="H539" s="110">
        <v>0</v>
      </c>
      <c r="I539" s="110">
        <v>0</v>
      </c>
      <c r="J539" s="110">
        <v>0</v>
      </c>
      <c r="K539" s="110">
        <v>0</v>
      </c>
      <c r="L539" s="110">
        <v>0</v>
      </c>
      <c r="M539" s="110">
        <v>0</v>
      </c>
      <c r="N539" s="110">
        <v>0</v>
      </c>
      <c r="O539" s="110">
        <v>0</v>
      </c>
      <c r="P539" s="110">
        <v>0</v>
      </c>
      <c r="Q539" s="110">
        <v>0</v>
      </c>
      <c r="R539" s="110">
        <v>0</v>
      </c>
      <c r="S539" s="110">
        <v>0</v>
      </c>
      <c r="T539" s="110">
        <v>0</v>
      </c>
      <c r="U539" s="110">
        <v>0</v>
      </c>
      <c r="V539" s="110">
        <v>0</v>
      </c>
      <c r="W539" s="110">
        <v>0</v>
      </c>
      <c r="X539" s="110">
        <v>0</v>
      </c>
      <c r="Y539" s="110">
        <v>0</v>
      </c>
      <c r="Z539" s="110">
        <v>0</v>
      </c>
      <c r="AA539" s="110">
        <v>0</v>
      </c>
      <c r="AB539" s="110">
        <v>0</v>
      </c>
      <c r="AC539" s="110">
        <v>0</v>
      </c>
      <c r="AD539" s="110">
        <v>0</v>
      </c>
      <c r="AE539" s="110">
        <v>0</v>
      </c>
      <c r="AF539" s="110">
        <v>0</v>
      </c>
      <c r="AG539" s="110">
        <v>0</v>
      </c>
    </row>
    <row r="540" spans="2:33" ht="15">
      <c r="B540" s="110"/>
      <c r="C540" s="110"/>
      <c r="D540" s="110">
        <v>2018</v>
      </c>
      <c r="E540" s="110">
        <v>0</v>
      </c>
      <c r="F540" s="110">
        <v>0</v>
      </c>
      <c r="G540" s="110">
        <v>0</v>
      </c>
      <c r="H540" s="110">
        <v>0</v>
      </c>
      <c r="I540" s="110">
        <v>0</v>
      </c>
      <c r="J540" s="110">
        <v>0</v>
      </c>
      <c r="K540" s="110">
        <v>0</v>
      </c>
      <c r="L540" s="110">
        <v>0</v>
      </c>
      <c r="M540" s="110">
        <v>0</v>
      </c>
      <c r="N540" s="110">
        <v>0</v>
      </c>
      <c r="O540" s="110">
        <v>0</v>
      </c>
      <c r="P540" s="110">
        <v>0</v>
      </c>
      <c r="Q540" s="110">
        <v>0</v>
      </c>
      <c r="R540" s="110">
        <v>0</v>
      </c>
      <c r="S540" s="110">
        <v>0</v>
      </c>
      <c r="T540" s="110">
        <v>0</v>
      </c>
      <c r="U540" s="110">
        <v>0</v>
      </c>
      <c r="V540" s="110">
        <v>0</v>
      </c>
      <c r="W540" s="110">
        <v>0</v>
      </c>
      <c r="X540" s="110">
        <v>0</v>
      </c>
      <c r="Y540" s="110">
        <v>0</v>
      </c>
      <c r="Z540" s="110">
        <v>0</v>
      </c>
      <c r="AA540" s="110">
        <v>0</v>
      </c>
      <c r="AB540" s="110">
        <v>0</v>
      </c>
      <c r="AC540" s="110">
        <v>0</v>
      </c>
      <c r="AD540" s="110">
        <v>0</v>
      </c>
      <c r="AE540" s="110">
        <v>0</v>
      </c>
      <c r="AF540" s="110">
        <v>0</v>
      </c>
      <c r="AG540" s="110">
        <v>0</v>
      </c>
    </row>
    <row r="541" spans="2:33" ht="15">
      <c r="B541" s="110"/>
      <c r="C541" s="110"/>
      <c r="D541" s="110">
        <v>2019</v>
      </c>
      <c r="E541" s="110">
        <v>0</v>
      </c>
      <c r="F541" s="110">
        <v>0</v>
      </c>
      <c r="G541" s="110">
        <v>0</v>
      </c>
      <c r="H541" s="110">
        <v>0</v>
      </c>
      <c r="I541" s="110">
        <v>0</v>
      </c>
      <c r="J541" s="110">
        <v>0</v>
      </c>
      <c r="K541" s="110">
        <v>0</v>
      </c>
      <c r="L541" s="110">
        <v>0</v>
      </c>
      <c r="M541" s="110">
        <v>0</v>
      </c>
      <c r="N541" s="110">
        <v>0</v>
      </c>
      <c r="O541" s="110">
        <v>0</v>
      </c>
      <c r="P541" s="110">
        <v>0</v>
      </c>
      <c r="Q541" s="110">
        <v>0</v>
      </c>
      <c r="R541" s="110">
        <v>0</v>
      </c>
      <c r="S541" s="110">
        <v>0</v>
      </c>
      <c r="T541" s="110">
        <v>0</v>
      </c>
      <c r="U541" s="110">
        <v>0</v>
      </c>
      <c r="V541" s="110">
        <v>0</v>
      </c>
      <c r="W541" s="110">
        <v>0</v>
      </c>
      <c r="X541" s="110">
        <v>0</v>
      </c>
      <c r="Y541" s="110">
        <v>0</v>
      </c>
      <c r="Z541" s="110">
        <v>0</v>
      </c>
      <c r="AA541" s="110">
        <v>0</v>
      </c>
      <c r="AB541" s="110">
        <v>0</v>
      </c>
      <c r="AC541" s="110">
        <v>0</v>
      </c>
      <c r="AD541" s="110">
        <v>0</v>
      </c>
      <c r="AE541" s="110">
        <v>0</v>
      </c>
      <c r="AF541" s="110">
        <v>0</v>
      </c>
      <c r="AG541" s="110">
        <v>0</v>
      </c>
    </row>
    <row r="542" spans="2:33" ht="15">
      <c r="B542" s="110"/>
      <c r="C542" s="110"/>
      <c r="D542" s="110">
        <v>2020</v>
      </c>
      <c r="E542" s="110"/>
      <c r="F542" s="110"/>
      <c r="G542" s="110"/>
      <c r="H542" s="110"/>
      <c r="I542" s="110"/>
      <c r="J542" s="110"/>
      <c r="K542" s="110"/>
      <c r="L542" s="110"/>
      <c r="M542" s="110"/>
      <c r="N542" s="110"/>
      <c r="O542" s="110"/>
      <c r="P542" s="110"/>
      <c r="Q542" s="110"/>
      <c r="R542" s="110"/>
      <c r="S542" s="110"/>
      <c r="T542" s="110"/>
      <c r="U542" s="110"/>
      <c r="V542" s="110"/>
      <c r="W542" s="110"/>
      <c r="X542" s="110"/>
      <c r="Y542" s="110"/>
      <c r="Z542" s="110"/>
      <c r="AA542" s="110"/>
      <c r="AB542" s="110"/>
      <c r="AC542" s="110"/>
      <c r="AD542" s="110"/>
      <c r="AE542" s="110"/>
      <c r="AF542" s="110"/>
      <c r="AG542" s="110"/>
    </row>
    <row r="543" spans="2:33" ht="15">
      <c r="B543" s="109" t="s">
        <v>317</v>
      </c>
      <c r="C543" s="109" t="s">
        <v>481</v>
      </c>
      <c r="D543" s="109">
        <v>2006</v>
      </c>
      <c r="E543" s="109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  <c r="AD543" s="109"/>
      <c r="AE543" s="109"/>
      <c r="AF543" s="109"/>
      <c r="AG543" s="109"/>
    </row>
    <row r="544" spans="2:33" ht="15">
      <c r="B544" s="109"/>
      <c r="C544" s="109"/>
      <c r="D544" s="109">
        <v>2007</v>
      </c>
      <c r="E544" s="109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  <c r="AD544" s="109"/>
      <c r="AE544" s="109"/>
      <c r="AF544" s="109"/>
      <c r="AG544" s="109"/>
    </row>
    <row r="545" spans="2:33" ht="15">
      <c r="B545" s="109"/>
      <c r="C545" s="109"/>
      <c r="D545" s="109">
        <v>2008</v>
      </c>
      <c r="E545" s="109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  <c r="AD545" s="109"/>
      <c r="AE545" s="109"/>
      <c r="AF545" s="109"/>
      <c r="AG545" s="109"/>
    </row>
    <row r="546" spans="2:33" ht="15">
      <c r="B546" s="109"/>
      <c r="C546" s="109"/>
      <c r="D546" s="109">
        <v>2009</v>
      </c>
      <c r="E546" s="109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  <c r="AD546" s="109"/>
      <c r="AE546" s="109"/>
      <c r="AF546" s="109"/>
      <c r="AG546" s="109"/>
    </row>
    <row r="547" spans="2:33" ht="15">
      <c r="B547" s="109"/>
      <c r="C547" s="109"/>
      <c r="D547" s="109">
        <v>2010</v>
      </c>
      <c r="E547" s="109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  <c r="AD547" s="109"/>
      <c r="AE547" s="109"/>
      <c r="AF547" s="109"/>
      <c r="AG547" s="109"/>
    </row>
    <row r="548" spans="2:33" ht="15">
      <c r="B548" s="109"/>
      <c r="C548" s="109"/>
      <c r="D548" s="109">
        <v>2011</v>
      </c>
      <c r="E548" s="109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  <c r="AD548" s="109"/>
      <c r="AE548" s="109"/>
      <c r="AF548" s="109"/>
      <c r="AG548" s="109"/>
    </row>
    <row r="549" spans="2:33" ht="15">
      <c r="B549" s="109"/>
      <c r="C549" s="109"/>
      <c r="D549" s="109">
        <v>2012</v>
      </c>
      <c r="E549" s="109"/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  <c r="AD549" s="109"/>
      <c r="AE549" s="109"/>
      <c r="AF549" s="109"/>
      <c r="AG549" s="109"/>
    </row>
    <row r="550" spans="2:33" ht="15">
      <c r="B550" s="109"/>
      <c r="C550" s="109"/>
      <c r="D550" s="109">
        <v>2013</v>
      </c>
      <c r="E550" s="109"/>
      <c r="F550" s="109"/>
      <c r="G550" s="109"/>
      <c r="H550" s="109"/>
      <c r="I550" s="109"/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  <c r="AD550" s="109"/>
      <c r="AE550" s="109"/>
      <c r="AF550" s="109"/>
      <c r="AG550" s="109"/>
    </row>
    <row r="551" spans="2:33" ht="15">
      <c r="B551" s="109"/>
      <c r="C551" s="109"/>
      <c r="D551" s="109">
        <v>2014</v>
      </c>
      <c r="E551" s="109">
        <v>0</v>
      </c>
      <c r="F551" s="109"/>
      <c r="G551" s="109"/>
      <c r="H551" s="109">
        <v>0</v>
      </c>
      <c r="I551" s="109"/>
      <c r="J551" s="109"/>
      <c r="K551" s="109"/>
      <c r="L551" s="109"/>
      <c r="M551" s="109"/>
      <c r="N551" s="109"/>
      <c r="O551" s="109"/>
      <c r="P551" s="109">
        <v>0</v>
      </c>
      <c r="Q551" s="109"/>
      <c r="R551" s="109">
        <v>0</v>
      </c>
      <c r="S551" s="109"/>
      <c r="T551" s="109">
        <v>0</v>
      </c>
      <c r="U551" s="109"/>
      <c r="V551" s="109"/>
      <c r="W551" s="109">
        <v>0</v>
      </c>
      <c r="X551" s="109"/>
      <c r="Y551" s="109">
        <v>0</v>
      </c>
      <c r="Z551" s="109">
        <v>0</v>
      </c>
      <c r="AA551" s="109"/>
      <c r="AB551" s="109">
        <v>0</v>
      </c>
      <c r="AC551" s="109">
        <v>0</v>
      </c>
      <c r="AD551" s="109">
        <v>0</v>
      </c>
      <c r="AE551" s="109"/>
      <c r="AF551" s="109"/>
      <c r="AG551" s="109">
        <v>0</v>
      </c>
    </row>
    <row r="552" spans="2:33" ht="15">
      <c r="B552" s="109"/>
      <c r="C552" s="109"/>
      <c r="D552" s="109">
        <v>2015</v>
      </c>
      <c r="E552" s="109">
        <v>0</v>
      </c>
      <c r="F552" s="109">
        <v>0</v>
      </c>
      <c r="G552" s="109">
        <v>0</v>
      </c>
      <c r="H552" s="109">
        <v>0</v>
      </c>
      <c r="I552" s="109">
        <v>0</v>
      </c>
      <c r="J552" s="109">
        <v>0</v>
      </c>
      <c r="K552" s="109">
        <v>0</v>
      </c>
      <c r="L552" s="109">
        <v>0</v>
      </c>
      <c r="M552" s="109">
        <v>0</v>
      </c>
      <c r="N552" s="109">
        <v>0</v>
      </c>
      <c r="O552" s="109">
        <v>0</v>
      </c>
      <c r="P552" s="109">
        <v>0</v>
      </c>
      <c r="Q552" s="109">
        <v>1</v>
      </c>
      <c r="R552" s="109">
        <v>0</v>
      </c>
      <c r="S552" s="109">
        <v>0</v>
      </c>
      <c r="T552" s="109">
        <v>0</v>
      </c>
      <c r="U552" s="109">
        <v>0</v>
      </c>
      <c r="V552" s="109">
        <v>0</v>
      </c>
      <c r="W552" s="109">
        <v>0</v>
      </c>
      <c r="X552" s="109">
        <v>0</v>
      </c>
      <c r="Y552" s="109">
        <v>0</v>
      </c>
      <c r="Z552" s="109">
        <v>0</v>
      </c>
      <c r="AA552" s="109">
        <v>0</v>
      </c>
      <c r="AB552" s="109">
        <v>0</v>
      </c>
      <c r="AC552" s="109">
        <v>0</v>
      </c>
      <c r="AD552" s="109">
        <v>0</v>
      </c>
      <c r="AE552" s="109">
        <v>0</v>
      </c>
      <c r="AF552" s="109"/>
      <c r="AG552" s="109">
        <v>0</v>
      </c>
    </row>
    <row r="553" spans="2:33" ht="15">
      <c r="B553" s="109"/>
      <c r="C553" s="109"/>
      <c r="D553" s="109">
        <v>2016</v>
      </c>
      <c r="E553" s="109">
        <v>0</v>
      </c>
      <c r="F553" s="109">
        <v>0</v>
      </c>
      <c r="G553" s="109">
        <v>0</v>
      </c>
      <c r="H553" s="109">
        <v>0</v>
      </c>
      <c r="I553" s="109">
        <v>0</v>
      </c>
      <c r="J553" s="109">
        <v>0</v>
      </c>
      <c r="K553" s="109">
        <v>0</v>
      </c>
      <c r="L553" s="109">
        <v>0</v>
      </c>
      <c r="M553" s="109">
        <v>0</v>
      </c>
      <c r="N553" s="109">
        <v>0</v>
      </c>
      <c r="O553" s="109">
        <v>0</v>
      </c>
      <c r="P553" s="109">
        <v>0</v>
      </c>
      <c r="Q553" s="109">
        <v>0</v>
      </c>
      <c r="R553" s="109">
        <v>0</v>
      </c>
      <c r="S553" s="109">
        <v>0</v>
      </c>
      <c r="T553" s="109">
        <v>0</v>
      </c>
      <c r="U553" s="109">
        <v>0</v>
      </c>
      <c r="V553" s="109">
        <v>0</v>
      </c>
      <c r="W553" s="109">
        <v>0</v>
      </c>
      <c r="X553" s="109">
        <v>0</v>
      </c>
      <c r="Y553" s="109">
        <v>0</v>
      </c>
      <c r="Z553" s="109">
        <v>0</v>
      </c>
      <c r="AA553" s="109">
        <v>0</v>
      </c>
      <c r="AB553" s="109">
        <v>0</v>
      </c>
      <c r="AC553" s="109">
        <v>0</v>
      </c>
      <c r="AD553" s="109">
        <v>0</v>
      </c>
      <c r="AE553" s="109">
        <v>0</v>
      </c>
      <c r="AF553" s="109">
        <v>0</v>
      </c>
      <c r="AG553" s="109">
        <v>0</v>
      </c>
    </row>
    <row r="554" spans="2:33" ht="15">
      <c r="B554" s="109"/>
      <c r="C554" s="109"/>
      <c r="D554" s="109">
        <v>2017</v>
      </c>
      <c r="E554" s="109">
        <v>0</v>
      </c>
      <c r="F554" s="109">
        <v>0</v>
      </c>
      <c r="G554" s="109">
        <v>0</v>
      </c>
      <c r="H554" s="109">
        <v>0</v>
      </c>
      <c r="I554" s="109">
        <v>0</v>
      </c>
      <c r="J554" s="109">
        <v>0</v>
      </c>
      <c r="K554" s="109">
        <v>0</v>
      </c>
      <c r="L554" s="109">
        <v>0</v>
      </c>
      <c r="M554" s="109">
        <v>0</v>
      </c>
      <c r="N554" s="109">
        <v>0</v>
      </c>
      <c r="O554" s="109">
        <v>0</v>
      </c>
      <c r="P554" s="109">
        <v>0</v>
      </c>
      <c r="Q554" s="109">
        <v>0</v>
      </c>
      <c r="R554" s="109">
        <v>0</v>
      </c>
      <c r="S554" s="109">
        <v>0</v>
      </c>
      <c r="T554" s="109">
        <v>0</v>
      </c>
      <c r="U554" s="109">
        <v>0</v>
      </c>
      <c r="V554" s="109">
        <v>0</v>
      </c>
      <c r="W554" s="109">
        <v>0</v>
      </c>
      <c r="X554" s="109">
        <v>0</v>
      </c>
      <c r="Y554" s="109">
        <v>0</v>
      </c>
      <c r="Z554" s="109">
        <v>0</v>
      </c>
      <c r="AA554" s="109">
        <v>0</v>
      </c>
      <c r="AB554" s="109">
        <v>0</v>
      </c>
      <c r="AC554" s="109">
        <v>0</v>
      </c>
      <c r="AD554" s="109">
        <v>0</v>
      </c>
      <c r="AE554" s="109">
        <v>0</v>
      </c>
      <c r="AF554" s="109">
        <v>0</v>
      </c>
      <c r="AG554" s="109">
        <v>0</v>
      </c>
    </row>
    <row r="555" spans="2:33" ht="15">
      <c r="B555" s="109"/>
      <c r="C555" s="109"/>
      <c r="D555" s="109">
        <v>2018</v>
      </c>
      <c r="E555" s="109">
        <v>0</v>
      </c>
      <c r="F555" s="109">
        <v>0</v>
      </c>
      <c r="G555" s="109">
        <v>0</v>
      </c>
      <c r="H555" s="109">
        <v>0</v>
      </c>
      <c r="I555" s="109">
        <v>0</v>
      </c>
      <c r="J555" s="109">
        <v>0</v>
      </c>
      <c r="K555" s="109">
        <v>0</v>
      </c>
      <c r="L555" s="109">
        <v>0</v>
      </c>
      <c r="M555" s="109">
        <v>0</v>
      </c>
      <c r="N555" s="109">
        <v>0</v>
      </c>
      <c r="O555" s="109">
        <v>0</v>
      </c>
      <c r="P555" s="109">
        <v>0</v>
      </c>
      <c r="Q555" s="109">
        <v>0</v>
      </c>
      <c r="R555" s="109">
        <v>0</v>
      </c>
      <c r="S555" s="109">
        <v>0</v>
      </c>
      <c r="T555" s="109">
        <v>0</v>
      </c>
      <c r="U555" s="109">
        <v>0</v>
      </c>
      <c r="V555" s="109">
        <v>0</v>
      </c>
      <c r="W555" s="109">
        <v>0</v>
      </c>
      <c r="X555" s="109">
        <v>0</v>
      </c>
      <c r="Y555" s="109">
        <v>0</v>
      </c>
      <c r="Z555" s="109">
        <v>0</v>
      </c>
      <c r="AA555" s="109">
        <v>0</v>
      </c>
      <c r="AB555" s="109">
        <v>0</v>
      </c>
      <c r="AC555" s="109">
        <v>0</v>
      </c>
      <c r="AD555" s="109">
        <v>0</v>
      </c>
      <c r="AE555" s="109">
        <v>0</v>
      </c>
      <c r="AF555" s="109">
        <v>0</v>
      </c>
      <c r="AG555" s="109">
        <v>0</v>
      </c>
    </row>
    <row r="556" spans="2:33" ht="15">
      <c r="B556" s="109"/>
      <c r="C556" s="109"/>
      <c r="D556" s="109">
        <v>2019</v>
      </c>
      <c r="E556" s="109">
        <v>0</v>
      </c>
      <c r="F556" s="109">
        <v>0</v>
      </c>
      <c r="G556" s="109">
        <v>0</v>
      </c>
      <c r="H556" s="109">
        <v>0</v>
      </c>
      <c r="I556" s="109">
        <v>0</v>
      </c>
      <c r="J556" s="109">
        <v>0</v>
      </c>
      <c r="K556" s="109">
        <v>0</v>
      </c>
      <c r="L556" s="109">
        <v>0</v>
      </c>
      <c r="M556" s="109">
        <v>0</v>
      </c>
      <c r="N556" s="109">
        <v>0</v>
      </c>
      <c r="O556" s="109">
        <v>0</v>
      </c>
      <c r="P556" s="109">
        <v>0</v>
      </c>
      <c r="Q556" s="109">
        <v>0</v>
      </c>
      <c r="R556" s="109">
        <v>0</v>
      </c>
      <c r="S556" s="109">
        <v>0</v>
      </c>
      <c r="T556" s="109">
        <v>0</v>
      </c>
      <c r="U556" s="109">
        <v>0</v>
      </c>
      <c r="V556" s="109">
        <v>0</v>
      </c>
      <c r="W556" s="109">
        <v>0</v>
      </c>
      <c r="X556" s="109">
        <v>0</v>
      </c>
      <c r="Y556" s="109">
        <v>0</v>
      </c>
      <c r="Z556" s="109">
        <v>0</v>
      </c>
      <c r="AA556" s="109">
        <v>0</v>
      </c>
      <c r="AB556" s="109">
        <v>0</v>
      </c>
      <c r="AC556" s="109">
        <v>0</v>
      </c>
      <c r="AD556" s="109">
        <v>0</v>
      </c>
      <c r="AE556" s="109">
        <v>0</v>
      </c>
      <c r="AF556" s="109">
        <v>0</v>
      </c>
      <c r="AG556" s="109">
        <v>0</v>
      </c>
    </row>
    <row r="557" spans="2:33" ht="15">
      <c r="B557" s="109"/>
      <c r="C557" s="109"/>
      <c r="D557" s="109">
        <v>2020</v>
      </c>
      <c r="E557" s="109"/>
      <c r="F557" s="109"/>
      <c r="G557" s="109"/>
      <c r="H557" s="109"/>
      <c r="I557" s="109"/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  <c r="AD557" s="109"/>
      <c r="AE557" s="109"/>
      <c r="AF557" s="109"/>
      <c r="AG557" s="109"/>
    </row>
    <row r="558" spans="2:33" ht="15">
      <c r="B558" s="110" t="s">
        <v>318</v>
      </c>
      <c r="C558" s="110" t="s">
        <v>482</v>
      </c>
      <c r="D558" s="110">
        <v>2006</v>
      </c>
      <c r="E558" s="110"/>
      <c r="F558" s="110"/>
      <c r="G558" s="110"/>
      <c r="H558" s="110"/>
      <c r="I558" s="110"/>
      <c r="J558" s="110"/>
      <c r="K558" s="110"/>
      <c r="L558" s="110"/>
      <c r="M558" s="110"/>
      <c r="N558" s="110"/>
      <c r="O558" s="110"/>
      <c r="P558" s="110"/>
      <c r="Q558" s="110"/>
      <c r="R558" s="110"/>
      <c r="S558" s="110"/>
      <c r="T558" s="110"/>
      <c r="U558" s="110"/>
      <c r="V558" s="110"/>
      <c r="W558" s="110"/>
      <c r="X558" s="110"/>
      <c r="Y558" s="110"/>
      <c r="Z558" s="110"/>
      <c r="AA558" s="110"/>
      <c r="AB558" s="110"/>
      <c r="AC558" s="110"/>
      <c r="AD558" s="110"/>
      <c r="AE558" s="110"/>
      <c r="AF558" s="110"/>
      <c r="AG558" s="110"/>
    </row>
    <row r="559" spans="2:33" ht="15">
      <c r="B559" s="110"/>
      <c r="C559" s="110"/>
      <c r="D559" s="110">
        <v>2007</v>
      </c>
      <c r="E559" s="110"/>
      <c r="F559" s="110"/>
      <c r="G559" s="110"/>
      <c r="H559" s="110"/>
      <c r="I559" s="110"/>
      <c r="J559" s="110"/>
      <c r="K559" s="110"/>
      <c r="L559" s="110"/>
      <c r="M559" s="110"/>
      <c r="N559" s="110"/>
      <c r="O559" s="110"/>
      <c r="P559" s="110"/>
      <c r="Q559" s="110"/>
      <c r="R559" s="110"/>
      <c r="S559" s="110"/>
      <c r="T559" s="110"/>
      <c r="U559" s="110"/>
      <c r="V559" s="110"/>
      <c r="W559" s="110"/>
      <c r="X559" s="110"/>
      <c r="Y559" s="110"/>
      <c r="Z559" s="110"/>
      <c r="AA559" s="110"/>
      <c r="AB559" s="110"/>
      <c r="AC559" s="110"/>
      <c r="AD559" s="110"/>
      <c r="AE559" s="110"/>
      <c r="AF559" s="110"/>
      <c r="AG559" s="110"/>
    </row>
    <row r="560" spans="2:33" ht="15">
      <c r="B560" s="110"/>
      <c r="C560" s="110"/>
      <c r="D560" s="110">
        <v>2008</v>
      </c>
      <c r="E560" s="110"/>
      <c r="F560" s="110"/>
      <c r="G560" s="110"/>
      <c r="H560" s="110"/>
      <c r="I560" s="110"/>
      <c r="J560" s="110"/>
      <c r="K560" s="110"/>
      <c r="L560" s="110"/>
      <c r="M560" s="110"/>
      <c r="N560" s="110"/>
      <c r="O560" s="110"/>
      <c r="P560" s="110"/>
      <c r="Q560" s="110"/>
      <c r="R560" s="110"/>
      <c r="S560" s="110"/>
      <c r="T560" s="110"/>
      <c r="U560" s="110"/>
      <c r="V560" s="110"/>
      <c r="W560" s="110"/>
      <c r="X560" s="110"/>
      <c r="Y560" s="110"/>
      <c r="Z560" s="110"/>
      <c r="AA560" s="110"/>
      <c r="AB560" s="110"/>
      <c r="AC560" s="110"/>
      <c r="AD560" s="110"/>
      <c r="AE560" s="110"/>
      <c r="AF560" s="110"/>
      <c r="AG560" s="110"/>
    </row>
    <row r="561" spans="2:33" ht="15">
      <c r="B561" s="110"/>
      <c r="C561" s="110"/>
      <c r="D561" s="110">
        <v>2009</v>
      </c>
      <c r="E561" s="110"/>
      <c r="F561" s="110"/>
      <c r="G561" s="110"/>
      <c r="H561" s="110"/>
      <c r="I561" s="110"/>
      <c r="J561" s="110"/>
      <c r="K561" s="110"/>
      <c r="L561" s="110"/>
      <c r="M561" s="110"/>
      <c r="N561" s="110"/>
      <c r="O561" s="110"/>
      <c r="P561" s="110"/>
      <c r="Q561" s="110"/>
      <c r="R561" s="110"/>
      <c r="S561" s="110"/>
      <c r="T561" s="110"/>
      <c r="U561" s="110"/>
      <c r="V561" s="110"/>
      <c r="W561" s="110"/>
      <c r="X561" s="110"/>
      <c r="Y561" s="110"/>
      <c r="Z561" s="110"/>
      <c r="AA561" s="110"/>
      <c r="AB561" s="110"/>
      <c r="AC561" s="110"/>
      <c r="AD561" s="110"/>
      <c r="AE561" s="110"/>
      <c r="AF561" s="110"/>
      <c r="AG561" s="110"/>
    </row>
    <row r="562" spans="2:33" ht="15">
      <c r="B562" s="110"/>
      <c r="C562" s="110"/>
      <c r="D562" s="110">
        <v>2010</v>
      </c>
      <c r="E562" s="110"/>
      <c r="F562" s="110"/>
      <c r="G562" s="110"/>
      <c r="H562" s="110"/>
      <c r="I562" s="110"/>
      <c r="J562" s="110"/>
      <c r="K562" s="110"/>
      <c r="L562" s="110"/>
      <c r="M562" s="110"/>
      <c r="N562" s="110"/>
      <c r="O562" s="110"/>
      <c r="P562" s="110"/>
      <c r="Q562" s="110"/>
      <c r="R562" s="110"/>
      <c r="S562" s="110"/>
      <c r="T562" s="110"/>
      <c r="U562" s="110"/>
      <c r="V562" s="110"/>
      <c r="W562" s="110"/>
      <c r="X562" s="110"/>
      <c r="Y562" s="110"/>
      <c r="Z562" s="110"/>
      <c r="AA562" s="110"/>
      <c r="AB562" s="110"/>
      <c r="AC562" s="110"/>
      <c r="AD562" s="110"/>
      <c r="AE562" s="110"/>
      <c r="AF562" s="110"/>
      <c r="AG562" s="110"/>
    </row>
    <row r="563" spans="2:33" ht="15">
      <c r="B563" s="110"/>
      <c r="C563" s="110"/>
      <c r="D563" s="110">
        <v>2011</v>
      </c>
      <c r="E563" s="110"/>
      <c r="F563" s="110"/>
      <c r="G563" s="110"/>
      <c r="H563" s="110"/>
      <c r="I563" s="110"/>
      <c r="J563" s="110"/>
      <c r="K563" s="110"/>
      <c r="L563" s="110"/>
      <c r="M563" s="110"/>
      <c r="N563" s="110"/>
      <c r="O563" s="110"/>
      <c r="P563" s="110"/>
      <c r="Q563" s="110"/>
      <c r="R563" s="110"/>
      <c r="S563" s="110"/>
      <c r="T563" s="110"/>
      <c r="U563" s="110"/>
      <c r="V563" s="110"/>
      <c r="W563" s="110"/>
      <c r="X563" s="110"/>
      <c r="Y563" s="110"/>
      <c r="Z563" s="110"/>
      <c r="AA563" s="110"/>
      <c r="AB563" s="110"/>
      <c r="AC563" s="110"/>
      <c r="AD563" s="110"/>
      <c r="AE563" s="110"/>
      <c r="AF563" s="110"/>
      <c r="AG563" s="110"/>
    </row>
    <row r="564" spans="2:33" ht="15">
      <c r="B564" s="110"/>
      <c r="C564" s="110"/>
      <c r="D564" s="110">
        <v>2012</v>
      </c>
      <c r="E564" s="110"/>
      <c r="F564" s="110"/>
      <c r="G564" s="110"/>
      <c r="H564" s="110"/>
      <c r="I564" s="110"/>
      <c r="J564" s="110"/>
      <c r="K564" s="110"/>
      <c r="L564" s="110"/>
      <c r="M564" s="110"/>
      <c r="N564" s="110"/>
      <c r="O564" s="110"/>
      <c r="P564" s="110"/>
      <c r="Q564" s="110"/>
      <c r="R564" s="110"/>
      <c r="S564" s="110"/>
      <c r="T564" s="110"/>
      <c r="U564" s="110"/>
      <c r="V564" s="110"/>
      <c r="W564" s="110"/>
      <c r="X564" s="110"/>
      <c r="Y564" s="110"/>
      <c r="Z564" s="110"/>
      <c r="AA564" s="110"/>
      <c r="AB564" s="110"/>
      <c r="AC564" s="110"/>
      <c r="AD564" s="110"/>
      <c r="AE564" s="110"/>
      <c r="AF564" s="110"/>
      <c r="AG564" s="110"/>
    </row>
    <row r="565" spans="2:33" ht="15">
      <c r="B565" s="110"/>
      <c r="C565" s="110"/>
      <c r="D565" s="110">
        <v>2013</v>
      </c>
      <c r="E565" s="110"/>
      <c r="F565" s="110"/>
      <c r="G565" s="110"/>
      <c r="H565" s="110"/>
      <c r="I565" s="110"/>
      <c r="J565" s="110"/>
      <c r="K565" s="110"/>
      <c r="L565" s="110"/>
      <c r="M565" s="110"/>
      <c r="N565" s="110"/>
      <c r="O565" s="110"/>
      <c r="P565" s="110"/>
      <c r="Q565" s="110"/>
      <c r="R565" s="110"/>
      <c r="S565" s="110"/>
      <c r="T565" s="110"/>
      <c r="U565" s="110"/>
      <c r="V565" s="110"/>
      <c r="W565" s="110"/>
      <c r="X565" s="110"/>
      <c r="Y565" s="110"/>
      <c r="Z565" s="110"/>
      <c r="AA565" s="110"/>
      <c r="AB565" s="110"/>
      <c r="AC565" s="110"/>
      <c r="AD565" s="110"/>
      <c r="AE565" s="110"/>
      <c r="AF565" s="110"/>
      <c r="AG565" s="110"/>
    </row>
    <row r="566" spans="2:33" ht="15">
      <c r="B566" s="110"/>
      <c r="C566" s="110"/>
      <c r="D566" s="110">
        <v>2014</v>
      </c>
      <c r="E566" s="110">
        <v>0</v>
      </c>
      <c r="F566" s="110"/>
      <c r="G566" s="110"/>
      <c r="H566" s="110">
        <v>0</v>
      </c>
      <c r="I566" s="110"/>
      <c r="J566" s="110"/>
      <c r="K566" s="110"/>
      <c r="L566" s="110"/>
      <c r="M566" s="110"/>
      <c r="N566" s="110"/>
      <c r="O566" s="110"/>
      <c r="P566" s="110">
        <v>0</v>
      </c>
      <c r="Q566" s="110"/>
      <c r="R566" s="110">
        <v>0</v>
      </c>
      <c r="S566" s="110"/>
      <c r="T566" s="110">
        <v>0</v>
      </c>
      <c r="U566" s="110"/>
      <c r="V566" s="110"/>
      <c r="W566" s="110">
        <v>0</v>
      </c>
      <c r="X566" s="110"/>
      <c r="Y566" s="110">
        <v>0</v>
      </c>
      <c r="Z566" s="110">
        <v>0</v>
      </c>
      <c r="AA566" s="110"/>
      <c r="AB566" s="110">
        <v>0</v>
      </c>
      <c r="AC566" s="110">
        <v>0</v>
      </c>
      <c r="AD566" s="110">
        <v>1</v>
      </c>
      <c r="AE566" s="110"/>
      <c r="AF566" s="110"/>
      <c r="AG566" s="110">
        <v>0</v>
      </c>
    </row>
    <row r="567" spans="2:33" ht="15">
      <c r="B567" s="110"/>
      <c r="C567" s="110"/>
      <c r="D567" s="110">
        <v>2015</v>
      </c>
      <c r="E567" s="110">
        <v>0</v>
      </c>
      <c r="F567" s="110">
        <v>0</v>
      </c>
      <c r="G567" s="110">
        <v>1</v>
      </c>
      <c r="H567" s="110">
        <v>0</v>
      </c>
      <c r="I567" s="110">
        <v>0</v>
      </c>
      <c r="J567" s="110">
        <v>0</v>
      </c>
      <c r="K567" s="110">
        <v>0</v>
      </c>
      <c r="L567" s="110">
        <v>0</v>
      </c>
      <c r="M567" s="110">
        <v>0</v>
      </c>
      <c r="N567" s="110">
        <v>0</v>
      </c>
      <c r="O567" s="110">
        <v>0</v>
      </c>
      <c r="P567" s="110">
        <v>0</v>
      </c>
      <c r="Q567" s="110">
        <v>1</v>
      </c>
      <c r="R567" s="110">
        <v>0</v>
      </c>
      <c r="S567" s="110">
        <v>0</v>
      </c>
      <c r="T567" s="110">
        <v>0</v>
      </c>
      <c r="U567" s="110">
        <v>0</v>
      </c>
      <c r="V567" s="110">
        <v>0</v>
      </c>
      <c r="W567" s="110">
        <v>0</v>
      </c>
      <c r="X567" s="110">
        <v>2</v>
      </c>
      <c r="Y567" s="110">
        <v>0</v>
      </c>
      <c r="Z567" s="110">
        <v>0</v>
      </c>
      <c r="AA567" s="110">
        <v>1</v>
      </c>
      <c r="AB567" s="110">
        <v>0</v>
      </c>
      <c r="AC567" s="110">
        <v>0</v>
      </c>
      <c r="AD567" s="110">
        <v>0</v>
      </c>
      <c r="AE567" s="110">
        <v>0</v>
      </c>
      <c r="AF567" s="110"/>
      <c r="AG567" s="110">
        <v>0</v>
      </c>
    </row>
    <row r="568" spans="2:33" ht="15">
      <c r="B568" s="110"/>
      <c r="C568" s="110"/>
      <c r="D568" s="110">
        <v>2016</v>
      </c>
      <c r="E568" s="110">
        <v>0</v>
      </c>
      <c r="F568" s="110">
        <v>0</v>
      </c>
      <c r="G568" s="110">
        <v>0</v>
      </c>
      <c r="H568" s="110">
        <v>0</v>
      </c>
      <c r="I568" s="110">
        <v>0</v>
      </c>
      <c r="J568" s="110">
        <v>0</v>
      </c>
      <c r="K568" s="110">
        <v>1</v>
      </c>
      <c r="L568" s="110">
        <v>0</v>
      </c>
      <c r="M568" s="110">
        <v>0</v>
      </c>
      <c r="N568" s="110">
        <v>0</v>
      </c>
      <c r="O568" s="110">
        <v>0</v>
      </c>
      <c r="P568" s="110">
        <v>0</v>
      </c>
      <c r="Q568" s="110">
        <v>0</v>
      </c>
      <c r="R568" s="110">
        <v>0</v>
      </c>
      <c r="S568" s="110">
        <v>0</v>
      </c>
      <c r="T568" s="110">
        <v>0</v>
      </c>
      <c r="U568" s="110">
        <v>0</v>
      </c>
      <c r="V568" s="110">
        <v>0</v>
      </c>
      <c r="W568" s="110">
        <v>0</v>
      </c>
      <c r="X568" s="110">
        <v>0</v>
      </c>
      <c r="Y568" s="110">
        <v>0</v>
      </c>
      <c r="Z568" s="110">
        <v>0</v>
      </c>
      <c r="AA568" s="110">
        <v>0</v>
      </c>
      <c r="AB568" s="110">
        <v>0</v>
      </c>
      <c r="AC568" s="110">
        <v>0</v>
      </c>
      <c r="AD568" s="110">
        <v>0</v>
      </c>
      <c r="AE568" s="110">
        <v>0</v>
      </c>
      <c r="AF568" s="110">
        <v>0</v>
      </c>
      <c r="AG568" s="110">
        <v>0</v>
      </c>
    </row>
    <row r="569" spans="2:33" ht="15">
      <c r="B569" s="110"/>
      <c r="C569" s="110"/>
      <c r="D569" s="110">
        <v>2017</v>
      </c>
      <c r="E569" s="110">
        <v>0</v>
      </c>
      <c r="F569" s="110">
        <v>0</v>
      </c>
      <c r="G569" s="110">
        <v>0</v>
      </c>
      <c r="H569" s="110">
        <v>0</v>
      </c>
      <c r="I569" s="110">
        <v>0</v>
      </c>
      <c r="J569" s="110">
        <v>1</v>
      </c>
      <c r="K569" s="110">
        <v>2</v>
      </c>
      <c r="L569" s="110">
        <v>0</v>
      </c>
      <c r="M569" s="110">
        <v>0</v>
      </c>
      <c r="N569" s="110">
        <v>0</v>
      </c>
      <c r="O569" s="110">
        <v>1</v>
      </c>
      <c r="P569" s="110">
        <v>0</v>
      </c>
      <c r="Q569" s="110">
        <v>0</v>
      </c>
      <c r="R569" s="110">
        <v>0</v>
      </c>
      <c r="S569" s="110">
        <v>0</v>
      </c>
      <c r="T569" s="110">
        <v>0</v>
      </c>
      <c r="U569" s="110">
        <v>0</v>
      </c>
      <c r="V569" s="110">
        <v>0</v>
      </c>
      <c r="W569" s="110">
        <v>0</v>
      </c>
      <c r="X569" s="110">
        <v>0</v>
      </c>
      <c r="Y569" s="110">
        <v>0</v>
      </c>
      <c r="Z569" s="110">
        <v>0</v>
      </c>
      <c r="AA569" s="110">
        <v>1</v>
      </c>
      <c r="AB569" s="110">
        <v>0</v>
      </c>
      <c r="AC569" s="110">
        <v>0</v>
      </c>
      <c r="AD569" s="110">
        <v>0</v>
      </c>
      <c r="AE569" s="110">
        <v>0</v>
      </c>
      <c r="AF569" s="110">
        <v>0</v>
      </c>
      <c r="AG569" s="110">
        <v>0</v>
      </c>
    </row>
    <row r="570" spans="2:33" ht="15">
      <c r="B570" s="110"/>
      <c r="C570" s="110"/>
      <c r="D570" s="110">
        <v>2018</v>
      </c>
      <c r="E570" s="110">
        <v>0</v>
      </c>
      <c r="F570" s="110">
        <v>1</v>
      </c>
      <c r="G570" s="110">
        <v>1</v>
      </c>
      <c r="H570" s="110">
        <v>0</v>
      </c>
      <c r="I570" s="110">
        <v>0</v>
      </c>
      <c r="J570" s="110">
        <v>0</v>
      </c>
      <c r="K570" s="110">
        <v>0</v>
      </c>
      <c r="L570" s="110">
        <v>0</v>
      </c>
      <c r="M570" s="110">
        <v>0</v>
      </c>
      <c r="N570" s="110">
        <v>0</v>
      </c>
      <c r="O570" s="110">
        <v>0</v>
      </c>
      <c r="P570" s="110">
        <v>0</v>
      </c>
      <c r="Q570" s="110">
        <v>0</v>
      </c>
      <c r="R570" s="110">
        <v>0</v>
      </c>
      <c r="S570" s="110">
        <v>3</v>
      </c>
      <c r="T570" s="110">
        <v>0</v>
      </c>
      <c r="U570" s="110">
        <v>0</v>
      </c>
      <c r="V570" s="110">
        <v>0</v>
      </c>
      <c r="W570" s="110">
        <v>0</v>
      </c>
      <c r="X570" s="110">
        <v>0</v>
      </c>
      <c r="Y570" s="110">
        <v>0</v>
      </c>
      <c r="Z570" s="110">
        <v>0</v>
      </c>
      <c r="AA570" s="110">
        <v>0</v>
      </c>
      <c r="AB570" s="110">
        <v>0</v>
      </c>
      <c r="AC570" s="110">
        <v>0</v>
      </c>
      <c r="AD570" s="110">
        <v>0</v>
      </c>
      <c r="AE570" s="110">
        <v>0</v>
      </c>
      <c r="AF570" s="110">
        <v>0</v>
      </c>
      <c r="AG570" s="110">
        <v>0</v>
      </c>
    </row>
    <row r="571" spans="2:33" ht="15">
      <c r="B571" s="110"/>
      <c r="C571" s="110"/>
      <c r="D571" s="110">
        <v>2019</v>
      </c>
      <c r="E571" s="110">
        <v>0</v>
      </c>
      <c r="F571" s="110">
        <v>0</v>
      </c>
      <c r="G571" s="110">
        <v>0</v>
      </c>
      <c r="H571" s="110">
        <v>0</v>
      </c>
      <c r="I571" s="110">
        <v>0</v>
      </c>
      <c r="J571" s="110">
        <v>0</v>
      </c>
      <c r="K571" s="110">
        <v>0</v>
      </c>
      <c r="L571" s="110">
        <v>0</v>
      </c>
      <c r="M571" s="110">
        <v>0</v>
      </c>
      <c r="N571" s="110">
        <v>0</v>
      </c>
      <c r="O571" s="110">
        <v>1</v>
      </c>
      <c r="P571" s="110">
        <v>0</v>
      </c>
      <c r="Q571" s="110">
        <v>1</v>
      </c>
      <c r="R571" s="110">
        <v>0</v>
      </c>
      <c r="S571" s="110">
        <v>0</v>
      </c>
      <c r="T571" s="110">
        <v>0</v>
      </c>
      <c r="U571" s="110">
        <v>1</v>
      </c>
      <c r="V571" s="110">
        <v>0</v>
      </c>
      <c r="W571" s="110">
        <v>0</v>
      </c>
      <c r="X571" s="110">
        <v>0</v>
      </c>
      <c r="Y571" s="110">
        <v>0</v>
      </c>
      <c r="Z571" s="110">
        <v>0</v>
      </c>
      <c r="AA571" s="110">
        <v>0</v>
      </c>
      <c r="AB571" s="110">
        <v>1</v>
      </c>
      <c r="AC571" s="110">
        <v>0</v>
      </c>
      <c r="AD571" s="110">
        <v>0</v>
      </c>
      <c r="AE571" s="110">
        <v>0</v>
      </c>
      <c r="AF571" s="110">
        <v>0</v>
      </c>
      <c r="AG571" s="110">
        <v>0</v>
      </c>
    </row>
    <row r="572" spans="2:33" ht="15">
      <c r="B572" s="110"/>
      <c r="C572" s="110"/>
      <c r="D572" s="110">
        <v>2020</v>
      </c>
      <c r="E572" s="110"/>
      <c r="F572" s="110"/>
      <c r="G572" s="110"/>
      <c r="H572" s="110"/>
      <c r="I572" s="110"/>
      <c r="J572" s="110"/>
      <c r="K572" s="110"/>
      <c r="L572" s="110"/>
      <c r="M572" s="110"/>
      <c r="N572" s="110"/>
      <c r="O572" s="110"/>
      <c r="P572" s="110"/>
      <c r="Q572" s="110"/>
      <c r="R572" s="110"/>
      <c r="S572" s="110"/>
      <c r="T572" s="110"/>
      <c r="U572" s="110"/>
      <c r="V572" s="110"/>
      <c r="W572" s="110"/>
      <c r="X572" s="110"/>
      <c r="Y572" s="110"/>
      <c r="Z572" s="110"/>
      <c r="AA572" s="110"/>
      <c r="AB572" s="110"/>
      <c r="AC572" s="110"/>
      <c r="AD572" s="110"/>
      <c r="AE572" s="110"/>
      <c r="AF572" s="110"/>
      <c r="AG572" s="110"/>
    </row>
    <row r="573" spans="2:33" ht="15">
      <c r="B573" s="109" t="s">
        <v>319</v>
      </c>
      <c r="C573" s="109" t="s">
        <v>483</v>
      </c>
      <c r="D573" s="109">
        <v>2006</v>
      </c>
      <c r="E573" s="109"/>
      <c r="F573" s="109"/>
      <c r="G573" s="109"/>
      <c r="H573" s="109"/>
      <c r="I573" s="109"/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  <c r="AD573" s="109"/>
      <c r="AE573" s="109"/>
      <c r="AF573" s="109"/>
      <c r="AG573" s="109"/>
    </row>
    <row r="574" spans="2:33" ht="15">
      <c r="B574" s="109"/>
      <c r="C574" s="109"/>
      <c r="D574" s="109">
        <v>2007</v>
      </c>
      <c r="E574" s="109"/>
      <c r="F574" s="109"/>
      <c r="G574" s="109"/>
      <c r="H574" s="109"/>
      <c r="I574" s="109"/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  <c r="AD574" s="109"/>
      <c r="AE574" s="109"/>
      <c r="AF574" s="109"/>
      <c r="AG574" s="109"/>
    </row>
    <row r="575" spans="2:33" ht="15">
      <c r="B575" s="109"/>
      <c r="C575" s="109"/>
      <c r="D575" s="109">
        <v>2008</v>
      </c>
      <c r="E575" s="109"/>
      <c r="F575" s="109"/>
      <c r="G575" s="109"/>
      <c r="H575" s="109"/>
      <c r="I575" s="109"/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  <c r="AD575" s="109"/>
      <c r="AE575" s="109"/>
      <c r="AF575" s="109"/>
      <c r="AG575" s="109"/>
    </row>
    <row r="576" spans="2:33" ht="15">
      <c r="B576" s="109"/>
      <c r="C576" s="109"/>
      <c r="D576" s="109">
        <v>2009</v>
      </c>
      <c r="E576" s="109"/>
      <c r="F576" s="109"/>
      <c r="G576" s="109"/>
      <c r="H576" s="109"/>
      <c r="I576" s="109"/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  <c r="AD576" s="109"/>
      <c r="AE576" s="109"/>
      <c r="AF576" s="109"/>
      <c r="AG576" s="109"/>
    </row>
    <row r="577" spans="2:33" ht="15">
      <c r="B577" s="109"/>
      <c r="C577" s="109"/>
      <c r="D577" s="109">
        <v>2010</v>
      </c>
      <c r="E577" s="109"/>
      <c r="F577" s="109"/>
      <c r="G577" s="109"/>
      <c r="H577" s="109"/>
      <c r="I577" s="109"/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  <c r="AD577" s="109"/>
      <c r="AE577" s="109"/>
      <c r="AF577" s="109"/>
      <c r="AG577" s="109"/>
    </row>
    <row r="578" spans="2:33" ht="15">
      <c r="B578" s="109"/>
      <c r="C578" s="109"/>
      <c r="D578" s="109">
        <v>2011</v>
      </c>
      <c r="E578" s="109"/>
      <c r="F578" s="109"/>
      <c r="G578" s="109"/>
      <c r="H578" s="109"/>
      <c r="I578" s="109"/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  <c r="AD578" s="109"/>
      <c r="AE578" s="109"/>
      <c r="AF578" s="109"/>
      <c r="AG578" s="109"/>
    </row>
    <row r="579" spans="2:33" ht="15">
      <c r="B579" s="109"/>
      <c r="C579" s="109"/>
      <c r="D579" s="109">
        <v>2012</v>
      </c>
      <c r="E579" s="109"/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  <c r="AD579" s="109"/>
      <c r="AE579" s="109"/>
      <c r="AF579" s="109"/>
      <c r="AG579" s="109"/>
    </row>
    <row r="580" spans="2:33" ht="15">
      <c r="B580" s="109"/>
      <c r="C580" s="109"/>
      <c r="D580" s="109">
        <v>2013</v>
      </c>
      <c r="E580" s="109"/>
      <c r="F580" s="109"/>
      <c r="G580" s="109"/>
      <c r="H580" s="109"/>
      <c r="I580" s="109"/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  <c r="AD580" s="109"/>
      <c r="AE580" s="109"/>
      <c r="AF580" s="109"/>
      <c r="AG580" s="109"/>
    </row>
    <row r="581" spans="2:33" ht="15">
      <c r="B581" s="109"/>
      <c r="C581" s="109"/>
      <c r="D581" s="109">
        <v>2014</v>
      </c>
      <c r="E581" s="109">
        <v>0</v>
      </c>
      <c r="F581" s="109"/>
      <c r="G581" s="109"/>
      <c r="H581" s="109">
        <v>0</v>
      </c>
      <c r="I581" s="109"/>
      <c r="J581" s="109"/>
      <c r="K581" s="109"/>
      <c r="L581" s="109"/>
      <c r="M581" s="109"/>
      <c r="N581" s="109"/>
      <c r="O581" s="109"/>
      <c r="P581" s="109">
        <v>0</v>
      </c>
      <c r="Q581" s="109"/>
      <c r="R581" s="109">
        <v>0</v>
      </c>
      <c r="S581" s="109"/>
      <c r="T581" s="109">
        <v>0</v>
      </c>
      <c r="U581" s="109"/>
      <c r="V581" s="109"/>
      <c r="W581" s="109">
        <v>0</v>
      </c>
      <c r="X581" s="109"/>
      <c r="Y581" s="109">
        <v>0</v>
      </c>
      <c r="Z581" s="109">
        <v>0</v>
      </c>
      <c r="AA581" s="109"/>
      <c r="AB581" s="109">
        <v>0</v>
      </c>
      <c r="AC581" s="109">
        <v>0</v>
      </c>
      <c r="AD581" s="109">
        <v>0</v>
      </c>
      <c r="AE581" s="109"/>
      <c r="AF581" s="109"/>
      <c r="AG581" s="109">
        <v>0</v>
      </c>
    </row>
    <row r="582" spans="2:33" ht="15">
      <c r="B582" s="109"/>
      <c r="C582" s="109"/>
      <c r="D582" s="109">
        <v>2015</v>
      </c>
      <c r="E582" s="109">
        <v>0</v>
      </c>
      <c r="F582" s="109">
        <v>0</v>
      </c>
      <c r="G582" s="109">
        <v>0</v>
      </c>
      <c r="H582" s="109">
        <v>0</v>
      </c>
      <c r="I582" s="109">
        <v>0</v>
      </c>
      <c r="J582" s="109">
        <v>0</v>
      </c>
      <c r="K582" s="109">
        <v>0</v>
      </c>
      <c r="L582" s="109">
        <v>0</v>
      </c>
      <c r="M582" s="109">
        <v>0</v>
      </c>
      <c r="N582" s="109">
        <v>0</v>
      </c>
      <c r="O582" s="109">
        <v>0</v>
      </c>
      <c r="P582" s="109">
        <v>0</v>
      </c>
      <c r="Q582" s="109">
        <v>0</v>
      </c>
      <c r="R582" s="109">
        <v>0</v>
      </c>
      <c r="S582" s="109">
        <v>0</v>
      </c>
      <c r="T582" s="109">
        <v>0</v>
      </c>
      <c r="U582" s="109">
        <v>0</v>
      </c>
      <c r="V582" s="109">
        <v>0</v>
      </c>
      <c r="W582" s="109">
        <v>0</v>
      </c>
      <c r="X582" s="109">
        <v>0</v>
      </c>
      <c r="Y582" s="109">
        <v>0</v>
      </c>
      <c r="Z582" s="109">
        <v>0</v>
      </c>
      <c r="AA582" s="109">
        <v>0</v>
      </c>
      <c r="AB582" s="109">
        <v>0</v>
      </c>
      <c r="AC582" s="109">
        <v>0</v>
      </c>
      <c r="AD582" s="109">
        <v>0</v>
      </c>
      <c r="AE582" s="109">
        <v>0</v>
      </c>
      <c r="AF582" s="109"/>
      <c r="AG582" s="109">
        <v>0</v>
      </c>
    </row>
    <row r="583" spans="2:33" ht="15">
      <c r="B583" s="109"/>
      <c r="C583" s="109"/>
      <c r="D583" s="109">
        <v>2016</v>
      </c>
      <c r="E583" s="109">
        <v>0</v>
      </c>
      <c r="F583" s="109">
        <v>0</v>
      </c>
      <c r="G583" s="109">
        <v>0</v>
      </c>
      <c r="H583" s="109">
        <v>0</v>
      </c>
      <c r="I583" s="109">
        <v>0</v>
      </c>
      <c r="J583" s="109">
        <v>0</v>
      </c>
      <c r="K583" s="109">
        <v>0</v>
      </c>
      <c r="L583" s="109">
        <v>0</v>
      </c>
      <c r="M583" s="109">
        <v>0</v>
      </c>
      <c r="N583" s="109">
        <v>0</v>
      </c>
      <c r="O583" s="109">
        <v>0</v>
      </c>
      <c r="P583" s="109">
        <v>0</v>
      </c>
      <c r="Q583" s="109">
        <v>0</v>
      </c>
      <c r="R583" s="109">
        <v>0</v>
      </c>
      <c r="S583" s="109">
        <v>0</v>
      </c>
      <c r="T583" s="109">
        <v>0</v>
      </c>
      <c r="U583" s="109">
        <v>0</v>
      </c>
      <c r="V583" s="109">
        <v>0</v>
      </c>
      <c r="W583" s="109">
        <v>0</v>
      </c>
      <c r="X583" s="109">
        <v>0</v>
      </c>
      <c r="Y583" s="109">
        <v>0</v>
      </c>
      <c r="Z583" s="109">
        <v>0</v>
      </c>
      <c r="AA583" s="109">
        <v>0</v>
      </c>
      <c r="AB583" s="109">
        <v>0</v>
      </c>
      <c r="AC583" s="109">
        <v>0</v>
      </c>
      <c r="AD583" s="109">
        <v>0</v>
      </c>
      <c r="AE583" s="109">
        <v>0</v>
      </c>
      <c r="AF583" s="109">
        <v>0</v>
      </c>
      <c r="AG583" s="109">
        <v>0</v>
      </c>
    </row>
    <row r="584" spans="2:33" ht="15">
      <c r="B584" s="109"/>
      <c r="C584" s="109"/>
      <c r="D584" s="109">
        <v>2017</v>
      </c>
      <c r="E584" s="109">
        <v>0</v>
      </c>
      <c r="F584" s="109">
        <v>0</v>
      </c>
      <c r="G584" s="109">
        <v>0</v>
      </c>
      <c r="H584" s="109">
        <v>0</v>
      </c>
      <c r="I584" s="109">
        <v>0</v>
      </c>
      <c r="J584" s="109">
        <v>0</v>
      </c>
      <c r="K584" s="109">
        <v>0</v>
      </c>
      <c r="L584" s="109">
        <v>0</v>
      </c>
      <c r="M584" s="109">
        <v>0</v>
      </c>
      <c r="N584" s="109">
        <v>0</v>
      </c>
      <c r="O584" s="109">
        <v>0</v>
      </c>
      <c r="P584" s="109">
        <v>0</v>
      </c>
      <c r="Q584" s="109">
        <v>0</v>
      </c>
      <c r="R584" s="109">
        <v>0</v>
      </c>
      <c r="S584" s="109">
        <v>0</v>
      </c>
      <c r="T584" s="109">
        <v>0</v>
      </c>
      <c r="U584" s="109">
        <v>0</v>
      </c>
      <c r="V584" s="109">
        <v>0</v>
      </c>
      <c r="W584" s="109">
        <v>0</v>
      </c>
      <c r="X584" s="109">
        <v>0</v>
      </c>
      <c r="Y584" s="109">
        <v>0</v>
      </c>
      <c r="Z584" s="109">
        <v>0</v>
      </c>
      <c r="AA584" s="109">
        <v>0</v>
      </c>
      <c r="AB584" s="109">
        <v>0</v>
      </c>
      <c r="AC584" s="109">
        <v>0</v>
      </c>
      <c r="AD584" s="109">
        <v>0</v>
      </c>
      <c r="AE584" s="109">
        <v>0</v>
      </c>
      <c r="AF584" s="109">
        <v>0</v>
      </c>
      <c r="AG584" s="109">
        <v>0</v>
      </c>
    </row>
    <row r="585" spans="2:33" ht="15">
      <c r="B585" s="109"/>
      <c r="C585" s="109"/>
      <c r="D585" s="109">
        <v>2018</v>
      </c>
      <c r="E585" s="109">
        <v>0</v>
      </c>
      <c r="F585" s="109">
        <v>0</v>
      </c>
      <c r="G585" s="109">
        <v>0</v>
      </c>
      <c r="H585" s="109">
        <v>0</v>
      </c>
      <c r="I585" s="109">
        <v>0</v>
      </c>
      <c r="J585" s="109">
        <v>0</v>
      </c>
      <c r="K585" s="109">
        <v>0</v>
      </c>
      <c r="L585" s="109">
        <v>0</v>
      </c>
      <c r="M585" s="109">
        <v>0</v>
      </c>
      <c r="N585" s="109">
        <v>0</v>
      </c>
      <c r="O585" s="109">
        <v>0</v>
      </c>
      <c r="P585" s="109">
        <v>0</v>
      </c>
      <c r="Q585" s="109">
        <v>0</v>
      </c>
      <c r="R585" s="109">
        <v>0</v>
      </c>
      <c r="S585" s="109">
        <v>0</v>
      </c>
      <c r="T585" s="109">
        <v>0</v>
      </c>
      <c r="U585" s="109">
        <v>0</v>
      </c>
      <c r="V585" s="109">
        <v>0</v>
      </c>
      <c r="W585" s="109">
        <v>0</v>
      </c>
      <c r="X585" s="109">
        <v>0</v>
      </c>
      <c r="Y585" s="109">
        <v>0</v>
      </c>
      <c r="Z585" s="109">
        <v>0</v>
      </c>
      <c r="AA585" s="109">
        <v>0</v>
      </c>
      <c r="AB585" s="109">
        <v>0</v>
      </c>
      <c r="AC585" s="109">
        <v>0</v>
      </c>
      <c r="AD585" s="109">
        <v>0</v>
      </c>
      <c r="AE585" s="109">
        <v>0</v>
      </c>
      <c r="AF585" s="109">
        <v>0</v>
      </c>
      <c r="AG585" s="109">
        <v>0</v>
      </c>
    </row>
    <row r="586" spans="2:33" ht="15">
      <c r="B586" s="109"/>
      <c r="C586" s="109"/>
      <c r="D586" s="109">
        <v>2019</v>
      </c>
      <c r="E586" s="109">
        <v>0</v>
      </c>
      <c r="F586" s="109">
        <v>0</v>
      </c>
      <c r="G586" s="109">
        <v>0</v>
      </c>
      <c r="H586" s="109">
        <v>0</v>
      </c>
      <c r="I586" s="109">
        <v>0</v>
      </c>
      <c r="J586" s="109">
        <v>0</v>
      </c>
      <c r="K586" s="109">
        <v>0</v>
      </c>
      <c r="L586" s="109">
        <v>0</v>
      </c>
      <c r="M586" s="109">
        <v>0</v>
      </c>
      <c r="N586" s="109">
        <v>0</v>
      </c>
      <c r="O586" s="109">
        <v>0</v>
      </c>
      <c r="P586" s="109">
        <v>0</v>
      </c>
      <c r="Q586" s="109">
        <v>0</v>
      </c>
      <c r="R586" s="109">
        <v>0</v>
      </c>
      <c r="S586" s="109">
        <v>0</v>
      </c>
      <c r="T586" s="109">
        <v>0</v>
      </c>
      <c r="U586" s="109">
        <v>0</v>
      </c>
      <c r="V586" s="109">
        <v>0</v>
      </c>
      <c r="W586" s="109">
        <v>0</v>
      </c>
      <c r="X586" s="109">
        <v>0</v>
      </c>
      <c r="Y586" s="109">
        <v>0</v>
      </c>
      <c r="Z586" s="109">
        <v>0</v>
      </c>
      <c r="AA586" s="109">
        <v>0</v>
      </c>
      <c r="AB586" s="109">
        <v>0</v>
      </c>
      <c r="AC586" s="109">
        <v>0</v>
      </c>
      <c r="AD586" s="109">
        <v>0</v>
      </c>
      <c r="AE586" s="109">
        <v>0</v>
      </c>
      <c r="AF586" s="109">
        <v>0</v>
      </c>
      <c r="AG586" s="109">
        <v>0</v>
      </c>
    </row>
    <row r="587" spans="2:33" ht="15">
      <c r="B587" s="109"/>
      <c r="C587" s="109"/>
      <c r="D587" s="109">
        <v>2020</v>
      </c>
      <c r="E587" s="109"/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  <c r="AD587" s="109"/>
      <c r="AE587" s="109"/>
      <c r="AF587" s="109"/>
      <c r="AG587" s="109"/>
    </row>
    <row r="588" spans="2:33" ht="15">
      <c r="B588" s="110" t="s">
        <v>320</v>
      </c>
      <c r="C588" s="110" t="s">
        <v>484</v>
      </c>
      <c r="D588" s="110">
        <v>2006</v>
      </c>
      <c r="E588" s="110"/>
      <c r="F588" s="110"/>
      <c r="G588" s="110"/>
      <c r="H588" s="110"/>
      <c r="I588" s="110"/>
      <c r="J588" s="110"/>
      <c r="K588" s="110"/>
      <c r="L588" s="110"/>
      <c r="M588" s="110"/>
      <c r="N588" s="110"/>
      <c r="O588" s="110"/>
      <c r="P588" s="110"/>
      <c r="Q588" s="110"/>
      <c r="R588" s="110"/>
      <c r="S588" s="110"/>
      <c r="T588" s="110"/>
      <c r="U588" s="110"/>
      <c r="V588" s="110"/>
      <c r="W588" s="110"/>
      <c r="X588" s="110"/>
      <c r="Y588" s="110"/>
      <c r="Z588" s="110"/>
      <c r="AA588" s="110"/>
      <c r="AB588" s="110"/>
      <c r="AC588" s="110"/>
      <c r="AD588" s="110"/>
      <c r="AE588" s="110"/>
      <c r="AF588" s="110"/>
      <c r="AG588" s="110"/>
    </row>
    <row r="589" spans="2:33" ht="15">
      <c r="B589" s="110"/>
      <c r="C589" s="110"/>
      <c r="D589" s="110">
        <v>2007</v>
      </c>
      <c r="E589" s="110"/>
      <c r="F589" s="110"/>
      <c r="G589" s="110"/>
      <c r="H589" s="110"/>
      <c r="I589" s="110"/>
      <c r="J589" s="110"/>
      <c r="K589" s="110"/>
      <c r="L589" s="110"/>
      <c r="M589" s="110"/>
      <c r="N589" s="110"/>
      <c r="O589" s="110"/>
      <c r="P589" s="110"/>
      <c r="Q589" s="110"/>
      <c r="R589" s="110"/>
      <c r="S589" s="110"/>
      <c r="T589" s="110"/>
      <c r="U589" s="110"/>
      <c r="V589" s="110"/>
      <c r="W589" s="110"/>
      <c r="X589" s="110"/>
      <c r="Y589" s="110"/>
      <c r="Z589" s="110"/>
      <c r="AA589" s="110"/>
      <c r="AB589" s="110"/>
      <c r="AC589" s="110"/>
      <c r="AD589" s="110"/>
      <c r="AE589" s="110"/>
      <c r="AF589" s="110"/>
      <c r="AG589" s="110"/>
    </row>
    <row r="590" spans="2:33" ht="15">
      <c r="B590" s="110"/>
      <c r="C590" s="110"/>
      <c r="D590" s="110">
        <v>2008</v>
      </c>
      <c r="E590" s="110"/>
      <c r="F590" s="110"/>
      <c r="G590" s="110"/>
      <c r="H590" s="110"/>
      <c r="I590" s="110"/>
      <c r="J590" s="110"/>
      <c r="K590" s="110"/>
      <c r="L590" s="110"/>
      <c r="M590" s="110"/>
      <c r="N590" s="110"/>
      <c r="O590" s="110"/>
      <c r="P590" s="110"/>
      <c r="Q590" s="110"/>
      <c r="R590" s="110"/>
      <c r="S590" s="110"/>
      <c r="T590" s="110"/>
      <c r="U590" s="110"/>
      <c r="V590" s="110"/>
      <c r="W590" s="110"/>
      <c r="X590" s="110"/>
      <c r="Y590" s="110"/>
      <c r="Z590" s="110"/>
      <c r="AA590" s="110"/>
      <c r="AB590" s="110"/>
      <c r="AC590" s="110"/>
      <c r="AD590" s="110"/>
      <c r="AE590" s="110"/>
      <c r="AF590" s="110"/>
      <c r="AG590" s="110"/>
    </row>
    <row r="591" spans="2:33" ht="15">
      <c r="B591" s="110"/>
      <c r="C591" s="110"/>
      <c r="D591" s="110">
        <v>2009</v>
      </c>
      <c r="E591" s="110"/>
      <c r="F591" s="110"/>
      <c r="G591" s="110"/>
      <c r="H591" s="110"/>
      <c r="I591" s="110"/>
      <c r="J591" s="110"/>
      <c r="K591" s="110"/>
      <c r="L591" s="110"/>
      <c r="M591" s="110"/>
      <c r="N591" s="110"/>
      <c r="O591" s="110"/>
      <c r="P591" s="110"/>
      <c r="Q591" s="110"/>
      <c r="R591" s="110"/>
      <c r="S591" s="110"/>
      <c r="T591" s="110"/>
      <c r="U591" s="110"/>
      <c r="V591" s="110"/>
      <c r="W591" s="110"/>
      <c r="X591" s="110"/>
      <c r="Y591" s="110"/>
      <c r="Z591" s="110"/>
      <c r="AA591" s="110"/>
      <c r="AB591" s="110"/>
      <c r="AC591" s="110"/>
      <c r="AD591" s="110"/>
      <c r="AE591" s="110"/>
      <c r="AF591" s="110"/>
      <c r="AG591" s="110"/>
    </row>
    <row r="592" spans="2:33" ht="15">
      <c r="B592" s="110"/>
      <c r="C592" s="110"/>
      <c r="D592" s="110">
        <v>2010</v>
      </c>
      <c r="E592" s="110"/>
      <c r="F592" s="110"/>
      <c r="G592" s="110"/>
      <c r="H592" s="110"/>
      <c r="I592" s="110"/>
      <c r="J592" s="110"/>
      <c r="K592" s="110"/>
      <c r="L592" s="110"/>
      <c r="M592" s="110"/>
      <c r="N592" s="110"/>
      <c r="O592" s="110"/>
      <c r="P592" s="110"/>
      <c r="Q592" s="110"/>
      <c r="R592" s="110"/>
      <c r="S592" s="110"/>
      <c r="T592" s="110"/>
      <c r="U592" s="110"/>
      <c r="V592" s="110"/>
      <c r="W592" s="110"/>
      <c r="X592" s="110"/>
      <c r="Y592" s="110"/>
      <c r="Z592" s="110"/>
      <c r="AA592" s="110"/>
      <c r="AB592" s="110"/>
      <c r="AC592" s="110"/>
      <c r="AD592" s="110"/>
      <c r="AE592" s="110"/>
      <c r="AF592" s="110"/>
      <c r="AG592" s="110"/>
    </row>
    <row r="593" spans="2:33" ht="15">
      <c r="B593" s="110"/>
      <c r="C593" s="110"/>
      <c r="D593" s="110">
        <v>2011</v>
      </c>
      <c r="E593" s="110"/>
      <c r="F593" s="110"/>
      <c r="G593" s="110"/>
      <c r="H593" s="110"/>
      <c r="I593" s="110"/>
      <c r="J593" s="110"/>
      <c r="K593" s="110"/>
      <c r="L593" s="110"/>
      <c r="M593" s="110"/>
      <c r="N593" s="110"/>
      <c r="O593" s="110"/>
      <c r="P593" s="110"/>
      <c r="Q593" s="110"/>
      <c r="R593" s="110"/>
      <c r="S593" s="110"/>
      <c r="T593" s="110"/>
      <c r="U593" s="110"/>
      <c r="V593" s="110"/>
      <c r="W593" s="110"/>
      <c r="X593" s="110"/>
      <c r="Y593" s="110"/>
      <c r="Z593" s="110"/>
      <c r="AA593" s="110"/>
      <c r="AB593" s="110"/>
      <c r="AC593" s="110"/>
      <c r="AD593" s="110"/>
      <c r="AE593" s="110"/>
      <c r="AF593" s="110"/>
      <c r="AG593" s="110"/>
    </row>
    <row r="594" spans="2:33" ht="15">
      <c r="B594" s="110"/>
      <c r="C594" s="110"/>
      <c r="D594" s="110">
        <v>2012</v>
      </c>
      <c r="E594" s="110"/>
      <c r="F594" s="110"/>
      <c r="G594" s="110"/>
      <c r="H594" s="110"/>
      <c r="I594" s="110"/>
      <c r="J594" s="110"/>
      <c r="K594" s="110"/>
      <c r="L594" s="110"/>
      <c r="M594" s="110"/>
      <c r="N594" s="110"/>
      <c r="O594" s="110"/>
      <c r="P594" s="110"/>
      <c r="Q594" s="110"/>
      <c r="R594" s="110"/>
      <c r="S594" s="110"/>
      <c r="T594" s="110"/>
      <c r="U594" s="110"/>
      <c r="V594" s="110"/>
      <c r="W594" s="110"/>
      <c r="X594" s="110"/>
      <c r="Y594" s="110"/>
      <c r="Z594" s="110"/>
      <c r="AA594" s="110"/>
      <c r="AB594" s="110"/>
      <c r="AC594" s="110"/>
      <c r="AD594" s="110"/>
      <c r="AE594" s="110"/>
      <c r="AF594" s="110"/>
      <c r="AG594" s="110"/>
    </row>
    <row r="595" spans="2:33" ht="15">
      <c r="B595" s="110"/>
      <c r="C595" s="110"/>
      <c r="D595" s="110">
        <v>2013</v>
      </c>
      <c r="E595" s="110"/>
      <c r="F595" s="110"/>
      <c r="G595" s="110"/>
      <c r="H595" s="110"/>
      <c r="I595" s="110"/>
      <c r="J595" s="110"/>
      <c r="K595" s="110"/>
      <c r="L595" s="110"/>
      <c r="M595" s="110"/>
      <c r="N595" s="110"/>
      <c r="O595" s="110"/>
      <c r="P595" s="110"/>
      <c r="Q595" s="110"/>
      <c r="R595" s="110"/>
      <c r="S595" s="110"/>
      <c r="T595" s="110"/>
      <c r="U595" s="110"/>
      <c r="V595" s="110"/>
      <c r="W595" s="110"/>
      <c r="X595" s="110"/>
      <c r="Y595" s="110"/>
      <c r="Z595" s="110"/>
      <c r="AA595" s="110"/>
      <c r="AB595" s="110"/>
      <c r="AC595" s="110"/>
      <c r="AD595" s="110"/>
      <c r="AE595" s="110"/>
      <c r="AF595" s="110"/>
      <c r="AG595" s="110"/>
    </row>
    <row r="596" spans="2:33" ht="15">
      <c r="B596" s="110"/>
      <c r="C596" s="110"/>
      <c r="D596" s="110">
        <v>2014</v>
      </c>
      <c r="E596" s="110">
        <v>0</v>
      </c>
      <c r="F596" s="110"/>
      <c r="G596" s="110"/>
      <c r="H596" s="110">
        <v>0</v>
      </c>
      <c r="I596" s="110"/>
      <c r="J596" s="110"/>
      <c r="K596" s="110"/>
      <c r="L596" s="110"/>
      <c r="M596" s="110"/>
      <c r="N596" s="110"/>
      <c r="O596" s="110"/>
      <c r="P596" s="110">
        <v>0</v>
      </c>
      <c r="Q596" s="110"/>
      <c r="R596" s="110">
        <v>0</v>
      </c>
      <c r="S596" s="110"/>
      <c r="T596" s="110">
        <v>0</v>
      </c>
      <c r="U596" s="110"/>
      <c r="V596" s="110"/>
      <c r="W596" s="110">
        <v>0</v>
      </c>
      <c r="X596" s="110"/>
      <c r="Y596" s="110">
        <v>0</v>
      </c>
      <c r="Z596" s="110">
        <v>0</v>
      </c>
      <c r="AA596" s="110"/>
      <c r="AB596" s="110">
        <v>0</v>
      </c>
      <c r="AC596" s="110">
        <v>0</v>
      </c>
      <c r="AD596" s="110">
        <v>0</v>
      </c>
      <c r="AE596" s="110"/>
      <c r="AF596" s="110"/>
      <c r="AG596" s="110">
        <v>0</v>
      </c>
    </row>
    <row r="597" spans="2:33" ht="15">
      <c r="B597" s="110"/>
      <c r="C597" s="110"/>
      <c r="D597" s="110">
        <v>2015</v>
      </c>
      <c r="E597" s="110">
        <v>0</v>
      </c>
      <c r="F597" s="110">
        <v>0</v>
      </c>
      <c r="G597" s="110">
        <v>0</v>
      </c>
      <c r="H597" s="110">
        <v>0</v>
      </c>
      <c r="I597" s="110">
        <v>0</v>
      </c>
      <c r="J597" s="110">
        <v>0</v>
      </c>
      <c r="K597" s="110">
        <v>0</v>
      </c>
      <c r="L597" s="110">
        <v>0</v>
      </c>
      <c r="M597" s="110">
        <v>0</v>
      </c>
      <c r="N597" s="110">
        <v>0</v>
      </c>
      <c r="O597" s="110">
        <v>0</v>
      </c>
      <c r="P597" s="110">
        <v>0</v>
      </c>
      <c r="Q597" s="110">
        <v>0</v>
      </c>
      <c r="R597" s="110">
        <v>0</v>
      </c>
      <c r="S597" s="110">
        <v>0</v>
      </c>
      <c r="T597" s="110">
        <v>0</v>
      </c>
      <c r="U597" s="110">
        <v>0</v>
      </c>
      <c r="V597" s="110">
        <v>0</v>
      </c>
      <c r="W597" s="110">
        <v>0</v>
      </c>
      <c r="X597" s="110">
        <v>0</v>
      </c>
      <c r="Y597" s="110">
        <v>0</v>
      </c>
      <c r="Z597" s="110">
        <v>0</v>
      </c>
      <c r="AA597" s="110">
        <v>0</v>
      </c>
      <c r="AB597" s="110">
        <v>0</v>
      </c>
      <c r="AC597" s="110">
        <v>0</v>
      </c>
      <c r="AD597" s="110">
        <v>0</v>
      </c>
      <c r="AE597" s="110">
        <v>0</v>
      </c>
      <c r="AF597" s="110"/>
      <c r="AG597" s="110">
        <v>0</v>
      </c>
    </row>
    <row r="598" spans="2:33" ht="15">
      <c r="B598" s="110"/>
      <c r="C598" s="110"/>
      <c r="D598" s="110">
        <v>2016</v>
      </c>
      <c r="E598" s="110">
        <v>0</v>
      </c>
      <c r="F598" s="110">
        <v>0</v>
      </c>
      <c r="G598" s="110">
        <v>0</v>
      </c>
      <c r="H598" s="110">
        <v>0</v>
      </c>
      <c r="I598" s="110">
        <v>0</v>
      </c>
      <c r="J598" s="110">
        <v>0</v>
      </c>
      <c r="K598" s="110">
        <v>0</v>
      </c>
      <c r="L598" s="110">
        <v>0</v>
      </c>
      <c r="M598" s="110">
        <v>0</v>
      </c>
      <c r="N598" s="110">
        <v>0</v>
      </c>
      <c r="O598" s="110">
        <v>0</v>
      </c>
      <c r="P598" s="110">
        <v>0</v>
      </c>
      <c r="Q598" s="110">
        <v>0</v>
      </c>
      <c r="R598" s="110">
        <v>0</v>
      </c>
      <c r="S598" s="110">
        <v>0</v>
      </c>
      <c r="T598" s="110">
        <v>0</v>
      </c>
      <c r="U598" s="110">
        <v>0</v>
      </c>
      <c r="V598" s="110">
        <v>0</v>
      </c>
      <c r="W598" s="110">
        <v>0</v>
      </c>
      <c r="X598" s="110">
        <v>0</v>
      </c>
      <c r="Y598" s="110">
        <v>0</v>
      </c>
      <c r="Z598" s="110">
        <v>0</v>
      </c>
      <c r="AA598" s="110">
        <v>0</v>
      </c>
      <c r="AB598" s="110">
        <v>0</v>
      </c>
      <c r="AC598" s="110">
        <v>0</v>
      </c>
      <c r="AD598" s="110">
        <v>0</v>
      </c>
      <c r="AE598" s="110">
        <v>0</v>
      </c>
      <c r="AF598" s="110">
        <v>0</v>
      </c>
      <c r="AG598" s="110">
        <v>0</v>
      </c>
    </row>
    <row r="599" spans="2:33" ht="15">
      <c r="B599" s="110"/>
      <c r="C599" s="110"/>
      <c r="D599" s="110">
        <v>2017</v>
      </c>
      <c r="E599" s="110">
        <v>0</v>
      </c>
      <c r="F599" s="110">
        <v>0</v>
      </c>
      <c r="G599" s="110">
        <v>0</v>
      </c>
      <c r="H599" s="110">
        <v>0</v>
      </c>
      <c r="I599" s="110">
        <v>0</v>
      </c>
      <c r="J599" s="110">
        <v>0</v>
      </c>
      <c r="K599" s="110">
        <v>0</v>
      </c>
      <c r="L599" s="110">
        <v>0</v>
      </c>
      <c r="M599" s="110">
        <v>0</v>
      </c>
      <c r="N599" s="110">
        <v>0</v>
      </c>
      <c r="O599" s="110">
        <v>0</v>
      </c>
      <c r="P599" s="110">
        <v>0</v>
      </c>
      <c r="Q599" s="110">
        <v>0</v>
      </c>
      <c r="R599" s="110">
        <v>0</v>
      </c>
      <c r="S599" s="110">
        <v>0</v>
      </c>
      <c r="T599" s="110">
        <v>0</v>
      </c>
      <c r="U599" s="110">
        <v>0</v>
      </c>
      <c r="V599" s="110">
        <v>0</v>
      </c>
      <c r="W599" s="110">
        <v>0</v>
      </c>
      <c r="X599" s="110">
        <v>0</v>
      </c>
      <c r="Y599" s="110">
        <v>0</v>
      </c>
      <c r="Z599" s="110">
        <v>0</v>
      </c>
      <c r="AA599" s="110">
        <v>0</v>
      </c>
      <c r="AB599" s="110">
        <v>0</v>
      </c>
      <c r="AC599" s="110">
        <v>0</v>
      </c>
      <c r="AD599" s="110">
        <v>0</v>
      </c>
      <c r="AE599" s="110">
        <v>0</v>
      </c>
      <c r="AF599" s="110">
        <v>0</v>
      </c>
      <c r="AG599" s="110">
        <v>0</v>
      </c>
    </row>
    <row r="600" spans="2:33" ht="15">
      <c r="B600" s="110"/>
      <c r="C600" s="110"/>
      <c r="D600" s="110">
        <v>2018</v>
      </c>
      <c r="E600" s="110">
        <v>0</v>
      </c>
      <c r="F600" s="110">
        <v>0</v>
      </c>
      <c r="G600" s="110">
        <v>0</v>
      </c>
      <c r="H600" s="110">
        <v>0</v>
      </c>
      <c r="I600" s="110">
        <v>0</v>
      </c>
      <c r="J600" s="110">
        <v>0</v>
      </c>
      <c r="K600" s="110">
        <v>0</v>
      </c>
      <c r="L600" s="110">
        <v>0</v>
      </c>
      <c r="M600" s="110">
        <v>0</v>
      </c>
      <c r="N600" s="110">
        <v>0</v>
      </c>
      <c r="O600" s="110">
        <v>0</v>
      </c>
      <c r="P600" s="110">
        <v>0</v>
      </c>
      <c r="Q600" s="110">
        <v>0</v>
      </c>
      <c r="R600" s="110">
        <v>0</v>
      </c>
      <c r="S600" s="110">
        <v>0</v>
      </c>
      <c r="T600" s="110">
        <v>0</v>
      </c>
      <c r="U600" s="110">
        <v>0</v>
      </c>
      <c r="V600" s="110">
        <v>0</v>
      </c>
      <c r="W600" s="110">
        <v>0</v>
      </c>
      <c r="X600" s="110">
        <v>0</v>
      </c>
      <c r="Y600" s="110">
        <v>0</v>
      </c>
      <c r="Z600" s="110">
        <v>0</v>
      </c>
      <c r="AA600" s="110">
        <v>0</v>
      </c>
      <c r="AB600" s="110">
        <v>0</v>
      </c>
      <c r="AC600" s="110">
        <v>0</v>
      </c>
      <c r="AD600" s="110">
        <v>0</v>
      </c>
      <c r="AE600" s="110">
        <v>0</v>
      </c>
      <c r="AF600" s="110">
        <v>0</v>
      </c>
      <c r="AG600" s="110">
        <v>0</v>
      </c>
    </row>
    <row r="601" spans="2:33" ht="15">
      <c r="B601" s="110"/>
      <c r="C601" s="110"/>
      <c r="D601" s="110">
        <v>2019</v>
      </c>
      <c r="E601" s="110">
        <v>0</v>
      </c>
      <c r="F601" s="110">
        <v>0</v>
      </c>
      <c r="G601" s="110">
        <v>0</v>
      </c>
      <c r="H601" s="110">
        <v>0</v>
      </c>
      <c r="I601" s="110">
        <v>0</v>
      </c>
      <c r="J601" s="110">
        <v>0</v>
      </c>
      <c r="K601" s="110">
        <v>0</v>
      </c>
      <c r="L601" s="110">
        <v>0</v>
      </c>
      <c r="M601" s="110">
        <v>0</v>
      </c>
      <c r="N601" s="110">
        <v>0</v>
      </c>
      <c r="O601" s="110">
        <v>0</v>
      </c>
      <c r="P601" s="110">
        <v>0</v>
      </c>
      <c r="Q601" s="110">
        <v>0</v>
      </c>
      <c r="R601" s="110">
        <v>0</v>
      </c>
      <c r="S601" s="110">
        <v>0</v>
      </c>
      <c r="T601" s="110">
        <v>0</v>
      </c>
      <c r="U601" s="110">
        <v>0</v>
      </c>
      <c r="V601" s="110">
        <v>0</v>
      </c>
      <c r="W601" s="110">
        <v>0</v>
      </c>
      <c r="X601" s="110">
        <v>0</v>
      </c>
      <c r="Y601" s="110">
        <v>0</v>
      </c>
      <c r="Z601" s="110">
        <v>0</v>
      </c>
      <c r="AA601" s="110">
        <v>0</v>
      </c>
      <c r="AB601" s="110">
        <v>0</v>
      </c>
      <c r="AC601" s="110">
        <v>0</v>
      </c>
      <c r="AD601" s="110">
        <v>0</v>
      </c>
      <c r="AE601" s="110">
        <v>0</v>
      </c>
      <c r="AF601" s="110">
        <v>0</v>
      </c>
      <c r="AG601" s="110">
        <v>0</v>
      </c>
    </row>
    <row r="602" spans="2:33" ht="15">
      <c r="B602" s="110"/>
      <c r="C602" s="110"/>
      <c r="D602" s="110">
        <v>2020</v>
      </c>
      <c r="E602" s="110"/>
      <c r="F602" s="110"/>
      <c r="G602" s="110"/>
      <c r="H602" s="110"/>
      <c r="I602" s="110"/>
      <c r="J602" s="110"/>
      <c r="K602" s="110"/>
      <c r="L602" s="110"/>
      <c r="M602" s="110"/>
      <c r="N602" s="110"/>
      <c r="O602" s="110"/>
      <c r="P602" s="110"/>
      <c r="Q602" s="110"/>
      <c r="R602" s="110"/>
      <c r="S602" s="110"/>
      <c r="T602" s="110"/>
      <c r="U602" s="110"/>
      <c r="V602" s="110"/>
      <c r="W602" s="110"/>
      <c r="X602" s="110"/>
      <c r="Y602" s="110"/>
      <c r="Z602" s="110"/>
      <c r="AA602" s="110"/>
      <c r="AB602" s="110"/>
      <c r="AC602" s="110"/>
      <c r="AD602" s="110"/>
      <c r="AE602" s="110"/>
      <c r="AF602" s="110"/>
      <c r="AG602" s="110"/>
    </row>
    <row r="603" spans="2:33" ht="15">
      <c r="B603" s="109" t="s">
        <v>293</v>
      </c>
      <c r="C603" s="109" t="s">
        <v>485</v>
      </c>
      <c r="D603" s="109">
        <v>2006</v>
      </c>
      <c r="E603" s="109"/>
      <c r="F603" s="109"/>
      <c r="G603" s="109"/>
      <c r="H603" s="109"/>
      <c r="I603" s="109"/>
      <c r="J603" s="109"/>
      <c r="K603" s="109"/>
      <c r="L603" s="109"/>
      <c r="M603" s="109"/>
      <c r="N603" s="109"/>
      <c r="O603" s="109"/>
      <c r="P603" s="109"/>
      <c r="Q603" s="109"/>
      <c r="R603" s="109"/>
      <c r="S603" s="109"/>
      <c r="T603" s="109"/>
      <c r="U603" s="109"/>
      <c r="V603" s="109"/>
      <c r="W603" s="109"/>
      <c r="X603" s="109"/>
      <c r="Y603" s="109"/>
      <c r="Z603" s="109"/>
      <c r="AA603" s="109"/>
      <c r="AB603" s="109"/>
      <c r="AC603" s="109"/>
      <c r="AD603" s="109"/>
      <c r="AE603" s="109"/>
      <c r="AF603" s="109"/>
      <c r="AG603" s="109"/>
    </row>
    <row r="604" spans="2:33" ht="15">
      <c r="B604" s="109"/>
      <c r="C604" s="109"/>
      <c r="D604" s="109">
        <v>2007</v>
      </c>
      <c r="E604" s="109"/>
      <c r="F604" s="109"/>
      <c r="G604" s="109"/>
      <c r="H604" s="109"/>
      <c r="I604" s="109"/>
      <c r="J604" s="109"/>
      <c r="K604" s="109"/>
      <c r="L604" s="109"/>
      <c r="M604" s="109"/>
      <c r="N604" s="109"/>
      <c r="O604" s="109"/>
      <c r="P604" s="109"/>
      <c r="Q604" s="109"/>
      <c r="R604" s="109"/>
      <c r="S604" s="109"/>
      <c r="T604" s="109"/>
      <c r="U604" s="109"/>
      <c r="V604" s="109"/>
      <c r="W604" s="109"/>
      <c r="X604" s="109"/>
      <c r="Y604" s="109"/>
      <c r="Z604" s="109"/>
      <c r="AA604" s="109"/>
      <c r="AB604" s="109"/>
      <c r="AC604" s="109"/>
      <c r="AD604" s="109"/>
      <c r="AE604" s="109"/>
      <c r="AF604" s="109"/>
      <c r="AG604" s="109"/>
    </row>
    <row r="605" spans="2:33" ht="15">
      <c r="B605" s="109"/>
      <c r="C605" s="109"/>
      <c r="D605" s="109">
        <v>2008</v>
      </c>
      <c r="E605" s="109"/>
      <c r="F605" s="109"/>
      <c r="G605" s="109"/>
      <c r="H605" s="109"/>
      <c r="I605" s="109"/>
      <c r="J605" s="109"/>
      <c r="K605" s="109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  <c r="AA605" s="109"/>
      <c r="AB605" s="109"/>
      <c r="AC605" s="109"/>
      <c r="AD605" s="109"/>
      <c r="AE605" s="109"/>
      <c r="AF605" s="109"/>
      <c r="AG605" s="109"/>
    </row>
    <row r="606" spans="2:33" ht="15">
      <c r="B606" s="109"/>
      <c r="C606" s="109"/>
      <c r="D606" s="109">
        <v>2009</v>
      </c>
      <c r="E606" s="109"/>
      <c r="F606" s="109"/>
      <c r="G606" s="109"/>
      <c r="H606" s="109"/>
      <c r="I606" s="109"/>
      <c r="J606" s="109"/>
      <c r="K606" s="109"/>
      <c r="L606" s="109"/>
      <c r="M606" s="109"/>
      <c r="N606" s="109"/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  <c r="AA606" s="109"/>
      <c r="AB606" s="109"/>
      <c r="AC606" s="109"/>
      <c r="AD606" s="109"/>
      <c r="AE606" s="109"/>
      <c r="AF606" s="109"/>
      <c r="AG606" s="109"/>
    </row>
    <row r="607" spans="2:33" ht="15">
      <c r="B607" s="109"/>
      <c r="C607" s="109"/>
      <c r="D607" s="109">
        <v>2010</v>
      </c>
      <c r="E607" s="109"/>
      <c r="F607" s="109"/>
      <c r="G607" s="109"/>
      <c r="H607" s="109"/>
      <c r="I607" s="109"/>
      <c r="J607" s="109"/>
      <c r="K607" s="109"/>
      <c r="L607" s="109"/>
      <c r="M607" s="109"/>
      <c r="N607" s="109"/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  <c r="AA607" s="109"/>
      <c r="AB607" s="109"/>
      <c r="AC607" s="109"/>
      <c r="AD607" s="109"/>
      <c r="AE607" s="109"/>
      <c r="AF607" s="109"/>
      <c r="AG607" s="109"/>
    </row>
    <row r="608" spans="2:33" ht="15">
      <c r="B608" s="109"/>
      <c r="C608" s="109"/>
      <c r="D608" s="109">
        <v>2011</v>
      </c>
      <c r="E608" s="109"/>
      <c r="F608" s="109"/>
      <c r="G608" s="109"/>
      <c r="H608" s="109"/>
      <c r="I608" s="109"/>
      <c r="J608" s="109"/>
      <c r="K608" s="109"/>
      <c r="L608" s="109"/>
      <c r="M608" s="109"/>
      <c r="N608" s="109"/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  <c r="AA608" s="109"/>
      <c r="AB608" s="109"/>
      <c r="AC608" s="109"/>
      <c r="AD608" s="109"/>
      <c r="AE608" s="109"/>
      <c r="AF608" s="109"/>
      <c r="AG608" s="109"/>
    </row>
    <row r="609" spans="2:33" ht="15">
      <c r="B609" s="109"/>
      <c r="C609" s="109"/>
      <c r="D609" s="109">
        <v>2012</v>
      </c>
      <c r="E609" s="109"/>
      <c r="F609" s="109"/>
      <c r="G609" s="109"/>
      <c r="H609" s="109"/>
      <c r="I609" s="109"/>
      <c r="J609" s="109"/>
      <c r="K609" s="109"/>
      <c r="L609" s="109"/>
      <c r="M609" s="109"/>
      <c r="N609" s="109"/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  <c r="AA609" s="109"/>
      <c r="AB609" s="109"/>
      <c r="AC609" s="109"/>
      <c r="AD609" s="109"/>
      <c r="AE609" s="109"/>
      <c r="AF609" s="109"/>
      <c r="AG609" s="109"/>
    </row>
    <row r="610" spans="2:33" ht="15">
      <c r="B610" s="109"/>
      <c r="C610" s="109"/>
      <c r="D610" s="109">
        <v>2013</v>
      </c>
      <c r="E610" s="109"/>
      <c r="F610" s="109"/>
      <c r="G610" s="109"/>
      <c r="H610" s="109"/>
      <c r="I610" s="109"/>
      <c r="J610" s="109"/>
      <c r="K610" s="109"/>
      <c r="L610" s="109"/>
      <c r="M610" s="109"/>
      <c r="N610" s="109"/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  <c r="AA610" s="109"/>
      <c r="AB610" s="109"/>
      <c r="AC610" s="109"/>
      <c r="AD610" s="109"/>
      <c r="AE610" s="109"/>
      <c r="AF610" s="109"/>
      <c r="AG610" s="109"/>
    </row>
    <row r="611" spans="2:33" ht="15">
      <c r="B611" s="109"/>
      <c r="C611" s="109"/>
      <c r="D611" s="109">
        <v>2014</v>
      </c>
      <c r="E611" s="109">
        <v>0</v>
      </c>
      <c r="F611" s="109"/>
      <c r="G611" s="109"/>
      <c r="H611" s="109"/>
      <c r="I611" s="109"/>
      <c r="J611" s="109"/>
      <c r="K611" s="109"/>
      <c r="L611" s="109"/>
      <c r="M611" s="109"/>
      <c r="N611" s="109"/>
      <c r="O611" s="109"/>
      <c r="P611" s="109">
        <v>0</v>
      </c>
      <c r="Q611" s="109"/>
      <c r="R611" s="109">
        <v>0</v>
      </c>
      <c r="S611" s="109"/>
      <c r="T611" s="109">
        <v>0</v>
      </c>
      <c r="U611" s="109"/>
      <c r="V611" s="109"/>
      <c r="W611" s="109">
        <v>0</v>
      </c>
      <c r="X611" s="109"/>
      <c r="Y611" s="109">
        <v>0</v>
      </c>
      <c r="Z611" s="109">
        <v>0</v>
      </c>
      <c r="AA611" s="109"/>
      <c r="AB611" s="109">
        <v>0</v>
      </c>
      <c r="AC611" s="109">
        <v>0</v>
      </c>
      <c r="AD611" s="109">
        <v>0</v>
      </c>
      <c r="AE611" s="109"/>
      <c r="AF611" s="109"/>
      <c r="AG611" s="109">
        <v>4</v>
      </c>
    </row>
    <row r="612" spans="2:33" ht="15">
      <c r="B612" s="109"/>
      <c r="C612" s="109"/>
      <c r="D612" s="109">
        <v>2015</v>
      </c>
      <c r="E612" s="109">
        <v>0</v>
      </c>
      <c r="F612" s="109">
        <v>1</v>
      </c>
      <c r="G612" s="109">
        <v>0</v>
      </c>
      <c r="H612" s="109">
        <v>1</v>
      </c>
      <c r="I612" s="109">
        <v>0</v>
      </c>
      <c r="J612" s="109">
        <v>0</v>
      </c>
      <c r="K612" s="109">
        <v>19</v>
      </c>
      <c r="L612" s="109">
        <v>1</v>
      </c>
      <c r="M612" s="109">
        <v>0</v>
      </c>
      <c r="N612" s="109">
        <v>0</v>
      </c>
      <c r="O612" s="109">
        <v>3</v>
      </c>
      <c r="P612" s="109">
        <v>0</v>
      </c>
      <c r="Q612" s="109">
        <v>3</v>
      </c>
      <c r="R612" s="109">
        <v>1</v>
      </c>
      <c r="S612" s="109">
        <v>0</v>
      </c>
      <c r="T612" s="109">
        <v>0</v>
      </c>
      <c r="U612" s="109">
        <v>1</v>
      </c>
      <c r="V612" s="109">
        <v>0</v>
      </c>
      <c r="W612" s="109">
        <v>0</v>
      </c>
      <c r="X612" s="109">
        <v>2</v>
      </c>
      <c r="Y612" s="109">
        <v>0</v>
      </c>
      <c r="Z612" s="109">
        <v>0</v>
      </c>
      <c r="AA612" s="109">
        <v>0</v>
      </c>
      <c r="AB612" s="109">
        <v>0</v>
      </c>
      <c r="AC612" s="109">
        <v>0</v>
      </c>
      <c r="AD612" s="109">
        <v>0</v>
      </c>
      <c r="AE612" s="109">
        <v>0</v>
      </c>
      <c r="AF612" s="109">
        <v>0</v>
      </c>
      <c r="AG612" s="109">
        <v>3</v>
      </c>
    </row>
    <row r="613" spans="2:33" ht="15">
      <c r="B613" s="109"/>
      <c r="C613" s="109"/>
      <c r="D613" s="109">
        <v>2016</v>
      </c>
      <c r="E613" s="109">
        <v>0</v>
      </c>
      <c r="F613" s="109">
        <v>0</v>
      </c>
      <c r="G613" s="109">
        <v>1</v>
      </c>
      <c r="H613" s="109">
        <v>1</v>
      </c>
      <c r="I613" s="109">
        <v>0</v>
      </c>
      <c r="J613" s="109">
        <v>3</v>
      </c>
      <c r="K613" s="109">
        <v>22</v>
      </c>
      <c r="L613" s="109">
        <v>0</v>
      </c>
      <c r="M613" s="109">
        <v>0</v>
      </c>
      <c r="N613" s="109">
        <v>0</v>
      </c>
      <c r="O613" s="109">
        <v>0</v>
      </c>
      <c r="P613" s="109">
        <v>0</v>
      </c>
      <c r="Q613" s="109">
        <v>3</v>
      </c>
      <c r="R613" s="109">
        <v>1</v>
      </c>
      <c r="S613" s="109">
        <v>0</v>
      </c>
      <c r="T613" s="109">
        <v>0</v>
      </c>
      <c r="U613" s="109">
        <v>0</v>
      </c>
      <c r="V613" s="109">
        <v>0</v>
      </c>
      <c r="W613" s="109">
        <v>0</v>
      </c>
      <c r="X613" s="109">
        <v>0</v>
      </c>
      <c r="Y613" s="109">
        <v>0</v>
      </c>
      <c r="Z613" s="109">
        <v>0</v>
      </c>
      <c r="AA613" s="109">
        <v>0</v>
      </c>
      <c r="AB613" s="109">
        <v>0</v>
      </c>
      <c r="AC613" s="109">
        <v>0</v>
      </c>
      <c r="AD613" s="109">
        <v>0</v>
      </c>
      <c r="AE613" s="109">
        <v>0</v>
      </c>
      <c r="AF613" s="109">
        <v>0</v>
      </c>
      <c r="AG613" s="109">
        <v>2</v>
      </c>
    </row>
    <row r="614" spans="2:33" ht="15">
      <c r="B614" s="109"/>
      <c r="C614" s="109"/>
      <c r="D614" s="109">
        <v>2017</v>
      </c>
      <c r="E614" s="109">
        <v>0</v>
      </c>
      <c r="F614" s="109">
        <v>3</v>
      </c>
      <c r="G614" s="109">
        <v>1</v>
      </c>
      <c r="H614" s="109">
        <v>2</v>
      </c>
      <c r="I614" s="109">
        <v>0</v>
      </c>
      <c r="J614" s="109">
        <v>4</v>
      </c>
      <c r="K614" s="109">
        <v>10</v>
      </c>
      <c r="L614" s="109">
        <v>0</v>
      </c>
      <c r="M614" s="109">
        <v>0</v>
      </c>
      <c r="N614" s="109">
        <v>0</v>
      </c>
      <c r="O614" s="109">
        <v>1</v>
      </c>
      <c r="P614" s="109">
        <v>0</v>
      </c>
      <c r="Q614" s="112">
        <v>13</v>
      </c>
      <c r="R614" s="109">
        <v>0</v>
      </c>
      <c r="S614" s="109">
        <v>0</v>
      </c>
      <c r="T614" s="109">
        <v>0</v>
      </c>
      <c r="U614" s="109">
        <v>0</v>
      </c>
      <c r="V614" s="109">
        <v>0</v>
      </c>
      <c r="W614" s="109">
        <v>0</v>
      </c>
      <c r="X614" s="109">
        <v>0</v>
      </c>
      <c r="Y614" s="109">
        <v>2</v>
      </c>
      <c r="Z614" s="109">
        <v>0</v>
      </c>
      <c r="AA614" s="109">
        <v>1</v>
      </c>
      <c r="AB614" s="109">
        <v>0</v>
      </c>
      <c r="AC614" s="109">
        <v>0</v>
      </c>
      <c r="AD614" s="109">
        <v>1</v>
      </c>
      <c r="AE614" s="109">
        <v>0</v>
      </c>
      <c r="AF614" s="109">
        <v>2</v>
      </c>
      <c r="AG614" s="109">
        <v>1</v>
      </c>
    </row>
    <row r="615" spans="2:33" ht="15">
      <c r="B615" s="109"/>
      <c r="C615" s="109"/>
      <c r="D615" s="109">
        <v>2018</v>
      </c>
      <c r="E615" s="109">
        <v>0</v>
      </c>
      <c r="F615" s="114">
        <v>4</v>
      </c>
      <c r="G615" s="109">
        <v>0</v>
      </c>
      <c r="H615" s="109">
        <v>1</v>
      </c>
      <c r="I615" s="109">
        <v>0</v>
      </c>
      <c r="J615" s="109">
        <v>1</v>
      </c>
      <c r="K615" s="109">
        <v>16</v>
      </c>
      <c r="L615" s="109">
        <v>1</v>
      </c>
      <c r="M615" s="109">
        <v>0</v>
      </c>
      <c r="N615" s="109">
        <v>0</v>
      </c>
      <c r="O615" s="109">
        <v>0</v>
      </c>
      <c r="P615" s="109">
        <v>0</v>
      </c>
      <c r="Q615" s="109">
        <v>8</v>
      </c>
      <c r="R615" s="109">
        <v>0</v>
      </c>
      <c r="S615" s="109">
        <v>0</v>
      </c>
      <c r="T615" s="109">
        <v>0</v>
      </c>
      <c r="U615" s="109">
        <v>1</v>
      </c>
      <c r="V615" s="109">
        <v>0</v>
      </c>
      <c r="W615" s="109">
        <v>0</v>
      </c>
      <c r="X615" s="109">
        <v>0</v>
      </c>
      <c r="Y615" s="109">
        <v>0</v>
      </c>
      <c r="Z615" s="109">
        <v>0</v>
      </c>
      <c r="AA615" s="109">
        <v>1</v>
      </c>
      <c r="AB615" s="109">
        <v>0</v>
      </c>
      <c r="AC615" s="109">
        <v>0</v>
      </c>
      <c r="AD615" s="109">
        <v>0</v>
      </c>
      <c r="AE615" s="109">
        <v>0</v>
      </c>
      <c r="AF615" s="109">
        <v>0</v>
      </c>
      <c r="AG615" s="109">
        <v>2</v>
      </c>
    </row>
    <row r="616" spans="2:33" ht="15">
      <c r="B616" s="109"/>
      <c r="C616" s="109"/>
      <c r="D616" s="109">
        <v>2019</v>
      </c>
      <c r="E616" s="109">
        <v>0</v>
      </c>
      <c r="F616" s="109">
        <v>3</v>
      </c>
      <c r="G616" s="109">
        <v>0</v>
      </c>
      <c r="H616" s="109">
        <v>0</v>
      </c>
      <c r="I616" s="109">
        <v>0</v>
      </c>
      <c r="J616" s="109">
        <v>1</v>
      </c>
      <c r="K616" s="109">
        <v>19</v>
      </c>
      <c r="L616" s="109">
        <v>0</v>
      </c>
      <c r="M616" s="109">
        <v>0</v>
      </c>
      <c r="N616" s="109">
        <v>0</v>
      </c>
      <c r="O616" s="109">
        <v>0</v>
      </c>
      <c r="P616" s="109">
        <v>0</v>
      </c>
      <c r="Q616" s="109">
        <v>5</v>
      </c>
      <c r="R616" s="109">
        <v>0</v>
      </c>
      <c r="S616" s="109">
        <v>0</v>
      </c>
      <c r="T616" s="109">
        <v>0</v>
      </c>
      <c r="U616" s="109">
        <v>0</v>
      </c>
      <c r="V616" s="109">
        <v>0</v>
      </c>
      <c r="W616" s="109">
        <v>0</v>
      </c>
      <c r="X616" s="109">
        <v>0</v>
      </c>
      <c r="Y616" s="109">
        <v>1</v>
      </c>
      <c r="Z616" s="109">
        <v>0</v>
      </c>
      <c r="AA616" s="109">
        <v>0</v>
      </c>
      <c r="AB616" s="109">
        <v>0</v>
      </c>
      <c r="AC616" s="109">
        <v>0</v>
      </c>
      <c r="AD616" s="109">
        <v>0</v>
      </c>
      <c r="AE616" s="109">
        <v>0</v>
      </c>
      <c r="AF616" s="109">
        <v>0</v>
      </c>
      <c r="AG616" s="109">
        <v>0</v>
      </c>
    </row>
    <row r="617" spans="2:33" ht="15">
      <c r="B617" s="109"/>
      <c r="C617" s="109"/>
      <c r="D617" s="109">
        <v>2020</v>
      </c>
      <c r="E617" s="109"/>
      <c r="F617" s="109"/>
      <c r="G617" s="109"/>
      <c r="H617" s="109"/>
      <c r="I617" s="109"/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  <c r="AA617" s="109"/>
      <c r="AB617" s="109"/>
      <c r="AC617" s="109"/>
      <c r="AD617" s="109"/>
      <c r="AE617" s="109"/>
      <c r="AF617" s="109"/>
      <c r="AG617" s="109"/>
    </row>
    <row r="618" spans="2:33" ht="15">
      <c r="B618" s="110" t="s">
        <v>294</v>
      </c>
      <c r="C618" s="110" t="s">
        <v>486</v>
      </c>
      <c r="D618" s="110">
        <v>2006</v>
      </c>
      <c r="E618" s="110"/>
      <c r="F618" s="110"/>
      <c r="G618" s="110"/>
      <c r="H618" s="110"/>
      <c r="I618" s="110"/>
      <c r="J618" s="110"/>
      <c r="K618" s="110"/>
      <c r="L618" s="110"/>
      <c r="M618" s="110"/>
      <c r="N618" s="110"/>
      <c r="O618" s="110"/>
      <c r="P618" s="110"/>
      <c r="Q618" s="110"/>
      <c r="R618" s="110"/>
      <c r="S618" s="110"/>
      <c r="T618" s="110"/>
      <c r="U618" s="110"/>
      <c r="V618" s="110"/>
      <c r="W618" s="110"/>
      <c r="X618" s="110"/>
      <c r="Y618" s="110"/>
      <c r="Z618" s="110"/>
      <c r="AA618" s="110"/>
      <c r="AB618" s="110"/>
      <c r="AC618" s="110"/>
      <c r="AD618" s="110"/>
      <c r="AE618" s="110"/>
      <c r="AF618" s="110"/>
      <c r="AG618" s="110"/>
    </row>
    <row r="619" spans="2:33" ht="15">
      <c r="B619" s="110"/>
      <c r="C619" s="110"/>
      <c r="D619" s="110">
        <v>2007</v>
      </c>
      <c r="E619" s="110"/>
      <c r="F619" s="110"/>
      <c r="G619" s="110"/>
      <c r="H619" s="110"/>
      <c r="I619" s="110"/>
      <c r="J619" s="110"/>
      <c r="K619" s="110"/>
      <c r="L619" s="110"/>
      <c r="M619" s="110"/>
      <c r="N619" s="110"/>
      <c r="O619" s="110"/>
      <c r="P619" s="110"/>
      <c r="Q619" s="110"/>
      <c r="R619" s="110"/>
      <c r="S619" s="110"/>
      <c r="T619" s="110"/>
      <c r="U619" s="110"/>
      <c r="V619" s="110"/>
      <c r="W619" s="110"/>
      <c r="X619" s="110"/>
      <c r="Y619" s="110"/>
      <c r="Z619" s="110"/>
      <c r="AA619" s="110"/>
      <c r="AB619" s="110"/>
      <c r="AC619" s="110"/>
      <c r="AD619" s="110"/>
      <c r="AE619" s="110"/>
      <c r="AF619" s="110"/>
      <c r="AG619" s="110"/>
    </row>
    <row r="620" spans="2:33" ht="15">
      <c r="B620" s="110"/>
      <c r="C620" s="110"/>
      <c r="D620" s="110">
        <v>2008</v>
      </c>
      <c r="E620" s="110"/>
      <c r="F620" s="110"/>
      <c r="G620" s="110"/>
      <c r="H620" s="110"/>
      <c r="I620" s="110"/>
      <c r="J620" s="110"/>
      <c r="K620" s="110"/>
      <c r="L620" s="110"/>
      <c r="M620" s="110"/>
      <c r="N620" s="110"/>
      <c r="O620" s="110"/>
      <c r="P620" s="110"/>
      <c r="Q620" s="110"/>
      <c r="R620" s="110"/>
      <c r="S620" s="110"/>
      <c r="T620" s="110"/>
      <c r="U620" s="110"/>
      <c r="V620" s="110"/>
      <c r="W620" s="110"/>
      <c r="X620" s="110"/>
      <c r="Y620" s="110"/>
      <c r="Z620" s="110"/>
      <c r="AA620" s="110"/>
      <c r="AB620" s="110"/>
      <c r="AC620" s="110"/>
      <c r="AD620" s="110"/>
      <c r="AE620" s="110"/>
      <c r="AF620" s="110"/>
      <c r="AG620" s="110"/>
    </row>
    <row r="621" spans="2:33" ht="15">
      <c r="B621" s="110"/>
      <c r="C621" s="110"/>
      <c r="D621" s="110">
        <v>2009</v>
      </c>
      <c r="E621" s="110"/>
      <c r="F621" s="110"/>
      <c r="G621" s="110"/>
      <c r="H621" s="110"/>
      <c r="I621" s="110"/>
      <c r="J621" s="110"/>
      <c r="K621" s="110"/>
      <c r="L621" s="110"/>
      <c r="M621" s="110"/>
      <c r="N621" s="110"/>
      <c r="O621" s="110"/>
      <c r="P621" s="110"/>
      <c r="Q621" s="110"/>
      <c r="R621" s="110"/>
      <c r="S621" s="110"/>
      <c r="T621" s="110"/>
      <c r="U621" s="110"/>
      <c r="V621" s="110"/>
      <c r="W621" s="110"/>
      <c r="X621" s="110"/>
      <c r="Y621" s="110"/>
      <c r="Z621" s="110"/>
      <c r="AA621" s="110"/>
      <c r="AB621" s="110"/>
      <c r="AC621" s="110"/>
      <c r="AD621" s="110"/>
      <c r="AE621" s="110"/>
      <c r="AF621" s="110"/>
      <c r="AG621" s="110"/>
    </row>
    <row r="622" spans="2:33" ht="15">
      <c r="B622" s="110"/>
      <c r="C622" s="110"/>
      <c r="D622" s="110">
        <v>2010</v>
      </c>
      <c r="E622" s="110"/>
      <c r="F622" s="110"/>
      <c r="G622" s="110"/>
      <c r="H622" s="110"/>
      <c r="I622" s="110"/>
      <c r="J622" s="110"/>
      <c r="K622" s="110"/>
      <c r="L622" s="110"/>
      <c r="M622" s="110"/>
      <c r="N622" s="110"/>
      <c r="O622" s="110"/>
      <c r="P622" s="110"/>
      <c r="Q622" s="110"/>
      <c r="R622" s="110"/>
      <c r="S622" s="110"/>
      <c r="T622" s="110"/>
      <c r="U622" s="110"/>
      <c r="V622" s="110"/>
      <c r="W622" s="110"/>
      <c r="X622" s="110"/>
      <c r="Y622" s="110"/>
      <c r="Z622" s="110"/>
      <c r="AA622" s="110"/>
      <c r="AB622" s="110"/>
      <c r="AC622" s="110"/>
      <c r="AD622" s="110"/>
      <c r="AE622" s="110"/>
      <c r="AF622" s="110"/>
      <c r="AG622" s="110"/>
    </row>
    <row r="623" spans="2:33" ht="15">
      <c r="B623" s="110"/>
      <c r="C623" s="110"/>
      <c r="D623" s="110">
        <v>2011</v>
      </c>
      <c r="E623" s="110"/>
      <c r="F623" s="110"/>
      <c r="G623" s="110"/>
      <c r="H623" s="110"/>
      <c r="I623" s="110"/>
      <c r="J623" s="110"/>
      <c r="K623" s="110"/>
      <c r="L623" s="110"/>
      <c r="M623" s="110"/>
      <c r="N623" s="110"/>
      <c r="O623" s="110"/>
      <c r="P623" s="110"/>
      <c r="Q623" s="110"/>
      <c r="R623" s="110"/>
      <c r="S623" s="110"/>
      <c r="T623" s="110"/>
      <c r="U623" s="110"/>
      <c r="V623" s="110"/>
      <c r="W623" s="110"/>
      <c r="X623" s="110"/>
      <c r="Y623" s="110"/>
      <c r="Z623" s="110"/>
      <c r="AA623" s="110"/>
      <c r="AB623" s="110"/>
      <c r="AC623" s="110"/>
      <c r="AD623" s="110"/>
      <c r="AE623" s="110"/>
      <c r="AF623" s="110"/>
      <c r="AG623" s="110"/>
    </row>
    <row r="624" spans="2:33" ht="15">
      <c r="B624" s="110"/>
      <c r="C624" s="110"/>
      <c r="D624" s="110">
        <v>2012</v>
      </c>
      <c r="E624" s="110"/>
      <c r="F624" s="110"/>
      <c r="G624" s="110"/>
      <c r="H624" s="110"/>
      <c r="I624" s="110"/>
      <c r="J624" s="110"/>
      <c r="K624" s="110"/>
      <c r="L624" s="110"/>
      <c r="M624" s="110"/>
      <c r="N624" s="110"/>
      <c r="O624" s="110"/>
      <c r="P624" s="110"/>
      <c r="Q624" s="110"/>
      <c r="R624" s="110"/>
      <c r="S624" s="110"/>
      <c r="T624" s="110"/>
      <c r="U624" s="110"/>
      <c r="V624" s="110"/>
      <c r="W624" s="110"/>
      <c r="X624" s="110"/>
      <c r="Y624" s="110"/>
      <c r="Z624" s="110"/>
      <c r="AA624" s="110"/>
      <c r="AB624" s="110"/>
      <c r="AC624" s="110"/>
      <c r="AD624" s="110"/>
      <c r="AE624" s="110"/>
      <c r="AF624" s="110"/>
      <c r="AG624" s="110"/>
    </row>
    <row r="625" spans="2:33" ht="15">
      <c r="B625" s="110"/>
      <c r="C625" s="110"/>
      <c r="D625" s="110">
        <v>2013</v>
      </c>
      <c r="E625" s="110"/>
      <c r="F625" s="110"/>
      <c r="G625" s="110"/>
      <c r="H625" s="110"/>
      <c r="I625" s="110"/>
      <c r="J625" s="110"/>
      <c r="K625" s="110"/>
      <c r="L625" s="110"/>
      <c r="M625" s="110"/>
      <c r="N625" s="110"/>
      <c r="O625" s="110"/>
      <c r="P625" s="110"/>
      <c r="Q625" s="110"/>
      <c r="R625" s="110"/>
      <c r="S625" s="110"/>
      <c r="T625" s="110"/>
      <c r="U625" s="110"/>
      <c r="V625" s="110"/>
      <c r="W625" s="110"/>
      <c r="X625" s="110"/>
      <c r="Y625" s="110"/>
      <c r="Z625" s="110"/>
      <c r="AA625" s="110"/>
      <c r="AB625" s="110"/>
      <c r="AC625" s="110"/>
      <c r="AD625" s="110"/>
      <c r="AE625" s="110"/>
      <c r="AF625" s="110"/>
      <c r="AG625" s="110"/>
    </row>
    <row r="626" spans="2:33" ht="15">
      <c r="B626" s="110"/>
      <c r="C626" s="110"/>
      <c r="D626" s="110">
        <v>2014</v>
      </c>
      <c r="E626" s="110">
        <v>0</v>
      </c>
      <c r="F626" s="110"/>
      <c r="G626" s="110"/>
      <c r="H626" s="110">
        <v>0</v>
      </c>
      <c r="I626" s="110"/>
      <c r="J626" s="110"/>
      <c r="K626" s="110"/>
      <c r="L626" s="110"/>
      <c r="M626" s="110"/>
      <c r="N626" s="110"/>
      <c r="O626" s="110"/>
      <c r="P626" s="110">
        <v>0</v>
      </c>
      <c r="Q626" s="110"/>
      <c r="R626" s="110">
        <v>0</v>
      </c>
      <c r="S626" s="110"/>
      <c r="T626" s="110">
        <v>0</v>
      </c>
      <c r="U626" s="110"/>
      <c r="V626" s="110"/>
      <c r="W626" s="110">
        <v>0</v>
      </c>
      <c r="X626" s="110"/>
      <c r="Y626" s="110">
        <v>0</v>
      </c>
      <c r="Z626" s="110">
        <v>0</v>
      </c>
      <c r="AA626" s="110"/>
      <c r="AB626" s="110">
        <v>0</v>
      </c>
      <c r="AC626" s="110">
        <v>0</v>
      </c>
      <c r="AD626" s="110">
        <v>0</v>
      </c>
      <c r="AE626" s="110"/>
      <c r="AF626" s="110"/>
      <c r="AG626" s="110">
        <v>0</v>
      </c>
    </row>
    <row r="627" spans="2:33" ht="15">
      <c r="B627" s="110"/>
      <c r="C627" s="110"/>
      <c r="D627" s="110">
        <v>2015</v>
      </c>
      <c r="E627" s="110">
        <v>0</v>
      </c>
      <c r="F627" s="110">
        <v>0</v>
      </c>
      <c r="G627" s="110">
        <v>0</v>
      </c>
      <c r="H627" s="110">
        <v>0</v>
      </c>
      <c r="I627" s="110">
        <v>0</v>
      </c>
      <c r="J627" s="110">
        <v>0</v>
      </c>
      <c r="K627" s="110">
        <v>0</v>
      </c>
      <c r="L627" s="110">
        <v>0</v>
      </c>
      <c r="M627" s="110">
        <v>0</v>
      </c>
      <c r="N627" s="110">
        <v>0</v>
      </c>
      <c r="O627" s="110">
        <v>0</v>
      </c>
      <c r="P627" s="110">
        <v>0</v>
      </c>
      <c r="Q627" s="110">
        <v>0</v>
      </c>
      <c r="R627" s="110">
        <v>0</v>
      </c>
      <c r="S627" s="110">
        <v>0</v>
      </c>
      <c r="T627" s="110">
        <v>0</v>
      </c>
      <c r="U627" s="110">
        <v>0</v>
      </c>
      <c r="V627" s="110">
        <v>0</v>
      </c>
      <c r="W627" s="110">
        <v>0</v>
      </c>
      <c r="X627" s="110">
        <v>0</v>
      </c>
      <c r="Y627" s="110">
        <v>0</v>
      </c>
      <c r="Z627" s="110">
        <v>0</v>
      </c>
      <c r="AA627" s="110">
        <v>0</v>
      </c>
      <c r="AB627" s="110">
        <v>0</v>
      </c>
      <c r="AC627" s="110">
        <v>0</v>
      </c>
      <c r="AD627" s="110">
        <v>0</v>
      </c>
      <c r="AE627" s="110">
        <v>0</v>
      </c>
      <c r="AF627" s="110"/>
      <c r="AG627" s="110">
        <v>0</v>
      </c>
    </row>
    <row r="628" spans="2:33" ht="15">
      <c r="B628" s="110"/>
      <c r="C628" s="110"/>
      <c r="D628" s="110">
        <v>2016</v>
      </c>
      <c r="E628" s="110">
        <v>0</v>
      </c>
      <c r="F628" s="110">
        <v>0</v>
      </c>
      <c r="G628" s="110">
        <v>0</v>
      </c>
      <c r="H628" s="110">
        <v>0</v>
      </c>
      <c r="I628" s="110">
        <v>0</v>
      </c>
      <c r="J628" s="110">
        <v>0</v>
      </c>
      <c r="K628" s="110">
        <v>0</v>
      </c>
      <c r="L628" s="110">
        <v>0</v>
      </c>
      <c r="M628" s="110">
        <v>0</v>
      </c>
      <c r="N628" s="110">
        <v>0</v>
      </c>
      <c r="O628" s="110">
        <v>0</v>
      </c>
      <c r="P628" s="110">
        <v>0</v>
      </c>
      <c r="Q628" s="110">
        <v>0</v>
      </c>
      <c r="R628" s="110">
        <v>0</v>
      </c>
      <c r="S628" s="110">
        <v>0</v>
      </c>
      <c r="T628" s="110">
        <v>0</v>
      </c>
      <c r="U628" s="110">
        <v>0</v>
      </c>
      <c r="V628" s="110">
        <v>0</v>
      </c>
      <c r="W628" s="110">
        <v>0</v>
      </c>
      <c r="X628" s="110">
        <v>0</v>
      </c>
      <c r="Y628" s="110">
        <v>0</v>
      </c>
      <c r="Z628" s="110">
        <v>0</v>
      </c>
      <c r="AA628" s="110">
        <v>0</v>
      </c>
      <c r="AB628" s="110">
        <v>0</v>
      </c>
      <c r="AC628" s="110">
        <v>0</v>
      </c>
      <c r="AD628" s="110">
        <v>0</v>
      </c>
      <c r="AE628" s="110">
        <v>0</v>
      </c>
      <c r="AF628" s="110">
        <v>0</v>
      </c>
      <c r="AG628" s="110">
        <v>0</v>
      </c>
    </row>
    <row r="629" spans="2:33" ht="15">
      <c r="B629" s="110"/>
      <c r="C629" s="110"/>
      <c r="D629" s="110">
        <v>2017</v>
      </c>
      <c r="E629" s="110">
        <v>0</v>
      </c>
      <c r="F629" s="110">
        <v>0</v>
      </c>
      <c r="G629" s="110">
        <v>0</v>
      </c>
      <c r="H629" s="110">
        <v>0</v>
      </c>
      <c r="I629" s="110">
        <v>0</v>
      </c>
      <c r="J629" s="110">
        <v>0</v>
      </c>
      <c r="K629" s="110">
        <v>0</v>
      </c>
      <c r="L629" s="110">
        <v>0</v>
      </c>
      <c r="M629" s="110">
        <v>0</v>
      </c>
      <c r="N629" s="110">
        <v>0</v>
      </c>
      <c r="O629" s="110">
        <v>0</v>
      </c>
      <c r="P629" s="110">
        <v>0</v>
      </c>
      <c r="Q629" s="110">
        <v>0</v>
      </c>
      <c r="R629" s="110">
        <v>0</v>
      </c>
      <c r="S629" s="110">
        <v>0</v>
      </c>
      <c r="T629" s="110">
        <v>0</v>
      </c>
      <c r="U629" s="110">
        <v>0</v>
      </c>
      <c r="V629" s="110">
        <v>0</v>
      </c>
      <c r="W629" s="110">
        <v>0</v>
      </c>
      <c r="X629" s="110">
        <v>0</v>
      </c>
      <c r="Y629" s="110">
        <v>0</v>
      </c>
      <c r="Z629" s="110">
        <v>0</v>
      </c>
      <c r="AA629" s="110">
        <v>0</v>
      </c>
      <c r="AB629" s="110">
        <v>0</v>
      </c>
      <c r="AC629" s="110">
        <v>0</v>
      </c>
      <c r="AD629" s="110">
        <v>0</v>
      </c>
      <c r="AE629" s="110">
        <v>0</v>
      </c>
      <c r="AF629" s="110">
        <v>1</v>
      </c>
      <c r="AG629" s="110">
        <v>0</v>
      </c>
    </row>
    <row r="630" spans="2:33" ht="15">
      <c r="B630" s="110"/>
      <c r="C630" s="110"/>
      <c r="D630" s="110">
        <v>2018</v>
      </c>
      <c r="E630" s="110">
        <v>0</v>
      </c>
      <c r="F630" s="110">
        <v>0</v>
      </c>
      <c r="G630" s="110">
        <v>0</v>
      </c>
      <c r="H630" s="110">
        <v>0</v>
      </c>
      <c r="I630" s="110">
        <v>0</v>
      </c>
      <c r="J630" s="110">
        <v>0</v>
      </c>
      <c r="K630" s="110">
        <v>0</v>
      </c>
      <c r="L630" s="110">
        <v>0</v>
      </c>
      <c r="M630" s="110">
        <v>0</v>
      </c>
      <c r="N630" s="110">
        <v>0</v>
      </c>
      <c r="O630" s="110">
        <v>0</v>
      </c>
      <c r="P630" s="110">
        <v>0</v>
      </c>
      <c r="Q630" s="110">
        <v>0</v>
      </c>
      <c r="R630" s="110">
        <v>0</v>
      </c>
      <c r="S630" s="110">
        <v>0</v>
      </c>
      <c r="T630" s="110">
        <v>0</v>
      </c>
      <c r="U630" s="110">
        <v>0</v>
      </c>
      <c r="V630" s="110">
        <v>0</v>
      </c>
      <c r="W630" s="110">
        <v>0</v>
      </c>
      <c r="X630" s="110">
        <v>0</v>
      </c>
      <c r="Y630" s="110">
        <v>0</v>
      </c>
      <c r="Z630" s="110">
        <v>0</v>
      </c>
      <c r="AA630" s="110">
        <v>0</v>
      </c>
      <c r="AB630" s="110">
        <v>0</v>
      </c>
      <c r="AC630" s="110">
        <v>0</v>
      </c>
      <c r="AD630" s="110">
        <v>0</v>
      </c>
      <c r="AE630" s="110">
        <v>0</v>
      </c>
      <c r="AF630" s="110">
        <v>0</v>
      </c>
      <c r="AG630" s="110">
        <v>0</v>
      </c>
    </row>
    <row r="631" spans="2:33" ht="15">
      <c r="B631" s="110"/>
      <c r="C631" s="110"/>
      <c r="D631" s="110">
        <v>2019</v>
      </c>
      <c r="E631" s="110">
        <v>0</v>
      </c>
      <c r="F631" s="110">
        <v>0</v>
      </c>
      <c r="G631" s="110">
        <v>0</v>
      </c>
      <c r="H631" s="110">
        <v>0</v>
      </c>
      <c r="I631" s="110">
        <v>0</v>
      </c>
      <c r="J631" s="110">
        <v>0</v>
      </c>
      <c r="K631" s="110">
        <v>0</v>
      </c>
      <c r="L631" s="110">
        <v>0</v>
      </c>
      <c r="M631" s="110">
        <v>0</v>
      </c>
      <c r="N631" s="110">
        <v>0</v>
      </c>
      <c r="O631" s="110">
        <v>0</v>
      </c>
      <c r="P631" s="110">
        <v>0</v>
      </c>
      <c r="Q631" s="110">
        <v>0</v>
      </c>
      <c r="R631" s="110">
        <v>0</v>
      </c>
      <c r="S631" s="110">
        <v>0</v>
      </c>
      <c r="T631" s="110">
        <v>0</v>
      </c>
      <c r="U631" s="110">
        <v>0</v>
      </c>
      <c r="V631" s="110">
        <v>0</v>
      </c>
      <c r="W631" s="110">
        <v>0</v>
      </c>
      <c r="X631" s="110">
        <v>0</v>
      </c>
      <c r="Y631" s="110">
        <v>0</v>
      </c>
      <c r="Z631" s="110">
        <v>0</v>
      </c>
      <c r="AA631" s="110">
        <v>0</v>
      </c>
      <c r="AB631" s="110">
        <v>0</v>
      </c>
      <c r="AC631" s="110">
        <v>0</v>
      </c>
      <c r="AD631" s="110">
        <v>0</v>
      </c>
      <c r="AE631" s="110">
        <v>0</v>
      </c>
      <c r="AF631" s="110">
        <v>0</v>
      </c>
      <c r="AG631" s="110">
        <v>0</v>
      </c>
    </row>
    <row r="632" spans="2:33" ht="15">
      <c r="B632" s="110"/>
      <c r="C632" s="110"/>
      <c r="D632" s="110">
        <v>2020</v>
      </c>
      <c r="E632" s="110"/>
      <c r="F632" s="110"/>
      <c r="G632" s="110"/>
      <c r="H632" s="110"/>
      <c r="I632" s="110"/>
      <c r="J632" s="110"/>
      <c r="K632" s="110"/>
      <c r="L632" s="110"/>
      <c r="M632" s="110"/>
      <c r="N632" s="110"/>
      <c r="O632" s="110"/>
      <c r="P632" s="110"/>
      <c r="Q632" s="110"/>
      <c r="R632" s="110"/>
      <c r="S632" s="110"/>
      <c r="T632" s="110"/>
      <c r="U632" s="110"/>
      <c r="V632" s="110"/>
      <c r="W632" s="110"/>
      <c r="X632" s="110"/>
      <c r="Y632" s="110"/>
      <c r="Z632" s="110"/>
      <c r="AA632" s="110"/>
      <c r="AB632" s="110"/>
      <c r="AC632" s="110"/>
      <c r="AD632" s="110"/>
      <c r="AE632" s="110"/>
      <c r="AF632" s="110"/>
      <c r="AG632" s="110"/>
    </row>
    <row r="633" spans="2:33" ht="15">
      <c r="B633" s="109" t="s">
        <v>295</v>
      </c>
      <c r="C633" s="109" t="s">
        <v>487</v>
      </c>
      <c r="D633" s="109">
        <v>2006</v>
      </c>
      <c r="E633" s="109"/>
      <c r="F633" s="109"/>
      <c r="G633" s="109"/>
      <c r="H633" s="109"/>
      <c r="I633" s="109"/>
      <c r="J633" s="109"/>
      <c r="K633" s="109"/>
      <c r="L633" s="109"/>
      <c r="M633" s="109"/>
      <c r="N633" s="109"/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  <c r="AA633" s="109"/>
      <c r="AB633" s="109"/>
      <c r="AC633" s="109"/>
      <c r="AD633" s="109"/>
      <c r="AE633" s="109"/>
      <c r="AF633" s="109"/>
      <c r="AG633" s="109"/>
    </row>
    <row r="634" spans="2:33" ht="15">
      <c r="B634" s="109"/>
      <c r="C634" s="109"/>
      <c r="D634" s="109">
        <v>2007</v>
      </c>
      <c r="E634" s="109"/>
      <c r="F634" s="109"/>
      <c r="G634" s="109"/>
      <c r="H634" s="109"/>
      <c r="I634" s="109"/>
      <c r="J634" s="109"/>
      <c r="K634" s="109"/>
      <c r="L634" s="109"/>
      <c r="M634" s="109"/>
      <c r="N634" s="109"/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  <c r="AA634" s="109"/>
      <c r="AB634" s="109"/>
      <c r="AC634" s="109"/>
      <c r="AD634" s="109"/>
      <c r="AE634" s="109"/>
      <c r="AF634" s="109"/>
      <c r="AG634" s="109"/>
    </row>
    <row r="635" spans="2:33" ht="15">
      <c r="B635" s="109"/>
      <c r="C635" s="109"/>
      <c r="D635" s="109">
        <v>2008</v>
      </c>
      <c r="E635" s="109"/>
      <c r="F635" s="109"/>
      <c r="G635" s="109"/>
      <c r="H635" s="109"/>
      <c r="I635" s="109"/>
      <c r="J635" s="109"/>
      <c r="K635" s="109"/>
      <c r="L635" s="109"/>
      <c r="M635" s="109"/>
      <c r="N635" s="109"/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  <c r="AA635" s="109"/>
      <c r="AB635" s="109"/>
      <c r="AC635" s="109"/>
      <c r="AD635" s="109"/>
      <c r="AE635" s="109"/>
      <c r="AF635" s="109"/>
      <c r="AG635" s="109"/>
    </row>
    <row r="636" spans="2:33" ht="15">
      <c r="B636" s="109"/>
      <c r="C636" s="109"/>
      <c r="D636" s="109">
        <v>2009</v>
      </c>
      <c r="E636" s="109"/>
      <c r="F636" s="109"/>
      <c r="G636" s="109"/>
      <c r="H636" s="109"/>
      <c r="I636" s="109"/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  <c r="AA636" s="109"/>
      <c r="AB636" s="109"/>
      <c r="AC636" s="109"/>
      <c r="AD636" s="109"/>
      <c r="AE636" s="109"/>
      <c r="AF636" s="109"/>
      <c r="AG636" s="109"/>
    </row>
    <row r="637" spans="2:33" ht="15">
      <c r="B637" s="109"/>
      <c r="C637" s="109"/>
      <c r="D637" s="109">
        <v>2010</v>
      </c>
      <c r="E637" s="109"/>
      <c r="F637" s="109"/>
      <c r="G637" s="109"/>
      <c r="H637" s="109"/>
      <c r="I637" s="109"/>
      <c r="J637" s="109"/>
      <c r="K637" s="109"/>
      <c r="L637" s="109"/>
      <c r="M637" s="109"/>
      <c r="N637" s="109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  <c r="AA637" s="109"/>
      <c r="AB637" s="109"/>
      <c r="AC637" s="109"/>
      <c r="AD637" s="109"/>
      <c r="AE637" s="109"/>
      <c r="AF637" s="109"/>
      <c r="AG637" s="109"/>
    </row>
    <row r="638" spans="2:33" ht="15">
      <c r="B638" s="109"/>
      <c r="C638" s="109"/>
      <c r="D638" s="109">
        <v>2011</v>
      </c>
      <c r="E638" s="109"/>
      <c r="F638" s="109"/>
      <c r="G638" s="109"/>
      <c r="H638" s="109"/>
      <c r="I638" s="109"/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  <c r="AA638" s="109"/>
      <c r="AB638" s="109"/>
      <c r="AC638" s="109"/>
      <c r="AD638" s="109"/>
      <c r="AE638" s="109"/>
      <c r="AF638" s="109"/>
      <c r="AG638" s="109"/>
    </row>
    <row r="639" spans="2:33" ht="15">
      <c r="B639" s="109"/>
      <c r="C639" s="109"/>
      <c r="D639" s="109">
        <v>2012</v>
      </c>
      <c r="E639" s="109"/>
      <c r="F639" s="109"/>
      <c r="G639" s="109"/>
      <c r="H639" s="109"/>
      <c r="I639" s="109"/>
      <c r="J639" s="109"/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  <c r="AA639" s="109"/>
      <c r="AB639" s="109"/>
      <c r="AC639" s="109"/>
      <c r="AD639" s="109"/>
      <c r="AE639" s="109"/>
      <c r="AF639" s="109"/>
      <c r="AG639" s="109"/>
    </row>
    <row r="640" spans="2:33" ht="15">
      <c r="B640" s="109"/>
      <c r="C640" s="109"/>
      <c r="D640" s="109">
        <v>2013</v>
      </c>
      <c r="E640" s="109"/>
      <c r="F640" s="109"/>
      <c r="G640" s="109"/>
      <c r="H640" s="109"/>
      <c r="I640" s="109"/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  <c r="AA640" s="109"/>
      <c r="AB640" s="109"/>
      <c r="AC640" s="109"/>
      <c r="AD640" s="109"/>
      <c r="AE640" s="109"/>
      <c r="AF640" s="109"/>
      <c r="AG640" s="109"/>
    </row>
    <row r="641" spans="2:33" ht="15">
      <c r="B641" s="109"/>
      <c r="C641" s="109"/>
      <c r="D641" s="109">
        <v>2014</v>
      </c>
      <c r="E641" s="109">
        <v>0</v>
      </c>
      <c r="F641" s="109"/>
      <c r="G641" s="109"/>
      <c r="H641" s="109">
        <v>0</v>
      </c>
      <c r="I641" s="109"/>
      <c r="J641" s="109"/>
      <c r="K641" s="109"/>
      <c r="L641" s="109"/>
      <c r="M641" s="109"/>
      <c r="N641" s="109"/>
      <c r="O641" s="109"/>
      <c r="P641" s="109">
        <v>0</v>
      </c>
      <c r="Q641" s="109"/>
      <c r="R641" s="109">
        <v>0</v>
      </c>
      <c r="S641" s="109"/>
      <c r="T641" s="109">
        <v>0</v>
      </c>
      <c r="U641" s="109"/>
      <c r="V641" s="109"/>
      <c r="W641" s="109">
        <v>0</v>
      </c>
      <c r="X641" s="109"/>
      <c r="Y641" s="109">
        <v>0</v>
      </c>
      <c r="Z641" s="109">
        <v>0</v>
      </c>
      <c r="AA641" s="109"/>
      <c r="AB641" s="109">
        <v>0</v>
      </c>
      <c r="AC641" s="109">
        <v>0</v>
      </c>
      <c r="AD641" s="109">
        <v>0</v>
      </c>
      <c r="AE641" s="109"/>
      <c r="AF641" s="109"/>
      <c r="AG641" s="109">
        <v>0</v>
      </c>
    </row>
    <row r="642" spans="2:33" ht="15">
      <c r="B642" s="109"/>
      <c r="C642" s="109"/>
      <c r="D642" s="109">
        <v>2015</v>
      </c>
      <c r="E642" s="109">
        <v>0</v>
      </c>
      <c r="F642" s="109">
        <v>0</v>
      </c>
      <c r="G642" s="109">
        <v>0</v>
      </c>
      <c r="H642" s="109">
        <v>0</v>
      </c>
      <c r="I642" s="109">
        <v>0</v>
      </c>
      <c r="J642" s="109">
        <v>0</v>
      </c>
      <c r="K642" s="109">
        <v>0</v>
      </c>
      <c r="L642" s="109">
        <v>0</v>
      </c>
      <c r="M642" s="109">
        <v>0</v>
      </c>
      <c r="N642" s="109">
        <v>0</v>
      </c>
      <c r="O642" s="109">
        <v>0</v>
      </c>
      <c r="P642" s="109">
        <v>0</v>
      </c>
      <c r="Q642" s="109">
        <v>0</v>
      </c>
      <c r="R642" s="109">
        <v>0</v>
      </c>
      <c r="S642" s="109">
        <v>0</v>
      </c>
      <c r="T642" s="109">
        <v>0</v>
      </c>
      <c r="U642" s="109">
        <v>0</v>
      </c>
      <c r="V642" s="109">
        <v>0</v>
      </c>
      <c r="W642" s="109">
        <v>0</v>
      </c>
      <c r="X642" s="109">
        <v>0</v>
      </c>
      <c r="Y642" s="109">
        <v>0</v>
      </c>
      <c r="Z642" s="109">
        <v>0</v>
      </c>
      <c r="AA642" s="109">
        <v>0</v>
      </c>
      <c r="AB642" s="109">
        <v>0</v>
      </c>
      <c r="AC642" s="109">
        <v>0</v>
      </c>
      <c r="AD642" s="109">
        <v>0</v>
      </c>
      <c r="AE642" s="109">
        <v>0</v>
      </c>
      <c r="AF642" s="109"/>
      <c r="AG642" s="109">
        <v>0</v>
      </c>
    </row>
    <row r="643" spans="2:33" ht="15">
      <c r="B643" s="109"/>
      <c r="C643" s="109"/>
      <c r="D643" s="109">
        <v>2016</v>
      </c>
      <c r="E643" s="109">
        <v>0</v>
      </c>
      <c r="F643" s="109">
        <v>0</v>
      </c>
      <c r="G643" s="109">
        <v>0</v>
      </c>
      <c r="H643" s="109">
        <v>0</v>
      </c>
      <c r="I643" s="109">
        <v>0</v>
      </c>
      <c r="J643" s="109">
        <v>0</v>
      </c>
      <c r="K643" s="109">
        <v>0</v>
      </c>
      <c r="L643" s="109">
        <v>0</v>
      </c>
      <c r="M643" s="109">
        <v>0</v>
      </c>
      <c r="N643" s="109">
        <v>0</v>
      </c>
      <c r="O643" s="109">
        <v>0</v>
      </c>
      <c r="P643" s="109">
        <v>0</v>
      </c>
      <c r="Q643" s="109">
        <v>0</v>
      </c>
      <c r="R643" s="109">
        <v>0</v>
      </c>
      <c r="S643" s="109">
        <v>0</v>
      </c>
      <c r="T643" s="109">
        <v>0</v>
      </c>
      <c r="U643" s="109">
        <v>0</v>
      </c>
      <c r="V643" s="109">
        <v>0</v>
      </c>
      <c r="W643" s="109">
        <v>0</v>
      </c>
      <c r="X643" s="109">
        <v>0</v>
      </c>
      <c r="Y643" s="109">
        <v>0</v>
      </c>
      <c r="Z643" s="109">
        <v>0</v>
      </c>
      <c r="AA643" s="109">
        <v>0</v>
      </c>
      <c r="AB643" s="109">
        <v>0</v>
      </c>
      <c r="AC643" s="109">
        <v>0</v>
      </c>
      <c r="AD643" s="109">
        <v>0</v>
      </c>
      <c r="AE643" s="109">
        <v>0</v>
      </c>
      <c r="AF643" s="109">
        <v>0</v>
      </c>
      <c r="AG643" s="109">
        <v>0</v>
      </c>
    </row>
    <row r="644" spans="2:33" ht="15">
      <c r="B644" s="109"/>
      <c r="C644" s="109"/>
      <c r="D644" s="109">
        <v>2017</v>
      </c>
      <c r="E644" s="109">
        <v>0</v>
      </c>
      <c r="F644" s="109">
        <v>0</v>
      </c>
      <c r="G644" s="109">
        <v>0</v>
      </c>
      <c r="H644" s="109">
        <v>0</v>
      </c>
      <c r="I644" s="109">
        <v>0</v>
      </c>
      <c r="J644" s="109">
        <v>0</v>
      </c>
      <c r="K644" s="109">
        <v>0</v>
      </c>
      <c r="L644" s="109">
        <v>0</v>
      </c>
      <c r="M644" s="109">
        <v>0</v>
      </c>
      <c r="N644" s="109">
        <v>0</v>
      </c>
      <c r="O644" s="109">
        <v>0</v>
      </c>
      <c r="P644" s="109">
        <v>0</v>
      </c>
      <c r="Q644" s="109">
        <v>0</v>
      </c>
      <c r="R644" s="109">
        <v>0</v>
      </c>
      <c r="S644" s="109">
        <v>0</v>
      </c>
      <c r="T644" s="109">
        <v>0</v>
      </c>
      <c r="U644" s="109">
        <v>0</v>
      </c>
      <c r="V644" s="109">
        <v>0</v>
      </c>
      <c r="W644" s="109">
        <v>0</v>
      </c>
      <c r="X644" s="109">
        <v>0</v>
      </c>
      <c r="Y644" s="109">
        <v>0</v>
      </c>
      <c r="Z644" s="109">
        <v>0</v>
      </c>
      <c r="AA644" s="109">
        <v>0</v>
      </c>
      <c r="AB644" s="109">
        <v>0</v>
      </c>
      <c r="AC644" s="109">
        <v>0</v>
      </c>
      <c r="AD644" s="109">
        <v>0</v>
      </c>
      <c r="AE644" s="109">
        <v>0</v>
      </c>
      <c r="AF644" s="109">
        <v>0</v>
      </c>
      <c r="AG644" s="109">
        <v>0</v>
      </c>
    </row>
    <row r="645" spans="2:33" ht="15">
      <c r="B645" s="109"/>
      <c r="C645" s="109"/>
      <c r="D645" s="109">
        <v>2018</v>
      </c>
      <c r="E645" s="109">
        <v>0</v>
      </c>
      <c r="F645" s="109">
        <v>0</v>
      </c>
      <c r="G645" s="109">
        <v>0</v>
      </c>
      <c r="H645" s="109">
        <v>0</v>
      </c>
      <c r="I645" s="109">
        <v>0</v>
      </c>
      <c r="J645" s="109">
        <v>0</v>
      </c>
      <c r="K645" s="109">
        <v>0</v>
      </c>
      <c r="L645" s="109">
        <v>0</v>
      </c>
      <c r="M645" s="109">
        <v>0</v>
      </c>
      <c r="N645" s="109">
        <v>0</v>
      </c>
      <c r="O645" s="109">
        <v>0</v>
      </c>
      <c r="P645" s="109">
        <v>0</v>
      </c>
      <c r="Q645" s="109">
        <v>0</v>
      </c>
      <c r="R645" s="109">
        <v>0</v>
      </c>
      <c r="S645" s="109">
        <v>0</v>
      </c>
      <c r="T645" s="109">
        <v>0</v>
      </c>
      <c r="U645" s="109">
        <v>0</v>
      </c>
      <c r="V645" s="109">
        <v>0</v>
      </c>
      <c r="W645" s="109">
        <v>0</v>
      </c>
      <c r="X645" s="109">
        <v>0</v>
      </c>
      <c r="Y645" s="109">
        <v>0</v>
      </c>
      <c r="Z645" s="109">
        <v>0</v>
      </c>
      <c r="AA645" s="109">
        <v>0</v>
      </c>
      <c r="AB645" s="109">
        <v>0</v>
      </c>
      <c r="AC645" s="109">
        <v>0</v>
      </c>
      <c r="AD645" s="109">
        <v>0</v>
      </c>
      <c r="AE645" s="109">
        <v>0</v>
      </c>
      <c r="AF645" s="109">
        <v>0</v>
      </c>
      <c r="AG645" s="109">
        <v>0</v>
      </c>
    </row>
    <row r="646" spans="2:33" ht="15">
      <c r="B646" s="109"/>
      <c r="C646" s="109"/>
      <c r="D646" s="109">
        <v>2019</v>
      </c>
      <c r="E646" s="109">
        <v>0</v>
      </c>
      <c r="F646" s="109">
        <v>0</v>
      </c>
      <c r="G646" s="109">
        <v>0</v>
      </c>
      <c r="H646" s="109">
        <v>0</v>
      </c>
      <c r="I646" s="109">
        <v>0</v>
      </c>
      <c r="J646" s="109">
        <v>0</v>
      </c>
      <c r="K646" s="109">
        <v>0</v>
      </c>
      <c r="L646" s="109">
        <v>0</v>
      </c>
      <c r="M646" s="109">
        <v>0</v>
      </c>
      <c r="N646" s="109">
        <v>0</v>
      </c>
      <c r="O646" s="109">
        <v>0</v>
      </c>
      <c r="P646" s="109">
        <v>0</v>
      </c>
      <c r="Q646" s="109">
        <v>0</v>
      </c>
      <c r="R646" s="109">
        <v>0</v>
      </c>
      <c r="S646" s="109">
        <v>0</v>
      </c>
      <c r="T646" s="109">
        <v>0</v>
      </c>
      <c r="U646" s="109">
        <v>0</v>
      </c>
      <c r="V646" s="109">
        <v>0</v>
      </c>
      <c r="W646" s="109">
        <v>0</v>
      </c>
      <c r="X646" s="109">
        <v>0</v>
      </c>
      <c r="Y646" s="109">
        <v>0</v>
      </c>
      <c r="Z646" s="109">
        <v>0</v>
      </c>
      <c r="AA646" s="109">
        <v>0</v>
      </c>
      <c r="AB646" s="109">
        <v>0</v>
      </c>
      <c r="AC646" s="109">
        <v>0</v>
      </c>
      <c r="AD646" s="109">
        <v>0</v>
      </c>
      <c r="AE646" s="109">
        <v>0</v>
      </c>
      <c r="AF646" s="109">
        <v>0</v>
      </c>
      <c r="AG646" s="109">
        <v>0</v>
      </c>
    </row>
    <row r="647" spans="2:33" ht="15">
      <c r="B647" s="109"/>
      <c r="C647" s="109"/>
      <c r="D647" s="109">
        <v>2020</v>
      </c>
      <c r="E647" s="109"/>
      <c r="F647" s="109"/>
      <c r="G647" s="109"/>
      <c r="H647" s="109"/>
      <c r="I647" s="109"/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  <c r="AA647" s="109"/>
      <c r="AB647" s="109"/>
      <c r="AC647" s="109"/>
      <c r="AD647" s="109"/>
      <c r="AE647" s="109"/>
      <c r="AF647" s="109"/>
      <c r="AG647" s="109"/>
    </row>
    <row r="648" spans="2:33" ht="15">
      <c r="B648" s="110" t="s">
        <v>296</v>
      </c>
      <c r="C648" s="110" t="s">
        <v>488</v>
      </c>
      <c r="D648" s="110">
        <v>2006</v>
      </c>
      <c r="E648" s="110"/>
      <c r="F648" s="110"/>
      <c r="G648" s="110"/>
      <c r="H648" s="110"/>
      <c r="I648" s="110"/>
      <c r="J648" s="110"/>
      <c r="K648" s="110"/>
      <c r="L648" s="110"/>
      <c r="M648" s="110"/>
      <c r="N648" s="110"/>
      <c r="O648" s="110"/>
      <c r="P648" s="110"/>
      <c r="Q648" s="110"/>
      <c r="R648" s="110"/>
      <c r="S648" s="110"/>
      <c r="T648" s="110"/>
      <c r="U648" s="110"/>
      <c r="V648" s="110"/>
      <c r="W648" s="110"/>
      <c r="X648" s="110"/>
      <c r="Y648" s="110"/>
      <c r="Z648" s="110"/>
      <c r="AA648" s="110"/>
      <c r="AB648" s="110"/>
      <c r="AC648" s="110"/>
      <c r="AD648" s="110"/>
      <c r="AE648" s="110"/>
      <c r="AF648" s="110"/>
      <c r="AG648" s="110"/>
    </row>
    <row r="649" spans="2:33" ht="15">
      <c r="B649" s="110"/>
      <c r="C649" s="110"/>
      <c r="D649" s="110">
        <v>2007</v>
      </c>
      <c r="E649" s="110"/>
      <c r="F649" s="110"/>
      <c r="G649" s="110"/>
      <c r="H649" s="110"/>
      <c r="I649" s="110"/>
      <c r="J649" s="110"/>
      <c r="K649" s="110"/>
      <c r="L649" s="110"/>
      <c r="M649" s="110"/>
      <c r="N649" s="110"/>
      <c r="O649" s="110"/>
      <c r="P649" s="110"/>
      <c r="Q649" s="110"/>
      <c r="R649" s="110"/>
      <c r="S649" s="110"/>
      <c r="T649" s="110"/>
      <c r="U649" s="110"/>
      <c r="V649" s="110"/>
      <c r="W649" s="110"/>
      <c r="X649" s="110"/>
      <c r="Y649" s="110"/>
      <c r="Z649" s="110"/>
      <c r="AA649" s="110"/>
      <c r="AB649" s="110"/>
      <c r="AC649" s="110"/>
      <c r="AD649" s="110"/>
      <c r="AE649" s="110"/>
      <c r="AF649" s="110"/>
      <c r="AG649" s="110"/>
    </row>
    <row r="650" spans="2:33" ht="15">
      <c r="B650" s="110"/>
      <c r="C650" s="110"/>
      <c r="D650" s="110">
        <v>2008</v>
      </c>
      <c r="E650" s="110"/>
      <c r="F650" s="110"/>
      <c r="G650" s="110"/>
      <c r="H650" s="110"/>
      <c r="I650" s="110"/>
      <c r="J650" s="110"/>
      <c r="K650" s="110"/>
      <c r="L650" s="110"/>
      <c r="M650" s="110"/>
      <c r="N650" s="110"/>
      <c r="O650" s="110"/>
      <c r="P650" s="110"/>
      <c r="Q650" s="110"/>
      <c r="R650" s="110"/>
      <c r="S650" s="110"/>
      <c r="T650" s="110"/>
      <c r="U650" s="110"/>
      <c r="V650" s="110"/>
      <c r="W650" s="110"/>
      <c r="X650" s="110"/>
      <c r="Y650" s="110"/>
      <c r="Z650" s="110"/>
      <c r="AA650" s="110"/>
      <c r="AB650" s="110"/>
      <c r="AC650" s="110"/>
      <c r="AD650" s="110"/>
      <c r="AE650" s="110"/>
      <c r="AF650" s="110"/>
      <c r="AG650" s="110"/>
    </row>
    <row r="651" spans="2:33" ht="15">
      <c r="B651" s="110"/>
      <c r="C651" s="110"/>
      <c r="D651" s="110">
        <v>2009</v>
      </c>
      <c r="E651" s="110"/>
      <c r="F651" s="110"/>
      <c r="G651" s="110"/>
      <c r="H651" s="110"/>
      <c r="I651" s="110"/>
      <c r="J651" s="110"/>
      <c r="K651" s="110"/>
      <c r="L651" s="110"/>
      <c r="M651" s="110"/>
      <c r="N651" s="110"/>
      <c r="O651" s="110"/>
      <c r="P651" s="110"/>
      <c r="Q651" s="110"/>
      <c r="R651" s="110"/>
      <c r="S651" s="110"/>
      <c r="T651" s="110"/>
      <c r="U651" s="110"/>
      <c r="V651" s="110"/>
      <c r="W651" s="110"/>
      <c r="X651" s="110"/>
      <c r="Y651" s="110"/>
      <c r="Z651" s="110"/>
      <c r="AA651" s="110"/>
      <c r="AB651" s="110"/>
      <c r="AC651" s="110"/>
      <c r="AD651" s="110"/>
      <c r="AE651" s="110"/>
      <c r="AF651" s="110"/>
      <c r="AG651" s="110"/>
    </row>
    <row r="652" spans="2:33" ht="15">
      <c r="B652" s="110"/>
      <c r="C652" s="110"/>
      <c r="D652" s="110">
        <v>2010</v>
      </c>
      <c r="E652" s="110"/>
      <c r="F652" s="110"/>
      <c r="G652" s="110"/>
      <c r="H652" s="110"/>
      <c r="I652" s="110"/>
      <c r="J652" s="110"/>
      <c r="K652" s="110"/>
      <c r="L652" s="110"/>
      <c r="M652" s="110"/>
      <c r="N652" s="110"/>
      <c r="O652" s="110"/>
      <c r="P652" s="110"/>
      <c r="Q652" s="110"/>
      <c r="R652" s="110"/>
      <c r="S652" s="110"/>
      <c r="T652" s="110"/>
      <c r="U652" s="110"/>
      <c r="V652" s="110"/>
      <c r="W652" s="110"/>
      <c r="X652" s="110"/>
      <c r="Y652" s="110"/>
      <c r="Z652" s="110"/>
      <c r="AA652" s="110"/>
      <c r="AB652" s="110"/>
      <c r="AC652" s="110"/>
      <c r="AD652" s="110"/>
      <c r="AE652" s="110"/>
      <c r="AF652" s="110"/>
      <c r="AG652" s="110"/>
    </row>
    <row r="653" spans="2:33" ht="15">
      <c r="B653" s="110"/>
      <c r="C653" s="110"/>
      <c r="D653" s="110">
        <v>2011</v>
      </c>
      <c r="E653" s="110"/>
      <c r="F653" s="110"/>
      <c r="G653" s="110"/>
      <c r="H653" s="110"/>
      <c r="I653" s="110"/>
      <c r="J653" s="110"/>
      <c r="K653" s="110"/>
      <c r="L653" s="110"/>
      <c r="M653" s="110"/>
      <c r="N653" s="110"/>
      <c r="O653" s="110"/>
      <c r="P653" s="110"/>
      <c r="Q653" s="110"/>
      <c r="R653" s="110"/>
      <c r="S653" s="110"/>
      <c r="T653" s="110"/>
      <c r="U653" s="110"/>
      <c r="V653" s="110"/>
      <c r="W653" s="110"/>
      <c r="X653" s="110"/>
      <c r="Y653" s="110"/>
      <c r="Z653" s="110"/>
      <c r="AA653" s="110"/>
      <c r="AB653" s="110"/>
      <c r="AC653" s="110"/>
      <c r="AD653" s="110"/>
      <c r="AE653" s="110"/>
      <c r="AF653" s="110"/>
      <c r="AG653" s="110"/>
    </row>
    <row r="654" spans="2:33" ht="15">
      <c r="B654" s="110"/>
      <c r="C654" s="110"/>
      <c r="D654" s="110">
        <v>2012</v>
      </c>
      <c r="E654" s="110"/>
      <c r="F654" s="110"/>
      <c r="G654" s="110"/>
      <c r="H654" s="110"/>
      <c r="I654" s="110"/>
      <c r="J654" s="110"/>
      <c r="K654" s="110"/>
      <c r="L654" s="110"/>
      <c r="M654" s="110"/>
      <c r="N654" s="110"/>
      <c r="O654" s="110"/>
      <c r="P654" s="110"/>
      <c r="Q654" s="110"/>
      <c r="R654" s="110"/>
      <c r="S654" s="110"/>
      <c r="T654" s="110"/>
      <c r="U654" s="110"/>
      <c r="V654" s="110"/>
      <c r="W654" s="110"/>
      <c r="X654" s="110"/>
      <c r="Y654" s="110"/>
      <c r="Z654" s="110"/>
      <c r="AA654" s="110"/>
      <c r="AB654" s="110"/>
      <c r="AC654" s="110"/>
      <c r="AD654" s="110"/>
      <c r="AE654" s="110"/>
      <c r="AF654" s="110"/>
      <c r="AG654" s="110"/>
    </row>
    <row r="655" spans="2:33" ht="15">
      <c r="B655" s="110"/>
      <c r="C655" s="110"/>
      <c r="D655" s="110">
        <v>2013</v>
      </c>
      <c r="E655" s="110"/>
      <c r="F655" s="110"/>
      <c r="G655" s="110"/>
      <c r="H655" s="110"/>
      <c r="I655" s="110"/>
      <c r="J655" s="110"/>
      <c r="K655" s="110"/>
      <c r="L655" s="110"/>
      <c r="M655" s="110"/>
      <c r="N655" s="110"/>
      <c r="O655" s="110"/>
      <c r="P655" s="110"/>
      <c r="Q655" s="110"/>
      <c r="R655" s="110"/>
      <c r="S655" s="110"/>
      <c r="T655" s="110"/>
      <c r="U655" s="110"/>
      <c r="V655" s="110"/>
      <c r="W655" s="110"/>
      <c r="X655" s="110"/>
      <c r="Y655" s="110"/>
      <c r="Z655" s="110"/>
      <c r="AA655" s="110"/>
      <c r="AB655" s="110"/>
      <c r="AC655" s="110"/>
      <c r="AD655" s="110"/>
      <c r="AE655" s="110"/>
      <c r="AF655" s="110"/>
      <c r="AG655" s="110"/>
    </row>
    <row r="656" spans="2:33" ht="15">
      <c r="B656" s="110"/>
      <c r="C656" s="110"/>
      <c r="D656" s="110">
        <v>2014</v>
      </c>
      <c r="E656" s="110">
        <v>0</v>
      </c>
      <c r="F656" s="110"/>
      <c r="G656" s="110"/>
      <c r="H656" s="110">
        <v>0</v>
      </c>
      <c r="I656" s="110"/>
      <c r="J656" s="110"/>
      <c r="K656" s="110"/>
      <c r="L656" s="110"/>
      <c r="M656" s="110"/>
      <c r="N656" s="110"/>
      <c r="O656" s="110"/>
      <c r="P656" s="110">
        <v>0</v>
      </c>
      <c r="Q656" s="110"/>
      <c r="R656" s="110">
        <v>0</v>
      </c>
      <c r="S656" s="110"/>
      <c r="T656" s="110">
        <v>0</v>
      </c>
      <c r="U656" s="110"/>
      <c r="V656" s="110"/>
      <c r="W656" s="110">
        <v>0</v>
      </c>
      <c r="X656" s="110"/>
      <c r="Y656" s="110">
        <v>0</v>
      </c>
      <c r="Z656" s="110">
        <v>0</v>
      </c>
      <c r="AA656" s="110"/>
      <c r="AB656" s="110">
        <v>0</v>
      </c>
      <c r="AC656" s="110">
        <v>0</v>
      </c>
      <c r="AD656" s="110">
        <v>0</v>
      </c>
      <c r="AE656" s="110"/>
      <c r="AF656" s="110"/>
      <c r="AG656" s="110">
        <v>0</v>
      </c>
    </row>
    <row r="657" spans="2:33" ht="15">
      <c r="B657" s="110"/>
      <c r="C657" s="110"/>
      <c r="D657" s="110">
        <v>2015</v>
      </c>
      <c r="E657" s="110">
        <v>0</v>
      </c>
      <c r="F657" s="110">
        <v>0</v>
      </c>
      <c r="G657" s="110">
        <v>0</v>
      </c>
      <c r="H657" s="110">
        <v>0</v>
      </c>
      <c r="I657" s="110">
        <v>0</v>
      </c>
      <c r="J657" s="110">
        <v>0</v>
      </c>
      <c r="K657" s="110">
        <v>0</v>
      </c>
      <c r="L657" s="110">
        <v>0</v>
      </c>
      <c r="M657" s="110">
        <v>0</v>
      </c>
      <c r="N657" s="110">
        <v>0</v>
      </c>
      <c r="O657" s="110">
        <v>0</v>
      </c>
      <c r="P657" s="110">
        <v>0</v>
      </c>
      <c r="Q657" s="110">
        <v>0</v>
      </c>
      <c r="R657" s="110">
        <v>0</v>
      </c>
      <c r="S657" s="110">
        <v>0</v>
      </c>
      <c r="T657" s="110">
        <v>0</v>
      </c>
      <c r="U657" s="110">
        <v>0</v>
      </c>
      <c r="V657" s="110">
        <v>0</v>
      </c>
      <c r="W657" s="110">
        <v>0</v>
      </c>
      <c r="X657" s="110">
        <v>0</v>
      </c>
      <c r="Y657" s="110">
        <v>0</v>
      </c>
      <c r="Z657" s="110">
        <v>0</v>
      </c>
      <c r="AA657" s="110">
        <v>0</v>
      </c>
      <c r="AB657" s="110">
        <v>0</v>
      </c>
      <c r="AC657" s="110">
        <v>0</v>
      </c>
      <c r="AD657" s="110">
        <v>0</v>
      </c>
      <c r="AE657" s="110">
        <v>0</v>
      </c>
      <c r="AF657" s="110"/>
      <c r="AG657" s="110">
        <v>0</v>
      </c>
    </row>
    <row r="658" spans="2:33" ht="15">
      <c r="B658" s="110"/>
      <c r="C658" s="110"/>
      <c r="D658" s="110">
        <v>2016</v>
      </c>
      <c r="E658" s="110">
        <v>0</v>
      </c>
      <c r="F658" s="110">
        <v>0</v>
      </c>
      <c r="G658" s="110">
        <v>0</v>
      </c>
      <c r="H658" s="110">
        <v>0</v>
      </c>
      <c r="I658" s="110">
        <v>0</v>
      </c>
      <c r="J658" s="110">
        <v>0</v>
      </c>
      <c r="K658" s="110">
        <v>0</v>
      </c>
      <c r="L658" s="110">
        <v>0</v>
      </c>
      <c r="M658" s="110">
        <v>0</v>
      </c>
      <c r="N658" s="110">
        <v>0</v>
      </c>
      <c r="O658" s="110">
        <v>0</v>
      </c>
      <c r="P658" s="110">
        <v>0</v>
      </c>
      <c r="Q658" s="110">
        <v>0</v>
      </c>
      <c r="R658" s="110">
        <v>0</v>
      </c>
      <c r="S658" s="110">
        <v>0</v>
      </c>
      <c r="T658" s="110">
        <v>0</v>
      </c>
      <c r="U658" s="110">
        <v>0</v>
      </c>
      <c r="V658" s="110">
        <v>0</v>
      </c>
      <c r="W658" s="110">
        <v>0</v>
      </c>
      <c r="X658" s="110">
        <v>0</v>
      </c>
      <c r="Y658" s="110">
        <v>0</v>
      </c>
      <c r="Z658" s="110">
        <v>0</v>
      </c>
      <c r="AA658" s="110">
        <v>0</v>
      </c>
      <c r="AB658" s="110">
        <v>0</v>
      </c>
      <c r="AC658" s="110">
        <v>0</v>
      </c>
      <c r="AD658" s="110">
        <v>0</v>
      </c>
      <c r="AE658" s="110">
        <v>0</v>
      </c>
      <c r="AF658" s="110">
        <v>0</v>
      </c>
      <c r="AG658" s="110">
        <v>0</v>
      </c>
    </row>
    <row r="659" spans="2:33" ht="15">
      <c r="B659" s="110"/>
      <c r="C659" s="110"/>
      <c r="D659" s="110">
        <v>2017</v>
      </c>
      <c r="E659" s="110">
        <v>0</v>
      </c>
      <c r="F659" s="110">
        <v>0</v>
      </c>
      <c r="G659" s="110">
        <v>0</v>
      </c>
      <c r="H659" s="110">
        <v>0</v>
      </c>
      <c r="I659" s="110">
        <v>0</v>
      </c>
      <c r="J659" s="110">
        <v>0</v>
      </c>
      <c r="K659" s="110">
        <v>0</v>
      </c>
      <c r="L659" s="110">
        <v>0</v>
      </c>
      <c r="M659" s="110">
        <v>0</v>
      </c>
      <c r="N659" s="110">
        <v>0</v>
      </c>
      <c r="O659" s="110">
        <v>0</v>
      </c>
      <c r="P659" s="110">
        <v>0</v>
      </c>
      <c r="Q659" s="110">
        <v>0</v>
      </c>
      <c r="R659" s="110">
        <v>0</v>
      </c>
      <c r="S659" s="110">
        <v>0</v>
      </c>
      <c r="T659" s="110">
        <v>0</v>
      </c>
      <c r="U659" s="110">
        <v>0</v>
      </c>
      <c r="V659" s="110">
        <v>0</v>
      </c>
      <c r="W659" s="110">
        <v>0</v>
      </c>
      <c r="X659" s="110">
        <v>0</v>
      </c>
      <c r="Y659" s="110">
        <v>0</v>
      </c>
      <c r="Z659" s="110">
        <v>0</v>
      </c>
      <c r="AA659" s="110">
        <v>0</v>
      </c>
      <c r="AB659" s="110">
        <v>0</v>
      </c>
      <c r="AC659" s="110">
        <v>0</v>
      </c>
      <c r="AD659" s="110">
        <v>0</v>
      </c>
      <c r="AE659" s="110">
        <v>0</v>
      </c>
      <c r="AF659" s="110">
        <v>0</v>
      </c>
      <c r="AG659" s="110">
        <v>0</v>
      </c>
    </row>
    <row r="660" spans="2:33" ht="15">
      <c r="B660" s="110"/>
      <c r="C660" s="110"/>
      <c r="D660" s="110">
        <v>2018</v>
      </c>
      <c r="E660" s="110">
        <v>0</v>
      </c>
      <c r="F660" s="110">
        <v>0</v>
      </c>
      <c r="G660" s="110">
        <v>0</v>
      </c>
      <c r="H660" s="110">
        <v>0</v>
      </c>
      <c r="I660" s="110">
        <v>0</v>
      </c>
      <c r="J660" s="110">
        <v>0</v>
      </c>
      <c r="K660" s="110">
        <v>0</v>
      </c>
      <c r="L660" s="110">
        <v>0</v>
      </c>
      <c r="M660" s="110">
        <v>0</v>
      </c>
      <c r="N660" s="110">
        <v>0</v>
      </c>
      <c r="O660" s="110">
        <v>0</v>
      </c>
      <c r="P660" s="110">
        <v>0</v>
      </c>
      <c r="Q660" s="110">
        <v>0</v>
      </c>
      <c r="R660" s="110">
        <v>0</v>
      </c>
      <c r="S660" s="110">
        <v>0</v>
      </c>
      <c r="T660" s="110">
        <v>0</v>
      </c>
      <c r="U660" s="110">
        <v>0</v>
      </c>
      <c r="V660" s="110">
        <v>0</v>
      </c>
      <c r="W660" s="110">
        <v>0</v>
      </c>
      <c r="X660" s="110">
        <v>0</v>
      </c>
      <c r="Y660" s="110">
        <v>0</v>
      </c>
      <c r="Z660" s="110">
        <v>0</v>
      </c>
      <c r="AA660" s="110">
        <v>0</v>
      </c>
      <c r="AB660" s="110">
        <v>0</v>
      </c>
      <c r="AC660" s="110">
        <v>0</v>
      </c>
      <c r="AD660" s="110">
        <v>0</v>
      </c>
      <c r="AE660" s="110">
        <v>0</v>
      </c>
      <c r="AF660" s="110">
        <v>0</v>
      </c>
      <c r="AG660" s="110">
        <v>0</v>
      </c>
    </row>
    <row r="661" spans="2:33" ht="15">
      <c r="B661" s="110"/>
      <c r="C661" s="110"/>
      <c r="D661" s="110">
        <v>2019</v>
      </c>
      <c r="E661" s="110">
        <v>0</v>
      </c>
      <c r="F661" s="110">
        <v>0</v>
      </c>
      <c r="G661" s="110">
        <v>0</v>
      </c>
      <c r="H661" s="110">
        <v>0</v>
      </c>
      <c r="I661" s="110">
        <v>0</v>
      </c>
      <c r="J661" s="110">
        <v>0</v>
      </c>
      <c r="K661" s="110">
        <v>0</v>
      </c>
      <c r="L661" s="110">
        <v>0</v>
      </c>
      <c r="M661" s="110">
        <v>0</v>
      </c>
      <c r="N661" s="110">
        <v>0</v>
      </c>
      <c r="O661" s="110">
        <v>0</v>
      </c>
      <c r="P661" s="110">
        <v>0</v>
      </c>
      <c r="Q661" s="110">
        <v>0</v>
      </c>
      <c r="R661" s="110">
        <v>0</v>
      </c>
      <c r="S661" s="110">
        <v>0</v>
      </c>
      <c r="T661" s="110">
        <v>0</v>
      </c>
      <c r="U661" s="110">
        <v>0</v>
      </c>
      <c r="V661" s="110">
        <v>0</v>
      </c>
      <c r="W661" s="110">
        <v>0</v>
      </c>
      <c r="X661" s="110">
        <v>0</v>
      </c>
      <c r="Y661" s="110">
        <v>0</v>
      </c>
      <c r="Z661" s="110">
        <v>0</v>
      </c>
      <c r="AA661" s="110">
        <v>0</v>
      </c>
      <c r="AB661" s="110">
        <v>0</v>
      </c>
      <c r="AC661" s="110">
        <v>0</v>
      </c>
      <c r="AD661" s="110">
        <v>0</v>
      </c>
      <c r="AE661" s="110">
        <v>0</v>
      </c>
      <c r="AF661" s="110">
        <v>0</v>
      </c>
      <c r="AG661" s="110">
        <v>0</v>
      </c>
    </row>
    <row r="662" spans="2:33" ht="15">
      <c r="B662" s="110"/>
      <c r="C662" s="110"/>
      <c r="D662" s="110">
        <v>2020</v>
      </c>
      <c r="E662" s="110"/>
      <c r="F662" s="110"/>
      <c r="G662" s="110"/>
      <c r="H662" s="110"/>
      <c r="I662" s="110"/>
      <c r="J662" s="110"/>
      <c r="K662" s="110"/>
      <c r="L662" s="110"/>
      <c r="M662" s="110"/>
      <c r="N662" s="110"/>
      <c r="O662" s="110"/>
      <c r="P662" s="110"/>
      <c r="Q662" s="110"/>
      <c r="R662" s="110"/>
      <c r="S662" s="110"/>
      <c r="T662" s="110"/>
      <c r="U662" s="110"/>
      <c r="V662" s="110"/>
      <c r="W662" s="110"/>
      <c r="X662" s="110"/>
      <c r="Y662" s="110"/>
      <c r="Z662" s="110"/>
      <c r="AA662" s="110"/>
      <c r="AB662" s="110"/>
      <c r="AC662" s="110"/>
      <c r="AD662" s="110"/>
      <c r="AE662" s="110"/>
      <c r="AF662" s="110"/>
      <c r="AG662" s="110"/>
    </row>
    <row r="663" spans="2:33" ht="15">
      <c r="B663" s="109" t="s">
        <v>297</v>
      </c>
      <c r="C663" s="109" t="s">
        <v>489</v>
      </c>
      <c r="D663" s="109">
        <v>2006</v>
      </c>
      <c r="E663" s="109"/>
      <c r="F663" s="109"/>
      <c r="G663" s="109"/>
      <c r="H663" s="109"/>
      <c r="I663" s="109"/>
      <c r="J663" s="109"/>
      <c r="K663" s="109"/>
      <c r="L663" s="109"/>
      <c r="M663" s="109"/>
      <c r="N663" s="109"/>
      <c r="O663" s="109"/>
      <c r="P663" s="10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  <c r="AA663" s="109"/>
      <c r="AB663" s="109"/>
      <c r="AC663" s="109"/>
      <c r="AD663" s="109"/>
      <c r="AE663" s="109"/>
      <c r="AF663" s="109"/>
      <c r="AG663" s="109"/>
    </row>
    <row r="664" spans="2:33" ht="15">
      <c r="B664" s="109"/>
      <c r="C664" s="109"/>
      <c r="D664" s="109">
        <v>2007</v>
      </c>
      <c r="E664" s="109"/>
      <c r="F664" s="109"/>
      <c r="G664" s="109"/>
      <c r="H664" s="109"/>
      <c r="I664" s="109"/>
      <c r="J664" s="109"/>
      <c r="K664" s="109"/>
      <c r="L664" s="109"/>
      <c r="M664" s="109"/>
      <c r="N664" s="109"/>
      <c r="O664" s="109"/>
      <c r="P664" s="10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  <c r="AA664" s="109"/>
      <c r="AB664" s="109"/>
      <c r="AC664" s="109"/>
      <c r="AD664" s="109"/>
      <c r="AE664" s="109"/>
      <c r="AF664" s="109"/>
      <c r="AG664" s="109"/>
    </row>
    <row r="665" spans="2:33" ht="15">
      <c r="B665" s="109"/>
      <c r="C665" s="109"/>
      <c r="D665" s="109">
        <v>2008</v>
      </c>
      <c r="E665" s="109"/>
      <c r="F665" s="109"/>
      <c r="G665" s="109"/>
      <c r="H665" s="109"/>
      <c r="I665" s="109"/>
      <c r="J665" s="109"/>
      <c r="K665" s="109"/>
      <c r="L665" s="109"/>
      <c r="M665" s="109"/>
      <c r="N665" s="109"/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  <c r="AA665" s="109"/>
      <c r="AB665" s="109"/>
      <c r="AC665" s="109"/>
      <c r="AD665" s="109"/>
      <c r="AE665" s="109"/>
      <c r="AF665" s="109"/>
      <c r="AG665" s="109"/>
    </row>
    <row r="666" spans="2:33" ht="15">
      <c r="B666" s="109"/>
      <c r="C666" s="109"/>
      <c r="D666" s="109">
        <v>2009</v>
      </c>
      <c r="E666" s="109"/>
      <c r="F666" s="109"/>
      <c r="G666" s="109"/>
      <c r="H666" s="109"/>
      <c r="I666" s="109"/>
      <c r="J666" s="109"/>
      <c r="K666" s="109"/>
      <c r="L666" s="109"/>
      <c r="M666" s="109"/>
      <c r="N666" s="109"/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  <c r="AA666" s="109"/>
      <c r="AB666" s="109"/>
      <c r="AC666" s="109"/>
      <c r="AD666" s="109"/>
      <c r="AE666" s="109"/>
      <c r="AF666" s="109"/>
      <c r="AG666" s="109"/>
    </row>
    <row r="667" spans="2:33" ht="15">
      <c r="B667" s="109"/>
      <c r="C667" s="109"/>
      <c r="D667" s="109">
        <v>2010</v>
      </c>
      <c r="E667" s="109"/>
      <c r="F667" s="109"/>
      <c r="G667" s="109"/>
      <c r="H667" s="109"/>
      <c r="I667" s="109"/>
      <c r="J667" s="109"/>
      <c r="K667" s="109"/>
      <c r="L667" s="109"/>
      <c r="M667" s="109"/>
      <c r="N667" s="109"/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  <c r="AA667" s="109"/>
      <c r="AB667" s="109"/>
      <c r="AC667" s="109"/>
      <c r="AD667" s="109"/>
      <c r="AE667" s="109"/>
      <c r="AF667" s="109"/>
      <c r="AG667" s="109"/>
    </row>
    <row r="668" spans="2:33" ht="15">
      <c r="B668" s="109"/>
      <c r="C668" s="109"/>
      <c r="D668" s="109">
        <v>2011</v>
      </c>
      <c r="E668" s="109"/>
      <c r="F668" s="109"/>
      <c r="G668" s="109"/>
      <c r="H668" s="109"/>
      <c r="I668" s="109"/>
      <c r="J668" s="109"/>
      <c r="K668" s="109"/>
      <c r="L668" s="109"/>
      <c r="M668" s="109"/>
      <c r="N668" s="109"/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  <c r="AA668" s="109"/>
      <c r="AB668" s="109"/>
      <c r="AC668" s="109"/>
      <c r="AD668" s="109"/>
      <c r="AE668" s="109"/>
      <c r="AF668" s="109"/>
      <c r="AG668" s="109"/>
    </row>
    <row r="669" spans="2:33" ht="15">
      <c r="B669" s="109"/>
      <c r="C669" s="109"/>
      <c r="D669" s="109">
        <v>2012</v>
      </c>
      <c r="E669" s="109"/>
      <c r="F669" s="109"/>
      <c r="G669" s="109"/>
      <c r="H669" s="109"/>
      <c r="I669" s="109"/>
      <c r="J669" s="109"/>
      <c r="K669" s="109"/>
      <c r="L669" s="109"/>
      <c r="M669" s="109"/>
      <c r="N669" s="109"/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  <c r="AA669" s="109"/>
      <c r="AB669" s="109"/>
      <c r="AC669" s="109"/>
      <c r="AD669" s="109"/>
      <c r="AE669" s="109"/>
      <c r="AF669" s="109"/>
      <c r="AG669" s="109"/>
    </row>
    <row r="670" spans="2:33" ht="15">
      <c r="B670" s="109"/>
      <c r="C670" s="109"/>
      <c r="D670" s="109">
        <v>2013</v>
      </c>
      <c r="E670" s="109"/>
      <c r="F670" s="109"/>
      <c r="G670" s="109"/>
      <c r="H670" s="109"/>
      <c r="I670" s="109"/>
      <c r="J670" s="109"/>
      <c r="K670" s="109"/>
      <c r="L670" s="109"/>
      <c r="M670" s="109"/>
      <c r="N670" s="109"/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  <c r="AA670" s="109"/>
      <c r="AB670" s="109"/>
      <c r="AC670" s="109"/>
      <c r="AD670" s="109"/>
      <c r="AE670" s="109"/>
      <c r="AF670" s="109"/>
      <c r="AG670" s="109"/>
    </row>
    <row r="671" spans="2:33" ht="15">
      <c r="B671" s="109"/>
      <c r="C671" s="109"/>
      <c r="D671" s="109">
        <v>2014</v>
      </c>
      <c r="E671" s="109">
        <v>0</v>
      </c>
      <c r="F671" s="109"/>
      <c r="G671" s="109"/>
      <c r="H671" s="109">
        <v>0</v>
      </c>
      <c r="I671" s="109"/>
      <c r="J671" s="109"/>
      <c r="K671" s="109"/>
      <c r="L671" s="109"/>
      <c r="M671" s="109"/>
      <c r="N671" s="109"/>
      <c r="O671" s="109"/>
      <c r="P671" s="109">
        <v>0</v>
      </c>
      <c r="Q671" s="109"/>
      <c r="R671" s="109">
        <v>0</v>
      </c>
      <c r="S671" s="109"/>
      <c r="T671" s="109">
        <v>0</v>
      </c>
      <c r="U671" s="109"/>
      <c r="V671" s="109"/>
      <c r="W671" s="109">
        <v>0</v>
      </c>
      <c r="X671" s="109"/>
      <c r="Y671" s="109">
        <v>0</v>
      </c>
      <c r="Z671" s="109">
        <v>0</v>
      </c>
      <c r="AA671" s="109"/>
      <c r="AB671" s="109">
        <v>0</v>
      </c>
      <c r="AC671" s="109">
        <v>0</v>
      </c>
      <c r="AD671" s="109">
        <v>0</v>
      </c>
      <c r="AE671" s="109"/>
      <c r="AF671" s="109"/>
      <c r="AG671" s="109">
        <v>0</v>
      </c>
    </row>
    <row r="672" spans="2:33" ht="15">
      <c r="B672" s="109"/>
      <c r="C672" s="109"/>
      <c r="D672" s="109">
        <v>2015</v>
      </c>
      <c r="E672" s="109">
        <v>0</v>
      </c>
      <c r="F672" s="109">
        <v>0</v>
      </c>
      <c r="G672" s="109">
        <v>0</v>
      </c>
      <c r="H672" s="109">
        <v>0</v>
      </c>
      <c r="I672" s="109">
        <v>0</v>
      </c>
      <c r="J672" s="109">
        <v>0</v>
      </c>
      <c r="K672" s="109">
        <v>0</v>
      </c>
      <c r="L672" s="109">
        <v>0</v>
      </c>
      <c r="M672" s="109">
        <v>0</v>
      </c>
      <c r="N672" s="109">
        <v>0</v>
      </c>
      <c r="O672" s="109">
        <v>0</v>
      </c>
      <c r="P672" s="109">
        <v>0</v>
      </c>
      <c r="Q672" s="109">
        <v>0</v>
      </c>
      <c r="R672" s="109">
        <v>0</v>
      </c>
      <c r="S672" s="109">
        <v>0</v>
      </c>
      <c r="T672" s="109">
        <v>0</v>
      </c>
      <c r="U672" s="109">
        <v>0</v>
      </c>
      <c r="V672" s="109">
        <v>0</v>
      </c>
      <c r="W672" s="109">
        <v>0</v>
      </c>
      <c r="X672" s="109">
        <v>0</v>
      </c>
      <c r="Y672" s="109">
        <v>0</v>
      </c>
      <c r="Z672" s="109">
        <v>0</v>
      </c>
      <c r="AA672" s="109">
        <v>0</v>
      </c>
      <c r="AB672" s="109">
        <v>0</v>
      </c>
      <c r="AC672" s="109">
        <v>0</v>
      </c>
      <c r="AD672" s="109">
        <v>0</v>
      </c>
      <c r="AE672" s="109">
        <v>0</v>
      </c>
      <c r="AF672" s="109"/>
      <c r="AG672" s="109">
        <v>0</v>
      </c>
    </row>
    <row r="673" spans="2:33" ht="15">
      <c r="B673" s="109"/>
      <c r="C673" s="109"/>
      <c r="D673" s="109">
        <v>2016</v>
      </c>
      <c r="E673" s="109">
        <v>0</v>
      </c>
      <c r="F673" s="109">
        <v>0</v>
      </c>
      <c r="G673" s="109">
        <v>0</v>
      </c>
      <c r="H673" s="109">
        <v>0</v>
      </c>
      <c r="I673" s="109">
        <v>0</v>
      </c>
      <c r="J673" s="109">
        <v>0</v>
      </c>
      <c r="K673" s="109">
        <v>0</v>
      </c>
      <c r="L673" s="109">
        <v>0</v>
      </c>
      <c r="M673" s="109">
        <v>0</v>
      </c>
      <c r="N673" s="109">
        <v>0</v>
      </c>
      <c r="O673" s="109">
        <v>0</v>
      </c>
      <c r="P673" s="109">
        <v>0</v>
      </c>
      <c r="Q673" s="109">
        <v>0</v>
      </c>
      <c r="R673" s="109">
        <v>0</v>
      </c>
      <c r="S673" s="109">
        <v>0</v>
      </c>
      <c r="T673" s="109">
        <v>0</v>
      </c>
      <c r="U673" s="109">
        <v>0</v>
      </c>
      <c r="V673" s="109">
        <v>0</v>
      </c>
      <c r="W673" s="109">
        <v>0</v>
      </c>
      <c r="X673" s="109">
        <v>0</v>
      </c>
      <c r="Y673" s="109">
        <v>0</v>
      </c>
      <c r="Z673" s="109">
        <v>0</v>
      </c>
      <c r="AA673" s="109">
        <v>0</v>
      </c>
      <c r="AB673" s="109">
        <v>0</v>
      </c>
      <c r="AC673" s="109">
        <v>0</v>
      </c>
      <c r="AD673" s="109">
        <v>0</v>
      </c>
      <c r="AE673" s="109">
        <v>0</v>
      </c>
      <c r="AF673" s="109">
        <v>0</v>
      </c>
      <c r="AG673" s="109">
        <v>0</v>
      </c>
    </row>
    <row r="674" spans="2:33" ht="15">
      <c r="B674" s="109"/>
      <c r="C674" s="109"/>
      <c r="D674" s="109">
        <v>2017</v>
      </c>
      <c r="E674" s="109">
        <v>0</v>
      </c>
      <c r="F674" s="109">
        <v>0</v>
      </c>
      <c r="G674" s="109">
        <v>0</v>
      </c>
      <c r="H674" s="109">
        <v>0</v>
      </c>
      <c r="I674" s="109">
        <v>0</v>
      </c>
      <c r="J674" s="109">
        <v>0</v>
      </c>
      <c r="K674" s="109">
        <v>0</v>
      </c>
      <c r="L674" s="109">
        <v>0</v>
      </c>
      <c r="M674" s="109">
        <v>0</v>
      </c>
      <c r="N674" s="109">
        <v>0</v>
      </c>
      <c r="O674" s="109">
        <v>0</v>
      </c>
      <c r="P674" s="109">
        <v>0</v>
      </c>
      <c r="Q674" s="109">
        <v>0</v>
      </c>
      <c r="R674" s="109">
        <v>0</v>
      </c>
      <c r="S674" s="109">
        <v>0</v>
      </c>
      <c r="T674" s="109">
        <v>0</v>
      </c>
      <c r="U674" s="109">
        <v>0</v>
      </c>
      <c r="V674" s="109">
        <v>0</v>
      </c>
      <c r="W674" s="109">
        <v>0</v>
      </c>
      <c r="X674" s="109">
        <v>0</v>
      </c>
      <c r="Y674" s="109">
        <v>0</v>
      </c>
      <c r="Z674" s="109">
        <v>0</v>
      </c>
      <c r="AA674" s="109">
        <v>1</v>
      </c>
      <c r="AB674" s="109">
        <v>0</v>
      </c>
      <c r="AC674" s="109">
        <v>0</v>
      </c>
      <c r="AD674" s="109">
        <v>0</v>
      </c>
      <c r="AE674" s="109">
        <v>0</v>
      </c>
      <c r="AF674" s="109">
        <v>0</v>
      </c>
      <c r="AG674" s="109">
        <v>0</v>
      </c>
    </row>
    <row r="675" spans="2:33" ht="15">
      <c r="B675" s="109"/>
      <c r="C675" s="109"/>
      <c r="D675" s="109">
        <v>2018</v>
      </c>
      <c r="E675" s="109">
        <v>0</v>
      </c>
      <c r="F675" s="109">
        <v>0</v>
      </c>
      <c r="G675" s="109">
        <v>0</v>
      </c>
      <c r="H675" s="109">
        <v>0</v>
      </c>
      <c r="I675" s="109">
        <v>0</v>
      </c>
      <c r="J675" s="109">
        <v>0</v>
      </c>
      <c r="K675" s="109">
        <v>0</v>
      </c>
      <c r="L675" s="109">
        <v>0</v>
      </c>
      <c r="M675" s="109">
        <v>0</v>
      </c>
      <c r="N675" s="109">
        <v>0</v>
      </c>
      <c r="O675" s="109">
        <v>0</v>
      </c>
      <c r="P675" s="109">
        <v>0</v>
      </c>
      <c r="Q675" s="109">
        <v>0</v>
      </c>
      <c r="R675" s="109">
        <v>0</v>
      </c>
      <c r="S675" s="109">
        <v>0</v>
      </c>
      <c r="T675" s="109">
        <v>0</v>
      </c>
      <c r="U675" s="109">
        <v>0</v>
      </c>
      <c r="V675" s="109">
        <v>0</v>
      </c>
      <c r="W675" s="109">
        <v>0</v>
      </c>
      <c r="X675" s="109">
        <v>0</v>
      </c>
      <c r="Y675" s="109">
        <v>0</v>
      </c>
      <c r="Z675" s="109">
        <v>0</v>
      </c>
      <c r="AA675" s="109">
        <v>0</v>
      </c>
      <c r="AB675" s="109">
        <v>0</v>
      </c>
      <c r="AC675" s="109">
        <v>0</v>
      </c>
      <c r="AD675" s="109">
        <v>0</v>
      </c>
      <c r="AE675" s="109">
        <v>0</v>
      </c>
      <c r="AF675" s="109">
        <v>0</v>
      </c>
      <c r="AG675" s="109">
        <v>0</v>
      </c>
    </row>
    <row r="676" spans="2:33" ht="15">
      <c r="B676" s="109"/>
      <c r="C676" s="109"/>
      <c r="D676" s="109">
        <v>2019</v>
      </c>
      <c r="E676" s="109">
        <v>0</v>
      </c>
      <c r="F676" s="109">
        <v>0</v>
      </c>
      <c r="G676" s="109">
        <v>0</v>
      </c>
      <c r="H676" s="109">
        <v>0</v>
      </c>
      <c r="I676" s="109">
        <v>0</v>
      </c>
      <c r="J676" s="109">
        <v>0</v>
      </c>
      <c r="K676" s="109">
        <v>0</v>
      </c>
      <c r="L676" s="109">
        <v>0</v>
      </c>
      <c r="M676" s="109">
        <v>0</v>
      </c>
      <c r="N676" s="109">
        <v>0</v>
      </c>
      <c r="O676" s="109">
        <v>0</v>
      </c>
      <c r="P676" s="109">
        <v>0</v>
      </c>
      <c r="Q676" s="109">
        <v>0</v>
      </c>
      <c r="R676" s="109">
        <v>0</v>
      </c>
      <c r="S676" s="109">
        <v>0</v>
      </c>
      <c r="T676" s="109">
        <v>0</v>
      </c>
      <c r="U676" s="109">
        <v>0</v>
      </c>
      <c r="V676" s="109">
        <v>0</v>
      </c>
      <c r="W676" s="109">
        <v>0</v>
      </c>
      <c r="X676" s="109">
        <v>0</v>
      </c>
      <c r="Y676" s="109">
        <v>0</v>
      </c>
      <c r="Z676" s="109">
        <v>0</v>
      </c>
      <c r="AA676" s="109">
        <v>0</v>
      </c>
      <c r="AB676" s="109">
        <v>0</v>
      </c>
      <c r="AC676" s="109">
        <v>0</v>
      </c>
      <c r="AD676" s="109">
        <v>0</v>
      </c>
      <c r="AE676" s="109">
        <v>0</v>
      </c>
      <c r="AF676" s="109">
        <v>0</v>
      </c>
      <c r="AG676" s="109">
        <v>0</v>
      </c>
    </row>
    <row r="677" spans="2:33" ht="15">
      <c r="B677" s="109"/>
      <c r="C677" s="109"/>
      <c r="D677" s="109">
        <v>2020</v>
      </c>
      <c r="E677" s="109"/>
      <c r="F677" s="109"/>
      <c r="G677" s="109"/>
      <c r="H677" s="109"/>
      <c r="I677" s="109"/>
      <c r="J677" s="109"/>
      <c r="K677" s="109"/>
      <c r="L677" s="109"/>
      <c r="M677" s="109"/>
      <c r="N677" s="109"/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  <c r="AA677" s="109"/>
      <c r="AB677" s="109"/>
      <c r="AC677" s="109"/>
      <c r="AD677" s="109"/>
      <c r="AE677" s="109"/>
      <c r="AF677" s="109"/>
      <c r="AG677" s="109"/>
    </row>
    <row r="678" spans="2:33" ht="15">
      <c r="B678" s="110" t="s">
        <v>298</v>
      </c>
      <c r="C678" s="110" t="s">
        <v>490</v>
      </c>
      <c r="D678" s="110">
        <v>2006</v>
      </c>
      <c r="E678" s="110"/>
      <c r="F678" s="110"/>
      <c r="G678" s="110"/>
      <c r="H678" s="110"/>
      <c r="I678" s="110"/>
      <c r="J678" s="110"/>
      <c r="K678" s="110"/>
      <c r="L678" s="110"/>
      <c r="M678" s="110"/>
      <c r="N678" s="110"/>
      <c r="O678" s="110"/>
      <c r="P678" s="110"/>
      <c r="Q678" s="110"/>
      <c r="R678" s="110"/>
      <c r="S678" s="110"/>
      <c r="T678" s="110"/>
      <c r="U678" s="110"/>
      <c r="V678" s="110"/>
      <c r="W678" s="110"/>
      <c r="X678" s="110"/>
      <c r="Y678" s="110"/>
      <c r="Z678" s="110"/>
      <c r="AA678" s="110"/>
      <c r="AB678" s="110"/>
      <c r="AC678" s="110"/>
      <c r="AD678" s="110"/>
      <c r="AE678" s="110"/>
      <c r="AF678" s="110"/>
      <c r="AG678" s="110"/>
    </row>
    <row r="679" spans="2:33" ht="15">
      <c r="B679" s="110"/>
      <c r="C679" s="110"/>
      <c r="D679" s="110">
        <v>2007</v>
      </c>
      <c r="E679" s="110"/>
      <c r="F679" s="110"/>
      <c r="G679" s="110"/>
      <c r="H679" s="110"/>
      <c r="I679" s="110"/>
      <c r="J679" s="110"/>
      <c r="K679" s="110"/>
      <c r="L679" s="110"/>
      <c r="M679" s="110"/>
      <c r="N679" s="110"/>
      <c r="O679" s="110"/>
      <c r="P679" s="110"/>
      <c r="Q679" s="110"/>
      <c r="R679" s="110"/>
      <c r="S679" s="110"/>
      <c r="T679" s="110"/>
      <c r="U679" s="110"/>
      <c r="V679" s="110"/>
      <c r="W679" s="110"/>
      <c r="X679" s="110"/>
      <c r="Y679" s="110"/>
      <c r="Z679" s="110"/>
      <c r="AA679" s="110"/>
      <c r="AB679" s="110"/>
      <c r="AC679" s="110"/>
      <c r="AD679" s="110"/>
      <c r="AE679" s="110"/>
      <c r="AF679" s="110"/>
      <c r="AG679" s="110"/>
    </row>
    <row r="680" spans="2:33" ht="15">
      <c r="B680" s="110"/>
      <c r="C680" s="110"/>
      <c r="D680" s="110">
        <v>2008</v>
      </c>
      <c r="E680" s="110"/>
      <c r="F680" s="110"/>
      <c r="G680" s="110"/>
      <c r="H680" s="110"/>
      <c r="I680" s="110"/>
      <c r="J680" s="110"/>
      <c r="K680" s="110"/>
      <c r="L680" s="110"/>
      <c r="M680" s="110"/>
      <c r="N680" s="110"/>
      <c r="O680" s="110"/>
      <c r="P680" s="110"/>
      <c r="Q680" s="110"/>
      <c r="R680" s="110"/>
      <c r="S680" s="110"/>
      <c r="T680" s="110"/>
      <c r="U680" s="110"/>
      <c r="V680" s="110"/>
      <c r="W680" s="110"/>
      <c r="X680" s="110"/>
      <c r="Y680" s="110"/>
      <c r="Z680" s="110"/>
      <c r="AA680" s="110"/>
      <c r="AB680" s="110"/>
      <c r="AC680" s="110"/>
      <c r="AD680" s="110"/>
      <c r="AE680" s="110"/>
      <c r="AF680" s="110"/>
      <c r="AG680" s="110"/>
    </row>
    <row r="681" spans="2:33" ht="15">
      <c r="B681" s="110"/>
      <c r="C681" s="110"/>
      <c r="D681" s="110">
        <v>2009</v>
      </c>
      <c r="E681" s="110"/>
      <c r="F681" s="110"/>
      <c r="G681" s="110"/>
      <c r="H681" s="110"/>
      <c r="I681" s="110"/>
      <c r="J681" s="110"/>
      <c r="K681" s="110"/>
      <c r="L681" s="110"/>
      <c r="M681" s="110"/>
      <c r="N681" s="110"/>
      <c r="O681" s="110"/>
      <c r="P681" s="110"/>
      <c r="Q681" s="110"/>
      <c r="R681" s="110"/>
      <c r="S681" s="110"/>
      <c r="T681" s="110"/>
      <c r="U681" s="110"/>
      <c r="V681" s="110"/>
      <c r="W681" s="110"/>
      <c r="X681" s="110"/>
      <c r="Y681" s="110"/>
      <c r="Z681" s="110"/>
      <c r="AA681" s="110"/>
      <c r="AB681" s="110"/>
      <c r="AC681" s="110"/>
      <c r="AD681" s="110"/>
      <c r="AE681" s="110"/>
      <c r="AF681" s="110"/>
      <c r="AG681" s="110"/>
    </row>
    <row r="682" spans="2:33" ht="15">
      <c r="B682" s="110"/>
      <c r="C682" s="110"/>
      <c r="D682" s="110">
        <v>2010</v>
      </c>
      <c r="E682" s="110"/>
      <c r="F682" s="110"/>
      <c r="G682" s="110"/>
      <c r="H682" s="110"/>
      <c r="I682" s="110"/>
      <c r="J682" s="110"/>
      <c r="K682" s="110"/>
      <c r="L682" s="110"/>
      <c r="M682" s="110"/>
      <c r="N682" s="110"/>
      <c r="O682" s="110"/>
      <c r="P682" s="110"/>
      <c r="Q682" s="110"/>
      <c r="R682" s="110"/>
      <c r="S682" s="110"/>
      <c r="T682" s="110"/>
      <c r="U682" s="110"/>
      <c r="V682" s="110"/>
      <c r="W682" s="110"/>
      <c r="X682" s="110"/>
      <c r="Y682" s="110"/>
      <c r="Z682" s="110"/>
      <c r="AA682" s="110"/>
      <c r="AB682" s="110"/>
      <c r="AC682" s="110"/>
      <c r="AD682" s="110"/>
      <c r="AE682" s="110"/>
      <c r="AF682" s="110"/>
      <c r="AG682" s="110"/>
    </row>
    <row r="683" spans="2:33" ht="15">
      <c r="B683" s="110"/>
      <c r="C683" s="110"/>
      <c r="D683" s="110">
        <v>2011</v>
      </c>
      <c r="E683" s="110"/>
      <c r="F683" s="110"/>
      <c r="G683" s="110"/>
      <c r="H683" s="110"/>
      <c r="I683" s="110"/>
      <c r="J683" s="110"/>
      <c r="K683" s="110"/>
      <c r="L683" s="110"/>
      <c r="M683" s="110"/>
      <c r="N683" s="110"/>
      <c r="O683" s="110"/>
      <c r="P683" s="110"/>
      <c r="Q683" s="110"/>
      <c r="R683" s="110"/>
      <c r="S683" s="110"/>
      <c r="T683" s="110"/>
      <c r="U683" s="110"/>
      <c r="V683" s="110"/>
      <c r="W683" s="110"/>
      <c r="X683" s="110"/>
      <c r="Y683" s="110"/>
      <c r="Z683" s="110"/>
      <c r="AA683" s="110"/>
      <c r="AB683" s="110"/>
      <c r="AC683" s="110"/>
      <c r="AD683" s="110"/>
      <c r="AE683" s="110"/>
      <c r="AF683" s="110"/>
      <c r="AG683" s="110"/>
    </row>
    <row r="684" spans="2:33" ht="15">
      <c r="B684" s="110"/>
      <c r="C684" s="110"/>
      <c r="D684" s="110">
        <v>2012</v>
      </c>
      <c r="E684" s="110"/>
      <c r="F684" s="110"/>
      <c r="G684" s="110"/>
      <c r="H684" s="110"/>
      <c r="I684" s="110"/>
      <c r="J684" s="110"/>
      <c r="K684" s="110"/>
      <c r="L684" s="110"/>
      <c r="M684" s="110"/>
      <c r="N684" s="110"/>
      <c r="O684" s="110"/>
      <c r="P684" s="110"/>
      <c r="Q684" s="110"/>
      <c r="R684" s="110"/>
      <c r="S684" s="110"/>
      <c r="T684" s="110"/>
      <c r="U684" s="110"/>
      <c r="V684" s="110"/>
      <c r="W684" s="110"/>
      <c r="X684" s="110"/>
      <c r="Y684" s="110"/>
      <c r="Z684" s="110"/>
      <c r="AA684" s="110"/>
      <c r="AB684" s="110"/>
      <c r="AC684" s="110"/>
      <c r="AD684" s="110"/>
      <c r="AE684" s="110"/>
      <c r="AF684" s="110"/>
      <c r="AG684" s="110"/>
    </row>
    <row r="685" spans="2:33" ht="15">
      <c r="B685" s="110"/>
      <c r="C685" s="110"/>
      <c r="D685" s="110">
        <v>2013</v>
      </c>
      <c r="E685" s="110"/>
      <c r="F685" s="110"/>
      <c r="G685" s="110"/>
      <c r="H685" s="110"/>
      <c r="I685" s="110"/>
      <c r="J685" s="110"/>
      <c r="K685" s="110"/>
      <c r="L685" s="110"/>
      <c r="M685" s="110"/>
      <c r="N685" s="110"/>
      <c r="O685" s="110"/>
      <c r="P685" s="110"/>
      <c r="Q685" s="110"/>
      <c r="R685" s="110"/>
      <c r="S685" s="110"/>
      <c r="T685" s="110"/>
      <c r="U685" s="110"/>
      <c r="V685" s="110"/>
      <c r="W685" s="110"/>
      <c r="X685" s="110"/>
      <c r="Y685" s="110"/>
      <c r="Z685" s="110"/>
      <c r="AA685" s="110"/>
      <c r="AB685" s="110"/>
      <c r="AC685" s="110"/>
      <c r="AD685" s="110"/>
      <c r="AE685" s="110"/>
      <c r="AF685" s="110"/>
      <c r="AG685" s="110"/>
    </row>
    <row r="686" spans="2:33" ht="15">
      <c r="B686" s="110"/>
      <c r="C686" s="110"/>
      <c r="D686" s="110">
        <v>2014</v>
      </c>
      <c r="E686" s="110">
        <v>1</v>
      </c>
      <c r="F686" s="110"/>
      <c r="G686" s="110"/>
      <c r="H686" s="110">
        <v>2</v>
      </c>
      <c r="I686" s="110"/>
      <c r="J686" s="110"/>
      <c r="K686" s="110"/>
      <c r="L686" s="110"/>
      <c r="M686" s="110"/>
      <c r="N686" s="110"/>
      <c r="O686" s="110"/>
      <c r="P686" s="110">
        <v>1</v>
      </c>
      <c r="Q686" s="110"/>
      <c r="R686" s="110">
        <v>0</v>
      </c>
      <c r="S686" s="110"/>
      <c r="T686" s="110">
        <v>0</v>
      </c>
      <c r="U686" s="110"/>
      <c r="V686" s="110"/>
      <c r="W686" s="110">
        <v>0</v>
      </c>
      <c r="X686" s="110"/>
      <c r="Y686" s="110">
        <v>0</v>
      </c>
      <c r="Z686" s="110">
        <v>0</v>
      </c>
      <c r="AA686" s="110"/>
      <c r="AB686" s="110">
        <v>0</v>
      </c>
      <c r="AC686" s="110">
        <v>0</v>
      </c>
      <c r="AD686" s="110">
        <v>0</v>
      </c>
      <c r="AE686" s="110"/>
      <c r="AF686" s="110"/>
      <c r="AG686" s="110">
        <v>4</v>
      </c>
    </row>
    <row r="687" spans="2:33" ht="15">
      <c r="B687" s="110"/>
      <c r="C687" s="110"/>
      <c r="D687" s="110">
        <v>2015</v>
      </c>
      <c r="E687" s="110">
        <v>0</v>
      </c>
      <c r="F687" s="110">
        <v>1</v>
      </c>
      <c r="G687" s="110">
        <v>0</v>
      </c>
      <c r="H687" s="110">
        <v>1</v>
      </c>
      <c r="I687" s="110">
        <v>0</v>
      </c>
      <c r="J687" s="110">
        <v>0</v>
      </c>
      <c r="K687" s="110">
        <v>19</v>
      </c>
      <c r="L687" s="110">
        <v>1</v>
      </c>
      <c r="M687" s="110">
        <v>0</v>
      </c>
      <c r="N687" s="110">
        <v>0</v>
      </c>
      <c r="O687" s="110">
        <v>3</v>
      </c>
      <c r="P687" s="110">
        <v>0</v>
      </c>
      <c r="Q687" s="110">
        <v>3</v>
      </c>
      <c r="R687" s="110">
        <v>1</v>
      </c>
      <c r="S687" s="110">
        <v>0</v>
      </c>
      <c r="T687" s="110">
        <v>0</v>
      </c>
      <c r="U687" s="110">
        <v>1</v>
      </c>
      <c r="V687" s="110">
        <v>0</v>
      </c>
      <c r="W687" s="110">
        <v>0</v>
      </c>
      <c r="X687" s="110">
        <v>2</v>
      </c>
      <c r="Y687" s="110">
        <v>0</v>
      </c>
      <c r="Z687" s="110">
        <v>0</v>
      </c>
      <c r="AA687" s="110">
        <v>0</v>
      </c>
      <c r="AB687" s="110">
        <v>0</v>
      </c>
      <c r="AC687" s="110">
        <v>0</v>
      </c>
      <c r="AD687" s="110">
        <v>0</v>
      </c>
      <c r="AE687" s="110">
        <v>0</v>
      </c>
      <c r="AF687" s="110"/>
      <c r="AG687" s="110">
        <v>3</v>
      </c>
    </row>
    <row r="688" spans="2:33" ht="15">
      <c r="B688" s="110"/>
      <c r="C688" s="110"/>
      <c r="D688" s="110">
        <v>2016</v>
      </c>
      <c r="E688" s="110">
        <v>0</v>
      </c>
      <c r="F688" s="110">
        <v>0</v>
      </c>
      <c r="G688" s="110">
        <v>1</v>
      </c>
      <c r="H688" s="110">
        <v>1</v>
      </c>
      <c r="I688" s="110">
        <v>0</v>
      </c>
      <c r="J688" s="110">
        <v>3</v>
      </c>
      <c r="K688" s="110">
        <v>22</v>
      </c>
      <c r="L688" s="110">
        <v>1</v>
      </c>
      <c r="M688" s="110">
        <v>0</v>
      </c>
      <c r="N688" s="110">
        <v>0</v>
      </c>
      <c r="O688" s="110">
        <v>0</v>
      </c>
      <c r="P688" s="110">
        <v>0</v>
      </c>
      <c r="Q688" s="110">
        <v>3</v>
      </c>
      <c r="R688" s="110">
        <v>1</v>
      </c>
      <c r="S688" s="110">
        <v>0</v>
      </c>
      <c r="T688" s="110">
        <v>0</v>
      </c>
      <c r="U688" s="110">
        <v>0</v>
      </c>
      <c r="V688" s="110">
        <v>0</v>
      </c>
      <c r="W688" s="110">
        <v>0</v>
      </c>
      <c r="X688" s="110">
        <v>1</v>
      </c>
      <c r="Y688" s="110">
        <v>3</v>
      </c>
      <c r="Z688" s="110">
        <v>0</v>
      </c>
      <c r="AA688" s="110">
        <v>0</v>
      </c>
      <c r="AB688" s="110">
        <v>0</v>
      </c>
      <c r="AC688" s="110">
        <v>0</v>
      </c>
      <c r="AD688" s="110">
        <v>0</v>
      </c>
      <c r="AE688" s="110">
        <v>0</v>
      </c>
      <c r="AF688" s="110">
        <v>0</v>
      </c>
      <c r="AG688" s="110">
        <v>2</v>
      </c>
    </row>
    <row r="689" spans="2:33" ht="15">
      <c r="B689" s="110"/>
      <c r="C689" s="110"/>
      <c r="D689" s="110">
        <v>2017</v>
      </c>
      <c r="E689" s="110">
        <v>0</v>
      </c>
      <c r="F689" s="110">
        <v>3</v>
      </c>
      <c r="G689" s="110">
        <v>1</v>
      </c>
      <c r="H689" s="110">
        <v>2</v>
      </c>
      <c r="I689" s="110">
        <v>0</v>
      </c>
      <c r="J689" s="110">
        <v>4</v>
      </c>
      <c r="K689" s="110">
        <v>10</v>
      </c>
      <c r="L689" s="110">
        <v>0</v>
      </c>
      <c r="M689" s="110">
        <v>0</v>
      </c>
      <c r="N689" s="110">
        <v>0</v>
      </c>
      <c r="O689" s="110">
        <v>1</v>
      </c>
      <c r="P689" s="110">
        <v>0</v>
      </c>
      <c r="Q689" s="112">
        <v>12</v>
      </c>
      <c r="R689" s="110">
        <v>0</v>
      </c>
      <c r="S689" s="110">
        <v>0</v>
      </c>
      <c r="T689" s="110">
        <v>0</v>
      </c>
      <c r="U689" s="110">
        <v>0</v>
      </c>
      <c r="V689" s="110">
        <v>0</v>
      </c>
      <c r="W689" s="110">
        <v>0</v>
      </c>
      <c r="X689" s="110">
        <v>0</v>
      </c>
      <c r="Y689" s="110">
        <v>2</v>
      </c>
      <c r="Z689" s="110">
        <v>0</v>
      </c>
      <c r="AA689" s="110">
        <v>0</v>
      </c>
      <c r="AB689" s="110">
        <v>0</v>
      </c>
      <c r="AC689" s="110">
        <v>0</v>
      </c>
      <c r="AD689" s="110">
        <v>1</v>
      </c>
      <c r="AE689" s="110">
        <v>0</v>
      </c>
      <c r="AF689" s="110">
        <v>1</v>
      </c>
      <c r="AG689" s="110">
        <v>1</v>
      </c>
    </row>
    <row r="690" spans="2:33" ht="15">
      <c r="B690" s="110"/>
      <c r="C690" s="110"/>
      <c r="D690" s="110">
        <v>2018</v>
      </c>
      <c r="E690" s="110">
        <v>0</v>
      </c>
      <c r="F690" s="114">
        <v>4</v>
      </c>
      <c r="G690" s="110">
        <v>0</v>
      </c>
      <c r="H690" s="110">
        <v>1</v>
      </c>
      <c r="I690" s="110">
        <v>0</v>
      </c>
      <c r="J690" s="110">
        <v>1</v>
      </c>
      <c r="K690" s="110">
        <v>16</v>
      </c>
      <c r="L690" s="110">
        <v>1</v>
      </c>
      <c r="M690" s="110">
        <v>0</v>
      </c>
      <c r="N690" s="110">
        <v>0</v>
      </c>
      <c r="O690" s="110">
        <v>0</v>
      </c>
      <c r="P690" s="110">
        <v>0</v>
      </c>
      <c r="Q690" s="110">
        <v>8</v>
      </c>
      <c r="R690" s="110">
        <v>0</v>
      </c>
      <c r="S690" s="110">
        <v>0</v>
      </c>
      <c r="T690" s="110">
        <v>0</v>
      </c>
      <c r="U690" s="110">
        <v>1</v>
      </c>
      <c r="V690" s="110">
        <v>0</v>
      </c>
      <c r="W690" s="110">
        <v>0</v>
      </c>
      <c r="X690" s="110">
        <v>0</v>
      </c>
      <c r="Y690" s="110">
        <v>0</v>
      </c>
      <c r="Z690" s="110">
        <v>0</v>
      </c>
      <c r="AA690" s="110">
        <v>1</v>
      </c>
      <c r="AB690" s="110">
        <v>0</v>
      </c>
      <c r="AC690" s="110">
        <v>0</v>
      </c>
      <c r="AD690" s="110">
        <v>0</v>
      </c>
      <c r="AE690" s="110">
        <v>0</v>
      </c>
      <c r="AF690" s="110">
        <v>0</v>
      </c>
      <c r="AG690" s="110">
        <v>2</v>
      </c>
    </row>
    <row r="691" spans="2:33" ht="15">
      <c r="B691" s="110"/>
      <c r="C691" s="110"/>
      <c r="D691" s="110">
        <v>2019</v>
      </c>
      <c r="E691" s="110">
        <v>0</v>
      </c>
      <c r="F691" s="110">
        <v>3</v>
      </c>
      <c r="G691" s="110">
        <v>0</v>
      </c>
      <c r="H691" s="110">
        <v>0</v>
      </c>
      <c r="I691" s="110">
        <v>0</v>
      </c>
      <c r="J691" s="110">
        <v>1</v>
      </c>
      <c r="K691" s="110">
        <v>19</v>
      </c>
      <c r="L691" s="110">
        <v>0</v>
      </c>
      <c r="M691" s="110">
        <v>0</v>
      </c>
      <c r="N691" s="110">
        <v>0</v>
      </c>
      <c r="O691" s="110">
        <v>0</v>
      </c>
      <c r="P691" s="110">
        <v>0</v>
      </c>
      <c r="Q691" s="110">
        <v>5</v>
      </c>
      <c r="R691" s="110">
        <v>0</v>
      </c>
      <c r="S691" s="110">
        <v>0</v>
      </c>
      <c r="T691" s="110">
        <v>0</v>
      </c>
      <c r="U691" s="110">
        <v>0</v>
      </c>
      <c r="V691" s="110">
        <v>0</v>
      </c>
      <c r="W691" s="110">
        <v>0</v>
      </c>
      <c r="X691" s="110">
        <v>0</v>
      </c>
      <c r="Y691" s="110">
        <v>1</v>
      </c>
      <c r="Z691" s="110">
        <v>0</v>
      </c>
      <c r="AA691" s="110">
        <v>0</v>
      </c>
      <c r="AB691" s="110">
        <v>0</v>
      </c>
      <c r="AC691" s="110">
        <v>0</v>
      </c>
      <c r="AD691" s="110">
        <v>0</v>
      </c>
      <c r="AE691" s="110">
        <v>0</v>
      </c>
      <c r="AF691" s="110">
        <v>0</v>
      </c>
      <c r="AG691" s="110">
        <v>0</v>
      </c>
    </row>
    <row r="692" spans="2:33" ht="15">
      <c r="B692" s="110"/>
      <c r="C692" s="110"/>
      <c r="D692" s="110">
        <v>2020</v>
      </c>
      <c r="E692" s="110"/>
      <c r="F692" s="110"/>
      <c r="G692" s="110"/>
      <c r="H692" s="110"/>
      <c r="I692" s="110"/>
      <c r="J692" s="110"/>
      <c r="K692" s="110"/>
      <c r="L692" s="110"/>
      <c r="M692" s="110"/>
      <c r="N692" s="110"/>
      <c r="O692" s="110"/>
      <c r="P692" s="110"/>
      <c r="Q692" s="110"/>
      <c r="R692" s="110"/>
      <c r="S692" s="110"/>
      <c r="T692" s="110"/>
      <c r="U692" s="110"/>
      <c r="V692" s="110"/>
      <c r="W692" s="110"/>
      <c r="X692" s="110"/>
      <c r="Y692" s="110"/>
      <c r="Z692" s="110"/>
      <c r="AA692" s="110"/>
      <c r="AB692" s="110"/>
      <c r="AC692" s="110"/>
      <c r="AD692" s="110"/>
      <c r="AE692" s="110"/>
      <c r="AF692" s="110"/>
      <c r="AG692" s="110"/>
    </row>
    <row r="693" spans="2:33" ht="15">
      <c r="B693" s="109" t="s">
        <v>299</v>
      </c>
      <c r="C693" s="109" t="s">
        <v>491</v>
      </c>
      <c r="D693" s="109">
        <v>2006</v>
      </c>
      <c r="E693" s="109"/>
      <c r="F693" s="109"/>
      <c r="G693" s="109"/>
      <c r="H693" s="109"/>
      <c r="I693" s="109"/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  <c r="AA693" s="109"/>
      <c r="AB693" s="109"/>
      <c r="AC693" s="109"/>
      <c r="AD693" s="109"/>
      <c r="AE693" s="109"/>
      <c r="AF693" s="109"/>
      <c r="AG693" s="109"/>
    </row>
    <row r="694" spans="2:33" ht="15">
      <c r="B694" s="109"/>
      <c r="C694" s="109"/>
      <c r="D694" s="109">
        <v>2007</v>
      </c>
      <c r="E694" s="109"/>
      <c r="F694" s="109"/>
      <c r="G694" s="109"/>
      <c r="H694" s="109"/>
      <c r="I694" s="109"/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  <c r="AA694" s="109"/>
      <c r="AB694" s="109"/>
      <c r="AC694" s="109"/>
      <c r="AD694" s="109"/>
      <c r="AE694" s="109"/>
      <c r="AF694" s="109"/>
      <c r="AG694" s="109"/>
    </row>
    <row r="695" spans="2:33" ht="15">
      <c r="B695" s="109"/>
      <c r="C695" s="109"/>
      <c r="D695" s="109">
        <v>2008</v>
      </c>
      <c r="E695" s="109"/>
      <c r="F695" s="109"/>
      <c r="G695" s="109"/>
      <c r="H695" s="109"/>
      <c r="I695" s="109"/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  <c r="AA695" s="109"/>
      <c r="AB695" s="109"/>
      <c r="AC695" s="109"/>
      <c r="AD695" s="109"/>
      <c r="AE695" s="109"/>
      <c r="AF695" s="109"/>
      <c r="AG695" s="109"/>
    </row>
    <row r="696" spans="2:33" ht="15">
      <c r="B696" s="109"/>
      <c r="C696" s="109"/>
      <c r="D696" s="109">
        <v>2009</v>
      </c>
      <c r="E696" s="109"/>
      <c r="F696" s="109"/>
      <c r="G696" s="109"/>
      <c r="H696" s="109"/>
      <c r="I696" s="109"/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  <c r="AA696" s="109"/>
      <c r="AB696" s="109"/>
      <c r="AC696" s="109"/>
      <c r="AD696" s="109"/>
      <c r="AE696" s="109"/>
      <c r="AF696" s="109"/>
      <c r="AG696" s="109"/>
    </row>
    <row r="697" spans="2:33" ht="15">
      <c r="B697" s="109"/>
      <c r="C697" s="109"/>
      <c r="D697" s="109">
        <v>2010</v>
      </c>
      <c r="E697" s="109"/>
      <c r="F697" s="109"/>
      <c r="G697" s="109"/>
      <c r="H697" s="109"/>
      <c r="I697" s="109"/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  <c r="AA697" s="109"/>
      <c r="AB697" s="109"/>
      <c r="AC697" s="109"/>
      <c r="AD697" s="109"/>
      <c r="AE697" s="109"/>
      <c r="AF697" s="109"/>
      <c r="AG697" s="109"/>
    </row>
    <row r="698" spans="2:33" ht="15">
      <c r="B698" s="109"/>
      <c r="C698" s="109"/>
      <c r="D698" s="109">
        <v>2011</v>
      </c>
      <c r="E698" s="109"/>
      <c r="F698" s="109"/>
      <c r="G698" s="109"/>
      <c r="H698" s="109"/>
      <c r="I698" s="109"/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  <c r="AA698" s="109"/>
      <c r="AB698" s="109"/>
      <c r="AC698" s="109"/>
      <c r="AD698" s="109"/>
      <c r="AE698" s="109"/>
      <c r="AF698" s="109"/>
      <c r="AG698" s="109"/>
    </row>
    <row r="699" spans="2:33" ht="15">
      <c r="B699" s="109"/>
      <c r="C699" s="109"/>
      <c r="D699" s="109">
        <v>2012</v>
      </c>
      <c r="E699" s="109"/>
      <c r="F699" s="109"/>
      <c r="G699" s="109"/>
      <c r="H699" s="109"/>
      <c r="I699" s="109"/>
      <c r="J699" s="109"/>
      <c r="K699" s="109"/>
      <c r="L699" s="109"/>
      <c r="M699" s="109"/>
      <c r="N699" s="109"/>
      <c r="O699" s="109"/>
      <c r="P699" s="109"/>
      <c r="Q699" s="109"/>
      <c r="R699" s="109"/>
      <c r="S699" s="109"/>
      <c r="T699" s="109"/>
      <c r="U699" s="109"/>
      <c r="V699" s="109"/>
      <c r="W699" s="109"/>
      <c r="X699" s="109"/>
      <c r="Y699" s="109"/>
      <c r="Z699" s="109"/>
      <c r="AA699" s="109"/>
      <c r="AB699" s="109"/>
      <c r="AC699" s="109"/>
      <c r="AD699" s="109"/>
      <c r="AE699" s="109"/>
      <c r="AF699" s="109"/>
      <c r="AG699" s="109"/>
    </row>
    <row r="700" spans="2:33" ht="15">
      <c r="B700" s="109"/>
      <c r="C700" s="109"/>
      <c r="D700" s="109">
        <v>2013</v>
      </c>
      <c r="E700" s="109"/>
      <c r="F700" s="109"/>
      <c r="G700" s="109"/>
      <c r="H700" s="109"/>
      <c r="I700" s="109"/>
      <c r="J700" s="109"/>
      <c r="K700" s="109"/>
      <c r="L700" s="109"/>
      <c r="M700" s="109"/>
      <c r="N700" s="109"/>
      <c r="O700" s="109"/>
      <c r="P700" s="109"/>
      <c r="Q700" s="109"/>
      <c r="R700" s="109"/>
      <c r="S700" s="109"/>
      <c r="T700" s="109"/>
      <c r="U700" s="109"/>
      <c r="V700" s="109"/>
      <c r="W700" s="109"/>
      <c r="X700" s="109"/>
      <c r="Y700" s="109"/>
      <c r="Z700" s="109"/>
      <c r="AA700" s="109"/>
      <c r="AB700" s="109"/>
      <c r="AC700" s="109"/>
      <c r="AD700" s="109"/>
      <c r="AE700" s="109"/>
      <c r="AF700" s="109"/>
      <c r="AG700" s="109"/>
    </row>
    <row r="701" spans="2:33" ht="15">
      <c r="B701" s="109"/>
      <c r="C701" s="109"/>
      <c r="D701" s="109">
        <v>2014</v>
      </c>
      <c r="E701" s="109">
        <v>0</v>
      </c>
      <c r="F701" s="109"/>
      <c r="G701" s="109"/>
      <c r="H701" s="109">
        <v>0</v>
      </c>
      <c r="I701" s="109"/>
      <c r="J701" s="109"/>
      <c r="K701" s="109"/>
      <c r="L701" s="109"/>
      <c r="M701" s="109"/>
      <c r="N701" s="109"/>
      <c r="O701" s="109"/>
      <c r="P701" s="109">
        <v>0</v>
      </c>
      <c r="Q701" s="109"/>
      <c r="R701" s="109">
        <v>0</v>
      </c>
      <c r="S701" s="109"/>
      <c r="T701" s="109">
        <v>0</v>
      </c>
      <c r="U701" s="109"/>
      <c r="V701" s="109"/>
      <c r="W701" s="109">
        <v>0</v>
      </c>
      <c r="X701" s="109"/>
      <c r="Y701" s="109">
        <v>0</v>
      </c>
      <c r="Z701" s="109">
        <v>0</v>
      </c>
      <c r="AA701" s="109"/>
      <c r="AB701" s="109">
        <v>0</v>
      </c>
      <c r="AC701" s="109">
        <v>0</v>
      </c>
      <c r="AD701" s="109">
        <v>0</v>
      </c>
      <c r="AE701" s="109"/>
      <c r="AF701" s="109"/>
      <c r="AG701" s="109">
        <v>0</v>
      </c>
    </row>
    <row r="702" spans="2:33" ht="15">
      <c r="B702" s="109"/>
      <c r="C702" s="109"/>
      <c r="D702" s="109">
        <v>2015</v>
      </c>
      <c r="E702" s="109">
        <v>0</v>
      </c>
      <c r="F702" s="109">
        <v>0</v>
      </c>
      <c r="G702" s="109">
        <v>0</v>
      </c>
      <c r="H702" s="109">
        <v>0</v>
      </c>
      <c r="I702" s="109">
        <v>0</v>
      </c>
      <c r="J702" s="109">
        <v>0</v>
      </c>
      <c r="K702" s="109">
        <v>0</v>
      </c>
      <c r="L702" s="109">
        <v>0</v>
      </c>
      <c r="M702" s="109">
        <v>0</v>
      </c>
      <c r="N702" s="109">
        <v>0</v>
      </c>
      <c r="O702" s="109">
        <v>0</v>
      </c>
      <c r="P702" s="109">
        <v>0</v>
      </c>
      <c r="Q702" s="109">
        <v>0</v>
      </c>
      <c r="R702" s="109">
        <v>0</v>
      </c>
      <c r="S702" s="109">
        <v>0</v>
      </c>
      <c r="T702" s="109">
        <v>0</v>
      </c>
      <c r="U702" s="109">
        <v>0</v>
      </c>
      <c r="V702" s="109">
        <v>0</v>
      </c>
      <c r="W702" s="109">
        <v>0</v>
      </c>
      <c r="X702" s="109">
        <v>0</v>
      </c>
      <c r="Y702" s="109">
        <v>0</v>
      </c>
      <c r="Z702" s="109">
        <v>0</v>
      </c>
      <c r="AA702" s="109">
        <v>0</v>
      </c>
      <c r="AB702" s="109">
        <v>0</v>
      </c>
      <c r="AC702" s="109">
        <v>0</v>
      </c>
      <c r="AD702" s="109">
        <v>0</v>
      </c>
      <c r="AE702" s="109">
        <v>0</v>
      </c>
      <c r="AF702" s="109"/>
      <c r="AG702" s="109">
        <v>0</v>
      </c>
    </row>
    <row r="703" spans="2:33" ht="15">
      <c r="B703" s="109"/>
      <c r="C703" s="109"/>
      <c r="D703" s="109">
        <v>2016</v>
      </c>
      <c r="E703" s="109">
        <v>0</v>
      </c>
      <c r="F703" s="109">
        <v>0</v>
      </c>
      <c r="G703" s="109">
        <v>0</v>
      </c>
      <c r="H703" s="109">
        <v>0</v>
      </c>
      <c r="I703" s="109">
        <v>0</v>
      </c>
      <c r="J703" s="109">
        <v>0</v>
      </c>
      <c r="K703" s="109">
        <v>0</v>
      </c>
      <c r="L703" s="109">
        <v>0</v>
      </c>
      <c r="M703" s="109">
        <v>0</v>
      </c>
      <c r="N703" s="109">
        <v>0</v>
      </c>
      <c r="O703" s="109">
        <v>0</v>
      </c>
      <c r="P703" s="109">
        <v>0</v>
      </c>
      <c r="Q703" s="109">
        <v>0</v>
      </c>
      <c r="R703" s="109">
        <v>0</v>
      </c>
      <c r="S703" s="109">
        <v>0</v>
      </c>
      <c r="T703" s="109">
        <v>0</v>
      </c>
      <c r="U703" s="109">
        <v>0</v>
      </c>
      <c r="V703" s="109">
        <v>0</v>
      </c>
      <c r="W703" s="109">
        <v>0</v>
      </c>
      <c r="X703" s="109">
        <v>0</v>
      </c>
      <c r="Y703" s="109">
        <v>0</v>
      </c>
      <c r="Z703" s="109">
        <v>0</v>
      </c>
      <c r="AA703" s="109">
        <v>0</v>
      </c>
      <c r="AB703" s="109">
        <v>0</v>
      </c>
      <c r="AC703" s="109">
        <v>0</v>
      </c>
      <c r="AD703" s="109">
        <v>0</v>
      </c>
      <c r="AE703" s="109">
        <v>0</v>
      </c>
      <c r="AF703" s="109">
        <v>0</v>
      </c>
      <c r="AG703" s="109">
        <v>0</v>
      </c>
    </row>
    <row r="704" spans="2:33" ht="15">
      <c r="B704" s="109"/>
      <c r="C704" s="109"/>
      <c r="D704" s="109">
        <v>2017</v>
      </c>
      <c r="E704" s="109">
        <v>0</v>
      </c>
      <c r="F704" s="109">
        <v>0</v>
      </c>
      <c r="G704" s="109">
        <v>0</v>
      </c>
      <c r="H704" s="109">
        <v>0</v>
      </c>
      <c r="I704" s="109">
        <v>0</v>
      </c>
      <c r="J704" s="109">
        <v>0</v>
      </c>
      <c r="K704" s="109">
        <v>0</v>
      </c>
      <c r="L704" s="109">
        <v>0</v>
      </c>
      <c r="M704" s="109">
        <v>0</v>
      </c>
      <c r="N704" s="109">
        <v>0</v>
      </c>
      <c r="O704" s="109">
        <v>0</v>
      </c>
      <c r="P704" s="109">
        <v>0</v>
      </c>
      <c r="Q704" s="109">
        <v>0</v>
      </c>
      <c r="R704" s="109">
        <v>0</v>
      </c>
      <c r="S704" s="109">
        <v>0</v>
      </c>
      <c r="T704" s="109">
        <v>0</v>
      </c>
      <c r="U704" s="109">
        <v>0</v>
      </c>
      <c r="V704" s="109">
        <v>0</v>
      </c>
      <c r="W704" s="109">
        <v>0</v>
      </c>
      <c r="X704" s="109">
        <v>0</v>
      </c>
      <c r="Y704" s="109">
        <v>0</v>
      </c>
      <c r="Z704" s="109">
        <v>0</v>
      </c>
      <c r="AA704" s="109">
        <v>0</v>
      </c>
      <c r="AB704" s="109">
        <v>0</v>
      </c>
      <c r="AC704" s="109">
        <v>0</v>
      </c>
      <c r="AD704" s="109">
        <v>0</v>
      </c>
      <c r="AE704" s="109">
        <v>0</v>
      </c>
      <c r="AF704" s="109">
        <v>0</v>
      </c>
      <c r="AG704" s="109">
        <v>0</v>
      </c>
    </row>
    <row r="705" spans="2:33" ht="15">
      <c r="B705" s="109"/>
      <c r="C705" s="109"/>
      <c r="D705" s="109">
        <v>2018</v>
      </c>
      <c r="E705" s="109">
        <v>0</v>
      </c>
      <c r="F705" s="109">
        <v>0</v>
      </c>
      <c r="G705" s="109">
        <v>0</v>
      </c>
      <c r="H705" s="109">
        <v>0</v>
      </c>
      <c r="I705" s="109">
        <v>0</v>
      </c>
      <c r="J705" s="109">
        <v>0</v>
      </c>
      <c r="K705" s="109">
        <v>0</v>
      </c>
      <c r="L705" s="109">
        <v>0</v>
      </c>
      <c r="M705" s="109">
        <v>0</v>
      </c>
      <c r="N705" s="109">
        <v>0</v>
      </c>
      <c r="O705" s="109">
        <v>0</v>
      </c>
      <c r="P705" s="109">
        <v>0</v>
      </c>
      <c r="Q705" s="109">
        <v>0</v>
      </c>
      <c r="R705" s="109">
        <v>0</v>
      </c>
      <c r="S705" s="109">
        <v>0</v>
      </c>
      <c r="T705" s="109">
        <v>0</v>
      </c>
      <c r="U705" s="109">
        <v>0</v>
      </c>
      <c r="V705" s="109">
        <v>0</v>
      </c>
      <c r="W705" s="109">
        <v>0</v>
      </c>
      <c r="X705" s="109">
        <v>0</v>
      </c>
      <c r="Y705" s="109">
        <v>0</v>
      </c>
      <c r="Z705" s="109">
        <v>0</v>
      </c>
      <c r="AA705" s="109">
        <v>0</v>
      </c>
      <c r="AB705" s="109">
        <v>0</v>
      </c>
      <c r="AC705" s="109">
        <v>0</v>
      </c>
      <c r="AD705" s="109">
        <v>0</v>
      </c>
      <c r="AE705" s="109">
        <v>0</v>
      </c>
      <c r="AF705" s="109">
        <v>0</v>
      </c>
      <c r="AG705" s="109">
        <v>0</v>
      </c>
    </row>
    <row r="706" spans="2:33" ht="15">
      <c r="B706" s="109"/>
      <c r="C706" s="109"/>
      <c r="D706" s="109">
        <v>2019</v>
      </c>
      <c r="E706" s="109">
        <v>0</v>
      </c>
      <c r="F706" s="109">
        <v>0</v>
      </c>
      <c r="G706" s="109">
        <v>0</v>
      </c>
      <c r="H706" s="109">
        <v>0</v>
      </c>
      <c r="I706" s="109">
        <v>0</v>
      </c>
      <c r="J706" s="109">
        <v>0</v>
      </c>
      <c r="K706" s="109">
        <v>0</v>
      </c>
      <c r="L706" s="109">
        <v>0</v>
      </c>
      <c r="M706" s="109">
        <v>0</v>
      </c>
      <c r="N706" s="109">
        <v>0</v>
      </c>
      <c r="O706" s="109">
        <v>0</v>
      </c>
      <c r="P706" s="109">
        <v>0</v>
      </c>
      <c r="Q706" s="109">
        <v>0</v>
      </c>
      <c r="R706" s="109">
        <v>0</v>
      </c>
      <c r="S706" s="109">
        <v>0</v>
      </c>
      <c r="T706" s="109">
        <v>0</v>
      </c>
      <c r="U706" s="109">
        <v>0</v>
      </c>
      <c r="V706" s="109">
        <v>0</v>
      </c>
      <c r="W706" s="109">
        <v>0</v>
      </c>
      <c r="X706" s="109">
        <v>0</v>
      </c>
      <c r="Y706" s="109">
        <v>0</v>
      </c>
      <c r="Z706" s="109">
        <v>0</v>
      </c>
      <c r="AA706" s="109">
        <v>0</v>
      </c>
      <c r="AB706" s="109">
        <v>0</v>
      </c>
      <c r="AC706" s="109">
        <v>0</v>
      </c>
      <c r="AD706" s="109">
        <v>0</v>
      </c>
      <c r="AE706" s="109">
        <v>0</v>
      </c>
      <c r="AF706" s="109">
        <v>0</v>
      </c>
      <c r="AG706" s="109">
        <v>0</v>
      </c>
    </row>
    <row r="707" spans="2:33" ht="15">
      <c r="B707" s="109"/>
      <c r="C707" s="109"/>
      <c r="D707" s="109">
        <v>2020</v>
      </c>
      <c r="E707" s="109"/>
      <c r="F707" s="109"/>
      <c r="G707" s="109"/>
      <c r="H707" s="109"/>
      <c r="I707" s="109"/>
      <c r="J707" s="109"/>
      <c r="K707" s="109"/>
      <c r="L707" s="109"/>
      <c r="M707" s="109"/>
      <c r="N707" s="109"/>
      <c r="O707" s="109"/>
      <c r="P707" s="109"/>
      <c r="Q707" s="109"/>
      <c r="R707" s="109"/>
      <c r="S707" s="109"/>
      <c r="T707" s="109"/>
      <c r="U707" s="109"/>
      <c r="V707" s="109"/>
      <c r="W707" s="109"/>
      <c r="X707" s="109"/>
      <c r="Y707" s="109"/>
      <c r="Z707" s="109"/>
      <c r="AA707" s="109"/>
      <c r="AB707" s="109"/>
      <c r="AC707" s="109"/>
      <c r="AD707" s="109"/>
      <c r="AE707" s="109"/>
      <c r="AF707" s="109"/>
      <c r="AG707" s="109"/>
    </row>
    <row r="708" spans="2:33" ht="15">
      <c r="B708" s="110" t="s">
        <v>300</v>
      </c>
      <c r="C708" s="110" t="s">
        <v>492</v>
      </c>
      <c r="D708" s="110">
        <v>2006</v>
      </c>
      <c r="E708" s="110"/>
      <c r="F708" s="110"/>
      <c r="G708" s="110"/>
      <c r="H708" s="110"/>
      <c r="I708" s="110"/>
      <c r="J708" s="110"/>
      <c r="K708" s="110"/>
      <c r="L708" s="110"/>
      <c r="M708" s="110"/>
      <c r="N708" s="110"/>
      <c r="O708" s="110"/>
      <c r="P708" s="110"/>
      <c r="Q708" s="110"/>
      <c r="R708" s="110"/>
      <c r="S708" s="110"/>
      <c r="T708" s="110"/>
      <c r="U708" s="110"/>
      <c r="V708" s="110"/>
      <c r="W708" s="110"/>
      <c r="X708" s="110"/>
      <c r="Y708" s="110"/>
      <c r="Z708" s="110"/>
      <c r="AA708" s="110"/>
      <c r="AB708" s="110"/>
      <c r="AC708" s="110"/>
      <c r="AD708" s="110"/>
      <c r="AE708" s="110"/>
      <c r="AF708" s="110"/>
      <c r="AG708" s="110"/>
    </row>
    <row r="709" spans="2:33" ht="15">
      <c r="B709" s="110"/>
      <c r="C709" s="110"/>
      <c r="D709" s="110">
        <v>2007</v>
      </c>
      <c r="E709" s="110"/>
      <c r="F709" s="110"/>
      <c r="G709" s="110"/>
      <c r="H709" s="110"/>
      <c r="I709" s="110"/>
      <c r="J709" s="110"/>
      <c r="K709" s="110"/>
      <c r="L709" s="110"/>
      <c r="M709" s="110"/>
      <c r="N709" s="110"/>
      <c r="O709" s="110"/>
      <c r="P709" s="110"/>
      <c r="Q709" s="110"/>
      <c r="R709" s="110"/>
      <c r="S709" s="110"/>
      <c r="T709" s="110"/>
      <c r="U709" s="110"/>
      <c r="V709" s="110"/>
      <c r="W709" s="110"/>
      <c r="X709" s="110"/>
      <c r="Y709" s="110"/>
      <c r="Z709" s="110"/>
      <c r="AA709" s="110"/>
      <c r="AB709" s="110"/>
      <c r="AC709" s="110"/>
      <c r="AD709" s="110"/>
      <c r="AE709" s="110"/>
      <c r="AF709" s="110"/>
      <c r="AG709" s="110"/>
    </row>
    <row r="710" spans="2:33" ht="15">
      <c r="B710" s="110"/>
      <c r="C710" s="110"/>
      <c r="D710" s="110">
        <v>2008</v>
      </c>
      <c r="E710" s="110"/>
      <c r="F710" s="110"/>
      <c r="G710" s="110"/>
      <c r="H710" s="110"/>
      <c r="I710" s="110"/>
      <c r="J710" s="110"/>
      <c r="K710" s="110"/>
      <c r="L710" s="110"/>
      <c r="M710" s="110"/>
      <c r="N710" s="110"/>
      <c r="O710" s="110"/>
      <c r="P710" s="110"/>
      <c r="Q710" s="110"/>
      <c r="R710" s="110"/>
      <c r="S710" s="110"/>
      <c r="T710" s="110"/>
      <c r="U710" s="110"/>
      <c r="V710" s="110"/>
      <c r="W710" s="110"/>
      <c r="X710" s="110"/>
      <c r="Y710" s="110"/>
      <c r="Z710" s="110"/>
      <c r="AA710" s="110"/>
      <c r="AB710" s="110"/>
      <c r="AC710" s="110"/>
      <c r="AD710" s="110"/>
      <c r="AE710" s="110"/>
      <c r="AF710" s="110"/>
      <c r="AG710" s="110"/>
    </row>
    <row r="711" spans="2:33" ht="15">
      <c r="B711" s="110"/>
      <c r="C711" s="110"/>
      <c r="D711" s="110">
        <v>2009</v>
      </c>
      <c r="E711" s="110"/>
      <c r="F711" s="110"/>
      <c r="G711" s="110"/>
      <c r="H711" s="110"/>
      <c r="I711" s="110"/>
      <c r="J711" s="110"/>
      <c r="K711" s="110"/>
      <c r="L711" s="110"/>
      <c r="M711" s="110"/>
      <c r="N711" s="110"/>
      <c r="O711" s="110"/>
      <c r="P711" s="110"/>
      <c r="Q711" s="110"/>
      <c r="R711" s="110"/>
      <c r="S711" s="110"/>
      <c r="T711" s="110"/>
      <c r="U711" s="110"/>
      <c r="V711" s="110"/>
      <c r="W711" s="110"/>
      <c r="X711" s="110"/>
      <c r="Y711" s="110"/>
      <c r="Z711" s="110"/>
      <c r="AA711" s="110"/>
      <c r="AB711" s="110"/>
      <c r="AC711" s="110"/>
      <c r="AD711" s="110"/>
      <c r="AE711" s="110"/>
      <c r="AF711" s="110"/>
      <c r="AG711" s="110"/>
    </row>
    <row r="712" spans="2:33" ht="15">
      <c r="B712" s="110"/>
      <c r="C712" s="110"/>
      <c r="D712" s="110">
        <v>2010</v>
      </c>
      <c r="E712" s="110"/>
      <c r="F712" s="110"/>
      <c r="G712" s="110"/>
      <c r="H712" s="110"/>
      <c r="I712" s="110"/>
      <c r="J712" s="110"/>
      <c r="K712" s="110"/>
      <c r="L712" s="110"/>
      <c r="M712" s="110"/>
      <c r="N712" s="110"/>
      <c r="O712" s="110"/>
      <c r="P712" s="110"/>
      <c r="Q712" s="110"/>
      <c r="R712" s="110"/>
      <c r="S712" s="110"/>
      <c r="T712" s="110"/>
      <c r="U712" s="110"/>
      <c r="V712" s="110"/>
      <c r="W712" s="110"/>
      <c r="X712" s="110"/>
      <c r="Y712" s="110"/>
      <c r="Z712" s="110"/>
      <c r="AA712" s="110"/>
      <c r="AB712" s="110"/>
      <c r="AC712" s="110"/>
      <c r="AD712" s="110"/>
      <c r="AE712" s="110"/>
      <c r="AF712" s="110"/>
      <c r="AG712" s="110"/>
    </row>
    <row r="713" spans="2:33" ht="15">
      <c r="B713" s="110"/>
      <c r="C713" s="110"/>
      <c r="D713" s="110">
        <v>2011</v>
      </c>
      <c r="E713" s="110"/>
      <c r="F713" s="110"/>
      <c r="G713" s="110"/>
      <c r="H713" s="110"/>
      <c r="I713" s="110"/>
      <c r="J713" s="110"/>
      <c r="K713" s="110"/>
      <c r="L713" s="110"/>
      <c r="M713" s="110"/>
      <c r="N713" s="110"/>
      <c r="O713" s="110"/>
      <c r="P713" s="110"/>
      <c r="Q713" s="110"/>
      <c r="R713" s="110"/>
      <c r="S713" s="110"/>
      <c r="T713" s="110"/>
      <c r="U713" s="110"/>
      <c r="V713" s="110"/>
      <c r="W713" s="110"/>
      <c r="X713" s="110"/>
      <c r="Y713" s="110"/>
      <c r="Z713" s="110"/>
      <c r="AA713" s="110"/>
      <c r="AB713" s="110"/>
      <c r="AC713" s="110"/>
      <c r="AD713" s="110"/>
      <c r="AE713" s="110"/>
      <c r="AF713" s="110"/>
      <c r="AG713" s="110"/>
    </row>
    <row r="714" spans="2:33" ht="15">
      <c r="B714" s="110"/>
      <c r="C714" s="110"/>
      <c r="D714" s="110">
        <v>2012</v>
      </c>
      <c r="E714" s="110"/>
      <c r="F714" s="110"/>
      <c r="G714" s="110"/>
      <c r="H714" s="110"/>
      <c r="I714" s="110"/>
      <c r="J714" s="110"/>
      <c r="K714" s="110"/>
      <c r="L714" s="110"/>
      <c r="M714" s="110"/>
      <c r="N714" s="110"/>
      <c r="O714" s="110"/>
      <c r="P714" s="110"/>
      <c r="Q714" s="110"/>
      <c r="R714" s="110"/>
      <c r="S714" s="110"/>
      <c r="T714" s="110"/>
      <c r="U714" s="110"/>
      <c r="V714" s="110"/>
      <c r="W714" s="110"/>
      <c r="X714" s="110"/>
      <c r="Y714" s="110"/>
      <c r="Z714" s="110"/>
      <c r="AA714" s="110"/>
      <c r="AB714" s="110"/>
      <c r="AC714" s="110"/>
      <c r="AD714" s="110"/>
      <c r="AE714" s="110"/>
      <c r="AF714" s="110"/>
      <c r="AG714" s="110"/>
    </row>
    <row r="715" spans="2:33" ht="15">
      <c r="B715" s="110"/>
      <c r="C715" s="110"/>
      <c r="D715" s="110">
        <v>2013</v>
      </c>
      <c r="E715" s="110"/>
      <c r="F715" s="110"/>
      <c r="G715" s="110"/>
      <c r="H715" s="110"/>
      <c r="I715" s="110"/>
      <c r="J715" s="110"/>
      <c r="K715" s="110"/>
      <c r="L715" s="110"/>
      <c r="M715" s="110"/>
      <c r="N715" s="110"/>
      <c r="O715" s="110"/>
      <c r="P715" s="110"/>
      <c r="Q715" s="110"/>
      <c r="R715" s="110"/>
      <c r="S715" s="110"/>
      <c r="T715" s="110"/>
      <c r="U715" s="110"/>
      <c r="V715" s="110"/>
      <c r="W715" s="110"/>
      <c r="X715" s="110"/>
      <c r="Y715" s="110"/>
      <c r="Z715" s="110"/>
      <c r="AA715" s="110"/>
      <c r="AB715" s="110"/>
      <c r="AC715" s="110"/>
      <c r="AD715" s="110"/>
      <c r="AE715" s="110"/>
      <c r="AF715" s="110"/>
      <c r="AG715" s="110"/>
    </row>
    <row r="716" spans="2:33" ht="15">
      <c r="B716" s="110"/>
      <c r="C716" s="110"/>
      <c r="D716" s="110">
        <v>2014</v>
      </c>
      <c r="E716" s="110">
        <v>0</v>
      </c>
      <c r="F716" s="110"/>
      <c r="G716" s="110"/>
      <c r="H716" s="110">
        <v>0</v>
      </c>
      <c r="I716" s="110"/>
      <c r="J716" s="110"/>
      <c r="K716" s="110"/>
      <c r="L716" s="110"/>
      <c r="M716" s="110"/>
      <c r="N716" s="110"/>
      <c r="O716" s="110"/>
      <c r="P716" s="110">
        <v>0</v>
      </c>
      <c r="Q716" s="110"/>
      <c r="R716" s="110">
        <v>0</v>
      </c>
      <c r="S716" s="110"/>
      <c r="T716" s="110">
        <v>0</v>
      </c>
      <c r="U716" s="110"/>
      <c r="V716" s="110"/>
      <c r="W716" s="110">
        <v>0</v>
      </c>
      <c r="X716" s="110"/>
      <c r="Y716" s="110">
        <v>0</v>
      </c>
      <c r="Z716" s="110">
        <v>0</v>
      </c>
      <c r="AA716" s="110"/>
      <c r="AB716" s="110">
        <v>0</v>
      </c>
      <c r="AC716" s="110">
        <v>0</v>
      </c>
      <c r="AD716" s="110">
        <v>0</v>
      </c>
      <c r="AE716" s="110"/>
      <c r="AF716" s="110"/>
      <c r="AG716" s="110">
        <v>0</v>
      </c>
    </row>
    <row r="717" spans="2:33" ht="15">
      <c r="B717" s="110"/>
      <c r="C717" s="110"/>
      <c r="D717" s="110">
        <v>2015</v>
      </c>
      <c r="E717" s="110">
        <v>0</v>
      </c>
      <c r="F717" s="110">
        <v>0</v>
      </c>
      <c r="G717" s="110">
        <v>0</v>
      </c>
      <c r="H717" s="110">
        <v>0</v>
      </c>
      <c r="I717" s="110">
        <v>0</v>
      </c>
      <c r="J717" s="110">
        <v>0</v>
      </c>
      <c r="K717" s="110">
        <v>0</v>
      </c>
      <c r="L717" s="110">
        <v>0</v>
      </c>
      <c r="M717" s="110">
        <v>0</v>
      </c>
      <c r="N717" s="110">
        <v>0</v>
      </c>
      <c r="O717" s="110">
        <v>0</v>
      </c>
      <c r="P717" s="110">
        <v>0</v>
      </c>
      <c r="Q717" s="110">
        <v>0</v>
      </c>
      <c r="R717" s="110">
        <v>0</v>
      </c>
      <c r="S717" s="110">
        <v>0</v>
      </c>
      <c r="T717" s="110">
        <v>0</v>
      </c>
      <c r="U717" s="110">
        <v>0</v>
      </c>
      <c r="V717" s="110">
        <v>0</v>
      </c>
      <c r="W717" s="110">
        <v>0</v>
      </c>
      <c r="X717" s="110">
        <v>0</v>
      </c>
      <c r="Y717" s="110">
        <v>0</v>
      </c>
      <c r="Z717" s="110">
        <v>0</v>
      </c>
      <c r="AA717" s="110">
        <v>0</v>
      </c>
      <c r="AB717" s="110">
        <v>0</v>
      </c>
      <c r="AC717" s="110">
        <v>0</v>
      </c>
      <c r="AD717" s="110">
        <v>0</v>
      </c>
      <c r="AE717" s="110">
        <v>0</v>
      </c>
      <c r="AF717" s="110"/>
      <c r="AG717" s="110">
        <v>0</v>
      </c>
    </row>
    <row r="718" spans="2:33" ht="15">
      <c r="B718" s="110"/>
      <c r="C718" s="110"/>
      <c r="D718" s="110">
        <v>2016</v>
      </c>
      <c r="E718" s="110">
        <v>0</v>
      </c>
      <c r="F718" s="110">
        <v>0</v>
      </c>
      <c r="G718" s="110">
        <v>0</v>
      </c>
      <c r="H718" s="110">
        <v>0</v>
      </c>
      <c r="I718" s="110">
        <v>0</v>
      </c>
      <c r="J718" s="110">
        <v>0</v>
      </c>
      <c r="K718" s="110">
        <v>0</v>
      </c>
      <c r="L718" s="110">
        <v>0</v>
      </c>
      <c r="M718" s="110">
        <v>0</v>
      </c>
      <c r="N718" s="110">
        <v>0</v>
      </c>
      <c r="O718" s="110">
        <v>0</v>
      </c>
      <c r="P718" s="110">
        <v>0</v>
      </c>
      <c r="Q718" s="110">
        <v>0</v>
      </c>
      <c r="R718" s="110">
        <v>0</v>
      </c>
      <c r="S718" s="110">
        <v>0</v>
      </c>
      <c r="T718" s="110">
        <v>0</v>
      </c>
      <c r="U718" s="110">
        <v>0</v>
      </c>
      <c r="V718" s="110">
        <v>0</v>
      </c>
      <c r="W718" s="110">
        <v>0</v>
      </c>
      <c r="X718" s="110">
        <v>0</v>
      </c>
      <c r="Y718" s="110">
        <v>0</v>
      </c>
      <c r="Z718" s="110">
        <v>0</v>
      </c>
      <c r="AA718" s="110">
        <v>0</v>
      </c>
      <c r="AB718" s="110">
        <v>0</v>
      </c>
      <c r="AC718" s="110">
        <v>0</v>
      </c>
      <c r="AD718" s="110">
        <v>0</v>
      </c>
      <c r="AE718" s="110">
        <v>0</v>
      </c>
      <c r="AF718" s="110">
        <v>0</v>
      </c>
      <c r="AG718" s="110">
        <v>0</v>
      </c>
    </row>
    <row r="719" spans="2:33" ht="15">
      <c r="B719" s="110"/>
      <c r="C719" s="110"/>
      <c r="D719" s="110">
        <v>2017</v>
      </c>
      <c r="E719" s="110">
        <v>0</v>
      </c>
      <c r="F719" s="110">
        <v>0</v>
      </c>
      <c r="G719" s="110">
        <v>0</v>
      </c>
      <c r="H719" s="110">
        <v>0</v>
      </c>
      <c r="I719" s="110">
        <v>0</v>
      </c>
      <c r="J719" s="110">
        <v>0</v>
      </c>
      <c r="K719" s="110">
        <v>0</v>
      </c>
      <c r="L719" s="110">
        <v>0</v>
      </c>
      <c r="M719" s="110">
        <v>0</v>
      </c>
      <c r="N719" s="110">
        <v>0</v>
      </c>
      <c r="O719" s="110">
        <v>0</v>
      </c>
      <c r="P719" s="110">
        <v>0</v>
      </c>
      <c r="Q719" s="110">
        <v>1</v>
      </c>
      <c r="R719" s="110">
        <v>0</v>
      </c>
      <c r="S719" s="110">
        <v>0</v>
      </c>
      <c r="T719" s="110">
        <v>0</v>
      </c>
      <c r="U719" s="110">
        <v>0</v>
      </c>
      <c r="V719" s="110">
        <v>0</v>
      </c>
      <c r="W719" s="110">
        <v>0</v>
      </c>
      <c r="X719" s="110">
        <v>0</v>
      </c>
      <c r="Y719" s="110">
        <v>0</v>
      </c>
      <c r="Z719" s="110">
        <v>0</v>
      </c>
      <c r="AA719" s="110">
        <v>0</v>
      </c>
      <c r="AB719" s="110">
        <v>0</v>
      </c>
      <c r="AC719" s="110">
        <v>0</v>
      </c>
      <c r="AD719" s="110">
        <v>0</v>
      </c>
      <c r="AE719" s="110">
        <v>0</v>
      </c>
      <c r="AF719" s="110">
        <v>0</v>
      </c>
      <c r="AG719" s="110">
        <v>0</v>
      </c>
    </row>
    <row r="720" spans="2:33" ht="15">
      <c r="B720" s="110"/>
      <c r="C720" s="110"/>
      <c r="D720" s="110">
        <v>2018</v>
      </c>
      <c r="E720" s="110">
        <v>0</v>
      </c>
      <c r="F720" s="110">
        <v>0</v>
      </c>
      <c r="G720" s="110">
        <v>0</v>
      </c>
      <c r="H720" s="110">
        <v>0</v>
      </c>
      <c r="I720" s="110">
        <v>0</v>
      </c>
      <c r="J720" s="110">
        <v>0</v>
      </c>
      <c r="K720" s="110">
        <v>0</v>
      </c>
      <c r="L720" s="110">
        <v>0</v>
      </c>
      <c r="M720" s="110">
        <v>0</v>
      </c>
      <c r="N720" s="110">
        <v>0</v>
      </c>
      <c r="O720" s="110">
        <v>0</v>
      </c>
      <c r="P720" s="110">
        <v>0</v>
      </c>
      <c r="Q720" s="110">
        <v>0</v>
      </c>
      <c r="R720" s="110">
        <v>0</v>
      </c>
      <c r="S720" s="110">
        <v>0</v>
      </c>
      <c r="T720" s="110">
        <v>0</v>
      </c>
      <c r="U720" s="110">
        <v>0</v>
      </c>
      <c r="V720" s="110">
        <v>0</v>
      </c>
      <c r="W720" s="110">
        <v>0</v>
      </c>
      <c r="X720" s="110">
        <v>0</v>
      </c>
      <c r="Y720" s="110">
        <v>0</v>
      </c>
      <c r="Z720" s="110">
        <v>0</v>
      </c>
      <c r="AA720" s="110">
        <v>0</v>
      </c>
      <c r="AB720" s="110">
        <v>0</v>
      </c>
      <c r="AC720" s="110">
        <v>0</v>
      </c>
      <c r="AD720" s="110">
        <v>0</v>
      </c>
      <c r="AE720" s="110">
        <v>0</v>
      </c>
      <c r="AF720" s="110">
        <v>0</v>
      </c>
      <c r="AG720" s="110">
        <v>0</v>
      </c>
    </row>
    <row r="721" spans="2:33" ht="15">
      <c r="B721" s="110"/>
      <c r="C721" s="110"/>
      <c r="D721" s="110">
        <v>2019</v>
      </c>
      <c r="E721" s="110">
        <v>0</v>
      </c>
      <c r="F721" s="110">
        <v>0</v>
      </c>
      <c r="G721" s="110">
        <v>0</v>
      </c>
      <c r="H721" s="110">
        <v>0</v>
      </c>
      <c r="I721" s="110">
        <v>0</v>
      </c>
      <c r="J721" s="110">
        <v>0</v>
      </c>
      <c r="K721" s="110">
        <v>0</v>
      </c>
      <c r="L721" s="110">
        <v>0</v>
      </c>
      <c r="M721" s="110">
        <v>0</v>
      </c>
      <c r="N721" s="110">
        <v>0</v>
      </c>
      <c r="O721" s="110">
        <v>0</v>
      </c>
      <c r="P721" s="110">
        <v>0</v>
      </c>
      <c r="Q721" s="110">
        <v>0</v>
      </c>
      <c r="R721" s="110">
        <v>0</v>
      </c>
      <c r="S721" s="110">
        <v>0</v>
      </c>
      <c r="T721" s="110">
        <v>0</v>
      </c>
      <c r="U721" s="110">
        <v>0</v>
      </c>
      <c r="V721" s="110">
        <v>0</v>
      </c>
      <c r="W721" s="110">
        <v>0</v>
      </c>
      <c r="X721" s="110">
        <v>0</v>
      </c>
      <c r="Y721" s="110">
        <v>0</v>
      </c>
      <c r="Z721" s="110">
        <v>0</v>
      </c>
      <c r="AA721" s="110">
        <v>0</v>
      </c>
      <c r="AB721" s="110">
        <v>0</v>
      </c>
      <c r="AC721" s="110">
        <v>0</v>
      </c>
      <c r="AD721" s="110">
        <v>0</v>
      </c>
      <c r="AE721" s="110">
        <v>0</v>
      </c>
      <c r="AF721" s="110">
        <v>0</v>
      </c>
      <c r="AG721" s="110">
        <v>0</v>
      </c>
    </row>
    <row r="722" spans="2:33" ht="15">
      <c r="B722" s="110"/>
      <c r="C722" s="110"/>
      <c r="D722" s="110">
        <v>2020</v>
      </c>
      <c r="E722" s="110"/>
      <c r="F722" s="110"/>
      <c r="G722" s="110"/>
      <c r="H722" s="110"/>
      <c r="I722" s="110"/>
      <c r="J722" s="110"/>
      <c r="K722" s="110"/>
      <c r="L722" s="110"/>
      <c r="M722" s="110"/>
      <c r="N722" s="110"/>
      <c r="O722" s="110"/>
      <c r="P722" s="110"/>
      <c r="Q722" s="110"/>
      <c r="R722" s="110"/>
      <c r="S722" s="110"/>
      <c r="T722" s="110"/>
      <c r="U722" s="110"/>
      <c r="V722" s="110"/>
      <c r="W722" s="110"/>
      <c r="X722" s="110"/>
      <c r="Y722" s="110"/>
      <c r="Z722" s="110"/>
      <c r="AA722" s="110"/>
      <c r="AB722" s="110"/>
      <c r="AC722" s="110"/>
      <c r="AD722" s="110"/>
      <c r="AE722" s="110"/>
      <c r="AF722" s="110"/>
      <c r="AG722" s="110"/>
    </row>
    <row r="723" spans="2:33" ht="15">
      <c r="B723" s="109" t="s">
        <v>129</v>
      </c>
      <c r="C723" s="109" t="s">
        <v>493</v>
      </c>
      <c r="D723" s="109">
        <v>2006</v>
      </c>
      <c r="E723" s="109">
        <v>12</v>
      </c>
      <c r="F723" s="109">
        <v>63</v>
      </c>
      <c r="G723" s="109">
        <v>58</v>
      </c>
      <c r="H723" s="109"/>
      <c r="I723" s="109"/>
      <c r="J723" s="109">
        <v>12</v>
      </c>
      <c r="K723" s="109">
        <v>65</v>
      </c>
      <c r="L723" s="109">
        <v>4</v>
      </c>
      <c r="M723" s="109"/>
      <c r="N723" s="109">
        <v>14</v>
      </c>
      <c r="O723" s="109">
        <v>22</v>
      </c>
      <c r="P723" s="109">
        <v>1</v>
      </c>
      <c r="Q723" s="109">
        <v>17</v>
      </c>
      <c r="R723" s="109"/>
      <c r="S723" s="109">
        <v>26</v>
      </c>
      <c r="T723" s="109">
        <v>0</v>
      </c>
      <c r="U723" s="109">
        <v>39</v>
      </c>
      <c r="V723" s="109">
        <v>0</v>
      </c>
      <c r="W723" s="109"/>
      <c r="X723" s="109">
        <v>0</v>
      </c>
      <c r="Y723" s="109">
        <v>8</v>
      </c>
      <c r="Z723" s="109">
        <v>1</v>
      </c>
      <c r="AA723" s="109">
        <v>63</v>
      </c>
      <c r="AB723" s="109">
        <v>8</v>
      </c>
      <c r="AC723" s="109">
        <v>28</v>
      </c>
      <c r="AD723" s="109">
        <v>1</v>
      </c>
      <c r="AE723" s="109">
        <v>0</v>
      </c>
      <c r="AF723" s="109">
        <v>6</v>
      </c>
      <c r="AG723" s="109">
        <v>1</v>
      </c>
    </row>
    <row r="724" spans="2:33" ht="15">
      <c r="B724" s="109"/>
      <c r="C724" s="109"/>
      <c r="D724" s="109">
        <v>2007</v>
      </c>
      <c r="E724" s="109">
        <v>8</v>
      </c>
      <c r="F724" s="109">
        <v>41</v>
      </c>
      <c r="G724" s="109">
        <v>6</v>
      </c>
      <c r="H724" s="109"/>
      <c r="I724" s="109">
        <v>0</v>
      </c>
      <c r="J724" s="109">
        <v>18</v>
      </c>
      <c r="K724" s="109">
        <v>20</v>
      </c>
      <c r="L724" s="109">
        <v>1</v>
      </c>
      <c r="M724" s="109">
        <v>0</v>
      </c>
      <c r="N724" s="109">
        <v>5</v>
      </c>
      <c r="O724" s="109">
        <v>11</v>
      </c>
      <c r="P724" s="109">
        <v>0</v>
      </c>
      <c r="Q724" s="109">
        <v>10</v>
      </c>
      <c r="R724" s="109"/>
      <c r="S724" s="109">
        <v>37</v>
      </c>
      <c r="T724" s="109">
        <v>0</v>
      </c>
      <c r="U724" s="109">
        <v>10</v>
      </c>
      <c r="V724" s="109">
        <v>0</v>
      </c>
      <c r="W724" s="109"/>
      <c r="X724" s="109">
        <v>1</v>
      </c>
      <c r="Y724" s="109">
        <v>2</v>
      </c>
      <c r="Z724" s="109">
        <v>1</v>
      </c>
      <c r="AA724" s="109">
        <v>67</v>
      </c>
      <c r="AB724" s="109">
        <v>5</v>
      </c>
      <c r="AC724" s="109">
        <v>6</v>
      </c>
      <c r="AD724" s="109">
        <v>1</v>
      </c>
      <c r="AE724" s="109">
        <v>1</v>
      </c>
      <c r="AF724" s="109">
        <v>4</v>
      </c>
      <c r="AG724" s="109">
        <v>13</v>
      </c>
    </row>
    <row r="725" spans="2:33" ht="15">
      <c r="B725" s="109"/>
      <c r="C725" s="109"/>
      <c r="D725" s="109">
        <v>2008</v>
      </c>
      <c r="E725" s="109">
        <v>6</v>
      </c>
      <c r="F725" s="109">
        <v>36</v>
      </c>
      <c r="G725" s="109">
        <v>8</v>
      </c>
      <c r="H725" s="109"/>
      <c r="I725" s="109">
        <v>1</v>
      </c>
      <c r="J725" s="109">
        <v>40</v>
      </c>
      <c r="K725" s="109">
        <v>30</v>
      </c>
      <c r="L725" s="109">
        <v>3</v>
      </c>
      <c r="M725" s="109">
        <v>0</v>
      </c>
      <c r="N725" s="109">
        <v>9</v>
      </c>
      <c r="O725" s="109">
        <v>3</v>
      </c>
      <c r="P725" s="109">
        <v>0</v>
      </c>
      <c r="Q725" s="109">
        <v>14</v>
      </c>
      <c r="R725" s="109"/>
      <c r="S725" s="109">
        <v>28</v>
      </c>
      <c r="T725" s="109">
        <v>0</v>
      </c>
      <c r="U725" s="109">
        <v>5</v>
      </c>
      <c r="V725" s="109">
        <v>0</v>
      </c>
      <c r="W725" s="109"/>
      <c r="X725" s="109">
        <v>2</v>
      </c>
      <c r="Y725" s="109">
        <v>0</v>
      </c>
      <c r="Z725" s="109">
        <v>1</v>
      </c>
      <c r="AA725" s="109">
        <v>44</v>
      </c>
      <c r="AB725" s="109">
        <v>6</v>
      </c>
      <c r="AC725" s="109">
        <v>26</v>
      </c>
      <c r="AD725" s="109">
        <v>3</v>
      </c>
      <c r="AE725" s="109">
        <v>11</v>
      </c>
      <c r="AF725" s="109">
        <v>5</v>
      </c>
      <c r="AG725" s="109">
        <v>1</v>
      </c>
    </row>
    <row r="726" spans="2:33" ht="15">
      <c r="B726" s="109"/>
      <c r="C726" s="109"/>
      <c r="D726" s="109">
        <v>2009</v>
      </c>
      <c r="E726" s="109">
        <v>9</v>
      </c>
      <c r="F726" s="109">
        <v>10</v>
      </c>
      <c r="G726" s="109">
        <v>10</v>
      </c>
      <c r="H726" s="109">
        <v>14</v>
      </c>
      <c r="I726" s="109">
        <v>1</v>
      </c>
      <c r="J726" s="109">
        <v>9</v>
      </c>
      <c r="K726" s="109">
        <v>13</v>
      </c>
      <c r="L726" s="109">
        <v>3</v>
      </c>
      <c r="M726" s="109">
        <v>0</v>
      </c>
      <c r="N726" s="109">
        <v>0</v>
      </c>
      <c r="O726" s="109">
        <v>2</v>
      </c>
      <c r="P726" s="109">
        <v>0</v>
      </c>
      <c r="Q726" s="109">
        <v>14</v>
      </c>
      <c r="R726" s="109"/>
      <c r="S726" s="109">
        <v>43</v>
      </c>
      <c r="T726" s="109">
        <v>1</v>
      </c>
      <c r="U726" s="109">
        <v>35</v>
      </c>
      <c r="V726" s="109">
        <v>0</v>
      </c>
      <c r="W726" s="109">
        <v>0</v>
      </c>
      <c r="X726" s="109">
        <v>2</v>
      </c>
      <c r="Y726" s="109">
        <v>1</v>
      </c>
      <c r="Z726" s="109">
        <v>1</v>
      </c>
      <c r="AA726" s="109">
        <v>49</v>
      </c>
      <c r="AB726" s="109">
        <v>4</v>
      </c>
      <c r="AC726" s="109">
        <v>20</v>
      </c>
      <c r="AD726" s="109">
        <v>2</v>
      </c>
      <c r="AE726" s="109">
        <v>2</v>
      </c>
      <c r="AF726" s="109">
        <v>0</v>
      </c>
      <c r="AG726" s="109">
        <v>2</v>
      </c>
    </row>
    <row r="727" spans="2:33" ht="15">
      <c r="B727" s="109"/>
      <c r="C727" s="109"/>
      <c r="D727" s="109">
        <v>2010</v>
      </c>
      <c r="E727" s="109">
        <v>4</v>
      </c>
      <c r="F727" s="109">
        <v>171</v>
      </c>
      <c r="G727" s="109">
        <v>0</v>
      </c>
      <c r="H727" s="109">
        <v>3</v>
      </c>
      <c r="I727" s="109">
        <v>0</v>
      </c>
      <c r="J727" s="109">
        <v>14</v>
      </c>
      <c r="K727" s="109">
        <v>8</v>
      </c>
      <c r="L727" s="109">
        <v>1</v>
      </c>
      <c r="M727" s="109">
        <v>0</v>
      </c>
      <c r="N727" s="109">
        <v>3</v>
      </c>
      <c r="O727" s="109">
        <v>14</v>
      </c>
      <c r="P727" s="109">
        <v>0</v>
      </c>
      <c r="Q727" s="109">
        <v>12</v>
      </c>
      <c r="R727" s="109">
        <v>3</v>
      </c>
      <c r="S727" s="109">
        <v>29</v>
      </c>
      <c r="T727" s="109">
        <v>0</v>
      </c>
      <c r="U727" s="109">
        <v>6</v>
      </c>
      <c r="V727" s="109">
        <v>0</v>
      </c>
      <c r="W727" s="109">
        <v>0</v>
      </c>
      <c r="X727" s="109">
        <v>0</v>
      </c>
      <c r="Y727" s="109">
        <v>5</v>
      </c>
      <c r="Z727" s="109">
        <v>0</v>
      </c>
      <c r="AA727" s="109">
        <v>35</v>
      </c>
      <c r="AB727" s="109">
        <v>3</v>
      </c>
      <c r="AC727" s="109">
        <v>14</v>
      </c>
      <c r="AD727" s="109">
        <v>10</v>
      </c>
      <c r="AE727" s="109">
        <v>1</v>
      </c>
      <c r="AF727" s="109">
        <v>17</v>
      </c>
      <c r="AG727" s="109">
        <v>7</v>
      </c>
    </row>
    <row r="728" spans="2:33" ht="15">
      <c r="B728" s="109"/>
      <c r="C728" s="109"/>
      <c r="D728" s="109">
        <v>2011</v>
      </c>
      <c r="E728" s="109">
        <v>5</v>
      </c>
      <c r="F728" s="109">
        <v>3</v>
      </c>
      <c r="G728" s="109">
        <v>14</v>
      </c>
      <c r="H728" s="109">
        <v>14</v>
      </c>
      <c r="I728" s="109">
        <v>0</v>
      </c>
      <c r="J728" s="109">
        <v>13</v>
      </c>
      <c r="K728" s="109">
        <v>33</v>
      </c>
      <c r="L728" s="109">
        <v>3</v>
      </c>
      <c r="M728" s="109">
        <v>0</v>
      </c>
      <c r="N728" s="109">
        <v>0</v>
      </c>
      <c r="O728" s="109">
        <v>5</v>
      </c>
      <c r="P728" s="109">
        <v>3</v>
      </c>
      <c r="Q728" s="109">
        <v>14</v>
      </c>
      <c r="R728" s="109">
        <v>3</v>
      </c>
      <c r="S728" s="109">
        <v>32</v>
      </c>
      <c r="T728" s="109">
        <v>0</v>
      </c>
      <c r="U728" s="109">
        <v>4</v>
      </c>
      <c r="V728" s="109">
        <v>0</v>
      </c>
      <c r="W728" s="109">
        <v>0</v>
      </c>
      <c r="X728" s="109">
        <v>0</v>
      </c>
      <c r="Y728" s="109">
        <v>0</v>
      </c>
      <c r="Z728" s="109">
        <v>1</v>
      </c>
      <c r="AA728" s="109">
        <v>58</v>
      </c>
      <c r="AB728" s="109">
        <v>2</v>
      </c>
      <c r="AC728" s="109">
        <v>15</v>
      </c>
      <c r="AD728" s="109">
        <v>2</v>
      </c>
      <c r="AE728" s="109">
        <v>5</v>
      </c>
      <c r="AF728" s="109">
        <v>4</v>
      </c>
      <c r="AG728" s="109">
        <v>1</v>
      </c>
    </row>
    <row r="729" spans="2:33" ht="15">
      <c r="B729" s="109"/>
      <c r="C729" s="109"/>
      <c r="D729" s="109">
        <v>2012</v>
      </c>
      <c r="E729" s="109">
        <v>5</v>
      </c>
      <c r="F729" s="109">
        <v>1</v>
      </c>
      <c r="G729" s="109">
        <v>8</v>
      </c>
      <c r="H729" s="109">
        <v>2</v>
      </c>
      <c r="I729" s="109">
        <v>0</v>
      </c>
      <c r="J729" s="109">
        <v>7</v>
      </c>
      <c r="K729" s="109">
        <v>9</v>
      </c>
      <c r="L729" s="109">
        <v>1</v>
      </c>
      <c r="M729" s="109">
        <v>0</v>
      </c>
      <c r="N729" s="109">
        <v>0</v>
      </c>
      <c r="O729" s="109">
        <v>4</v>
      </c>
      <c r="P729" s="109">
        <v>0</v>
      </c>
      <c r="Q729" s="109">
        <v>6</v>
      </c>
      <c r="R729" s="109">
        <v>5</v>
      </c>
      <c r="S729" s="109">
        <v>41</v>
      </c>
      <c r="T729" s="109">
        <v>0</v>
      </c>
      <c r="U729" s="109">
        <v>6</v>
      </c>
      <c r="V729" s="109">
        <v>0</v>
      </c>
      <c r="W729" s="109">
        <v>0</v>
      </c>
      <c r="X729" s="109">
        <v>0</v>
      </c>
      <c r="Y729" s="109">
        <v>28</v>
      </c>
      <c r="Z729" s="109">
        <v>0</v>
      </c>
      <c r="AA729" s="109">
        <v>79</v>
      </c>
      <c r="AB729" s="109">
        <v>3</v>
      </c>
      <c r="AC729" s="109">
        <v>11</v>
      </c>
      <c r="AD729" s="109">
        <v>1</v>
      </c>
      <c r="AE729" s="109">
        <v>0</v>
      </c>
      <c r="AF729" s="109">
        <v>12</v>
      </c>
      <c r="AG729" s="109">
        <v>1</v>
      </c>
    </row>
    <row r="730" spans="2:33" ht="15">
      <c r="B730" s="109"/>
      <c r="C730" s="109"/>
      <c r="D730" s="109">
        <v>2013</v>
      </c>
      <c r="E730" s="109">
        <v>13</v>
      </c>
      <c r="F730" s="109">
        <v>0</v>
      </c>
      <c r="G730" s="109">
        <v>3</v>
      </c>
      <c r="H730" s="109">
        <v>15</v>
      </c>
      <c r="I730" s="109">
        <v>0</v>
      </c>
      <c r="J730" s="109">
        <v>4</v>
      </c>
      <c r="K730" s="109">
        <v>6</v>
      </c>
      <c r="L730" s="109">
        <v>1</v>
      </c>
      <c r="M730" s="109">
        <v>0</v>
      </c>
      <c r="N730" s="109">
        <v>0</v>
      </c>
      <c r="O730" s="109">
        <v>73</v>
      </c>
      <c r="P730" s="109">
        <v>0</v>
      </c>
      <c r="Q730" s="109">
        <v>34</v>
      </c>
      <c r="R730" s="109">
        <v>1</v>
      </c>
      <c r="S730" s="109">
        <v>20</v>
      </c>
      <c r="T730" s="109">
        <v>0</v>
      </c>
      <c r="U730" s="109">
        <v>3</v>
      </c>
      <c r="V730" s="109">
        <v>0</v>
      </c>
      <c r="W730" s="109">
        <v>0</v>
      </c>
      <c r="X730" s="109">
        <v>0</v>
      </c>
      <c r="Y730" s="109">
        <v>9</v>
      </c>
      <c r="Z730" s="109">
        <v>1</v>
      </c>
      <c r="AA730" s="109">
        <v>8</v>
      </c>
      <c r="AB730" s="109">
        <v>3</v>
      </c>
      <c r="AC730" s="109">
        <v>8</v>
      </c>
      <c r="AD730" s="109">
        <v>1</v>
      </c>
      <c r="AE730" s="109">
        <v>0</v>
      </c>
      <c r="AF730" s="109">
        <v>4</v>
      </c>
      <c r="AG730" s="109">
        <v>2</v>
      </c>
    </row>
    <row r="731" spans="2:33" ht="15">
      <c r="B731" s="109"/>
      <c r="C731" s="109"/>
      <c r="D731" s="109">
        <v>2014</v>
      </c>
      <c r="E731" s="109">
        <v>7</v>
      </c>
      <c r="F731" s="109">
        <v>1</v>
      </c>
      <c r="G731" s="109">
        <v>15</v>
      </c>
      <c r="H731" s="109">
        <v>12</v>
      </c>
      <c r="I731" s="109">
        <v>0</v>
      </c>
      <c r="J731" s="109">
        <v>7</v>
      </c>
      <c r="K731" s="109">
        <v>13</v>
      </c>
      <c r="L731" s="109">
        <v>1</v>
      </c>
      <c r="M731" s="109">
        <v>0</v>
      </c>
      <c r="N731" s="109">
        <v>0</v>
      </c>
      <c r="O731" s="109">
        <v>4</v>
      </c>
      <c r="P731" s="109">
        <v>1</v>
      </c>
      <c r="Q731" s="109">
        <v>12</v>
      </c>
      <c r="R731" s="109">
        <v>3</v>
      </c>
      <c r="S731" s="109">
        <v>24</v>
      </c>
      <c r="T731" s="109">
        <v>0</v>
      </c>
      <c r="U731" s="109">
        <v>1</v>
      </c>
      <c r="V731" s="109">
        <v>0</v>
      </c>
      <c r="W731" s="109">
        <v>0</v>
      </c>
      <c r="X731" s="109">
        <v>0</v>
      </c>
      <c r="Y731" s="109">
        <v>0</v>
      </c>
      <c r="Z731" s="109">
        <v>0</v>
      </c>
      <c r="AA731" s="109">
        <v>6</v>
      </c>
      <c r="AB731" s="109">
        <v>9</v>
      </c>
      <c r="AC731" s="109">
        <v>2</v>
      </c>
      <c r="AD731" s="109">
        <v>0</v>
      </c>
      <c r="AE731" s="109">
        <v>1</v>
      </c>
      <c r="AF731" s="109">
        <v>12</v>
      </c>
      <c r="AG731" s="109">
        <v>1</v>
      </c>
    </row>
    <row r="732" spans="2:33" ht="15">
      <c r="B732" s="109"/>
      <c r="C732" s="109"/>
      <c r="D732" s="109">
        <v>2015</v>
      </c>
      <c r="E732" s="109">
        <v>9</v>
      </c>
      <c r="F732" s="109">
        <v>0</v>
      </c>
      <c r="G732" s="109">
        <v>6</v>
      </c>
      <c r="H732" s="109">
        <v>7</v>
      </c>
      <c r="I732" s="109">
        <v>0</v>
      </c>
      <c r="J732" s="109">
        <v>10</v>
      </c>
      <c r="K732" s="109">
        <v>16</v>
      </c>
      <c r="L732" s="109">
        <v>0</v>
      </c>
      <c r="M732" s="109">
        <v>0</v>
      </c>
      <c r="N732" s="109">
        <v>2</v>
      </c>
      <c r="O732" s="109">
        <v>2</v>
      </c>
      <c r="P732" s="109">
        <v>0</v>
      </c>
      <c r="Q732" s="109">
        <v>6</v>
      </c>
      <c r="R732" s="109">
        <v>1</v>
      </c>
      <c r="S732" s="109">
        <v>9</v>
      </c>
      <c r="T732" s="109">
        <v>0</v>
      </c>
      <c r="U732" s="109">
        <v>7</v>
      </c>
      <c r="V732" s="109">
        <v>0</v>
      </c>
      <c r="W732" s="109">
        <v>0</v>
      </c>
      <c r="X732" s="109">
        <v>0</v>
      </c>
      <c r="Y732" s="109">
        <v>2</v>
      </c>
      <c r="Z732" s="109">
        <v>1</v>
      </c>
      <c r="AA732" s="109">
        <v>6</v>
      </c>
      <c r="AB732" s="109">
        <v>1</v>
      </c>
      <c r="AC732" s="109">
        <v>4</v>
      </c>
      <c r="AD732" s="109">
        <v>1</v>
      </c>
      <c r="AE732" s="109">
        <v>0</v>
      </c>
      <c r="AF732" s="109">
        <v>4</v>
      </c>
      <c r="AG732" s="109">
        <v>2</v>
      </c>
    </row>
    <row r="733" spans="2:33" ht="15">
      <c r="B733" s="109"/>
      <c r="C733" s="109"/>
      <c r="D733" s="109">
        <v>2016</v>
      </c>
      <c r="E733" s="109">
        <v>18</v>
      </c>
      <c r="F733" s="109">
        <v>9</v>
      </c>
      <c r="G733" s="109">
        <v>4</v>
      </c>
      <c r="H733" s="109">
        <v>2</v>
      </c>
      <c r="I733" s="109">
        <v>0</v>
      </c>
      <c r="J733" s="109">
        <v>12</v>
      </c>
      <c r="K733" s="109">
        <v>33</v>
      </c>
      <c r="L733" s="109">
        <v>45</v>
      </c>
      <c r="M733" s="109">
        <v>0</v>
      </c>
      <c r="N733" s="109">
        <v>1</v>
      </c>
      <c r="O733" s="109">
        <v>14</v>
      </c>
      <c r="P733" s="109">
        <v>0</v>
      </c>
      <c r="Q733" s="109">
        <v>9</v>
      </c>
      <c r="R733" s="109">
        <v>1</v>
      </c>
      <c r="S733" s="109">
        <v>17</v>
      </c>
      <c r="T733" s="109">
        <v>0</v>
      </c>
      <c r="U733" s="109">
        <v>16</v>
      </c>
      <c r="V733" s="109">
        <v>0</v>
      </c>
      <c r="W733" s="109">
        <v>0</v>
      </c>
      <c r="X733" s="109">
        <v>0</v>
      </c>
      <c r="Y733" s="109">
        <v>0</v>
      </c>
      <c r="Z733" s="109">
        <v>0</v>
      </c>
      <c r="AA733" s="109">
        <v>5</v>
      </c>
      <c r="AB733" s="109">
        <v>2</v>
      </c>
      <c r="AC733" s="109">
        <v>0</v>
      </c>
      <c r="AD733" s="109">
        <v>0</v>
      </c>
      <c r="AE733" s="109">
        <v>0</v>
      </c>
      <c r="AF733" s="109">
        <v>8</v>
      </c>
      <c r="AG733" s="109">
        <v>6</v>
      </c>
    </row>
    <row r="734" spans="2:33" ht="15">
      <c r="B734" s="109"/>
      <c r="C734" s="109"/>
      <c r="D734" s="109">
        <v>2017</v>
      </c>
      <c r="E734" s="109">
        <v>10</v>
      </c>
      <c r="F734" s="109">
        <v>3</v>
      </c>
      <c r="G734" s="109">
        <v>12</v>
      </c>
      <c r="H734" s="109">
        <v>2</v>
      </c>
      <c r="I734" s="109">
        <v>0</v>
      </c>
      <c r="J734" s="109">
        <v>4</v>
      </c>
      <c r="K734" s="109">
        <v>41</v>
      </c>
      <c r="L734" s="109">
        <v>0</v>
      </c>
      <c r="M734" s="109">
        <v>0</v>
      </c>
      <c r="N734" s="109">
        <v>3</v>
      </c>
      <c r="O734" s="109">
        <v>6</v>
      </c>
      <c r="P734" s="109">
        <v>0</v>
      </c>
      <c r="Q734" s="109">
        <v>2</v>
      </c>
      <c r="R734" s="109">
        <v>1</v>
      </c>
      <c r="S734" s="109">
        <v>6</v>
      </c>
      <c r="T734" s="109">
        <v>0</v>
      </c>
      <c r="U734" s="109">
        <v>5</v>
      </c>
      <c r="V734" s="109">
        <v>0</v>
      </c>
      <c r="W734" s="109">
        <v>0</v>
      </c>
      <c r="X734" s="109">
        <v>0</v>
      </c>
      <c r="Y734" s="109">
        <v>1</v>
      </c>
      <c r="Z734" s="109">
        <v>0</v>
      </c>
      <c r="AA734" s="109">
        <v>20</v>
      </c>
      <c r="AB734" s="109">
        <v>1</v>
      </c>
      <c r="AC734" s="109">
        <v>7</v>
      </c>
      <c r="AD734" s="109">
        <v>0</v>
      </c>
      <c r="AE734" s="109">
        <v>0</v>
      </c>
      <c r="AF734" s="109">
        <v>4</v>
      </c>
      <c r="AG734" s="109">
        <v>3</v>
      </c>
    </row>
    <row r="735" spans="2:33" ht="15">
      <c r="B735" s="109"/>
      <c r="C735" s="109"/>
      <c r="D735" s="109">
        <v>2018</v>
      </c>
      <c r="E735" s="109">
        <v>7</v>
      </c>
      <c r="F735" s="109">
        <v>0</v>
      </c>
      <c r="G735" s="109">
        <v>9</v>
      </c>
      <c r="H735" s="109">
        <v>0</v>
      </c>
      <c r="I735" s="109">
        <v>0</v>
      </c>
      <c r="J735" s="109">
        <v>5</v>
      </c>
      <c r="K735" s="109">
        <v>13</v>
      </c>
      <c r="L735" s="109">
        <v>0</v>
      </c>
      <c r="M735" s="109">
        <v>6</v>
      </c>
      <c r="N735" s="109">
        <v>0</v>
      </c>
      <c r="O735" s="109">
        <v>6</v>
      </c>
      <c r="P735" s="109">
        <v>0</v>
      </c>
      <c r="Q735" s="109">
        <v>6</v>
      </c>
      <c r="R735" s="109">
        <v>0</v>
      </c>
      <c r="S735" s="109">
        <v>3</v>
      </c>
      <c r="T735" s="109">
        <v>0</v>
      </c>
      <c r="U735" s="109">
        <v>58</v>
      </c>
      <c r="V735" s="109">
        <v>0</v>
      </c>
      <c r="W735" s="109">
        <v>0</v>
      </c>
      <c r="X735" s="109">
        <v>1</v>
      </c>
      <c r="Y735" s="109">
        <v>1</v>
      </c>
      <c r="Z735" s="109">
        <v>0</v>
      </c>
      <c r="AA735" s="109">
        <v>8</v>
      </c>
      <c r="AB735" s="109">
        <v>1</v>
      </c>
      <c r="AC735" s="109">
        <v>4</v>
      </c>
      <c r="AD735" s="109">
        <v>0</v>
      </c>
      <c r="AE735" s="109">
        <v>0</v>
      </c>
      <c r="AF735" s="109">
        <v>7</v>
      </c>
      <c r="AG735" s="109">
        <v>3</v>
      </c>
    </row>
    <row r="736" spans="2:33" ht="15">
      <c r="B736" s="109"/>
      <c r="C736" s="109"/>
      <c r="D736" s="109">
        <v>2019</v>
      </c>
      <c r="E736" s="109">
        <v>3</v>
      </c>
      <c r="F736" s="109">
        <v>0</v>
      </c>
      <c r="G736" s="109">
        <v>2</v>
      </c>
      <c r="H736" s="109">
        <v>1</v>
      </c>
      <c r="I736" s="109">
        <v>0</v>
      </c>
      <c r="J736" s="109">
        <v>3</v>
      </c>
      <c r="K736" s="109">
        <v>15</v>
      </c>
      <c r="L736" s="109">
        <v>4</v>
      </c>
      <c r="M736" s="109">
        <v>0</v>
      </c>
      <c r="N736" s="109">
        <v>0</v>
      </c>
      <c r="O736" s="109">
        <v>20</v>
      </c>
      <c r="P736" s="109">
        <v>1</v>
      </c>
      <c r="Q736" s="109">
        <v>4</v>
      </c>
      <c r="R736" s="109">
        <v>1</v>
      </c>
      <c r="S736" s="109">
        <v>12</v>
      </c>
      <c r="T736" s="109">
        <v>0</v>
      </c>
      <c r="U736" s="109">
        <v>0</v>
      </c>
      <c r="V736" s="109">
        <v>0</v>
      </c>
      <c r="W736" s="109">
        <v>0</v>
      </c>
      <c r="X736" s="109">
        <v>0</v>
      </c>
      <c r="Y736" s="109">
        <v>0</v>
      </c>
      <c r="Z736" s="109">
        <v>0</v>
      </c>
      <c r="AA736" s="109">
        <v>3</v>
      </c>
      <c r="AB736" s="109">
        <v>2</v>
      </c>
      <c r="AC736" s="109">
        <v>7</v>
      </c>
      <c r="AD736" s="109">
        <v>1</v>
      </c>
      <c r="AE736" s="109">
        <v>5</v>
      </c>
      <c r="AF736" s="109">
        <v>7</v>
      </c>
      <c r="AG736" s="109">
        <v>2</v>
      </c>
    </row>
    <row r="737" spans="2:33" ht="15">
      <c r="B737" s="109"/>
      <c r="C737" s="109"/>
      <c r="D737" s="109">
        <v>2020</v>
      </c>
      <c r="E737" s="109"/>
      <c r="F737" s="109"/>
      <c r="G737" s="109"/>
      <c r="H737" s="109"/>
      <c r="I737" s="109"/>
      <c r="J737" s="109"/>
      <c r="K737" s="109"/>
      <c r="L737" s="109"/>
      <c r="M737" s="109"/>
      <c r="N737" s="109"/>
      <c r="O737" s="109"/>
      <c r="P737" s="109"/>
      <c r="Q737" s="109"/>
      <c r="R737" s="109"/>
      <c r="S737" s="109"/>
      <c r="T737" s="109"/>
      <c r="U737" s="109"/>
      <c r="V737" s="109"/>
      <c r="W737" s="109"/>
      <c r="X737" s="109"/>
      <c r="Y737" s="109"/>
      <c r="Z737" s="109"/>
      <c r="AA737" s="109"/>
      <c r="AB737" s="109"/>
      <c r="AC737" s="109"/>
      <c r="AD737" s="109"/>
      <c r="AE737" s="109"/>
      <c r="AF737" s="109"/>
      <c r="AG737" s="109"/>
    </row>
    <row r="738" spans="2:33" ht="15">
      <c r="B738" s="110" t="s">
        <v>130</v>
      </c>
      <c r="C738" s="110" t="s">
        <v>691</v>
      </c>
      <c r="D738" s="110">
        <v>2006</v>
      </c>
      <c r="E738" s="110">
        <v>1</v>
      </c>
      <c r="F738" s="110">
        <v>0</v>
      </c>
      <c r="G738" s="114">
        <v>29</v>
      </c>
      <c r="H738" s="110"/>
      <c r="I738" s="110"/>
      <c r="J738" s="110">
        <v>1</v>
      </c>
      <c r="K738" s="110">
        <v>2</v>
      </c>
      <c r="L738" s="110">
        <v>0</v>
      </c>
      <c r="M738" s="110"/>
      <c r="N738" s="110">
        <v>2</v>
      </c>
      <c r="O738" s="110">
        <v>0</v>
      </c>
      <c r="P738" s="110">
        <v>0</v>
      </c>
      <c r="Q738" s="110">
        <v>2</v>
      </c>
      <c r="R738" s="110"/>
      <c r="S738" s="110">
        <v>2</v>
      </c>
      <c r="T738" s="110">
        <v>0</v>
      </c>
      <c r="U738" s="110">
        <v>15</v>
      </c>
      <c r="V738" s="110">
        <v>0</v>
      </c>
      <c r="W738" s="110"/>
      <c r="X738" s="110">
        <v>0</v>
      </c>
      <c r="Y738" s="110">
        <v>4</v>
      </c>
      <c r="Z738" s="110">
        <v>0</v>
      </c>
      <c r="AA738" s="110">
        <v>0</v>
      </c>
      <c r="AB738" s="110"/>
      <c r="AC738" s="110">
        <v>0</v>
      </c>
      <c r="AD738" s="110"/>
      <c r="AE738" s="110"/>
      <c r="AF738" s="110"/>
      <c r="AG738" s="110">
        <v>0</v>
      </c>
    </row>
    <row r="739" spans="2:33" ht="15.75" thickBot="1">
      <c r="B739" s="110"/>
      <c r="C739" s="110"/>
      <c r="D739" s="110">
        <v>2007</v>
      </c>
      <c r="E739" s="110">
        <v>1</v>
      </c>
      <c r="F739" s="110">
        <v>2</v>
      </c>
      <c r="G739" s="112">
        <v>0</v>
      </c>
      <c r="H739" s="110"/>
      <c r="I739" s="110">
        <v>0</v>
      </c>
      <c r="J739" s="110">
        <v>1</v>
      </c>
      <c r="K739" s="110">
        <v>3</v>
      </c>
      <c r="L739" s="110">
        <v>0</v>
      </c>
      <c r="M739" s="110">
        <v>0</v>
      </c>
      <c r="N739" s="110">
        <v>2</v>
      </c>
      <c r="O739" s="110">
        <v>1</v>
      </c>
      <c r="P739" s="110">
        <v>0</v>
      </c>
      <c r="Q739" s="110">
        <v>0</v>
      </c>
      <c r="R739" s="110"/>
      <c r="S739" s="110">
        <v>3</v>
      </c>
      <c r="T739" s="110">
        <v>0</v>
      </c>
      <c r="U739" s="110">
        <v>0</v>
      </c>
      <c r="V739" s="110">
        <v>0</v>
      </c>
      <c r="W739" s="110"/>
      <c r="X739" s="110">
        <v>0</v>
      </c>
      <c r="Y739" s="110">
        <v>0</v>
      </c>
      <c r="Z739" s="110">
        <v>0</v>
      </c>
      <c r="AA739" s="110">
        <v>0</v>
      </c>
      <c r="AB739" s="110">
        <v>0</v>
      </c>
      <c r="AC739" s="110">
        <v>0</v>
      </c>
      <c r="AD739" s="110">
        <v>0</v>
      </c>
      <c r="AE739" s="110">
        <v>0</v>
      </c>
      <c r="AF739" s="110">
        <v>0</v>
      </c>
      <c r="AG739" s="110">
        <v>0</v>
      </c>
    </row>
    <row r="740" spans="2:33" ht="15.75" thickBot="1">
      <c r="B740" s="110"/>
      <c r="C740" s="110"/>
      <c r="D740" s="110">
        <v>2008</v>
      </c>
      <c r="E740" s="110">
        <v>0</v>
      </c>
      <c r="F740" s="110">
        <v>10</v>
      </c>
      <c r="G740" s="110">
        <v>0</v>
      </c>
      <c r="H740" s="110"/>
      <c r="I740" s="110">
        <v>0</v>
      </c>
      <c r="J740" s="117">
        <v>28</v>
      </c>
      <c r="K740" s="110">
        <v>21</v>
      </c>
      <c r="L740" s="110">
        <v>0</v>
      </c>
      <c r="M740" s="110">
        <v>0</v>
      </c>
      <c r="N740" s="110">
        <v>0</v>
      </c>
      <c r="O740" s="110">
        <v>0</v>
      </c>
      <c r="P740" s="110">
        <v>0</v>
      </c>
      <c r="Q740" s="110">
        <v>0</v>
      </c>
      <c r="R740" s="110"/>
      <c r="S740" s="110">
        <v>3</v>
      </c>
      <c r="T740" s="110">
        <v>0</v>
      </c>
      <c r="U740" s="110">
        <v>0</v>
      </c>
      <c r="V740" s="110">
        <v>0</v>
      </c>
      <c r="W740" s="110"/>
      <c r="X740" s="110">
        <v>0</v>
      </c>
      <c r="Y740" s="110">
        <v>0</v>
      </c>
      <c r="Z740" s="110">
        <v>0</v>
      </c>
      <c r="AA740" s="110">
        <v>3</v>
      </c>
      <c r="AB740" s="110">
        <v>0</v>
      </c>
      <c r="AC740" s="110">
        <v>0</v>
      </c>
      <c r="AD740" s="110">
        <v>0</v>
      </c>
      <c r="AE740" s="110">
        <v>4</v>
      </c>
      <c r="AF740" s="110">
        <v>0</v>
      </c>
      <c r="AG740" s="110">
        <v>0</v>
      </c>
    </row>
    <row r="741" spans="2:33" ht="15.75" thickBot="1">
      <c r="B741" s="110"/>
      <c r="C741" s="110"/>
      <c r="D741" s="110">
        <v>2009</v>
      </c>
      <c r="E741" s="110">
        <v>0</v>
      </c>
      <c r="F741" s="110">
        <v>0</v>
      </c>
      <c r="G741" s="110">
        <v>1</v>
      </c>
      <c r="H741" s="110">
        <v>2</v>
      </c>
      <c r="I741" s="110">
        <v>0</v>
      </c>
      <c r="J741" s="110">
        <v>0</v>
      </c>
      <c r="K741" s="110">
        <v>0</v>
      </c>
      <c r="L741" s="110">
        <v>0</v>
      </c>
      <c r="M741" s="110">
        <v>0</v>
      </c>
      <c r="N741" s="110">
        <v>0</v>
      </c>
      <c r="O741" s="110">
        <v>0</v>
      </c>
      <c r="P741" s="110">
        <v>0</v>
      </c>
      <c r="Q741" s="110">
        <v>2</v>
      </c>
      <c r="R741" s="110"/>
      <c r="S741" s="110">
        <v>0</v>
      </c>
      <c r="T741" s="110">
        <v>0</v>
      </c>
      <c r="U741" s="114">
        <v>18</v>
      </c>
      <c r="V741" s="110">
        <v>0</v>
      </c>
      <c r="W741" s="110">
        <v>0</v>
      </c>
      <c r="X741" s="110">
        <v>0</v>
      </c>
      <c r="Y741" s="110">
        <v>0</v>
      </c>
      <c r="Z741" s="110">
        <v>0</v>
      </c>
      <c r="AA741" s="110">
        <v>0</v>
      </c>
      <c r="AB741" s="110">
        <v>0</v>
      </c>
      <c r="AC741" s="110">
        <v>3</v>
      </c>
      <c r="AD741" s="110">
        <v>0</v>
      </c>
      <c r="AE741" s="110">
        <v>0</v>
      </c>
      <c r="AF741" s="110">
        <v>0</v>
      </c>
      <c r="AG741" s="110">
        <v>0</v>
      </c>
    </row>
    <row r="742" spans="2:33" ht="15.75" thickBot="1">
      <c r="B742" s="110"/>
      <c r="C742" s="110"/>
      <c r="D742" s="110">
        <v>2010</v>
      </c>
      <c r="E742" s="110">
        <v>2</v>
      </c>
      <c r="F742" s="111">
        <v>169</v>
      </c>
      <c r="G742" s="110">
        <v>0</v>
      </c>
      <c r="H742" s="110">
        <v>0</v>
      </c>
      <c r="I742" s="110">
        <v>0</v>
      </c>
      <c r="J742" s="110">
        <v>1</v>
      </c>
      <c r="K742" s="110">
        <v>3</v>
      </c>
      <c r="L742" s="110">
        <v>0</v>
      </c>
      <c r="M742" s="110">
        <v>0</v>
      </c>
      <c r="N742" s="110">
        <v>0</v>
      </c>
      <c r="O742" s="110">
        <v>0</v>
      </c>
      <c r="P742" s="110">
        <v>0</v>
      </c>
      <c r="Q742" s="110">
        <v>0</v>
      </c>
      <c r="R742" s="110">
        <v>0</v>
      </c>
      <c r="S742" s="110">
        <v>0</v>
      </c>
      <c r="T742" s="110">
        <v>0</v>
      </c>
      <c r="U742" s="115">
        <v>0</v>
      </c>
      <c r="V742" s="110">
        <v>0</v>
      </c>
      <c r="W742" s="110">
        <v>0</v>
      </c>
      <c r="X742" s="110">
        <v>0</v>
      </c>
      <c r="Y742" s="110">
        <v>0</v>
      </c>
      <c r="Z742" s="110">
        <v>0</v>
      </c>
      <c r="AA742" s="111">
        <v>9</v>
      </c>
      <c r="AB742" s="110">
        <v>0</v>
      </c>
      <c r="AC742" s="110">
        <v>0</v>
      </c>
      <c r="AD742" s="117">
        <v>8</v>
      </c>
      <c r="AE742" s="110">
        <v>0</v>
      </c>
      <c r="AF742" s="112">
        <v>11</v>
      </c>
      <c r="AG742" s="110">
        <v>0</v>
      </c>
    </row>
    <row r="743" spans="2:33" ht="15.75" thickBot="1">
      <c r="B743" s="110"/>
      <c r="C743" s="110"/>
      <c r="D743" s="110">
        <v>2011</v>
      </c>
      <c r="E743" s="110">
        <v>0</v>
      </c>
      <c r="F743" s="110">
        <v>0</v>
      </c>
      <c r="G743" s="110">
        <v>0</v>
      </c>
      <c r="H743" s="110">
        <v>1</v>
      </c>
      <c r="I743" s="110">
        <v>0</v>
      </c>
      <c r="J743" s="117">
        <v>4</v>
      </c>
      <c r="K743" s="117">
        <v>23</v>
      </c>
      <c r="L743" s="110">
        <v>0</v>
      </c>
      <c r="M743" s="110">
        <v>0</v>
      </c>
      <c r="N743" s="110">
        <v>0</v>
      </c>
      <c r="O743" s="110">
        <v>0</v>
      </c>
      <c r="P743" s="110">
        <v>0</v>
      </c>
      <c r="Q743" s="110">
        <v>0</v>
      </c>
      <c r="R743" s="110">
        <v>0</v>
      </c>
      <c r="S743" s="110">
        <v>0</v>
      </c>
      <c r="T743" s="110">
        <v>0</v>
      </c>
      <c r="U743" s="110">
        <v>0</v>
      </c>
      <c r="V743" s="110">
        <v>0</v>
      </c>
      <c r="W743" s="110">
        <v>0</v>
      </c>
      <c r="X743" s="110">
        <v>0</v>
      </c>
      <c r="Y743" s="110">
        <v>0</v>
      </c>
      <c r="Z743" s="110">
        <v>0</v>
      </c>
      <c r="AA743" s="110">
        <v>0</v>
      </c>
      <c r="AB743" s="110">
        <v>0</v>
      </c>
      <c r="AC743" s="110">
        <v>0</v>
      </c>
      <c r="AD743" s="110">
        <v>1</v>
      </c>
      <c r="AE743" s="111">
        <v>5</v>
      </c>
      <c r="AF743" s="110">
        <v>0</v>
      </c>
      <c r="AG743" s="110">
        <v>0</v>
      </c>
    </row>
    <row r="744" spans="2:33" ht="15.75" thickBot="1">
      <c r="B744" s="110"/>
      <c r="C744" s="110"/>
      <c r="D744" s="110">
        <v>2012</v>
      </c>
      <c r="E744" s="110">
        <v>0</v>
      </c>
      <c r="F744" s="110">
        <v>0</v>
      </c>
      <c r="G744" s="110">
        <v>0</v>
      </c>
      <c r="H744" s="110">
        <v>0</v>
      </c>
      <c r="I744" s="110">
        <v>0</v>
      </c>
      <c r="J744" s="110">
        <v>0</v>
      </c>
      <c r="K744" s="112">
        <v>0</v>
      </c>
      <c r="L744" s="110">
        <v>0</v>
      </c>
      <c r="M744" s="110">
        <v>0</v>
      </c>
      <c r="N744" s="110">
        <v>0</v>
      </c>
      <c r="O744" s="110">
        <v>1</v>
      </c>
      <c r="P744" s="110">
        <v>0</v>
      </c>
      <c r="Q744" s="110">
        <v>1</v>
      </c>
      <c r="R744" s="110">
        <v>1</v>
      </c>
      <c r="S744" s="110">
        <v>0</v>
      </c>
      <c r="T744" s="110">
        <v>0</v>
      </c>
      <c r="U744" s="110">
        <v>0</v>
      </c>
      <c r="V744" s="110">
        <v>0</v>
      </c>
      <c r="W744" s="110">
        <v>0</v>
      </c>
      <c r="X744" s="110">
        <v>0</v>
      </c>
      <c r="Y744" s="117">
        <v>28</v>
      </c>
      <c r="Z744" s="110">
        <v>0</v>
      </c>
      <c r="AA744" s="117">
        <v>59</v>
      </c>
      <c r="AB744" s="110">
        <v>2</v>
      </c>
      <c r="AC744" s="110">
        <v>0</v>
      </c>
      <c r="AD744" s="110">
        <v>0</v>
      </c>
      <c r="AE744" s="110">
        <v>0</v>
      </c>
      <c r="AF744" s="110">
        <v>5</v>
      </c>
      <c r="AG744" s="110">
        <v>0</v>
      </c>
    </row>
    <row r="745" spans="2:33" ht="15">
      <c r="B745" s="110"/>
      <c r="C745" s="110"/>
      <c r="D745" s="110">
        <v>2013</v>
      </c>
      <c r="E745" s="111">
        <v>6</v>
      </c>
      <c r="F745" s="110">
        <v>0</v>
      </c>
      <c r="G745" s="110">
        <v>0</v>
      </c>
      <c r="H745" s="111">
        <v>11</v>
      </c>
      <c r="I745" s="110">
        <v>0</v>
      </c>
      <c r="J745" s="110">
        <v>0</v>
      </c>
      <c r="K745" s="110">
        <v>0</v>
      </c>
      <c r="L745" s="110">
        <v>0</v>
      </c>
      <c r="M745" s="110">
        <v>0</v>
      </c>
      <c r="N745" s="110">
        <v>0</v>
      </c>
      <c r="O745" s="110">
        <v>3</v>
      </c>
      <c r="P745" s="110">
        <v>0</v>
      </c>
      <c r="Q745" s="110">
        <v>0</v>
      </c>
      <c r="R745" s="110">
        <v>0</v>
      </c>
      <c r="S745" s="110">
        <v>0</v>
      </c>
      <c r="T745" s="110">
        <v>0</v>
      </c>
      <c r="U745" s="110">
        <v>0</v>
      </c>
      <c r="V745" s="110">
        <v>0</v>
      </c>
      <c r="W745" s="110">
        <v>0</v>
      </c>
      <c r="X745" s="110">
        <v>0</v>
      </c>
      <c r="Y745" s="110">
        <v>0</v>
      </c>
      <c r="Z745" s="110">
        <v>0</v>
      </c>
      <c r="AA745" s="110">
        <v>0</v>
      </c>
      <c r="AB745" s="110">
        <v>0</v>
      </c>
      <c r="AC745" s="110">
        <v>0</v>
      </c>
      <c r="AD745" s="110">
        <v>0</v>
      </c>
      <c r="AE745" s="110">
        <v>0</v>
      </c>
      <c r="AF745" s="110">
        <v>0</v>
      </c>
      <c r="AG745" s="110">
        <v>1</v>
      </c>
    </row>
    <row r="746" spans="2:33" ht="15">
      <c r="B746" s="110"/>
      <c r="C746" s="110"/>
      <c r="D746" s="110">
        <v>2014</v>
      </c>
      <c r="E746" s="110">
        <v>0</v>
      </c>
      <c r="F746" s="110">
        <v>0</v>
      </c>
      <c r="G746" s="110">
        <v>0</v>
      </c>
      <c r="H746" s="110">
        <v>0</v>
      </c>
      <c r="I746" s="110">
        <v>0</v>
      </c>
      <c r="J746" s="111">
        <v>7</v>
      </c>
      <c r="K746" s="112">
        <v>4</v>
      </c>
      <c r="L746" s="110">
        <v>0</v>
      </c>
      <c r="M746" s="110">
        <v>0</v>
      </c>
      <c r="N746" s="110">
        <v>0</v>
      </c>
      <c r="O746" s="110">
        <v>0</v>
      </c>
      <c r="P746" s="110">
        <v>0</v>
      </c>
      <c r="Q746" s="110">
        <v>3</v>
      </c>
      <c r="R746" s="110">
        <v>0</v>
      </c>
      <c r="S746" s="110">
        <v>0</v>
      </c>
      <c r="T746" s="110">
        <v>0</v>
      </c>
      <c r="U746" s="110">
        <v>0</v>
      </c>
      <c r="V746" s="110">
        <v>0</v>
      </c>
      <c r="W746" s="110">
        <v>0</v>
      </c>
      <c r="X746" s="110">
        <v>0</v>
      </c>
      <c r="Y746" s="110">
        <v>0</v>
      </c>
      <c r="Z746" s="110">
        <v>0</v>
      </c>
      <c r="AA746" s="110">
        <v>0</v>
      </c>
      <c r="AB746" s="110">
        <v>0</v>
      </c>
      <c r="AC746" s="110">
        <v>0</v>
      </c>
      <c r="AD746" s="110">
        <v>0</v>
      </c>
      <c r="AE746" s="110">
        <v>1</v>
      </c>
      <c r="AF746" s="110">
        <v>0</v>
      </c>
      <c r="AG746" s="110">
        <v>0</v>
      </c>
    </row>
    <row r="747" spans="2:33" ht="15.75" thickBot="1">
      <c r="B747" s="110"/>
      <c r="C747" s="110"/>
      <c r="D747" s="110">
        <v>2015</v>
      </c>
      <c r="E747" s="110">
        <v>2</v>
      </c>
      <c r="F747" s="110">
        <v>0</v>
      </c>
      <c r="G747" s="110">
        <v>2</v>
      </c>
      <c r="H747" s="110">
        <v>0</v>
      </c>
      <c r="I747" s="110">
        <v>0</v>
      </c>
      <c r="J747" s="110">
        <v>0</v>
      </c>
      <c r="K747" s="110">
        <v>1</v>
      </c>
      <c r="L747" s="110">
        <v>0</v>
      </c>
      <c r="M747" s="110">
        <v>0</v>
      </c>
      <c r="N747" s="110">
        <v>1</v>
      </c>
      <c r="O747" s="110">
        <v>0</v>
      </c>
      <c r="P747" s="110">
        <v>0</v>
      </c>
      <c r="Q747" s="110">
        <v>0</v>
      </c>
      <c r="R747" s="110">
        <v>0</v>
      </c>
      <c r="S747" s="110">
        <v>2</v>
      </c>
      <c r="T747" s="110">
        <v>0</v>
      </c>
      <c r="U747" s="110">
        <v>0</v>
      </c>
      <c r="V747" s="110">
        <v>0</v>
      </c>
      <c r="W747" s="110">
        <v>0</v>
      </c>
      <c r="X747" s="110">
        <v>0</v>
      </c>
      <c r="Y747" s="110">
        <v>0</v>
      </c>
      <c r="Z747" s="110">
        <v>0</v>
      </c>
      <c r="AA747" s="110">
        <v>2</v>
      </c>
      <c r="AB747" s="110">
        <v>0</v>
      </c>
      <c r="AC747" s="110">
        <v>0</v>
      </c>
      <c r="AD747" s="110">
        <v>0</v>
      </c>
      <c r="AE747" s="110">
        <v>0</v>
      </c>
      <c r="AF747" s="110">
        <v>0</v>
      </c>
      <c r="AG747" s="110">
        <v>0</v>
      </c>
    </row>
    <row r="748" spans="2:33" ht="15.75" thickBot="1">
      <c r="B748" s="110"/>
      <c r="C748" s="110"/>
      <c r="D748" s="110">
        <v>2016</v>
      </c>
      <c r="E748" s="111">
        <v>5</v>
      </c>
      <c r="F748" s="112">
        <v>9</v>
      </c>
      <c r="G748" s="110">
        <v>0</v>
      </c>
      <c r="H748" s="110">
        <v>0</v>
      </c>
      <c r="I748" s="110">
        <v>0</v>
      </c>
      <c r="J748" s="111">
        <v>6</v>
      </c>
      <c r="K748" s="111">
        <v>27</v>
      </c>
      <c r="L748" s="118">
        <v>32</v>
      </c>
      <c r="M748" s="110">
        <v>0</v>
      </c>
      <c r="N748" s="110">
        <v>0</v>
      </c>
      <c r="O748" s="110">
        <v>0</v>
      </c>
      <c r="P748" s="110">
        <v>0</v>
      </c>
      <c r="Q748" s="110">
        <v>1</v>
      </c>
      <c r="R748" s="110">
        <v>0</v>
      </c>
      <c r="S748" s="110">
        <v>0</v>
      </c>
      <c r="T748" s="110">
        <v>0</v>
      </c>
      <c r="U748" s="113">
        <v>13</v>
      </c>
      <c r="V748" s="110">
        <v>0</v>
      </c>
      <c r="W748" s="110">
        <v>0</v>
      </c>
      <c r="X748" s="110">
        <v>0</v>
      </c>
      <c r="Y748" s="110">
        <v>0</v>
      </c>
      <c r="Z748" s="110">
        <v>0</v>
      </c>
      <c r="AA748" s="110">
        <v>1</v>
      </c>
      <c r="AB748" s="110">
        <v>0</v>
      </c>
      <c r="AC748" s="110">
        <v>0</v>
      </c>
      <c r="AD748" s="110">
        <v>0</v>
      </c>
      <c r="AE748" s="110">
        <v>0</v>
      </c>
      <c r="AF748" s="110">
        <v>1</v>
      </c>
      <c r="AG748" s="110">
        <v>1</v>
      </c>
    </row>
    <row r="749" spans="2:33" ht="15">
      <c r="B749" s="110"/>
      <c r="C749" s="110"/>
      <c r="D749" s="110">
        <v>2017</v>
      </c>
      <c r="E749" s="111">
        <v>5</v>
      </c>
      <c r="F749" s="110">
        <v>0</v>
      </c>
      <c r="G749" s="110">
        <v>0</v>
      </c>
      <c r="H749" s="110">
        <v>0</v>
      </c>
      <c r="I749" s="110">
        <v>0</v>
      </c>
      <c r="J749" s="110">
        <v>0</v>
      </c>
      <c r="K749" s="111">
        <v>35</v>
      </c>
      <c r="L749" s="110">
        <v>0</v>
      </c>
      <c r="M749" s="110">
        <v>0</v>
      </c>
      <c r="N749" s="110">
        <v>0</v>
      </c>
      <c r="O749" s="114">
        <v>4</v>
      </c>
      <c r="P749" s="110">
        <v>0</v>
      </c>
      <c r="Q749" s="110">
        <v>0</v>
      </c>
      <c r="R749" s="110">
        <v>0</v>
      </c>
      <c r="S749" s="110">
        <v>0</v>
      </c>
      <c r="T749" s="110">
        <v>0</v>
      </c>
      <c r="U749" s="112">
        <v>2</v>
      </c>
      <c r="V749" s="110">
        <v>0</v>
      </c>
      <c r="W749" s="110">
        <v>0</v>
      </c>
      <c r="X749" s="110">
        <v>0</v>
      </c>
      <c r="Y749" s="110">
        <v>0</v>
      </c>
      <c r="Z749" s="110">
        <v>0</v>
      </c>
      <c r="AA749" s="111">
        <v>11</v>
      </c>
      <c r="AB749" s="110">
        <v>0</v>
      </c>
      <c r="AC749" s="110">
        <v>0</v>
      </c>
      <c r="AD749" s="110">
        <v>0</v>
      </c>
      <c r="AE749" s="110">
        <v>0</v>
      </c>
      <c r="AF749" s="110">
        <v>0</v>
      </c>
      <c r="AG749" s="110">
        <v>0</v>
      </c>
    </row>
    <row r="750" spans="2:33" ht="15.75" thickBot="1">
      <c r="B750" s="110"/>
      <c r="C750" s="110"/>
      <c r="D750" s="110">
        <v>2018</v>
      </c>
      <c r="E750" s="111">
        <v>5</v>
      </c>
      <c r="F750" s="110">
        <v>0</v>
      </c>
      <c r="G750" s="110">
        <v>1</v>
      </c>
      <c r="H750" s="110">
        <v>0</v>
      </c>
      <c r="I750" s="110">
        <v>0</v>
      </c>
      <c r="J750" s="110">
        <v>1</v>
      </c>
      <c r="K750" s="110">
        <v>2</v>
      </c>
      <c r="L750" s="110">
        <v>0</v>
      </c>
      <c r="M750" s="110">
        <v>0</v>
      </c>
      <c r="N750" s="110">
        <v>0</v>
      </c>
      <c r="O750" s="112">
        <v>5</v>
      </c>
      <c r="P750" s="110">
        <v>0</v>
      </c>
      <c r="Q750" s="110">
        <v>3</v>
      </c>
      <c r="R750" s="110">
        <v>0</v>
      </c>
      <c r="S750" s="110">
        <v>0</v>
      </c>
      <c r="T750" s="110">
        <v>0</v>
      </c>
      <c r="U750" s="112">
        <v>0</v>
      </c>
      <c r="V750" s="110">
        <v>0</v>
      </c>
      <c r="W750" s="110">
        <v>0</v>
      </c>
      <c r="X750" s="110">
        <v>0</v>
      </c>
      <c r="Y750" s="110">
        <v>0</v>
      </c>
      <c r="Z750" s="110">
        <v>0</v>
      </c>
      <c r="AA750" s="110">
        <v>0</v>
      </c>
      <c r="AB750" s="110">
        <v>0</v>
      </c>
      <c r="AC750" s="110">
        <v>0</v>
      </c>
      <c r="AD750" s="110">
        <v>0</v>
      </c>
      <c r="AE750" s="110">
        <v>0</v>
      </c>
      <c r="AF750" s="110">
        <v>2</v>
      </c>
      <c r="AG750" s="110">
        <v>0</v>
      </c>
    </row>
    <row r="751" spans="2:33" ht="15.75" thickBot="1">
      <c r="B751" s="110"/>
      <c r="C751" s="110"/>
      <c r="D751" s="110">
        <v>2019</v>
      </c>
      <c r="E751" s="110">
        <v>0</v>
      </c>
      <c r="F751" s="110">
        <v>0</v>
      </c>
      <c r="G751" s="110">
        <v>0</v>
      </c>
      <c r="H751" s="110">
        <v>0</v>
      </c>
      <c r="I751" s="110">
        <v>0</v>
      </c>
      <c r="J751" s="110">
        <v>2</v>
      </c>
      <c r="K751" s="112">
        <v>5</v>
      </c>
      <c r="L751" s="112">
        <v>4</v>
      </c>
      <c r="M751" s="110">
        <v>0</v>
      </c>
      <c r="N751" s="110">
        <v>0</v>
      </c>
      <c r="O751" s="111">
        <v>19</v>
      </c>
      <c r="P751" s="110">
        <v>0</v>
      </c>
      <c r="Q751" s="110">
        <v>0</v>
      </c>
      <c r="R751" s="110">
        <v>0</v>
      </c>
      <c r="S751" s="110">
        <v>0</v>
      </c>
      <c r="T751" s="110">
        <v>0</v>
      </c>
      <c r="U751" s="110">
        <v>0</v>
      </c>
      <c r="V751" s="110">
        <v>0</v>
      </c>
      <c r="W751" s="110">
        <v>0</v>
      </c>
      <c r="X751" s="110">
        <v>0</v>
      </c>
      <c r="Y751" s="110">
        <v>0</v>
      </c>
      <c r="Z751" s="110">
        <v>0</v>
      </c>
      <c r="AA751" s="110">
        <v>0</v>
      </c>
      <c r="AB751" s="110">
        <v>0</v>
      </c>
      <c r="AC751" s="117">
        <v>7</v>
      </c>
      <c r="AD751" s="110">
        <v>0</v>
      </c>
      <c r="AE751" s="110">
        <v>0</v>
      </c>
      <c r="AF751" s="110">
        <v>0</v>
      </c>
      <c r="AG751" s="110">
        <v>0</v>
      </c>
    </row>
    <row r="752" spans="2:33" ht="15">
      <c r="B752" s="110"/>
      <c r="C752" s="110"/>
      <c r="D752" s="110">
        <v>2020</v>
      </c>
      <c r="E752" s="110"/>
      <c r="F752" s="110"/>
      <c r="G752" s="110"/>
      <c r="H752" s="110"/>
      <c r="I752" s="110"/>
      <c r="J752" s="110"/>
      <c r="K752" s="110"/>
      <c r="L752" s="110"/>
      <c r="M752" s="110"/>
      <c r="N752" s="110"/>
      <c r="O752" s="110"/>
      <c r="P752" s="110"/>
      <c r="Q752" s="110"/>
      <c r="R752" s="110"/>
      <c r="S752" s="110"/>
      <c r="T752" s="110"/>
      <c r="U752" s="110"/>
      <c r="V752" s="110"/>
      <c r="W752" s="110"/>
      <c r="X752" s="110"/>
      <c r="Y752" s="110"/>
      <c r="Z752" s="110"/>
      <c r="AA752" s="110"/>
      <c r="AB752" s="110"/>
      <c r="AC752" s="110"/>
      <c r="AD752" s="110"/>
      <c r="AE752" s="110"/>
      <c r="AF752" s="110"/>
      <c r="AG752" s="110"/>
    </row>
    <row r="753" spans="2:33" ht="15">
      <c r="B753" s="109" t="s">
        <v>279</v>
      </c>
      <c r="C753" s="109" t="s">
        <v>494</v>
      </c>
      <c r="D753" s="109">
        <v>2006</v>
      </c>
      <c r="E753" s="109"/>
      <c r="F753" s="109"/>
      <c r="G753" s="109"/>
      <c r="H753" s="109"/>
      <c r="I753" s="109"/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  <c r="AA753" s="109"/>
      <c r="AB753" s="109"/>
      <c r="AC753" s="109"/>
      <c r="AD753" s="109"/>
      <c r="AE753" s="109"/>
      <c r="AF753" s="109"/>
      <c r="AG753" s="109"/>
    </row>
    <row r="754" spans="2:33" ht="15">
      <c r="B754" s="109"/>
      <c r="C754" s="109"/>
      <c r="D754" s="109">
        <v>2007</v>
      </c>
      <c r="E754" s="109"/>
      <c r="F754" s="109"/>
      <c r="G754" s="109"/>
      <c r="H754" s="109"/>
      <c r="I754" s="109"/>
      <c r="J754" s="109"/>
      <c r="K754" s="109"/>
      <c r="L754" s="109"/>
      <c r="M754" s="109"/>
      <c r="N754" s="109"/>
      <c r="O754" s="109"/>
      <c r="P754" s="109"/>
      <c r="Q754" s="109"/>
      <c r="R754" s="109"/>
      <c r="S754" s="109"/>
      <c r="T754" s="109"/>
      <c r="U754" s="109"/>
      <c r="V754" s="109"/>
      <c r="W754" s="109"/>
      <c r="X754" s="109"/>
      <c r="Y754" s="109"/>
      <c r="Z754" s="109"/>
      <c r="AA754" s="109"/>
      <c r="AB754" s="109"/>
      <c r="AC754" s="109"/>
      <c r="AD754" s="109"/>
      <c r="AE754" s="109"/>
      <c r="AF754" s="109"/>
      <c r="AG754" s="109"/>
    </row>
    <row r="755" spans="2:33" ht="15">
      <c r="B755" s="109"/>
      <c r="C755" s="109"/>
      <c r="D755" s="109">
        <v>2008</v>
      </c>
      <c r="E755" s="109"/>
      <c r="F755" s="109"/>
      <c r="G755" s="109"/>
      <c r="H755" s="109"/>
      <c r="I755" s="109"/>
      <c r="J755" s="109"/>
      <c r="K755" s="109"/>
      <c r="L755" s="109"/>
      <c r="M755" s="109"/>
      <c r="N755" s="109"/>
      <c r="O755" s="109"/>
      <c r="P755" s="109"/>
      <c r="Q755" s="109"/>
      <c r="R755" s="109"/>
      <c r="S755" s="109"/>
      <c r="T755" s="109"/>
      <c r="U755" s="109"/>
      <c r="V755" s="109"/>
      <c r="W755" s="109"/>
      <c r="X755" s="109"/>
      <c r="Y755" s="109"/>
      <c r="Z755" s="109"/>
      <c r="AA755" s="109"/>
      <c r="AB755" s="109"/>
      <c r="AC755" s="109"/>
      <c r="AD755" s="109"/>
      <c r="AE755" s="109"/>
      <c r="AF755" s="109"/>
      <c r="AG755" s="109"/>
    </row>
    <row r="756" spans="2:33" ht="15">
      <c r="B756" s="109"/>
      <c r="C756" s="109"/>
      <c r="D756" s="109">
        <v>2009</v>
      </c>
      <c r="E756" s="109"/>
      <c r="F756" s="109"/>
      <c r="G756" s="109"/>
      <c r="H756" s="109"/>
      <c r="I756" s="109"/>
      <c r="J756" s="109"/>
      <c r="K756" s="109"/>
      <c r="L756" s="109"/>
      <c r="M756" s="109"/>
      <c r="N756" s="109"/>
      <c r="O756" s="109"/>
      <c r="P756" s="109"/>
      <c r="Q756" s="109"/>
      <c r="R756" s="109"/>
      <c r="S756" s="109"/>
      <c r="T756" s="109"/>
      <c r="U756" s="109"/>
      <c r="V756" s="109"/>
      <c r="W756" s="109"/>
      <c r="X756" s="109"/>
      <c r="Y756" s="109"/>
      <c r="Z756" s="109"/>
      <c r="AA756" s="109"/>
      <c r="AB756" s="109"/>
      <c r="AC756" s="109"/>
      <c r="AD756" s="109"/>
      <c r="AE756" s="109"/>
      <c r="AF756" s="109"/>
      <c r="AG756" s="109"/>
    </row>
    <row r="757" spans="2:33" ht="15">
      <c r="B757" s="109"/>
      <c r="C757" s="109"/>
      <c r="D757" s="109">
        <v>2010</v>
      </c>
      <c r="E757" s="109"/>
      <c r="F757" s="109"/>
      <c r="G757" s="109"/>
      <c r="H757" s="109"/>
      <c r="I757" s="109"/>
      <c r="J757" s="109"/>
      <c r="K757" s="109"/>
      <c r="L757" s="109"/>
      <c r="M757" s="109"/>
      <c r="N757" s="109"/>
      <c r="O757" s="109"/>
      <c r="P757" s="109"/>
      <c r="Q757" s="109"/>
      <c r="R757" s="109"/>
      <c r="S757" s="109"/>
      <c r="T757" s="109"/>
      <c r="U757" s="109"/>
      <c r="V757" s="109"/>
      <c r="W757" s="109"/>
      <c r="X757" s="109"/>
      <c r="Y757" s="109"/>
      <c r="Z757" s="109"/>
      <c r="AA757" s="109"/>
      <c r="AB757" s="109"/>
      <c r="AC757" s="109"/>
      <c r="AD757" s="109"/>
      <c r="AE757" s="109"/>
      <c r="AF757" s="109"/>
      <c r="AG757" s="109"/>
    </row>
    <row r="758" spans="2:33" ht="15">
      <c r="B758" s="109"/>
      <c r="C758" s="109"/>
      <c r="D758" s="109">
        <v>2011</v>
      </c>
      <c r="E758" s="109"/>
      <c r="F758" s="109"/>
      <c r="G758" s="109"/>
      <c r="H758" s="109"/>
      <c r="I758" s="109"/>
      <c r="J758" s="109"/>
      <c r="K758" s="109"/>
      <c r="L758" s="109"/>
      <c r="M758" s="109"/>
      <c r="N758" s="109"/>
      <c r="O758" s="109"/>
      <c r="P758" s="109"/>
      <c r="Q758" s="109"/>
      <c r="R758" s="109"/>
      <c r="S758" s="109"/>
      <c r="T758" s="109"/>
      <c r="U758" s="109"/>
      <c r="V758" s="109"/>
      <c r="W758" s="109"/>
      <c r="X758" s="109"/>
      <c r="Y758" s="109"/>
      <c r="Z758" s="109"/>
      <c r="AA758" s="109"/>
      <c r="AB758" s="109"/>
      <c r="AC758" s="109"/>
      <c r="AD758" s="109"/>
      <c r="AE758" s="109"/>
      <c r="AF758" s="109"/>
      <c r="AG758" s="109"/>
    </row>
    <row r="759" spans="2:33" ht="15">
      <c r="B759" s="109"/>
      <c r="C759" s="109"/>
      <c r="D759" s="109">
        <v>2012</v>
      </c>
      <c r="E759" s="109"/>
      <c r="F759" s="109"/>
      <c r="G759" s="109"/>
      <c r="H759" s="109"/>
      <c r="I759" s="109"/>
      <c r="J759" s="109"/>
      <c r="K759" s="109"/>
      <c r="L759" s="109"/>
      <c r="M759" s="109"/>
      <c r="N759" s="109"/>
      <c r="O759" s="109"/>
      <c r="P759" s="109"/>
      <c r="Q759" s="109"/>
      <c r="R759" s="109"/>
      <c r="S759" s="109"/>
      <c r="T759" s="109"/>
      <c r="U759" s="109"/>
      <c r="V759" s="109"/>
      <c r="W759" s="109"/>
      <c r="X759" s="109"/>
      <c r="Y759" s="109"/>
      <c r="Z759" s="109"/>
      <c r="AA759" s="109"/>
      <c r="AB759" s="109"/>
      <c r="AC759" s="109"/>
      <c r="AD759" s="109"/>
      <c r="AE759" s="109"/>
      <c r="AF759" s="109"/>
      <c r="AG759" s="109"/>
    </row>
    <row r="760" spans="2:33" ht="15">
      <c r="B760" s="109"/>
      <c r="C760" s="109"/>
      <c r="D760" s="109">
        <v>2013</v>
      </c>
      <c r="E760" s="109"/>
      <c r="F760" s="109"/>
      <c r="G760" s="109"/>
      <c r="H760" s="109"/>
      <c r="I760" s="109"/>
      <c r="J760" s="109"/>
      <c r="K760" s="109"/>
      <c r="L760" s="109"/>
      <c r="M760" s="109"/>
      <c r="N760" s="109"/>
      <c r="O760" s="109"/>
      <c r="P760" s="109"/>
      <c r="Q760" s="109"/>
      <c r="R760" s="109"/>
      <c r="S760" s="109"/>
      <c r="T760" s="109"/>
      <c r="U760" s="109"/>
      <c r="V760" s="109"/>
      <c r="W760" s="109"/>
      <c r="X760" s="109"/>
      <c r="Y760" s="109"/>
      <c r="Z760" s="109"/>
      <c r="AA760" s="109"/>
      <c r="AB760" s="109"/>
      <c r="AC760" s="109"/>
      <c r="AD760" s="109"/>
      <c r="AE760" s="109"/>
      <c r="AF760" s="109"/>
      <c r="AG760" s="109"/>
    </row>
    <row r="761" spans="2:33" ht="15">
      <c r="B761" s="109"/>
      <c r="C761" s="109"/>
      <c r="D761" s="109">
        <v>2014</v>
      </c>
      <c r="E761" s="109">
        <v>0</v>
      </c>
      <c r="F761" s="109">
        <v>0</v>
      </c>
      <c r="G761" s="109"/>
      <c r="H761" s="109">
        <v>0</v>
      </c>
      <c r="I761" s="109"/>
      <c r="J761" s="109"/>
      <c r="K761" s="109"/>
      <c r="L761" s="109"/>
      <c r="M761" s="109"/>
      <c r="N761" s="109"/>
      <c r="O761" s="109">
        <v>0</v>
      </c>
      <c r="P761" s="109">
        <v>0</v>
      </c>
      <c r="Q761" s="109"/>
      <c r="R761" s="109">
        <v>0</v>
      </c>
      <c r="S761" s="109"/>
      <c r="T761" s="109">
        <v>0</v>
      </c>
      <c r="U761" s="109"/>
      <c r="V761" s="109"/>
      <c r="W761" s="109">
        <v>0</v>
      </c>
      <c r="X761" s="109"/>
      <c r="Y761" s="109">
        <v>0</v>
      </c>
      <c r="Z761" s="109">
        <v>0</v>
      </c>
      <c r="AA761" s="109"/>
      <c r="AB761" s="109">
        <v>0</v>
      </c>
      <c r="AC761" s="109">
        <v>0</v>
      </c>
      <c r="AD761" s="109">
        <v>0</v>
      </c>
      <c r="AE761" s="109"/>
      <c r="AF761" s="109"/>
      <c r="AG761" s="109">
        <v>0</v>
      </c>
    </row>
    <row r="762" spans="2:33" ht="15.75" thickBot="1">
      <c r="B762" s="109"/>
      <c r="C762" s="109"/>
      <c r="D762" s="109">
        <v>2015</v>
      </c>
      <c r="E762" s="109">
        <v>2</v>
      </c>
      <c r="F762" s="109">
        <v>0</v>
      </c>
      <c r="G762" s="109">
        <v>2</v>
      </c>
      <c r="H762" s="109">
        <v>0</v>
      </c>
      <c r="I762" s="109">
        <v>0</v>
      </c>
      <c r="J762" s="109">
        <v>0</v>
      </c>
      <c r="K762" s="109">
        <v>0</v>
      </c>
      <c r="L762" s="109">
        <v>0</v>
      </c>
      <c r="M762" s="109">
        <v>0</v>
      </c>
      <c r="N762" s="109">
        <v>1</v>
      </c>
      <c r="O762" s="109">
        <v>0</v>
      </c>
      <c r="P762" s="109">
        <v>0</v>
      </c>
      <c r="Q762" s="109">
        <v>0</v>
      </c>
      <c r="R762" s="109">
        <v>0</v>
      </c>
      <c r="S762" s="109">
        <v>2</v>
      </c>
      <c r="T762" s="109">
        <v>0</v>
      </c>
      <c r="U762" s="109">
        <v>0</v>
      </c>
      <c r="V762" s="109">
        <v>0</v>
      </c>
      <c r="W762" s="109">
        <v>0</v>
      </c>
      <c r="X762" s="109">
        <v>0</v>
      </c>
      <c r="Y762" s="109">
        <v>0</v>
      </c>
      <c r="Z762" s="109">
        <v>0</v>
      </c>
      <c r="AA762" s="109">
        <v>0</v>
      </c>
      <c r="AB762" s="109">
        <v>0</v>
      </c>
      <c r="AC762" s="109">
        <v>0</v>
      </c>
      <c r="AD762" s="109">
        <v>0</v>
      </c>
      <c r="AE762" s="109">
        <v>0</v>
      </c>
      <c r="AF762" s="109">
        <v>0</v>
      </c>
      <c r="AG762" s="109">
        <v>0</v>
      </c>
    </row>
    <row r="763" spans="2:33" ht="15.75" thickBot="1">
      <c r="B763" s="109"/>
      <c r="C763" s="109"/>
      <c r="D763" s="109">
        <v>2016</v>
      </c>
      <c r="E763" s="111">
        <v>5</v>
      </c>
      <c r="F763" s="112">
        <v>9</v>
      </c>
      <c r="G763" s="109">
        <v>0</v>
      </c>
      <c r="H763" s="109">
        <v>0</v>
      </c>
      <c r="I763" s="109">
        <v>0</v>
      </c>
      <c r="J763" s="111">
        <v>6</v>
      </c>
      <c r="K763" s="111">
        <v>27</v>
      </c>
      <c r="L763" s="118">
        <v>30</v>
      </c>
      <c r="M763" s="109">
        <v>0</v>
      </c>
      <c r="N763" s="109">
        <v>0</v>
      </c>
      <c r="O763" s="109">
        <v>0</v>
      </c>
      <c r="P763" s="109">
        <v>0</v>
      </c>
      <c r="Q763" s="109">
        <v>0</v>
      </c>
      <c r="R763" s="109">
        <v>0</v>
      </c>
      <c r="S763" s="109">
        <v>0</v>
      </c>
      <c r="T763" s="109">
        <v>0</v>
      </c>
      <c r="U763" s="113">
        <v>13</v>
      </c>
      <c r="V763" s="109">
        <v>0</v>
      </c>
      <c r="W763" s="109">
        <v>0</v>
      </c>
      <c r="X763" s="109">
        <v>0</v>
      </c>
      <c r="Y763" s="109">
        <v>0</v>
      </c>
      <c r="Z763" s="109">
        <v>0</v>
      </c>
      <c r="AA763" s="109">
        <v>0</v>
      </c>
      <c r="AB763" s="109">
        <v>0</v>
      </c>
      <c r="AC763" s="109">
        <v>0</v>
      </c>
      <c r="AD763" s="109">
        <v>0</v>
      </c>
      <c r="AE763" s="109">
        <v>0</v>
      </c>
      <c r="AF763" s="109">
        <v>0</v>
      </c>
      <c r="AG763" s="109">
        <v>1</v>
      </c>
    </row>
    <row r="764" spans="2:33" ht="15">
      <c r="B764" s="109"/>
      <c r="C764" s="109"/>
      <c r="D764" s="109">
        <v>2017</v>
      </c>
      <c r="E764" s="111">
        <v>5</v>
      </c>
      <c r="F764" s="109">
        <v>0</v>
      </c>
      <c r="G764" s="109">
        <v>0</v>
      </c>
      <c r="H764" s="109">
        <v>0</v>
      </c>
      <c r="I764" s="109">
        <v>0</v>
      </c>
      <c r="J764" s="109">
        <v>0</v>
      </c>
      <c r="K764" s="111">
        <v>35</v>
      </c>
      <c r="L764" s="109">
        <v>0</v>
      </c>
      <c r="M764" s="109">
        <v>0</v>
      </c>
      <c r="N764" s="109">
        <v>0</v>
      </c>
      <c r="O764" s="109">
        <v>0</v>
      </c>
      <c r="P764" s="109">
        <v>0</v>
      </c>
      <c r="Q764" s="109">
        <v>0</v>
      </c>
      <c r="R764" s="109">
        <v>0</v>
      </c>
      <c r="S764" s="109">
        <v>0</v>
      </c>
      <c r="T764" s="109">
        <v>0</v>
      </c>
      <c r="U764" s="112">
        <v>2</v>
      </c>
      <c r="V764" s="109">
        <v>0</v>
      </c>
      <c r="W764" s="109">
        <v>0</v>
      </c>
      <c r="X764" s="109">
        <v>0</v>
      </c>
      <c r="Y764" s="109">
        <v>0</v>
      </c>
      <c r="Z764" s="109">
        <v>0</v>
      </c>
      <c r="AA764" s="111">
        <v>11</v>
      </c>
      <c r="AB764" s="109">
        <v>0</v>
      </c>
      <c r="AC764" s="109">
        <v>0</v>
      </c>
      <c r="AD764" s="109">
        <v>0</v>
      </c>
      <c r="AE764" s="109">
        <v>0</v>
      </c>
      <c r="AF764" s="109">
        <v>0</v>
      </c>
      <c r="AG764" s="109">
        <v>0</v>
      </c>
    </row>
    <row r="765" spans="2:33" ht="15.75" thickBot="1">
      <c r="B765" s="109"/>
      <c r="C765" s="109"/>
      <c r="D765" s="109">
        <v>2018</v>
      </c>
      <c r="E765" s="111">
        <v>5</v>
      </c>
      <c r="F765" s="109">
        <v>0</v>
      </c>
      <c r="G765" s="109">
        <v>0</v>
      </c>
      <c r="H765" s="109">
        <v>0</v>
      </c>
      <c r="I765" s="109">
        <v>0</v>
      </c>
      <c r="J765" s="109">
        <v>0</v>
      </c>
      <c r="K765" s="109">
        <v>2</v>
      </c>
      <c r="L765" s="109">
        <v>0</v>
      </c>
      <c r="M765" s="109">
        <v>0</v>
      </c>
      <c r="N765" s="109">
        <v>0</v>
      </c>
      <c r="O765" s="109">
        <v>0</v>
      </c>
      <c r="P765" s="109">
        <v>0</v>
      </c>
      <c r="Q765" s="109">
        <v>0</v>
      </c>
      <c r="R765" s="109">
        <v>0</v>
      </c>
      <c r="S765" s="109">
        <v>0</v>
      </c>
      <c r="T765" s="109">
        <v>0</v>
      </c>
      <c r="U765" s="112">
        <v>0</v>
      </c>
      <c r="V765" s="109">
        <v>0</v>
      </c>
      <c r="W765" s="109">
        <v>0</v>
      </c>
      <c r="X765" s="109">
        <v>0</v>
      </c>
      <c r="Y765" s="109">
        <v>0</v>
      </c>
      <c r="Z765" s="109">
        <v>0</v>
      </c>
      <c r="AA765" s="109">
        <v>0</v>
      </c>
      <c r="AB765" s="109">
        <v>0</v>
      </c>
      <c r="AC765" s="109">
        <v>0</v>
      </c>
      <c r="AD765" s="109">
        <v>0</v>
      </c>
      <c r="AE765" s="109">
        <v>0</v>
      </c>
      <c r="AF765" s="109">
        <v>2</v>
      </c>
      <c r="AG765" s="109">
        <v>0</v>
      </c>
    </row>
    <row r="766" spans="2:33" ht="15.75" thickBot="1">
      <c r="B766" s="109"/>
      <c r="C766" s="109"/>
      <c r="D766" s="109">
        <v>2019</v>
      </c>
      <c r="E766" s="109">
        <v>0</v>
      </c>
      <c r="F766" s="109">
        <v>0</v>
      </c>
      <c r="G766" s="109">
        <v>0</v>
      </c>
      <c r="H766" s="109">
        <v>0</v>
      </c>
      <c r="I766" s="109">
        <v>0</v>
      </c>
      <c r="J766" s="109">
        <v>2</v>
      </c>
      <c r="K766" s="112">
        <v>5</v>
      </c>
      <c r="L766" s="111">
        <v>4</v>
      </c>
      <c r="M766" s="109">
        <v>0</v>
      </c>
      <c r="N766" s="109">
        <v>0</v>
      </c>
      <c r="O766" s="111">
        <v>19</v>
      </c>
      <c r="P766" s="109">
        <v>0</v>
      </c>
      <c r="Q766" s="109">
        <v>0</v>
      </c>
      <c r="R766" s="109">
        <v>0</v>
      </c>
      <c r="S766" s="109">
        <v>0</v>
      </c>
      <c r="T766" s="109">
        <v>0</v>
      </c>
      <c r="U766" s="109">
        <v>0</v>
      </c>
      <c r="V766" s="109">
        <v>0</v>
      </c>
      <c r="W766" s="109">
        <v>0</v>
      </c>
      <c r="X766" s="109">
        <v>0</v>
      </c>
      <c r="Y766" s="109">
        <v>0</v>
      </c>
      <c r="Z766" s="109">
        <v>0</v>
      </c>
      <c r="AA766" s="109">
        <v>0</v>
      </c>
      <c r="AB766" s="109">
        <v>0</v>
      </c>
      <c r="AC766" s="117">
        <v>7</v>
      </c>
      <c r="AD766" s="109">
        <v>0</v>
      </c>
      <c r="AE766" s="109">
        <v>0</v>
      </c>
      <c r="AF766" s="109">
        <v>0</v>
      </c>
      <c r="AG766" s="109">
        <v>0</v>
      </c>
    </row>
    <row r="767" spans="2:33" ht="15">
      <c r="B767" s="109"/>
      <c r="C767" s="109"/>
      <c r="D767" s="109">
        <v>2020</v>
      </c>
      <c r="E767" s="109"/>
      <c r="F767" s="109"/>
      <c r="G767" s="109"/>
      <c r="H767" s="109"/>
      <c r="I767" s="109"/>
      <c r="J767" s="109"/>
      <c r="K767" s="109"/>
      <c r="L767" s="109"/>
      <c r="M767" s="109"/>
      <c r="N767" s="109"/>
      <c r="O767" s="109"/>
      <c r="P767" s="109"/>
      <c r="Q767" s="109"/>
      <c r="R767" s="109"/>
      <c r="S767" s="109"/>
      <c r="T767" s="109"/>
      <c r="U767" s="109"/>
      <c r="V767" s="109"/>
      <c r="W767" s="109"/>
      <c r="X767" s="109"/>
      <c r="Y767" s="109"/>
      <c r="Z767" s="109"/>
      <c r="AA767" s="109"/>
      <c r="AB767" s="109"/>
      <c r="AC767" s="109"/>
      <c r="AD767" s="109"/>
      <c r="AE767" s="109"/>
      <c r="AF767" s="109"/>
      <c r="AG767" s="109"/>
    </row>
    <row r="768" spans="2:33" ht="15">
      <c r="B768" s="110" t="s">
        <v>280</v>
      </c>
      <c r="C768" s="110" t="s">
        <v>495</v>
      </c>
      <c r="D768" s="110">
        <v>2006</v>
      </c>
      <c r="E768" s="110"/>
      <c r="F768" s="110"/>
      <c r="G768" s="110"/>
      <c r="H768" s="110"/>
      <c r="I768" s="110"/>
      <c r="J768" s="110"/>
      <c r="K768" s="110"/>
      <c r="L768" s="110"/>
      <c r="M768" s="110"/>
      <c r="N768" s="110"/>
      <c r="O768" s="110"/>
      <c r="P768" s="110"/>
      <c r="Q768" s="110"/>
      <c r="R768" s="110"/>
      <c r="S768" s="110"/>
      <c r="T768" s="110"/>
      <c r="U768" s="110"/>
      <c r="V768" s="110"/>
      <c r="W768" s="110"/>
      <c r="X768" s="110"/>
      <c r="Y768" s="110"/>
      <c r="Z768" s="110"/>
      <c r="AA768" s="110"/>
      <c r="AB768" s="110"/>
      <c r="AC768" s="110"/>
      <c r="AD768" s="110"/>
      <c r="AE768" s="110"/>
      <c r="AF768" s="110"/>
      <c r="AG768" s="110"/>
    </row>
    <row r="769" spans="2:33" ht="15">
      <c r="B769" s="110"/>
      <c r="C769" s="110"/>
      <c r="D769" s="110">
        <v>2007</v>
      </c>
      <c r="E769" s="110"/>
      <c r="F769" s="110"/>
      <c r="G769" s="110"/>
      <c r="H769" s="110"/>
      <c r="I769" s="110"/>
      <c r="J769" s="110"/>
      <c r="K769" s="110"/>
      <c r="L769" s="110"/>
      <c r="M769" s="110"/>
      <c r="N769" s="110"/>
      <c r="O769" s="110"/>
      <c r="P769" s="110"/>
      <c r="Q769" s="110"/>
      <c r="R769" s="110"/>
      <c r="S769" s="110"/>
      <c r="T769" s="110"/>
      <c r="U769" s="110"/>
      <c r="V769" s="110"/>
      <c r="W769" s="110"/>
      <c r="X769" s="110"/>
      <c r="Y769" s="110"/>
      <c r="Z769" s="110"/>
      <c r="AA769" s="110"/>
      <c r="AB769" s="110"/>
      <c r="AC769" s="110"/>
      <c r="AD769" s="110"/>
      <c r="AE769" s="110"/>
      <c r="AF769" s="110"/>
      <c r="AG769" s="110"/>
    </row>
    <row r="770" spans="2:33" ht="15">
      <c r="B770" s="110"/>
      <c r="C770" s="110"/>
      <c r="D770" s="110">
        <v>2008</v>
      </c>
      <c r="E770" s="110"/>
      <c r="F770" s="110"/>
      <c r="G770" s="110"/>
      <c r="H770" s="110"/>
      <c r="I770" s="110"/>
      <c r="J770" s="110"/>
      <c r="K770" s="110"/>
      <c r="L770" s="110"/>
      <c r="M770" s="110"/>
      <c r="N770" s="110"/>
      <c r="O770" s="110"/>
      <c r="P770" s="110"/>
      <c r="Q770" s="110"/>
      <c r="R770" s="110"/>
      <c r="S770" s="110"/>
      <c r="T770" s="110"/>
      <c r="U770" s="110"/>
      <c r="V770" s="110"/>
      <c r="W770" s="110"/>
      <c r="X770" s="110"/>
      <c r="Y770" s="110"/>
      <c r="Z770" s="110"/>
      <c r="AA770" s="110"/>
      <c r="AB770" s="110"/>
      <c r="AC770" s="110"/>
      <c r="AD770" s="110"/>
      <c r="AE770" s="110"/>
      <c r="AF770" s="110"/>
      <c r="AG770" s="110"/>
    </row>
    <row r="771" spans="2:33" ht="15">
      <c r="B771" s="110"/>
      <c r="C771" s="110"/>
      <c r="D771" s="110">
        <v>2009</v>
      </c>
      <c r="E771" s="110"/>
      <c r="F771" s="110"/>
      <c r="G771" s="110"/>
      <c r="H771" s="110"/>
      <c r="I771" s="110"/>
      <c r="J771" s="110"/>
      <c r="K771" s="110"/>
      <c r="L771" s="110"/>
      <c r="M771" s="110"/>
      <c r="N771" s="110"/>
      <c r="O771" s="110"/>
      <c r="P771" s="110"/>
      <c r="Q771" s="110"/>
      <c r="R771" s="110"/>
      <c r="S771" s="110"/>
      <c r="T771" s="110"/>
      <c r="U771" s="110"/>
      <c r="V771" s="110"/>
      <c r="W771" s="110"/>
      <c r="X771" s="110"/>
      <c r="Y771" s="110"/>
      <c r="Z771" s="110"/>
      <c r="AA771" s="110"/>
      <c r="AB771" s="110"/>
      <c r="AC771" s="110"/>
      <c r="AD771" s="110"/>
      <c r="AE771" s="110"/>
      <c r="AF771" s="110"/>
      <c r="AG771" s="110"/>
    </row>
    <row r="772" spans="2:33" ht="15">
      <c r="B772" s="110"/>
      <c r="C772" s="110"/>
      <c r="D772" s="110">
        <v>2010</v>
      </c>
      <c r="E772" s="110"/>
      <c r="F772" s="110"/>
      <c r="G772" s="110"/>
      <c r="H772" s="110"/>
      <c r="I772" s="110"/>
      <c r="J772" s="110"/>
      <c r="K772" s="110"/>
      <c r="L772" s="110"/>
      <c r="M772" s="110"/>
      <c r="N772" s="110"/>
      <c r="O772" s="110"/>
      <c r="P772" s="110"/>
      <c r="Q772" s="110"/>
      <c r="R772" s="110"/>
      <c r="S772" s="110"/>
      <c r="T772" s="110"/>
      <c r="U772" s="110"/>
      <c r="V772" s="110"/>
      <c r="W772" s="110"/>
      <c r="X772" s="110"/>
      <c r="Y772" s="110"/>
      <c r="Z772" s="110"/>
      <c r="AA772" s="110"/>
      <c r="AB772" s="110"/>
      <c r="AC772" s="110"/>
      <c r="AD772" s="110"/>
      <c r="AE772" s="110"/>
      <c r="AF772" s="110"/>
      <c r="AG772" s="110"/>
    </row>
    <row r="773" spans="2:33" ht="15">
      <c r="B773" s="110"/>
      <c r="C773" s="110"/>
      <c r="D773" s="110">
        <v>2011</v>
      </c>
      <c r="E773" s="110"/>
      <c r="F773" s="110"/>
      <c r="G773" s="110"/>
      <c r="H773" s="110"/>
      <c r="I773" s="110"/>
      <c r="J773" s="110"/>
      <c r="K773" s="110"/>
      <c r="L773" s="110"/>
      <c r="M773" s="110"/>
      <c r="N773" s="110"/>
      <c r="O773" s="110"/>
      <c r="P773" s="110"/>
      <c r="Q773" s="110"/>
      <c r="R773" s="110"/>
      <c r="S773" s="110"/>
      <c r="T773" s="110"/>
      <c r="U773" s="110"/>
      <c r="V773" s="110"/>
      <c r="W773" s="110"/>
      <c r="X773" s="110"/>
      <c r="Y773" s="110"/>
      <c r="Z773" s="110"/>
      <c r="AA773" s="110"/>
      <c r="AB773" s="110"/>
      <c r="AC773" s="110"/>
      <c r="AD773" s="110"/>
      <c r="AE773" s="110"/>
      <c r="AF773" s="110"/>
      <c r="AG773" s="110"/>
    </row>
    <row r="774" spans="2:33" ht="15">
      <c r="B774" s="110"/>
      <c r="C774" s="110"/>
      <c r="D774" s="110">
        <v>2012</v>
      </c>
      <c r="E774" s="110"/>
      <c r="F774" s="110"/>
      <c r="G774" s="110"/>
      <c r="H774" s="110"/>
      <c r="I774" s="110"/>
      <c r="J774" s="110"/>
      <c r="K774" s="110"/>
      <c r="L774" s="110"/>
      <c r="M774" s="110"/>
      <c r="N774" s="110"/>
      <c r="O774" s="110"/>
      <c r="P774" s="110"/>
      <c r="Q774" s="110"/>
      <c r="R774" s="110"/>
      <c r="S774" s="110"/>
      <c r="T774" s="110"/>
      <c r="U774" s="110"/>
      <c r="V774" s="110"/>
      <c r="W774" s="110"/>
      <c r="X774" s="110"/>
      <c r="Y774" s="110"/>
      <c r="Z774" s="110"/>
      <c r="AA774" s="110"/>
      <c r="AB774" s="110"/>
      <c r="AC774" s="110"/>
      <c r="AD774" s="110"/>
      <c r="AE774" s="110"/>
      <c r="AF774" s="110"/>
      <c r="AG774" s="110"/>
    </row>
    <row r="775" spans="2:33" ht="15">
      <c r="B775" s="110"/>
      <c r="C775" s="110"/>
      <c r="D775" s="110">
        <v>2013</v>
      </c>
      <c r="E775" s="110"/>
      <c r="F775" s="110"/>
      <c r="G775" s="110"/>
      <c r="H775" s="110"/>
      <c r="I775" s="110"/>
      <c r="J775" s="110"/>
      <c r="K775" s="110"/>
      <c r="L775" s="110"/>
      <c r="M775" s="110"/>
      <c r="N775" s="110"/>
      <c r="O775" s="110"/>
      <c r="P775" s="110"/>
      <c r="Q775" s="110"/>
      <c r="R775" s="110"/>
      <c r="S775" s="110"/>
      <c r="T775" s="110"/>
      <c r="U775" s="110"/>
      <c r="V775" s="110"/>
      <c r="W775" s="110"/>
      <c r="X775" s="110"/>
      <c r="Y775" s="110"/>
      <c r="Z775" s="110"/>
      <c r="AA775" s="110"/>
      <c r="AB775" s="110"/>
      <c r="AC775" s="110"/>
      <c r="AD775" s="110"/>
      <c r="AE775" s="110"/>
      <c r="AF775" s="110"/>
      <c r="AG775" s="110"/>
    </row>
    <row r="776" spans="2:33" ht="15">
      <c r="B776" s="110"/>
      <c r="C776" s="110"/>
      <c r="D776" s="110">
        <v>2014</v>
      </c>
      <c r="E776" s="110">
        <v>0</v>
      </c>
      <c r="F776" s="110">
        <v>0</v>
      </c>
      <c r="G776" s="110"/>
      <c r="H776" s="110">
        <v>0</v>
      </c>
      <c r="I776" s="110"/>
      <c r="J776" s="110"/>
      <c r="K776" s="110"/>
      <c r="L776" s="110"/>
      <c r="M776" s="110"/>
      <c r="N776" s="110"/>
      <c r="O776" s="110">
        <v>0</v>
      </c>
      <c r="P776" s="110">
        <v>0</v>
      </c>
      <c r="Q776" s="110"/>
      <c r="R776" s="110">
        <v>0</v>
      </c>
      <c r="S776" s="110"/>
      <c r="T776" s="110">
        <v>0</v>
      </c>
      <c r="U776" s="110"/>
      <c r="V776" s="110"/>
      <c r="W776" s="110">
        <v>0</v>
      </c>
      <c r="X776" s="110"/>
      <c r="Y776" s="110">
        <v>0</v>
      </c>
      <c r="Z776" s="110">
        <v>0</v>
      </c>
      <c r="AA776" s="110"/>
      <c r="AB776" s="110">
        <v>0</v>
      </c>
      <c r="AC776" s="110">
        <v>0</v>
      </c>
      <c r="AD776" s="110">
        <v>0</v>
      </c>
      <c r="AE776" s="110"/>
      <c r="AF776" s="110"/>
      <c r="AG776" s="110">
        <v>0</v>
      </c>
    </row>
    <row r="777" spans="2:33" ht="15">
      <c r="B777" s="110"/>
      <c r="C777" s="110"/>
      <c r="D777" s="110">
        <v>2015</v>
      </c>
      <c r="E777" s="110">
        <v>0</v>
      </c>
      <c r="F777" s="110">
        <v>0</v>
      </c>
      <c r="G777" s="110">
        <v>0</v>
      </c>
      <c r="H777" s="110">
        <v>0</v>
      </c>
      <c r="I777" s="110">
        <v>0</v>
      </c>
      <c r="J777" s="110">
        <v>0</v>
      </c>
      <c r="K777" s="110">
        <v>1</v>
      </c>
      <c r="L777" s="110">
        <v>0</v>
      </c>
      <c r="M777" s="110">
        <v>0</v>
      </c>
      <c r="N777" s="110">
        <v>0</v>
      </c>
      <c r="O777" s="110">
        <v>0</v>
      </c>
      <c r="P777" s="110">
        <v>0</v>
      </c>
      <c r="Q777" s="110">
        <v>0</v>
      </c>
      <c r="R777" s="110">
        <v>0</v>
      </c>
      <c r="S777" s="110">
        <v>0</v>
      </c>
      <c r="T777" s="110">
        <v>0</v>
      </c>
      <c r="U777" s="110">
        <v>0</v>
      </c>
      <c r="V777" s="110">
        <v>0</v>
      </c>
      <c r="W777" s="110">
        <v>0</v>
      </c>
      <c r="X777" s="110">
        <v>0</v>
      </c>
      <c r="Y777" s="110">
        <v>0</v>
      </c>
      <c r="Z777" s="110">
        <v>0</v>
      </c>
      <c r="AA777" s="110">
        <v>2</v>
      </c>
      <c r="AB777" s="110">
        <v>0</v>
      </c>
      <c r="AC777" s="110">
        <v>0</v>
      </c>
      <c r="AD777" s="110">
        <v>0</v>
      </c>
      <c r="AE777" s="110">
        <v>0</v>
      </c>
      <c r="AF777" s="110">
        <v>0</v>
      </c>
      <c r="AG777" s="110">
        <v>0</v>
      </c>
    </row>
    <row r="778" spans="2:33" ht="15">
      <c r="B778" s="110"/>
      <c r="C778" s="110"/>
      <c r="D778" s="110">
        <v>2016</v>
      </c>
      <c r="E778" s="110">
        <v>0</v>
      </c>
      <c r="F778" s="110">
        <v>0</v>
      </c>
      <c r="G778" s="110">
        <v>0</v>
      </c>
      <c r="H778" s="110">
        <v>0</v>
      </c>
      <c r="I778" s="110">
        <v>0</v>
      </c>
      <c r="J778" s="110">
        <v>0</v>
      </c>
      <c r="K778" s="110">
        <v>0</v>
      </c>
      <c r="L778" s="110">
        <v>2</v>
      </c>
      <c r="M778" s="110">
        <v>0</v>
      </c>
      <c r="N778" s="110">
        <v>0</v>
      </c>
      <c r="O778" s="110">
        <v>0</v>
      </c>
      <c r="P778" s="110">
        <v>0</v>
      </c>
      <c r="Q778" s="110">
        <v>1</v>
      </c>
      <c r="R778" s="110">
        <v>0</v>
      </c>
      <c r="S778" s="110">
        <v>0</v>
      </c>
      <c r="T778" s="110">
        <v>0</v>
      </c>
      <c r="U778" s="110">
        <v>0</v>
      </c>
      <c r="V778" s="110">
        <v>0</v>
      </c>
      <c r="W778" s="110">
        <v>0</v>
      </c>
      <c r="X778" s="110">
        <v>0</v>
      </c>
      <c r="Y778" s="110">
        <v>0</v>
      </c>
      <c r="Z778" s="110">
        <v>0</v>
      </c>
      <c r="AA778" s="110">
        <v>1</v>
      </c>
      <c r="AB778" s="110">
        <v>0</v>
      </c>
      <c r="AC778" s="110">
        <v>0</v>
      </c>
      <c r="AD778" s="110">
        <v>0</v>
      </c>
      <c r="AE778" s="110">
        <v>0</v>
      </c>
      <c r="AF778" s="110">
        <v>1</v>
      </c>
      <c r="AG778" s="110">
        <v>0</v>
      </c>
    </row>
    <row r="779" spans="2:33" ht="15">
      <c r="B779" s="110"/>
      <c r="C779" s="110"/>
      <c r="D779" s="110">
        <v>2017</v>
      </c>
      <c r="E779" s="110">
        <v>0</v>
      </c>
      <c r="F779" s="110">
        <v>0</v>
      </c>
      <c r="G779" s="110">
        <v>0</v>
      </c>
      <c r="H779" s="110">
        <v>0</v>
      </c>
      <c r="I779" s="110">
        <v>0</v>
      </c>
      <c r="J779" s="110">
        <v>0</v>
      </c>
      <c r="K779" s="110">
        <v>0</v>
      </c>
      <c r="L779" s="110">
        <v>0</v>
      </c>
      <c r="M779" s="110">
        <v>0</v>
      </c>
      <c r="N779" s="110">
        <v>0</v>
      </c>
      <c r="O779" s="114">
        <v>4</v>
      </c>
      <c r="P779" s="110">
        <v>0</v>
      </c>
      <c r="Q779" s="110">
        <v>0</v>
      </c>
      <c r="R779" s="110">
        <v>0</v>
      </c>
      <c r="S779" s="110">
        <v>0</v>
      </c>
      <c r="T779" s="110">
        <v>0</v>
      </c>
      <c r="U779" s="110">
        <v>0</v>
      </c>
      <c r="V779" s="110">
        <v>0</v>
      </c>
      <c r="W779" s="110">
        <v>0</v>
      </c>
      <c r="X779" s="110">
        <v>0</v>
      </c>
      <c r="Y779" s="110">
        <v>0</v>
      </c>
      <c r="Z779" s="110">
        <v>0</v>
      </c>
      <c r="AA779" s="110">
        <v>0</v>
      </c>
      <c r="AB779" s="110">
        <v>0</v>
      </c>
      <c r="AC779" s="110">
        <v>0</v>
      </c>
      <c r="AD779" s="110">
        <v>0</v>
      </c>
      <c r="AE779" s="110">
        <v>0</v>
      </c>
      <c r="AF779" s="110">
        <v>0</v>
      </c>
      <c r="AG779" s="110">
        <v>0</v>
      </c>
    </row>
    <row r="780" spans="2:33" ht="15">
      <c r="B780" s="110"/>
      <c r="C780" s="110"/>
      <c r="D780" s="110">
        <v>2018</v>
      </c>
      <c r="E780" s="110">
        <v>0</v>
      </c>
      <c r="F780" s="110">
        <v>0</v>
      </c>
      <c r="G780" s="110">
        <v>1</v>
      </c>
      <c r="H780" s="110">
        <v>0</v>
      </c>
      <c r="I780" s="110">
        <v>0</v>
      </c>
      <c r="J780" s="110">
        <v>1</v>
      </c>
      <c r="K780" s="110">
        <v>0</v>
      </c>
      <c r="L780" s="110">
        <v>0</v>
      </c>
      <c r="M780" s="110">
        <v>0</v>
      </c>
      <c r="N780" s="110">
        <v>0</v>
      </c>
      <c r="O780" s="112">
        <v>5</v>
      </c>
      <c r="P780" s="110">
        <v>0</v>
      </c>
      <c r="Q780" s="110">
        <v>3</v>
      </c>
      <c r="R780" s="110">
        <v>0</v>
      </c>
      <c r="S780" s="110">
        <v>0</v>
      </c>
      <c r="T780" s="110">
        <v>0</v>
      </c>
      <c r="U780" s="110">
        <v>0</v>
      </c>
      <c r="V780" s="110">
        <v>0</v>
      </c>
      <c r="W780" s="110">
        <v>0</v>
      </c>
      <c r="X780" s="110">
        <v>0</v>
      </c>
      <c r="Y780" s="110">
        <v>0</v>
      </c>
      <c r="Z780" s="110">
        <v>0</v>
      </c>
      <c r="AA780" s="110">
        <v>0</v>
      </c>
      <c r="AB780" s="110">
        <v>0</v>
      </c>
      <c r="AC780" s="110">
        <v>0</v>
      </c>
      <c r="AD780" s="110">
        <v>0</v>
      </c>
      <c r="AE780" s="110">
        <v>0</v>
      </c>
      <c r="AF780" s="110">
        <v>0</v>
      </c>
      <c r="AG780" s="110">
        <v>0</v>
      </c>
    </row>
    <row r="781" spans="2:33" ht="15">
      <c r="B781" s="110"/>
      <c r="C781" s="110"/>
      <c r="D781" s="110">
        <v>2019</v>
      </c>
      <c r="E781" s="110">
        <v>0</v>
      </c>
      <c r="F781" s="110">
        <v>0</v>
      </c>
      <c r="G781" s="110">
        <v>0</v>
      </c>
      <c r="H781" s="110">
        <v>0</v>
      </c>
      <c r="I781" s="110">
        <v>0</v>
      </c>
      <c r="J781" s="110">
        <v>0</v>
      </c>
      <c r="K781" s="110">
        <v>0</v>
      </c>
      <c r="L781" s="110">
        <v>0</v>
      </c>
      <c r="M781" s="110">
        <v>0</v>
      </c>
      <c r="N781" s="110">
        <v>0</v>
      </c>
      <c r="O781" s="110">
        <v>0</v>
      </c>
      <c r="P781" s="110">
        <v>0</v>
      </c>
      <c r="Q781" s="110">
        <v>0</v>
      </c>
      <c r="R781" s="110">
        <v>0</v>
      </c>
      <c r="S781" s="110">
        <v>0</v>
      </c>
      <c r="T781" s="110">
        <v>0</v>
      </c>
      <c r="U781" s="110">
        <v>0</v>
      </c>
      <c r="V781" s="110">
        <v>0</v>
      </c>
      <c r="W781" s="110">
        <v>0</v>
      </c>
      <c r="X781" s="110">
        <v>0</v>
      </c>
      <c r="Y781" s="110">
        <v>0</v>
      </c>
      <c r="Z781" s="110">
        <v>0</v>
      </c>
      <c r="AA781" s="110">
        <v>0</v>
      </c>
      <c r="AB781" s="110">
        <v>0</v>
      </c>
      <c r="AC781" s="110">
        <v>0</v>
      </c>
      <c r="AD781" s="110">
        <v>0</v>
      </c>
      <c r="AE781" s="110">
        <v>0</v>
      </c>
      <c r="AF781" s="110">
        <v>0</v>
      </c>
      <c r="AG781" s="110">
        <v>0</v>
      </c>
    </row>
    <row r="782" spans="2:33" ht="15">
      <c r="B782" s="110"/>
      <c r="C782" s="110"/>
      <c r="D782" s="110">
        <v>2020</v>
      </c>
      <c r="E782" s="110"/>
      <c r="F782" s="110"/>
      <c r="G782" s="110"/>
      <c r="H782" s="110"/>
      <c r="I782" s="110"/>
      <c r="J782" s="110"/>
      <c r="K782" s="110"/>
      <c r="L782" s="110"/>
      <c r="M782" s="110"/>
      <c r="N782" s="110"/>
      <c r="O782" s="110"/>
      <c r="P782" s="110"/>
      <c r="Q782" s="110"/>
      <c r="R782" s="110"/>
      <c r="S782" s="110"/>
      <c r="T782" s="110"/>
      <c r="U782" s="110"/>
      <c r="V782" s="110"/>
      <c r="W782" s="110"/>
      <c r="X782" s="110"/>
      <c r="Y782" s="110"/>
      <c r="Z782" s="110"/>
      <c r="AA782" s="110"/>
      <c r="AB782" s="110"/>
      <c r="AC782" s="110"/>
      <c r="AD782" s="110"/>
      <c r="AE782" s="110"/>
      <c r="AF782" s="110"/>
      <c r="AG782" s="110"/>
    </row>
    <row r="783" spans="2:33" ht="15">
      <c r="B783" s="109" t="s">
        <v>131</v>
      </c>
      <c r="C783" s="109" t="s">
        <v>496</v>
      </c>
      <c r="D783" s="109">
        <v>2006</v>
      </c>
      <c r="E783" s="109">
        <v>0</v>
      </c>
      <c r="F783" s="109">
        <v>0</v>
      </c>
      <c r="G783" s="109">
        <v>0</v>
      </c>
      <c r="H783" s="109"/>
      <c r="I783" s="109"/>
      <c r="J783" s="109">
        <v>0</v>
      </c>
      <c r="K783" s="109">
        <v>0</v>
      </c>
      <c r="L783" s="109">
        <v>0</v>
      </c>
      <c r="M783" s="109"/>
      <c r="N783" s="109">
        <v>0</v>
      </c>
      <c r="O783" s="109">
        <v>14</v>
      </c>
      <c r="P783" s="109">
        <v>0</v>
      </c>
      <c r="Q783" s="109"/>
      <c r="R783" s="109"/>
      <c r="S783" s="109"/>
      <c r="T783" s="109">
        <v>0</v>
      </c>
      <c r="U783" s="109">
        <v>0</v>
      </c>
      <c r="V783" s="109">
        <v>0</v>
      </c>
      <c r="W783" s="109"/>
      <c r="X783" s="109">
        <v>0</v>
      </c>
      <c r="Y783" s="109">
        <v>1</v>
      </c>
      <c r="Z783" s="109">
        <v>0</v>
      </c>
      <c r="AA783" s="109">
        <v>0</v>
      </c>
      <c r="AB783" s="109"/>
      <c r="AC783" s="109">
        <v>0</v>
      </c>
      <c r="AD783" s="109"/>
      <c r="AE783" s="109"/>
      <c r="AF783" s="109"/>
      <c r="AG783" s="109">
        <v>0</v>
      </c>
    </row>
    <row r="784" spans="2:33" ht="15">
      <c r="B784" s="109"/>
      <c r="C784" s="109"/>
      <c r="D784" s="109">
        <v>2007</v>
      </c>
      <c r="E784" s="109">
        <v>0</v>
      </c>
      <c r="F784" s="109">
        <v>0</v>
      </c>
      <c r="G784" s="109">
        <v>0</v>
      </c>
      <c r="H784" s="109"/>
      <c r="I784" s="109">
        <v>0</v>
      </c>
      <c r="J784" s="109">
        <v>0</v>
      </c>
      <c r="K784" s="109">
        <v>0</v>
      </c>
      <c r="L784" s="109">
        <v>0</v>
      </c>
      <c r="M784" s="109">
        <v>0</v>
      </c>
      <c r="N784" s="109">
        <v>1</v>
      </c>
      <c r="O784" s="109">
        <v>0</v>
      </c>
      <c r="P784" s="109">
        <v>0</v>
      </c>
      <c r="Q784" s="109">
        <v>0</v>
      </c>
      <c r="R784" s="109"/>
      <c r="S784" s="109">
        <v>0</v>
      </c>
      <c r="T784" s="109">
        <v>0</v>
      </c>
      <c r="U784" s="109">
        <v>0</v>
      </c>
      <c r="V784" s="109">
        <v>0</v>
      </c>
      <c r="W784" s="109"/>
      <c r="X784" s="109">
        <v>0</v>
      </c>
      <c r="Y784" s="109">
        <v>0</v>
      </c>
      <c r="Z784" s="109">
        <v>0</v>
      </c>
      <c r="AA784" s="109">
        <v>0</v>
      </c>
      <c r="AB784" s="109">
        <v>2</v>
      </c>
      <c r="AC784" s="109">
        <v>0</v>
      </c>
      <c r="AD784" s="109">
        <v>0</v>
      </c>
      <c r="AE784" s="109">
        <v>0</v>
      </c>
      <c r="AF784" s="109">
        <v>0</v>
      </c>
      <c r="AG784" s="109">
        <v>11</v>
      </c>
    </row>
    <row r="785" spans="2:33" ht="15">
      <c r="B785" s="109"/>
      <c r="C785" s="109"/>
      <c r="D785" s="109">
        <v>2008</v>
      </c>
      <c r="E785" s="109">
        <v>0</v>
      </c>
      <c r="F785" s="109">
        <v>0</v>
      </c>
      <c r="G785" s="109">
        <v>0</v>
      </c>
      <c r="H785" s="109"/>
      <c r="I785" s="109">
        <v>0</v>
      </c>
      <c r="J785" s="109">
        <v>0</v>
      </c>
      <c r="K785" s="109">
        <v>0</v>
      </c>
      <c r="L785" s="109">
        <v>0</v>
      </c>
      <c r="M785" s="109">
        <v>0</v>
      </c>
      <c r="N785" s="109">
        <v>4</v>
      </c>
      <c r="O785" s="109">
        <v>0</v>
      </c>
      <c r="P785" s="109">
        <v>0</v>
      </c>
      <c r="Q785" s="109">
        <v>0</v>
      </c>
      <c r="R785" s="109"/>
      <c r="S785" s="109">
        <v>1</v>
      </c>
      <c r="T785" s="109">
        <v>0</v>
      </c>
      <c r="U785" s="109">
        <v>0</v>
      </c>
      <c r="V785" s="109">
        <v>0</v>
      </c>
      <c r="W785" s="109"/>
      <c r="X785" s="109">
        <v>0</v>
      </c>
      <c r="Y785" s="109">
        <v>0</v>
      </c>
      <c r="Z785" s="109">
        <v>0</v>
      </c>
      <c r="AA785" s="109">
        <v>0</v>
      </c>
      <c r="AB785" s="109">
        <v>4</v>
      </c>
      <c r="AC785" s="109">
        <v>3</v>
      </c>
      <c r="AD785" s="109">
        <v>0</v>
      </c>
      <c r="AE785" s="109">
        <v>0</v>
      </c>
      <c r="AF785" s="109">
        <v>0</v>
      </c>
      <c r="AG785" s="109">
        <v>0</v>
      </c>
    </row>
    <row r="786" spans="2:33" ht="15.75" thickBot="1">
      <c r="B786" s="109"/>
      <c r="C786" s="109"/>
      <c r="D786" s="109">
        <v>2009</v>
      </c>
      <c r="E786" s="109">
        <v>0</v>
      </c>
      <c r="F786" s="109">
        <v>0</v>
      </c>
      <c r="G786" s="109">
        <v>0</v>
      </c>
      <c r="H786" s="109">
        <v>0</v>
      </c>
      <c r="I786" s="109">
        <v>0</v>
      </c>
      <c r="J786" s="109">
        <v>0</v>
      </c>
      <c r="K786" s="109">
        <v>0</v>
      </c>
      <c r="L786" s="109">
        <v>0</v>
      </c>
      <c r="M786" s="109">
        <v>0</v>
      </c>
      <c r="N786" s="109">
        <v>0</v>
      </c>
      <c r="O786" s="109">
        <v>0</v>
      </c>
      <c r="P786" s="109">
        <v>0</v>
      </c>
      <c r="Q786" s="109">
        <v>0</v>
      </c>
      <c r="R786" s="109"/>
      <c r="S786" s="109">
        <v>0</v>
      </c>
      <c r="T786" s="109">
        <v>0</v>
      </c>
      <c r="U786" s="109">
        <v>0</v>
      </c>
      <c r="V786" s="109">
        <v>0</v>
      </c>
      <c r="W786" s="109">
        <v>0</v>
      </c>
      <c r="X786" s="109">
        <v>0</v>
      </c>
      <c r="Y786" s="109">
        <v>0</v>
      </c>
      <c r="Z786" s="109">
        <v>0</v>
      </c>
      <c r="AA786" s="109">
        <v>0</v>
      </c>
      <c r="AB786" s="109">
        <v>0</v>
      </c>
      <c r="AC786" s="109">
        <v>0</v>
      </c>
      <c r="AD786" s="109">
        <v>0</v>
      </c>
      <c r="AE786" s="109">
        <v>0</v>
      </c>
      <c r="AF786" s="109">
        <v>0</v>
      </c>
      <c r="AG786" s="109">
        <v>0</v>
      </c>
    </row>
    <row r="787" spans="2:33" ht="15.75" thickBot="1">
      <c r="B787" s="109"/>
      <c r="C787" s="109"/>
      <c r="D787" s="109">
        <v>2010</v>
      </c>
      <c r="E787" s="109">
        <v>0</v>
      </c>
      <c r="F787" s="109">
        <v>0</v>
      </c>
      <c r="G787" s="109">
        <v>0</v>
      </c>
      <c r="H787" s="109">
        <v>0</v>
      </c>
      <c r="I787" s="109">
        <v>0</v>
      </c>
      <c r="J787" s="117">
        <v>8</v>
      </c>
      <c r="K787" s="109">
        <v>0</v>
      </c>
      <c r="L787" s="109">
        <v>0</v>
      </c>
      <c r="M787" s="109">
        <v>0</v>
      </c>
      <c r="N787" s="109">
        <v>3</v>
      </c>
      <c r="O787" s="109">
        <v>0</v>
      </c>
      <c r="P787" s="109">
        <v>0</v>
      </c>
      <c r="Q787" s="109">
        <v>0</v>
      </c>
      <c r="R787" s="109">
        <v>0</v>
      </c>
      <c r="S787" s="109">
        <v>0</v>
      </c>
      <c r="T787" s="109">
        <v>0</v>
      </c>
      <c r="U787" s="109">
        <v>0</v>
      </c>
      <c r="V787" s="109">
        <v>0</v>
      </c>
      <c r="W787" s="109">
        <v>0</v>
      </c>
      <c r="X787" s="109">
        <v>0</v>
      </c>
      <c r="Y787" s="109">
        <v>0</v>
      </c>
      <c r="Z787" s="109">
        <v>0</v>
      </c>
      <c r="AA787" s="109">
        <v>0</v>
      </c>
      <c r="AB787" s="109">
        <v>0</v>
      </c>
      <c r="AC787" s="109">
        <v>0</v>
      </c>
      <c r="AD787" s="109">
        <v>0</v>
      </c>
      <c r="AE787" s="109">
        <v>0</v>
      </c>
      <c r="AF787" s="109">
        <v>0</v>
      </c>
      <c r="AG787" s="109">
        <v>0</v>
      </c>
    </row>
    <row r="788" spans="2:33" ht="15.75" thickBot="1">
      <c r="B788" s="109"/>
      <c r="C788" s="109"/>
      <c r="D788" s="109">
        <v>2011</v>
      </c>
      <c r="E788" s="109">
        <v>0</v>
      </c>
      <c r="F788" s="109">
        <v>0</v>
      </c>
      <c r="G788" s="109">
        <v>0</v>
      </c>
      <c r="H788" s="109">
        <v>0</v>
      </c>
      <c r="I788" s="109">
        <v>0</v>
      </c>
      <c r="J788" s="117">
        <v>4</v>
      </c>
      <c r="K788" s="109">
        <v>0</v>
      </c>
      <c r="L788" s="109">
        <v>0</v>
      </c>
      <c r="M788" s="109">
        <v>0</v>
      </c>
      <c r="N788" s="109">
        <v>0</v>
      </c>
      <c r="O788" s="109">
        <v>0</v>
      </c>
      <c r="P788" s="109">
        <v>0</v>
      </c>
      <c r="Q788" s="109">
        <v>0</v>
      </c>
      <c r="R788" s="109">
        <v>0</v>
      </c>
      <c r="S788" s="109">
        <v>0</v>
      </c>
      <c r="T788" s="109">
        <v>0</v>
      </c>
      <c r="U788" s="109">
        <v>0</v>
      </c>
      <c r="V788" s="109">
        <v>0</v>
      </c>
      <c r="W788" s="109">
        <v>0</v>
      </c>
      <c r="X788" s="109">
        <v>0</v>
      </c>
      <c r="Y788" s="109">
        <v>0</v>
      </c>
      <c r="Z788" s="109">
        <v>0</v>
      </c>
      <c r="AA788" s="111">
        <v>33</v>
      </c>
      <c r="AB788" s="109">
        <v>0</v>
      </c>
      <c r="AC788" s="109">
        <v>0</v>
      </c>
      <c r="AD788" s="109">
        <v>0</v>
      </c>
      <c r="AE788" s="109">
        <v>0</v>
      </c>
      <c r="AF788" s="109">
        <v>1</v>
      </c>
      <c r="AG788" s="109">
        <v>0</v>
      </c>
    </row>
    <row r="789" spans="2:33" ht="15.75" thickBot="1">
      <c r="B789" s="109"/>
      <c r="C789" s="109"/>
      <c r="D789" s="109">
        <v>2012</v>
      </c>
      <c r="E789" s="109">
        <v>0</v>
      </c>
      <c r="F789" s="109">
        <v>0</v>
      </c>
      <c r="G789" s="109">
        <v>0</v>
      </c>
      <c r="H789" s="109">
        <v>0</v>
      </c>
      <c r="I789" s="109">
        <v>0</v>
      </c>
      <c r="J789" s="109">
        <v>0</v>
      </c>
      <c r="K789" s="109">
        <v>0</v>
      </c>
      <c r="L789" s="109">
        <v>0</v>
      </c>
      <c r="M789" s="109">
        <v>0</v>
      </c>
      <c r="N789" s="109">
        <v>0</v>
      </c>
      <c r="O789" s="109">
        <v>0</v>
      </c>
      <c r="P789" s="109">
        <v>0</v>
      </c>
      <c r="Q789" s="109">
        <v>0</v>
      </c>
      <c r="R789" s="109">
        <v>0</v>
      </c>
      <c r="S789" s="109">
        <v>0</v>
      </c>
      <c r="T789" s="109">
        <v>0</v>
      </c>
      <c r="U789" s="109">
        <v>1</v>
      </c>
      <c r="V789" s="109">
        <v>0</v>
      </c>
      <c r="W789" s="109">
        <v>0</v>
      </c>
      <c r="X789" s="109">
        <v>0</v>
      </c>
      <c r="Y789" s="109">
        <v>0</v>
      </c>
      <c r="Z789" s="109">
        <v>0</v>
      </c>
      <c r="AA789" s="109">
        <v>0</v>
      </c>
      <c r="AB789" s="109">
        <v>0</v>
      </c>
      <c r="AC789" s="109">
        <v>0</v>
      </c>
      <c r="AD789" s="109">
        <v>1</v>
      </c>
      <c r="AE789" s="109">
        <v>0</v>
      </c>
      <c r="AF789" s="109">
        <v>0</v>
      </c>
      <c r="AG789" s="109">
        <v>0</v>
      </c>
    </row>
    <row r="790" spans="2:33" ht="15.75" thickBot="1">
      <c r="B790" s="109"/>
      <c r="C790" s="109"/>
      <c r="D790" s="109">
        <v>2013</v>
      </c>
      <c r="E790" s="109">
        <v>0</v>
      </c>
      <c r="F790" s="109">
        <v>0</v>
      </c>
      <c r="G790" s="109">
        <v>0</v>
      </c>
      <c r="H790" s="109">
        <v>0</v>
      </c>
      <c r="I790" s="109">
        <v>0</v>
      </c>
      <c r="J790" s="109">
        <v>0</v>
      </c>
      <c r="K790" s="109">
        <v>0</v>
      </c>
      <c r="L790" s="109">
        <v>0</v>
      </c>
      <c r="M790" s="109">
        <v>0</v>
      </c>
      <c r="N790" s="109">
        <v>0</v>
      </c>
      <c r="O790" s="117">
        <v>69</v>
      </c>
      <c r="P790" s="109">
        <v>0</v>
      </c>
      <c r="Q790" s="111">
        <v>29</v>
      </c>
      <c r="R790" s="109">
        <v>0</v>
      </c>
      <c r="S790" s="109">
        <v>0</v>
      </c>
      <c r="T790" s="109">
        <v>0</v>
      </c>
      <c r="U790" s="109">
        <v>0</v>
      </c>
      <c r="V790" s="109">
        <v>0</v>
      </c>
      <c r="W790" s="109">
        <v>0</v>
      </c>
      <c r="X790" s="109">
        <v>0</v>
      </c>
      <c r="Y790" s="109">
        <v>0</v>
      </c>
      <c r="Z790" s="109">
        <v>0</v>
      </c>
      <c r="AA790" s="109">
        <v>0</v>
      </c>
      <c r="AB790" s="109">
        <v>0</v>
      </c>
      <c r="AC790" s="109">
        <v>0</v>
      </c>
      <c r="AD790" s="109">
        <v>0</v>
      </c>
      <c r="AE790" s="109">
        <v>0</v>
      </c>
      <c r="AF790" s="109">
        <v>0</v>
      </c>
      <c r="AG790" s="109">
        <v>0</v>
      </c>
    </row>
    <row r="791" spans="2:33" ht="15.75" thickBot="1">
      <c r="B791" s="109"/>
      <c r="C791" s="109"/>
      <c r="D791" s="109">
        <v>2014</v>
      </c>
      <c r="E791" s="109">
        <v>0</v>
      </c>
      <c r="F791" s="109">
        <v>0</v>
      </c>
      <c r="G791" s="117">
        <v>4</v>
      </c>
      <c r="H791" s="109">
        <v>0</v>
      </c>
      <c r="I791" s="109">
        <v>0</v>
      </c>
      <c r="J791" s="109">
        <v>0</v>
      </c>
      <c r="K791" s="109">
        <v>0</v>
      </c>
      <c r="L791" s="109">
        <v>0</v>
      </c>
      <c r="M791" s="109">
        <v>0</v>
      </c>
      <c r="N791" s="109">
        <v>0</v>
      </c>
      <c r="O791" s="109">
        <v>0</v>
      </c>
      <c r="P791" s="109">
        <v>0</v>
      </c>
      <c r="Q791" s="109">
        <v>0</v>
      </c>
      <c r="R791" s="109">
        <v>0</v>
      </c>
      <c r="S791" s="109">
        <v>0</v>
      </c>
      <c r="T791" s="109">
        <v>0</v>
      </c>
      <c r="U791" s="109">
        <v>0</v>
      </c>
      <c r="V791" s="109">
        <v>0</v>
      </c>
      <c r="W791" s="109">
        <v>0</v>
      </c>
      <c r="X791" s="109">
        <v>0</v>
      </c>
      <c r="Y791" s="109">
        <v>0</v>
      </c>
      <c r="Z791" s="109">
        <v>0</v>
      </c>
      <c r="AA791" s="109">
        <v>0</v>
      </c>
      <c r="AB791" s="109">
        <v>0</v>
      </c>
      <c r="AC791" s="109">
        <v>0</v>
      </c>
      <c r="AD791" s="109">
        <v>0</v>
      </c>
      <c r="AE791" s="109">
        <v>0</v>
      </c>
      <c r="AF791" s="109">
        <v>0</v>
      </c>
      <c r="AG791" s="109">
        <v>0</v>
      </c>
    </row>
    <row r="792" spans="2:33" ht="15">
      <c r="B792" s="109"/>
      <c r="C792" s="109"/>
      <c r="D792" s="109">
        <v>2015</v>
      </c>
      <c r="E792" s="109">
        <v>0</v>
      </c>
      <c r="F792" s="109">
        <v>0</v>
      </c>
      <c r="G792" s="109">
        <v>0</v>
      </c>
      <c r="H792" s="109">
        <v>0</v>
      </c>
      <c r="I792" s="109">
        <v>0</v>
      </c>
      <c r="J792" s="109">
        <v>0</v>
      </c>
      <c r="K792" s="109">
        <v>0</v>
      </c>
      <c r="L792" s="109">
        <v>0</v>
      </c>
      <c r="M792" s="109">
        <v>0</v>
      </c>
      <c r="N792" s="109">
        <v>0</v>
      </c>
      <c r="O792" s="109">
        <v>0</v>
      </c>
      <c r="P792" s="109">
        <v>0</v>
      </c>
      <c r="Q792" s="109">
        <v>0</v>
      </c>
      <c r="R792" s="109">
        <v>0</v>
      </c>
      <c r="S792" s="109">
        <v>0</v>
      </c>
      <c r="T792" s="109">
        <v>0</v>
      </c>
      <c r="U792" s="109">
        <v>0</v>
      </c>
      <c r="V792" s="109">
        <v>0</v>
      </c>
      <c r="W792" s="109">
        <v>0</v>
      </c>
      <c r="X792" s="109">
        <v>0</v>
      </c>
      <c r="Y792" s="109">
        <v>0</v>
      </c>
      <c r="Z792" s="109">
        <v>0</v>
      </c>
      <c r="AA792" s="109">
        <v>0</v>
      </c>
      <c r="AB792" s="109">
        <v>0</v>
      </c>
      <c r="AC792" s="109">
        <v>0</v>
      </c>
      <c r="AD792" s="109">
        <v>0</v>
      </c>
      <c r="AE792" s="109">
        <v>0</v>
      </c>
      <c r="AF792" s="109">
        <v>0</v>
      </c>
      <c r="AG792" s="109">
        <v>0</v>
      </c>
    </row>
    <row r="793" spans="2:33" ht="15">
      <c r="B793" s="109"/>
      <c r="C793" s="109"/>
      <c r="D793" s="109">
        <v>2016</v>
      </c>
      <c r="E793" s="109">
        <v>0</v>
      </c>
      <c r="F793" s="109">
        <v>0</v>
      </c>
      <c r="G793" s="109">
        <v>0</v>
      </c>
      <c r="H793" s="109">
        <v>0</v>
      </c>
      <c r="I793" s="109">
        <v>0</v>
      </c>
      <c r="J793" s="109">
        <v>0</v>
      </c>
      <c r="K793" s="109">
        <v>0</v>
      </c>
      <c r="L793" s="109">
        <v>1</v>
      </c>
      <c r="M793" s="109">
        <v>0</v>
      </c>
      <c r="N793" s="109">
        <v>0</v>
      </c>
      <c r="O793" s="111">
        <v>13</v>
      </c>
      <c r="P793" s="109">
        <v>0</v>
      </c>
      <c r="Q793" s="109">
        <v>0</v>
      </c>
      <c r="R793" s="109">
        <v>0</v>
      </c>
      <c r="S793" s="109">
        <v>0</v>
      </c>
      <c r="T793" s="109">
        <v>0</v>
      </c>
      <c r="U793" s="109">
        <v>0</v>
      </c>
      <c r="V793" s="109">
        <v>0</v>
      </c>
      <c r="W793" s="109">
        <v>0</v>
      </c>
      <c r="X793" s="109">
        <v>0</v>
      </c>
      <c r="Y793" s="109">
        <v>0</v>
      </c>
      <c r="Z793" s="109">
        <v>0</v>
      </c>
      <c r="AA793" s="109">
        <v>0</v>
      </c>
      <c r="AB793" s="109">
        <v>0</v>
      </c>
      <c r="AC793" s="109">
        <v>0</v>
      </c>
      <c r="AD793" s="109">
        <v>0</v>
      </c>
      <c r="AE793" s="109">
        <v>0</v>
      </c>
      <c r="AF793" s="109">
        <v>0</v>
      </c>
      <c r="AG793" s="109">
        <v>0</v>
      </c>
    </row>
    <row r="794" spans="2:33" ht="15">
      <c r="B794" s="109"/>
      <c r="C794" s="109"/>
      <c r="D794" s="109">
        <v>2017</v>
      </c>
      <c r="E794" s="109">
        <v>0</v>
      </c>
      <c r="F794" s="109">
        <v>3</v>
      </c>
      <c r="G794" s="109">
        <v>0</v>
      </c>
      <c r="H794" s="109">
        <v>0</v>
      </c>
      <c r="I794" s="109">
        <v>0</v>
      </c>
      <c r="J794" s="109">
        <v>0</v>
      </c>
      <c r="K794" s="109">
        <v>0</v>
      </c>
      <c r="L794" s="109">
        <v>0</v>
      </c>
      <c r="M794" s="109">
        <v>0</v>
      </c>
      <c r="N794" s="109">
        <v>3</v>
      </c>
      <c r="O794" s="109">
        <v>2</v>
      </c>
      <c r="P794" s="109">
        <v>0</v>
      </c>
      <c r="Q794" s="109">
        <v>0</v>
      </c>
      <c r="R794" s="109">
        <v>0</v>
      </c>
      <c r="S794" s="109">
        <v>0</v>
      </c>
      <c r="T794" s="109">
        <v>0</v>
      </c>
      <c r="U794" s="109">
        <v>0</v>
      </c>
      <c r="V794" s="109">
        <v>0</v>
      </c>
      <c r="W794" s="109">
        <v>0</v>
      </c>
      <c r="X794" s="109">
        <v>0</v>
      </c>
      <c r="Y794" s="109">
        <v>0</v>
      </c>
      <c r="Z794" s="109">
        <v>0</v>
      </c>
      <c r="AA794" s="109">
        <v>0</v>
      </c>
      <c r="AB794" s="109">
        <v>0</v>
      </c>
      <c r="AC794" s="109">
        <v>0</v>
      </c>
      <c r="AD794" s="109">
        <v>0</v>
      </c>
      <c r="AE794" s="109">
        <v>0</v>
      </c>
      <c r="AF794" s="109">
        <v>0</v>
      </c>
      <c r="AG794" s="109">
        <v>0</v>
      </c>
    </row>
    <row r="795" spans="2:33" ht="15">
      <c r="B795" s="109"/>
      <c r="C795" s="109"/>
      <c r="D795" s="109">
        <v>2018</v>
      </c>
      <c r="E795" s="109">
        <v>0</v>
      </c>
      <c r="F795" s="109">
        <v>0</v>
      </c>
      <c r="G795" s="109">
        <v>0</v>
      </c>
      <c r="H795" s="109">
        <v>0</v>
      </c>
      <c r="I795" s="109">
        <v>0</v>
      </c>
      <c r="J795" s="109">
        <v>0</v>
      </c>
      <c r="K795" s="109">
        <v>0</v>
      </c>
      <c r="L795" s="109">
        <v>0</v>
      </c>
      <c r="M795" s="109">
        <v>0</v>
      </c>
      <c r="N795" s="109">
        <v>0</v>
      </c>
      <c r="O795" s="109">
        <v>0</v>
      </c>
      <c r="P795" s="109">
        <v>0</v>
      </c>
      <c r="Q795" s="109">
        <v>0</v>
      </c>
      <c r="R795" s="109">
        <v>0</v>
      </c>
      <c r="S795" s="109">
        <v>0</v>
      </c>
      <c r="T795" s="109">
        <v>0</v>
      </c>
      <c r="U795" s="112">
        <v>34</v>
      </c>
      <c r="V795" s="109">
        <v>0</v>
      </c>
      <c r="W795" s="109">
        <v>0</v>
      </c>
      <c r="X795" s="109">
        <v>0</v>
      </c>
      <c r="Y795" s="109">
        <v>0</v>
      </c>
      <c r="Z795" s="109">
        <v>0</v>
      </c>
      <c r="AA795" s="109">
        <v>0</v>
      </c>
      <c r="AB795" s="109">
        <v>0</v>
      </c>
      <c r="AC795" s="109">
        <v>1</v>
      </c>
      <c r="AD795" s="109">
        <v>0</v>
      </c>
      <c r="AE795" s="109">
        <v>0</v>
      </c>
      <c r="AF795" s="109">
        <v>0</v>
      </c>
      <c r="AG795" s="109">
        <v>0</v>
      </c>
    </row>
    <row r="796" spans="2:33" ht="15">
      <c r="B796" s="109"/>
      <c r="C796" s="109"/>
      <c r="D796" s="109">
        <v>2019</v>
      </c>
      <c r="E796" s="109">
        <v>0</v>
      </c>
      <c r="F796" s="109">
        <v>0</v>
      </c>
      <c r="G796" s="109">
        <v>0</v>
      </c>
      <c r="H796" s="109">
        <v>0</v>
      </c>
      <c r="I796" s="109">
        <v>0</v>
      </c>
      <c r="J796" s="109">
        <v>0</v>
      </c>
      <c r="K796" s="109">
        <v>0</v>
      </c>
      <c r="L796" s="109">
        <v>0</v>
      </c>
      <c r="M796" s="109">
        <v>0</v>
      </c>
      <c r="N796" s="109">
        <v>0</v>
      </c>
      <c r="O796" s="109">
        <v>0</v>
      </c>
      <c r="P796" s="109">
        <v>0</v>
      </c>
      <c r="Q796" s="109">
        <v>0</v>
      </c>
      <c r="R796" s="109">
        <v>0</v>
      </c>
      <c r="S796" s="109">
        <v>0</v>
      </c>
      <c r="T796" s="109">
        <v>0</v>
      </c>
      <c r="U796" s="112">
        <v>0</v>
      </c>
      <c r="V796" s="109">
        <v>0</v>
      </c>
      <c r="W796" s="109">
        <v>0</v>
      </c>
      <c r="X796" s="109">
        <v>0</v>
      </c>
      <c r="Y796" s="109">
        <v>0</v>
      </c>
      <c r="Z796" s="109">
        <v>0</v>
      </c>
      <c r="AA796" s="109">
        <v>0</v>
      </c>
      <c r="AB796" s="109">
        <v>0</v>
      </c>
      <c r="AC796" s="109">
        <v>0</v>
      </c>
      <c r="AD796" s="109">
        <v>0</v>
      </c>
      <c r="AE796" s="109">
        <v>0</v>
      </c>
      <c r="AF796" s="109">
        <v>0</v>
      </c>
      <c r="AG796" s="109">
        <v>0</v>
      </c>
    </row>
    <row r="797" spans="2:33" ht="15">
      <c r="B797" s="109"/>
      <c r="C797" s="109"/>
      <c r="D797" s="109">
        <v>2020</v>
      </c>
      <c r="E797" s="109"/>
      <c r="F797" s="109"/>
      <c r="G797" s="109"/>
      <c r="H797" s="109"/>
      <c r="I797" s="109"/>
      <c r="J797" s="109"/>
      <c r="K797" s="109"/>
      <c r="L797" s="109"/>
      <c r="M797" s="109"/>
      <c r="N797" s="109"/>
      <c r="O797" s="109"/>
      <c r="P797" s="109"/>
      <c r="Q797" s="109"/>
      <c r="R797" s="109"/>
      <c r="S797" s="109"/>
      <c r="T797" s="109"/>
      <c r="U797" s="109"/>
      <c r="V797" s="109"/>
      <c r="W797" s="109"/>
      <c r="X797" s="109"/>
      <c r="Y797" s="109"/>
      <c r="Z797" s="109"/>
      <c r="AA797" s="109"/>
      <c r="AB797" s="109"/>
      <c r="AC797" s="109"/>
      <c r="AD797" s="109"/>
      <c r="AE797" s="109"/>
      <c r="AF797" s="109"/>
      <c r="AG797" s="109"/>
    </row>
    <row r="798" spans="2:33" ht="15">
      <c r="B798" s="110" t="s">
        <v>132</v>
      </c>
      <c r="C798" s="110" t="s">
        <v>497</v>
      </c>
      <c r="D798" s="110">
        <v>2006</v>
      </c>
      <c r="E798" s="110">
        <v>0</v>
      </c>
      <c r="F798" s="110">
        <v>2</v>
      </c>
      <c r="G798" s="110">
        <v>0</v>
      </c>
      <c r="H798" s="110"/>
      <c r="I798" s="110"/>
      <c r="J798" s="110">
        <v>0</v>
      </c>
      <c r="K798" s="110">
        <v>1</v>
      </c>
      <c r="L798" s="110">
        <v>0</v>
      </c>
      <c r="M798" s="110"/>
      <c r="N798" s="110">
        <v>11</v>
      </c>
      <c r="O798" s="110">
        <v>0</v>
      </c>
      <c r="P798" s="110">
        <v>0</v>
      </c>
      <c r="Q798" s="110"/>
      <c r="R798" s="110"/>
      <c r="S798" s="110">
        <v>2</v>
      </c>
      <c r="T798" s="110">
        <v>0</v>
      </c>
      <c r="U798" s="110">
        <v>1</v>
      </c>
      <c r="V798" s="110">
        <v>0</v>
      </c>
      <c r="W798" s="110"/>
      <c r="X798" s="110">
        <v>0</v>
      </c>
      <c r="Y798" s="110">
        <v>0</v>
      </c>
      <c r="Z798" s="110">
        <v>0</v>
      </c>
      <c r="AA798" s="110">
        <v>8</v>
      </c>
      <c r="AB798" s="110"/>
      <c r="AC798" s="110">
        <v>0</v>
      </c>
      <c r="AD798" s="110"/>
      <c r="AE798" s="110"/>
      <c r="AF798" s="110"/>
      <c r="AG798" s="110">
        <v>0</v>
      </c>
    </row>
    <row r="799" spans="2:33" ht="15">
      <c r="B799" s="110"/>
      <c r="C799" s="110"/>
      <c r="D799" s="110">
        <v>2007</v>
      </c>
      <c r="E799" s="110">
        <v>0</v>
      </c>
      <c r="F799" s="110">
        <v>25</v>
      </c>
      <c r="G799" s="110">
        <v>0</v>
      </c>
      <c r="H799" s="110"/>
      <c r="I799" s="110">
        <v>0</v>
      </c>
      <c r="J799" s="110">
        <v>1</v>
      </c>
      <c r="K799" s="110">
        <v>4</v>
      </c>
      <c r="L799" s="110">
        <v>0</v>
      </c>
      <c r="M799" s="110">
        <v>0</v>
      </c>
      <c r="N799" s="110">
        <v>1</v>
      </c>
      <c r="O799" s="110">
        <v>0</v>
      </c>
      <c r="P799" s="110">
        <v>0</v>
      </c>
      <c r="Q799" s="110">
        <v>1</v>
      </c>
      <c r="R799" s="110"/>
      <c r="S799" s="110">
        <v>8</v>
      </c>
      <c r="T799" s="110">
        <v>0</v>
      </c>
      <c r="U799" s="110">
        <v>0</v>
      </c>
      <c r="V799" s="110">
        <v>0</v>
      </c>
      <c r="W799" s="110"/>
      <c r="X799" s="110">
        <v>0</v>
      </c>
      <c r="Y799" s="110">
        <v>0</v>
      </c>
      <c r="Z799" s="110">
        <v>0</v>
      </c>
      <c r="AA799" s="110">
        <v>11</v>
      </c>
      <c r="AB799" s="110">
        <v>0</v>
      </c>
      <c r="AC799" s="110">
        <v>0</v>
      </c>
      <c r="AD799" s="110">
        <v>0</v>
      </c>
      <c r="AE799" s="110">
        <v>0</v>
      </c>
      <c r="AF799" s="110">
        <v>2</v>
      </c>
      <c r="AG799" s="110">
        <v>0</v>
      </c>
    </row>
    <row r="800" spans="2:33" ht="15">
      <c r="B800" s="110"/>
      <c r="C800" s="110"/>
      <c r="D800" s="110">
        <v>2008</v>
      </c>
      <c r="E800" s="110">
        <v>0</v>
      </c>
      <c r="F800" s="110">
        <v>14</v>
      </c>
      <c r="G800" s="110">
        <v>0</v>
      </c>
      <c r="H800" s="110"/>
      <c r="I800" s="110">
        <v>0</v>
      </c>
      <c r="J800" s="110">
        <v>0</v>
      </c>
      <c r="K800" s="110">
        <v>0</v>
      </c>
      <c r="L800" s="110">
        <v>0</v>
      </c>
      <c r="M800" s="110">
        <v>0</v>
      </c>
      <c r="N800" s="110">
        <v>2</v>
      </c>
      <c r="O800" s="110">
        <v>0</v>
      </c>
      <c r="P800" s="110">
        <v>0</v>
      </c>
      <c r="Q800" s="110">
        <v>1</v>
      </c>
      <c r="R800" s="110"/>
      <c r="S800" s="110">
        <v>0</v>
      </c>
      <c r="T800" s="110">
        <v>0</v>
      </c>
      <c r="U800" s="110">
        <v>0</v>
      </c>
      <c r="V800" s="110">
        <v>0</v>
      </c>
      <c r="W800" s="110"/>
      <c r="X800" s="110">
        <v>0</v>
      </c>
      <c r="Y800" s="110">
        <v>0</v>
      </c>
      <c r="Z800" s="110">
        <v>0</v>
      </c>
      <c r="AA800" s="110">
        <v>2</v>
      </c>
      <c r="AB800" s="110">
        <v>0</v>
      </c>
      <c r="AC800" s="110">
        <v>0</v>
      </c>
      <c r="AD800" s="110">
        <v>0</v>
      </c>
      <c r="AE800" s="110">
        <v>4</v>
      </c>
      <c r="AF800" s="110">
        <v>0</v>
      </c>
      <c r="AG800" s="110">
        <v>0</v>
      </c>
    </row>
    <row r="801" spans="2:33" ht="15">
      <c r="B801" s="110"/>
      <c r="C801" s="110"/>
      <c r="D801" s="110">
        <v>2009</v>
      </c>
      <c r="E801" s="110">
        <v>2</v>
      </c>
      <c r="F801" s="110">
        <v>0</v>
      </c>
      <c r="G801" s="110">
        <v>0</v>
      </c>
      <c r="H801" s="110">
        <v>0</v>
      </c>
      <c r="I801" s="110">
        <v>0</v>
      </c>
      <c r="J801" s="110">
        <v>0</v>
      </c>
      <c r="K801" s="110">
        <v>3</v>
      </c>
      <c r="L801" s="110">
        <v>0</v>
      </c>
      <c r="M801" s="110">
        <v>0</v>
      </c>
      <c r="N801" s="110">
        <v>0</v>
      </c>
      <c r="O801" s="110">
        <v>0</v>
      </c>
      <c r="P801" s="110">
        <v>0</v>
      </c>
      <c r="Q801" s="110">
        <v>0</v>
      </c>
      <c r="R801" s="110"/>
      <c r="S801" s="110">
        <v>0</v>
      </c>
      <c r="T801" s="110">
        <v>0</v>
      </c>
      <c r="U801" s="110">
        <v>0</v>
      </c>
      <c r="V801" s="110">
        <v>0</v>
      </c>
      <c r="W801" s="110">
        <v>0</v>
      </c>
      <c r="X801" s="110">
        <v>2</v>
      </c>
      <c r="Y801" s="110">
        <v>0</v>
      </c>
      <c r="Z801" s="110">
        <v>0</v>
      </c>
      <c r="AA801" s="112">
        <v>20</v>
      </c>
      <c r="AB801" s="110">
        <v>0</v>
      </c>
      <c r="AC801" s="110">
        <v>0</v>
      </c>
      <c r="AD801" s="110">
        <v>0</v>
      </c>
      <c r="AE801" s="110">
        <v>1</v>
      </c>
      <c r="AF801" s="110">
        <v>0</v>
      </c>
      <c r="AG801" s="110">
        <v>0</v>
      </c>
    </row>
    <row r="802" spans="2:33" ht="15.75" thickBot="1">
      <c r="B802" s="110"/>
      <c r="C802" s="110"/>
      <c r="D802" s="110">
        <v>2010</v>
      </c>
      <c r="E802" s="110">
        <v>0</v>
      </c>
      <c r="F802" s="110">
        <v>0</v>
      </c>
      <c r="G802" s="110">
        <v>0</v>
      </c>
      <c r="H802" s="110">
        <v>0</v>
      </c>
      <c r="I802" s="110">
        <v>0</v>
      </c>
      <c r="J802" s="110">
        <v>0</v>
      </c>
      <c r="K802" s="110">
        <v>1</v>
      </c>
      <c r="L802" s="110">
        <v>0</v>
      </c>
      <c r="M802" s="110">
        <v>0</v>
      </c>
      <c r="N802" s="110">
        <v>0</v>
      </c>
      <c r="O802" s="110">
        <v>2</v>
      </c>
      <c r="P802" s="110">
        <v>0</v>
      </c>
      <c r="Q802" s="110">
        <v>2</v>
      </c>
      <c r="R802" s="110">
        <v>0</v>
      </c>
      <c r="S802" s="110">
        <v>0</v>
      </c>
      <c r="T802" s="110">
        <v>0</v>
      </c>
      <c r="U802" s="110">
        <v>0</v>
      </c>
      <c r="V802" s="110">
        <v>0</v>
      </c>
      <c r="W802" s="110">
        <v>0</v>
      </c>
      <c r="X802" s="110">
        <v>0</v>
      </c>
      <c r="Y802" s="110">
        <v>0</v>
      </c>
      <c r="Z802" s="110">
        <v>0</v>
      </c>
      <c r="AA802" s="112">
        <v>0</v>
      </c>
      <c r="AB802" s="110">
        <v>0</v>
      </c>
      <c r="AC802" s="110">
        <v>0</v>
      </c>
      <c r="AD802" s="110">
        <v>0</v>
      </c>
      <c r="AE802" s="110">
        <v>0</v>
      </c>
      <c r="AF802" s="110">
        <v>0</v>
      </c>
      <c r="AG802" s="110">
        <v>3</v>
      </c>
    </row>
    <row r="803" spans="2:33" ht="15.75" thickBot="1">
      <c r="B803" s="110"/>
      <c r="C803" s="110"/>
      <c r="D803" s="110">
        <v>2011</v>
      </c>
      <c r="E803" s="110">
        <v>0</v>
      </c>
      <c r="F803" s="110">
        <v>0</v>
      </c>
      <c r="G803" s="110">
        <v>0</v>
      </c>
      <c r="H803" s="110">
        <v>0</v>
      </c>
      <c r="I803" s="110">
        <v>0</v>
      </c>
      <c r="J803" s="110">
        <v>0</v>
      </c>
      <c r="K803" s="117">
        <v>6</v>
      </c>
      <c r="L803" s="110">
        <v>0</v>
      </c>
      <c r="M803" s="110">
        <v>0</v>
      </c>
      <c r="N803" s="110">
        <v>0</v>
      </c>
      <c r="O803" s="110">
        <v>0</v>
      </c>
      <c r="P803" s="110">
        <v>0</v>
      </c>
      <c r="Q803" s="112">
        <v>5</v>
      </c>
      <c r="R803" s="110">
        <v>0</v>
      </c>
      <c r="S803" s="110">
        <v>1</v>
      </c>
      <c r="T803" s="110">
        <v>0</v>
      </c>
      <c r="U803" s="110">
        <v>2</v>
      </c>
      <c r="V803" s="110">
        <v>0</v>
      </c>
      <c r="W803" s="110">
        <v>0</v>
      </c>
      <c r="X803" s="110">
        <v>0</v>
      </c>
      <c r="Y803" s="110">
        <v>0</v>
      </c>
      <c r="Z803" s="110">
        <v>0</v>
      </c>
      <c r="AA803" s="112">
        <v>2</v>
      </c>
      <c r="AB803" s="110">
        <v>0</v>
      </c>
      <c r="AC803" s="117">
        <v>5</v>
      </c>
      <c r="AD803" s="110">
        <v>0</v>
      </c>
      <c r="AE803" s="110">
        <v>0</v>
      </c>
      <c r="AF803" s="110">
        <v>0</v>
      </c>
      <c r="AG803" s="110">
        <v>0</v>
      </c>
    </row>
    <row r="804" spans="2:33" ht="15">
      <c r="B804" s="110"/>
      <c r="C804" s="110"/>
      <c r="D804" s="110">
        <v>2012</v>
      </c>
      <c r="E804" s="110">
        <v>0</v>
      </c>
      <c r="F804" s="110">
        <v>0</v>
      </c>
      <c r="G804" s="110">
        <v>0</v>
      </c>
      <c r="H804" s="110">
        <v>0</v>
      </c>
      <c r="I804" s="110">
        <v>0</v>
      </c>
      <c r="J804" s="110">
        <v>1</v>
      </c>
      <c r="K804" s="110">
        <v>0</v>
      </c>
      <c r="L804" s="110">
        <v>0</v>
      </c>
      <c r="M804" s="110">
        <v>0</v>
      </c>
      <c r="N804" s="110">
        <v>0</v>
      </c>
      <c r="O804" s="110">
        <v>0</v>
      </c>
      <c r="P804" s="110">
        <v>0</v>
      </c>
      <c r="Q804" s="110">
        <v>0</v>
      </c>
      <c r="R804" s="110">
        <v>0</v>
      </c>
      <c r="S804" s="110">
        <v>1</v>
      </c>
      <c r="T804" s="110">
        <v>0</v>
      </c>
      <c r="U804" s="110">
        <v>3</v>
      </c>
      <c r="V804" s="110">
        <v>0</v>
      </c>
      <c r="W804" s="110">
        <v>0</v>
      </c>
      <c r="X804" s="110">
        <v>0</v>
      </c>
      <c r="Y804" s="110">
        <v>0</v>
      </c>
      <c r="Z804" s="110">
        <v>0</v>
      </c>
      <c r="AA804" s="110">
        <v>0</v>
      </c>
      <c r="AB804" s="110">
        <v>0</v>
      </c>
      <c r="AC804" s="110">
        <v>0</v>
      </c>
      <c r="AD804" s="110">
        <v>0</v>
      </c>
      <c r="AE804" s="110">
        <v>0</v>
      </c>
      <c r="AF804" s="110">
        <v>0</v>
      </c>
      <c r="AG804" s="110">
        <v>0</v>
      </c>
    </row>
    <row r="805" spans="2:33" ht="15.75" thickBot="1">
      <c r="B805" s="110"/>
      <c r="C805" s="110"/>
      <c r="D805" s="110">
        <v>2013</v>
      </c>
      <c r="E805" s="110">
        <v>0</v>
      </c>
      <c r="F805" s="110">
        <v>0</v>
      </c>
      <c r="G805" s="110">
        <v>0</v>
      </c>
      <c r="H805" s="110">
        <v>0</v>
      </c>
      <c r="I805" s="110">
        <v>0</v>
      </c>
      <c r="J805" s="110">
        <v>0</v>
      </c>
      <c r="K805" s="110">
        <v>2</v>
      </c>
      <c r="L805" s="110">
        <v>0</v>
      </c>
      <c r="M805" s="110">
        <v>0</v>
      </c>
      <c r="N805" s="110">
        <v>0</v>
      </c>
      <c r="O805" s="110">
        <v>0</v>
      </c>
      <c r="P805" s="110">
        <v>0</v>
      </c>
      <c r="Q805" s="110">
        <v>0</v>
      </c>
      <c r="R805" s="110">
        <v>0</v>
      </c>
      <c r="S805" s="110">
        <v>0</v>
      </c>
      <c r="T805" s="110">
        <v>0</v>
      </c>
      <c r="U805" s="110">
        <v>0</v>
      </c>
      <c r="V805" s="110">
        <v>0</v>
      </c>
      <c r="W805" s="110">
        <v>0</v>
      </c>
      <c r="X805" s="110">
        <v>0</v>
      </c>
      <c r="Y805" s="110">
        <v>0</v>
      </c>
      <c r="Z805" s="110">
        <v>0</v>
      </c>
      <c r="AA805" s="112">
        <v>0</v>
      </c>
      <c r="AB805" s="110">
        <v>0</v>
      </c>
      <c r="AC805" s="110">
        <v>3</v>
      </c>
      <c r="AD805" s="110">
        <v>1</v>
      </c>
      <c r="AE805" s="110">
        <v>0</v>
      </c>
      <c r="AF805" s="110">
        <v>1</v>
      </c>
      <c r="AG805" s="110">
        <v>0</v>
      </c>
    </row>
    <row r="806" spans="2:33" ht="15.75" thickBot="1">
      <c r="B806" s="110"/>
      <c r="C806" s="110"/>
      <c r="D806" s="110">
        <v>2014</v>
      </c>
      <c r="E806" s="110">
        <v>0</v>
      </c>
      <c r="F806" s="110">
        <v>0</v>
      </c>
      <c r="G806" s="117">
        <v>4</v>
      </c>
      <c r="H806" s="110">
        <v>0</v>
      </c>
      <c r="I806" s="110">
        <v>0</v>
      </c>
      <c r="J806" s="110">
        <v>0</v>
      </c>
      <c r="K806" s="112">
        <v>6</v>
      </c>
      <c r="L806" s="110">
        <v>0</v>
      </c>
      <c r="M806" s="110">
        <v>0</v>
      </c>
      <c r="N806" s="110">
        <v>0</v>
      </c>
      <c r="O806" s="110">
        <v>0</v>
      </c>
      <c r="P806" s="110">
        <v>0</v>
      </c>
      <c r="Q806" s="110">
        <v>1</v>
      </c>
      <c r="R806" s="110">
        <v>0</v>
      </c>
      <c r="S806" s="110">
        <v>2</v>
      </c>
      <c r="T806" s="110">
        <v>0</v>
      </c>
      <c r="U806" s="110">
        <v>0</v>
      </c>
      <c r="V806" s="110">
        <v>0</v>
      </c>
      <c r="W806" s="110">
        <v>0</v>
      </c>
      <c r="X806" s="110">
        <v>0</v>
      </c>
      <c r="Y806" s="110">
        <v>0</v>
      </c>
      <c r="Z806" s="110">
        <v>0</v>
      </c>
      <c r="AA806" s="110">
        <v>0</v>
      </c>
      <c r="AB806" s="110">
        <v>0</v>
      </c>
      <c r="AC806" s="110">
        <v>1</v>
      </c>
      <c r="AD806" s="110">
        <v>0</v>
      </c>
      <c r="AE806" s="110">
        <v>0</v>
      </c>
      <c r="AF806" s="114">
        <v>7</v>
      </c>
      <c r="AG806" s="110">
        <v>0</v>
      </c>
    </row>
    <row r="807" spans="2:33" ht="15.75" thickBot="1">
      <c r="B807" s="110"/>
      <c r="C807" s="110"/>
      <c r="D807" s="110">
        <v>2015</v>
      </c>
      <c r="E807" s="110">
        <v>0</v>
      </c>
      <c r="F807" s="110">
        <v>0</v>
      </c>
      <c r="G807" s="110">
        <v>0</v>
      </c>
      <c r="H807" s="110">
        <v>0</v>
      </c>
      <c r="I807" s="110">
        <v>0</v>
      </c>
      <c r="J807" s="113">
        <v>6</v>
      </c>
      <c r="K807" s="110">
        <v>6</v>
      </c>
      <c r="L807" s="110">
        <v>0</v>
      </c>
      <c r="M807" s="110">
        <v>0</v>
      </c>
      <c r="N807" s="110">
        <v>0</v>
      </c>
      <c r="O807" s="110">
        <v>0</v>
      </c>
      <c r="P807" s="110">
        <v>0</v>
      </c>
      <c r="Q807" s="110">
        <v>1</v>
      </c>
      <c r="R807" s="110">
        <v>0</v>
      </c>
      <c r="S807" s="110">
        <v>0</v>
      </c>
      <c r="T807" s="110">
        <v>0</v>
      </c>
      <c r="U807" s="110">
        <v>1</v>
      </c>
      <c r="V807" s="110">
        <v>0</v>
      </c>
      <c r="W807" s="110">
        <v>0</v>
      </c>
      <c r="X807" s="110">
        <v>0</v>
      </c>
      <c r="Y807" s="110">
        <v>0</v>
      </c>
      <c r="Z807" s="110">
        <v>0</v>
      </c>
      <c r="AA807" s="110">
        <v>0</v>
      </c>
      <c r="AB807" s="110">
        <v>0</v>
      </c>
      <c r="AC807" s="110">
        <v>0</v>
      </c>
      <c r="AD807" s="110">
        <v>0</v>
      </c>
      <c r="AE807" s="110">
        <v>0</v>
      </c>
      <c r="AF807" s="110">
        <v>0</v>
      </c>
      <c r="AG807" s="110">
        <v>0</v>
      </c>
    </row>
    <row r="808" spans="2:33" ht="15.75" thickBot="1">
      <c r="B808" s="110"/>
      <c r="C808" s="110"/>
      <c r="D808" s="110">
        <v>2016</v>
      </c>
      <c r="E808" s="110">
        <v>0</v>
      </c>
      <c r="F808" s="110">
        <v>0</v>
      </c>
      <c r="G808" s="110">
        <v>0</v>
      </c>
      <c r="H808" s="110">
        <v>0</v>
      </c>
      <c r="I808" s="110">
        <v>0</v>
      </c>
      <c r="J808" s="110">
        <v>0</v>
      </c>
      <c r="K808" s="110">
        <v>0</v>
      </c>
      <c r="L808" s="118">
        <v>8</v>
      </c>
      <c r="M808" s="110">
        <v>0</v>
      </c>
      <c r="N808" s="110">
        <v>0</v>
      </c>
      <c r="O808" s="110">
        <v>0</v>
      </c>
      <c r="P808" s="110">
        <v>0</v>
      </c>
      <c r="Q808" s="110">
        <v>0</v>
      </c>
      <c r="R808" s="110">
        <v>0</v>
      </c>
      <c r="S808" s="110">
        <v>0</v>
      </c>
      <c r="T808" s="110">
        <v>0</v>
      </c>
      <c r="U808" s="110">
        <v>0</v>
      </c>
      <c r="V808" s="110">
        <v>0</v>
      </c>
      <c r="W808" s="110">
        <v>0</v>
      </c>
      <c r="X808" s="110">
        <v>0</v>
      </c>
      <c r="Y808" s="110">
        <v>0</v>
      </c>
      <c r="Z808" s="110">
        <v>0</v>
      </c>
      <c r="AA808" s="110">
        <v>0</v>
      </c>
      <c r="AB808" s="110">
        <v>0</v>
      </c>
      <c r="AC808" s="110">
        <v>0</v>
      </c>
      <c r="AD808" s="110">
        <v>0</v>
      </c>
      <c r="AE808" s="110">
        <v>0</v>
      </c>
      <c r="AF808" s="110">
        <v>1</v>
      </c>
      <c r="AG808" s="110">
        <v>0</v>
      </c>
    </row>
    <row r="809" spans="2:33" ht="15.75" thickBot="1">
      <c r="B809" s="110"/>
      <c r="C809" s="110"/>
      <c r="D809" s="110">
        <v>2017</v>
      </c>
      <c r="E809" s="110">
        <v>0</v>
      </c>
      <c r="F809" s="110">
        <v>0</v>
      </c>
      <c r="G809" s="110">
        <v>0</v>
      </c>
      <c r="H809" s="110">
        <v>0</v>
      </c>
      <c r="I809" s="110">
        <v>0</v>
      </c>
      <c r="J809" s="110">
        <v>0</v>
      </c>
      <c r="K809" s="110">
        <v>0</v>
      </c>
      <c r="L809" s="110">
        <v>0</v>
      </c>
      <c r="M809" s="110">
        <v>0</v>
      </c>
      <c r="N809" s="110">
        <v>0</v>
      </c>
      <c r="O809" s="110">
        <v>0</v>
      </c>
      <c r="P809" s="110">
        <v>0</v>
      </c>
      <c r="Q809" s="110">
        <v>0</v>
      </c>
      <c r="R809" s="110">
        <v>0</v>
      </c>
      <c r="S809" s="110">
        <v>0</v>
      </c>
      <c r="T809" s="110">
        <v>0</v>
      </c>
      <c r="U809" s="110">
        <v>0</v>
      </c>
      <c r="V809" s="110">
        <v>0</v>
      </c>
      <c r="W809" s="110">
        <v>0</v>
      </c>
      <c r="X809" s="110">
        <v>0</v>
      </c>
      <c r="Y809" s="110">
        <v>0</v>
      </c>
      <c r="Z809" s="110">
        <v>0</v>
      </c>
      <c r="AA809" s="110">
        <v>3</v>
      </c>
      <c r="AB809" s="110">
        <v>0</v>
      </c>
      <c r="AC809" s="110">
        <v>1</v>
      </c>
      <c r="AD809" s="110">
        <v>0</v>
      </c>
      <c r="AE809" s="110">
        <v>0</v>
      </c>
      <c r="AF809" s="110">
        <v>0</v>
      </c>
      <c r="AG809" s="110">
        <v>0</v>
      </c>
    </row>
    <row r="810" spans="2:33" ht="15.75" thickBot="1">
      <c r="B810" s="110"/>
      <c r="C810" s="110"/>
      <c r="D810" s="110">
        <v>2018</v>
      </c>
      <c r="E810" s="110">
        <v>0</v>
      </c>
      <c r="F810" s="110">
        <v>0</v>
      </c>
      <c r="G810" s="110">
        <v>0</v>
      </c>
      <c r="H810" s="110">
        <v>0</v>
      </c>
      <c r="I810" s="110">
        <v>0</v>
      </c>
      <c r="J810" s="110">
        <v>0</v>
      </c>
      <c r="K810" s="110">
        <v>5</v>
      </c>
      <c r="L810" s="110">
        <v>0</v>
      </c>
      <c r="M810" s="112">
        <v>6</v>
      </c>
      <c r="N810" s="110">
        <v>0</v>
      </c>
      <c r="O810" s="110">
        <v>1</v>
      </c>
      <c r="P810" s="110">
        <v>0</v>
      </c>
      <c r="Q810" s="110">
        <v>0</v>
      </c>
      <c r="R810" s="110">
        <v>0</v>
      </c>
      <c r="S810" s="110">
        <v>0</v>
      </c>
      <c r="T810" s="110">
        <v>0</v>
      </c>
      <c r="U810" s="116">
        <v>20</v>
      </c>
      <c r="V810" s="110">
        <v>0</v>
      </c>
      <c r="W810" s="110">
        <v>0</v>
      </c>
      <c r="X810" s="110">
        <v>0</v>
      </c>
      <c r="Y810" s="110">
        <v>0</v>
      </c>
      <c r="Z810" s="110">
        <v>0</v>
      </c>
      <c r="AA810" s="110">
        <v>3</v>
      </c>
      <c r="AB810" s="110">
        <v>0</v>
      </c>
      <c r="AC810" s="110">
        <v>1</v>
      </c>
      <c r="AD810" s="110">
        <v>0</v>
      </c>
      <c r="AE810" s="110">
        <v>0</v>
      </c>
      <c r="AF810" s="110">
        <v>0</v>
      </c>
      <c r="AG810" s="110">
        <v>0</v>
      </c>
    </row>
    <row r="811" spans="2:33" ht="15">
      <c r="B811" s="110"/>
      <c r="C811" s="110"/>
      <c r="D811" s="110">
        <v>2019</v>
      </c>
      <c r="E811" s="110">
        <v>1</v>
      </c>
      <c r="F811" s="110">
        <v>0</v>
      </c>
      <c r="G811" s="110">
        <v>0</v>
      </c>
      <c r="H811" s="110">
        <v>0</v>
      </c>
      <c r="I811" s="110">
        <v>0</v>
      </c>
      <c r="J811" s="110">
        <v>1</v>
      </c>
      <c r="K811" s="110">
        <v>5</v>
      </c>
      <c r="L811" s="110">
        <v>0</v>
      </c>
      <c r="M811" s="110">
        <v>0</v>
      </c>
      <c r="N811" s="110">
        <v>0</v>
      </c>
      <c r="O811" s="110">
        <v>0</v>
      </c>
      <c r="P811" s="110">
        <v>0</v>
      </c>
      <c r="Q811" s="110">
        <v>0</v>
      </c>
      <c r="R811" s="110">
        <v>0</v>
      </c>
      <c r="S811" s="110">
        <v>0</v>
      </c>
      <c r="T811" s="110">
        <v>0</v>
      </c>
      <c r="U811" s="112">
        <v>0</v>
      </c>
      <c r="V811" s="110">
        <v>0</v>
      </c>
      <c r="W811" s="110">
        <v>0</v>
      </c>
      <c r="X811" s="110">
        <v>0</v>
      </c>
      <c r="Y811" s="110">
        <v>0</v>
      </c>
      <c r="Z811" s="110">
        <v>0</v>
      </c>
      <c r="AA811" s="110">
        <v>0</v>
      </c>
      <c r="AB811" s="110">
        <v>0</v>
      </c>
      <c r="AC811" s="110">
        <v>0</v>
      </c>
      <c r="AD811" s="110">
        <v>0</v>
      </c>
      <c r="AE811" s="111">
        <v>5</v>
      </c>
      <c r="AF811" s="114">
        <v>4</v>
      </c>
      <c r="AG811" s="110">
        <v>0</v>
      </c>
    </row>
    <row r="812" spans="2:33" ht="15">
      <c r="B812" s="110"/>
      <c r="C812" s="110"/>
      <c r="D812" s="110">
        <v>2020</v>
      </c>
      <c r="E812" s="110"/>
      <c r="F812" s="110"/>
      <c r="G812" s="110"/>
      <c r="H812" s="110"/>
      <c r="I812" s="110"/>
      <c r="J812" s="110"/>
      <c r="K812" s="110"/>
      <c r="L812" s="110"/>
      <c r="M812" s="110"/>
      <c r="N812" s="110"/>
      <c r="O812" s="110"/>
      <c r="P812" s="110"/>
      <c r="Q812" s="110"/>
      <c r="R812" s="110"/>
      <c r="S812" s="110"/>
      <c r="T812" s="110"/>
      <c r="U812" s="110"/>
      <c r="V812" s="110"/>
      <c r="W812" s="110"/>
      <c r="X812" s="110"/>
      <c r="Y812" s="110"/>
      <c r="Z812" s="110"/>
      <c r="AA812" s="110"/>
      <c r="AB812" s="110"/>
      <c r="AC812" s="110"/>
      <c r="AD812" s="110"/>
      <c r="AE812" s="110"/>
      <c r="AF812" s="110"/>
      <c r="AG812" s="110"/>
    </row>
    <row r="813" spans="2:33" ht="15">
      <c r="B813" s="109" t="s">
        <v>133</v>
      </c>
      <c r="C813" s="109" t="s">
        <v>498</v>
      </c>
      <c r="D813" s="109">
        <v>2006</v>
      </c>
      <c r="E813" s="109">
        <v>10</v>
      </c>
      <c r="F813" s="109">
        <v>2</v>
      </c>
      <c r="G813" s="114">
        <v>29</v>
      </c>
      <c r="H813" s="109"/>
      <c r="I813" s="109"/>
      <c r="J813" s="109">
        <v>11</v>
      </c>
      <c r="K813" s="109">
        <v>14</v>
      </c>
      <c r="L813" s="109">
        <v>4</v>
      </c>
      <c r="M813" s="109"/>
      <c r="N813" s="109">
        <v>1</v>
      </c>
      <c r="O813" s="109">
        <v>8</v>
      </c>
      <c r="P813" s="109">
        <v>1</v>
      </c>
      <c r="Q813" s="109">
        <v>12</v>
      </c>
      <c r="R813" s="109"/>
      <c r="S813" s="109">
        <v>17</v>
      </c>
      <c r="T813" s="109">
        <v>0</v>
      </c>
      <c r="U813" s="109">
        <v>20</v>
      </c>
      <c r="V813" s="109">
        <v>0</v>
      </c>
      <c r="W813" s="109"/>
      <c r="X813" s="109">
        <v>0</v>
      </c>
      <c r="Y813" s="109">
        <v>2</v>
      </c>
      <c r="Z813" s="109">
        <v>1</v>
      </c>
      <c r="AA813" s="109">
        <v>0</v>
      </c>
      <c r="AB813" s="109">
        <v>8</v>
      </c>
      <c r="AC813" s="114">
        <v>28</v>
      </c>
      <c r="AD813" s="109">
        <v>1</v>
      </c>
      <c r="AE813" s="109"/>
      <c r="AF813" s="109">
        <v>6</v>
      </c>
      <c r="AG813" s="109">
        <v>1</v>
      </c>
    </row>
    <row r="814" spans="2:33" ht="15">
      <c r="B814" s="109"/>
      <c r="C814" s="109"/>
      <c r="D814" s="109">
        <v>2007</v>
      </c>
      <c r="E814" s="109">
        <v>7</v>
      </c>
      <c r="F814" s="109">
        <v>14</v>
      </c>
      <c r="G814" s="109">
        <v>6</v>
      </c>
      <c r="H814" s="109"/>
      <c r="I814" s="109">
        <v>0</v>
      </c>
      <c r="J814" s="109">
        <v>16</v>
      </c>
      <c r="K814" s="109">
        <v>13</v>
      </c>
      <c r="L814" s="109">
        <v>1</v>
      </c>
      <c r="M814" s="109">
        <v>0</v>
      </c>
      <c r="N814" s="109">
        <v>1</v>
      </c>
      <c r="O814" s="109">
        <v>10</v>
      </c>
      <c r="P814" s="109">
        <v>0</v>
      </c>
      <c r="Q814" s="109">
        <v>9</v>
      </c>
      <c r="R814" s="109"/>
      <c r="S814" s="109">
        <v>26</v>
      </c>
      <c r="T814" s="109">
        <v>0</v>
      </c>
      <c r="U814" s="109">
        <v>10</v>
      </c>
      <c r="V814" s="109">
        <v>0</v>
      </c>
      <c r="W814" s="109"/>
      <c r="X814" s="109">
        <v>1</v>
      </c>
      <c r="Y814" s="109">
        <v>2</v>
      </c>
      <c r="Z814" s="109">
        <v>0</v>
      </c>
      <c r="AA814" s="109">
        <v>0</v>
      </c>
      <c r="AB814" s="109">
        <v>2</v>
      </c>
      <c r="AC814" s="109">
        <v>6</v>
      </c>
      <c r="AD814" s="109">
        <v>1</v>
      </c>
      <c r="AE814" s="109">
        <v>1</v>
      </c>
      <c r="AF814" s="109">
        <v>2</v>
      </c>
      <c r="AG814" s="109">
        <v>2</v>
      </c>
    </row>
    <row r="815" spans="2:33" ht="15">
      <c r="B815" s="109"/>
      <c r="C815" s="109"/>
      <c r="D815" s="109">
        <v>2008</v>
      </c>
      <c r="E815" s="109">
        <v>2</v>
      </c>
      <c r="F815" s="109">
        <v>12</v>
      </c>
      <c r="G815" s="109">
        <v>3</v>
      </c>
      <c r="H815" s="109"/>
      <c r="I815" s="109">
        <v>1</v>
      </c>
      <c r="J815" s="109">
        <v>12</v>
      </c>
      <c r="K815" s="109">
        <v>9</v>
      </c>
      <c r="L815" s="109">
        <v>3</v>
      </c>
      <c r="M815" s="109">
        <v>0</v>
      </c>
      <c r="N815" s="109">
        <v>3</v>
      </c>
      <c r="O815" s="109">
        <v>3</v>
      </c>
      <c r="P815" s="109">
        <v>0</v>
      </c>
      <c r="Q815" s="109">
        <v>13</v>
      </c>
      <c r="R815" s="109"/>
      <c r="S815" s="109">
        <v>24</v>
      </c>
      <c r="T815" s="109">
        <v>0</v>
      </c>
      <c r="U815" s="109">
        <v>5</v>
      </c>
      <c r="V815" s="109">
        <v>0</v>
      </c>
      <c r="W815" s="109"/>
      <c r="X815" s="109">
        <v>2</v>
      </c>
      <c r="Y815" s="109">
        <v>0</v>
      </c>
      <c r="Z815" s="109">
        <v>1</v>
      </c>
      <c r="AA815" s="109">
        <v>0</v>
      </c>
      <c r="AB815" s="109">
        <v>2</v>
      </c>
      <c r="AC815" s="109">
        <v>18</v>
      </c>
      <c r="AD815" s="109">
        <v>3</v>
      </c>
      <c r="AE815" s="109">
        <v>1</v>
      </c>
      <c r="AF815" s="109">
        <v>5</v>
      </c>
      <c r="AG815" s="109">
        <v>1</v>
      </c>
    </row>
    <row r="816" spans="2:33" ht="15.75" thickBot="1">
      <c r="B816" s="109"/>
      <c r="C816" s="109"/>
      <c r="D816" s="109">
        <v>2009</v>
      </c>
      <c r="E816" s="109">
        <v>6</v>
      </c>
      <c r="F816" s="109">
        <v>3</v>
      </c>
      <c r="G816" s="111">
        <v>9</v>
      </c>
      <c r="H816" s="109">
        <v>12</v>
      </c>
      <c r="I816" s="109">
        <v>1</v>
      </c>
      <c r="J816" s="109">
        <v>9</v>
      </c>
      <c r="K816" s="109">
        <v>10</v>
      </c>
      <c r="L816" s="109">
        <v>2</v>
      </c>
      <c r="M816" s="109">
        <v>0</v>
      </c>
      <c r="N816" s="109">
        <v>0</v>
      </c>
      <c r="O816" s="109">
        <v>2</v>
      </c>
      <c r="P816" s="109">
        <v>0</v>
      </c>
      <c r="Q816" s="109">
        <v>12</v>
      </c>
      <c r="R816" s="109"/>
      <c r="S816" s="109">
        <v>43</v>
      </c>
      <c r="T816" s="109">
        <v>1</v>
      </c>
      <c r="U816" s="109">
        <v>17</v>
      </c>
      <c r="V816" s="109">
        <v>0</v>
      </c>
      <c r="W816" s="109">
        <v>0</v>
      </c>
      <c r="X816" s="109">
        <v>0</v>
      </c>
      <c r="Y816" s="109">
        <v>1</v>
      </c>
      <c r="Z816" s="109">
        <v>1</v>
      </c>
      <c r="AA816" s="112">
        <v>26</v>
      </c>
      <c r="AB816" s="109">
        <v>4</v>
      </c>
      <c r="AC816" s="109">
        <v>17</v>
      </c>
      <c r="AD816" s="109">
        <v>2</v>
      </c>
      <c r="AE816" s="109">
        <v>1</v>
      </c>
      <c r="AF816" s="109">
        <v>0</v>
      </c>
      <c r="AG816" s="109">
        <v>2</v>
      </c>
    </row>
    <row r="817" spans="2:33" ht="15.75" thickBot="1">
      <c r="B817" s="109"/>
      <c r="C817" s="109"/>
      <c r="D817" s="109">
        <v>2010</v>
      </c>
      <c r="E817" s="109">
        <v>2</v>
      </c>
      <c r="F817" s="109">
        <v>2</v>
      </c>
      <c r="G817" s="109">
        <v>0</v>
      </c>
      <c r="H817" s="109">
        <v>3</v>
      </c>
      <c r="I817" s="109">
        <v>0</v>
      </c>
      <c r="J817" s="109">
        <v>5</v>
      </c>
      <c r="K817" s="109">
        <v>4</v>
      </c>
      <c r="L817" s="109">
        <v>1</v>
      </c>
      <c r="M817" s="109">
        <v>0</v>
      </c>
      <c r="N817" s="109">
        <v>0</v>
      </c>
      <c r="O817" s="117">
        <v>12</v>
      </c>
      <c r="P817" s="109">
        <v>0</v>
      </c>
      <c r="Q817" s="109">
        <v>10</v>
      </c>
      <c r="R817" s="109">
        <v>2</v>
      </c>
      <c r="S817" s="109">
        <v>29</v>
      </c>
      <c r="T817" s="109">
        <v>0</v>
      </c>
      <c r="U817" s="109">
        <v>6</v>
      </c>
      <c r="V817" s="109">
        <v>0</v>
      </c>
      <c r="W817" s="109">
        <v>0</v>
      </c>
      <c r="X817" s="109">
        <v>0</v>
      </c>
      <c r="Y817" s="109">
        <v>2</v>
      </c>
      <c r="Z817" s="109">
        <v>0</v>
      </c>
      <c r="AA817" s="109">
        <v>26</v>
      </c>
      <c r="AB817" s="109">
        <v>3</v>
      </c>
      <c r="AC817" s="109">
        <v>12</v>
      </c>
      <c r="AD817" s="109">
        <v>2</v>
      </c>
      <c r="AE817" s="109">
        <v>1</v>
      </c>
      <c r="AF817" s="114">
        <v>6</v>
      </c>
      <c r="AG817" s="109">
        <v>4</v>
      </c>
    </row>
    <row r="818" spans="2:33" ht="15.75" thickBot="1">
      <c r="B818" s="109"/>
      <c r="C818" s="109"/>
      <c r="D818" s="109">
        <v>2011</v>
      </c>
      <c r="E818" s="109">
        <v>3</v>
      </c>
      <c r="F818" s="109">
        <v>3</v>
      </c>
      <c r="G818" s="112">
        <v>14</v>
      </c>
      <c r="H818" s="109">
        <v>13</v>
      </c>
      <c r="I818" s="109">
        <v>0</v>
      </c>
      <c r="J818" s="109">
        <v>5</v>
      </c>
      <c r="K818" s="109">
        <v>4</v>
      </c>
      <c r="L818" s="109">
        <v>3</v>
      </c>
      <c r="M818" s="109">
        <v>0</v>
      </c>
      <c r="N818" s="109">
        <v>0</v>
      </c>
      <c r="O818" s="109">
        <v>5</v>
      </c>
      <c r="P818" s="109">
        <v>3</v>
      </c>
      <c r="Q818" s="109">
        <v>7</v>
      </c>
      <c r="R818" s="109">
        <v>0</v>
      </c>
      <c r="S818" s="109">
        <v>30</v>
      </c>
      <c r="T818" s="109">
        <v>0</v>
      </c>
      <c r="U818" s="116">
        <v>2</v>
      </c>
      <c r="V818" s="109">
        <v>0</v>
      </c>
      <c r="W818" s="109">
        <v>0</v>
      </c>
      <c r="X818" s="109">
        <v>0</v>
      </c>
      <c r="Y818" s="109">
        <v>0</v>
      </c>
      <c r="Z818" s="109">
        <v>0</v>
      </c>
      <c r="AA818" s="109">
        <v>22</v>
      </c>
      <c r="AB818" s="109">
        <v>2</v>
      </c>
      <c r="AC818" s="109">
        <v>10</v>
      </c>
      <c r="AD818" s="109">
        <v>1</v>
      </c>
      <c r="AE818" s="109">
        <v>0</v>
      </c>
      <c r="AF818" s="109">
        <v>3</v>
      </c>
      <c r="AG818" s="109">
        <v>1</v>
      </c>
    </row>
    <row r="819" spans="2:33" ht="15">
      <c r="B819" s="109"/>
      <c r="C819" s="109"/>
      <c r="D819" s="109">
        <v>2012</v>
      </c>
      <c r="E819" s="109">
        <v>5</v>
      </c>
      <c r="F819" s="109">
        <v>1</v>
      </c>
      <c r="G819" s="109">
        <v>8</v>
      </c>
      <c r="H819" s="112">
        <v>2</v>
      </c>
      <c r="I819" s="109">
        <v>0</v>
      </c>
      <c r="J819" s="109">
        <v>6</v>
      </c>
      <c r="K819" s="109">
        <v>9</v>
      </c>
      <c r="L819" s="109">
        <v>1</v>
      </c>
      <c r="M819" s="109">
        <v>0</v>
      </c>
      <c r="N819" s="109">
        <v>0</v>
      </c>
      <c r="O819" s="109">
        <v>3</v>
      </c>
      <c r="P819" s="109">
        <v>0</v>
      </c>
      <c r="Q819" s="109">
        <v>3</v>
      </c>
      <c r="R819" s="112">
        <v>4</v>
      </c>
      <c r="S819" s="109">
        <v>40</v>
      </c>
      <c r="T819" s="109">
        <v>0</v>
      </c>
      <c r="U819" s="109">
        <v>2</v>
      </c>
      <c r="V819" s="109">
        <v>0</v>
      </c>
      <c r="W819" s="109">
        <v>0</v>
      </c>
      <c r="X819" s="109">
        <v>0</v>
      </c>
      <c r="Y819" s="109">
        <v>0</v>
      </c>
      <c r="Z819" s="109">
        <v>0</v>
      </c>
      <c r="AA819" s="109">
        <v>20</v>
      </c>
      <c r="AB819" s="109">
        <v>1</v>
      </c>
      <c r="AC819" s="109">
        <v>11</v>
      </c>
      <c r="AD819" s="109">
        <v>0</v>
      </c>
      <c r="AE819" s="109">
        <v>0</v>
      </c>
      <c r="AF819" s="109">
        <v>7</v>
      </c>
      <c r="AG819" s="109">
        <v>1</v>
      </c>
    </row>
    <row r="820" spans="2:33" ht="15">
      <c r="B820" s="109"/>
      <c r="C820" s="109"/>
      <c r="D820" s="109">
        <v>2013</v>
      </c>
      <c r="E820" s="109">
        <v>7</v>
      </c>
      <c r="F820" s="109">
        <v>0</v>
      </c>
      <c r="G820" s="109">
        <v>3</v>
      </c>
      <c r="H820" s="109">
        <v>4</v>
      </c>
      <c r="I820" s="109">
        <v>0</v>
      </c>
      <c r="J820" s="109">
        <v>4</v>
      </c>
      <c r="K820" s="109">
        <v>4</v>
      </c>
      <c r="L820" s="109">
        <v>0</v>
      </c>
      <c r="M820" s="109">
        <v>0</v>
      </c>
      <c r="N820" s="109">
        <v>0</v>
      </c>
      <c r="O820" s="109">
        <v>1</v>
      </c>
      <c r="P820" s="109">
        <v>0</v>
      </c>
      <c r="Q820" s="109">
        <v>5</v>
      </c>
      <c r="R820" s="109">
        <v>1</v>
      </c>
      <c r="S820" s="112">
        <v>16</v>
      </c>
      <c r="T820" s="109">
        <v>0</v>
      </c>
      <c r="U820" s="109">
        <v>3</v>
      </c>
      <c r="V820" s="109">
        <v>0</v>
      </c>
      <c r="W820" s="109">
        <v>0</v>
      </c>
      <c r="X820" s="109">
        <v>0</v>
      </c>
      <c r="Y820" s="111">
        <v>9</v>
      </c>
      <c r="Z820" s="109">
        <v>1</v>
      </c>
      <c r="AA820" s="112">
        <v>8</v>
      </c>
      <c r="AB820" s="109">
        <v>3</v>
      </c>
      <c r="AC820" s="109">
        <v>5</v>
      </c>
      <c r="AD820" s="109">
        <v>0</v>
      </c>
      <c r="AE820" s="109">
        <v>0</v>
      </c>
      <c r="AF820" s="109">
        <v>3</v>
      </c>
      <c r="AG820" s="109">
        <v>1</v>
      </c>
    </row>
    <row r="821" spans="2:33" ht="15">
      <c r="B821" s="109"/>
      <c r="C821" s="109"/>
      <c r="D821" s="109">
        <v>2014</v>
      </c>
      <c r="E821" s="109">
        <v>7</v>
      </c>
      <c r="F821" s="109">
        <v>1</v>
      </c>
      <c r="G821" s="109">
        <v>7</v>
      </c>
      <c r="H821" s="112">
        <v>12</v>
      </c>
      <c r="I821" s="109">
        <v>0</v>
      </c>
      <c r="J821" s="109">
        <v>0</v>
      </c>
      <c r="K821" s="109">
        <v>3</v>
      </c>
      <c r="L821" s="109">
        <v>1</v>
      </c>
      <c r="M821" s="109">
        <v>0</v>
      </c>
      <c r="N821" s="109">
        <v>0</v>
      </c>
      <c r="O821" s="109">
        <v>4</v>
      </c>
      <c r="P821" s="109">
        <v>1</v>
      </c>
      <c r="Q821" s="109">
        <v>8</v>
      </c>
      <c r="R821" s="109">
        <v>3</v>
      </c>
      <c r="S821" s="112">
        <v>14</v>
      </c>
      <c r="T821" s="109">
        <v>0</v>
      </c>
      <c r="U821" s="109">
        <v>1</v>
      </c>
      <c r="V821" s="109">
        <v>0</v>
      </c>
      <c r="W821" s="109">
        <v>0</v>
      </c>
      <c r="X821" s="109">
        <v>0</v>
      </c>
      <c r="Y821" s="109">
        <v>0</v>
      </c>
      <c r="Z821" s="109">
        <v>0</v>
      </c>
      <c r="AA821" s="112">
        <v>6</v>
      </c>
      <c r="AB821" s="112">
        <v>9</v>
      </c>
      <c r="AC821" s="112">
        <v>1</v>
      </c>
      <c r="AD821" s="109">
        <v>0</v>
      </c>
      <c r="AE821" s="109">
        <v>0</v>
      </c>
      <c r="AF821" s="109">
        <v>5</v>
      </c>
      <c r="AG821" s="109">
        <v>1</v>
      </c>
    </row>
    <row r="822" spans="2:33" ht="15.75" thickBot="1">
      <c r="B822" s="109"/>
      <c r="C822" s="109"/>
      <c r="D822" s="109">
        <v>2015</v>
      </c>
      <c r="E822" s="109">
        <v>7</v>
      </c>
      <c r="F822" s="109">
        <v>0</v>
      </c>
      <c r="G822" s="109">
        <v>4</v>
      </c>
      <c r="H822" s="109">
        <v>7</v>
      </c>
      <c r="I822" s="109">
        <v>0</v>
      </c>
      <c r="J822" s="109">
        <v>4</v>
      </c>
      <c r="K822" s="109">
        <v>8</v>
      </c>
      <c r="L822" s="109">
        <v>0</v>
      </c>
      <c r="M822" s="109">
        <v>0</v>
      </c>
      <c r="N822" s="109">
        <v>1</v>
      </c>
      <c r="O822" s="109">
        <v>2</v>
      </c>
      <c r="P822" s="109">
        <v>0</v>
      </c>
      <c r="Q822" s="109">
        <v>5</v>
      </c>
      <c r="R822" s="109">
        <v>1</v>
      </c>
      <c r="S822" s="114">
        <v>7</v>
      </c>
      <c r="T822" s="109">
        <v>0</v>
      </c>
      <c r="U822" s="112">
        <v>6</v>
      </c>
      <c r="V822" s="109">
        <v>0</v>
      </c>
      <c r="W822" s="109">
        <v>0</v>
      </c>
      <c r="X822" s="109">
        <v>0</v>
      </c>
      <c r="Y822" s="109">
        <v>1</v>
      </c>
      <c r="Z822" s="109">
        <v>0</v>
      </c>
      <c r="AA822" s="112">
        <v>4</v>
      </c>
      <c r="AB822" s="109">
        <v>0</v>
      </c>
      <c r="AC822" s="109">
        <v>4</v>
      </c>
      <c r="AD822" s="109">
        <v>1</v>
      </c>
      <c r="AE822" s="109">
        <v>0</v>
      </c>
      <c r="AF822" s="109">
        <v>4</v>
      </c>
      <c r="AG822" s="109">
        <v>2</v>
      </c>
    </row>
    <row r="823" spans="2:33" ht="15.75" thickBot="1">
      <c r="B823" s="109"/>
      <c r="C823" s="109"/>
      <c r="D823" s="109">
        <v>2016</v>
      </c>
      <c r="E823" s="112">
        <v>13</v>
      </c>
      <c r="F823" s="109">
        <v>0</v>
      </c>
      <c r="G823" s="109">
        <v>4</v>
      </c>
      <c r="H823" s="109">
        <v>2</v>
      </c>
      <c r="I823" s="109">
        <v>0</v>
      </c>
      <c r="J823" s="109">
        <v>6</v>
      </c>
      <c r="K823" s="109">
        <v>6</v>
      </c>
      <c r="L823" s="118">
        <v>4</v>
      </c>
      <c r="M823" s="109">
        <v>0</v>
      </c>
      <c r="N823" s="109">
        <v>1</v>
      </c>
      <c r="O823" s="109">
        <v>1</v>
      </c>
      <c r="P823" s="109">
        <v>0</v>
      </c>
      <c r="Q823" s="109">
        <v>8</v>
      </c>
      <c r="R823" s="109">
        <v>1</v>
      </c>
      <c r="S823" s="109">
        <v>17</v>
      </c>
      <c r="T823" s="109">
        <v>0</v>
      </c>
      <c r="U823" s="109">
        <v>3</v>
      </c>
      <c r="V823" s="109">
        <v>0</v>
      </c>
      <c r="W823" s="109">
        <v>0</v>
      </c>
      <c r="X823" s="109">
        <v>0</v>
      </c>
      <c r="Y823" s="109">
        <v>0</v>
      </c>
      <c r="Z823" s="109">
        <v>0</v>
      </c>
      <c r="AA823" s="109">
        <v>4</v>
      </c>
      <c r="AB823" s="109">
        <v>2</v>
      </c>
      <c r="AC823" s="112">
        <v>0</v>
      </c>
      <c r="AD823" s="109">
        <v>0</v>
      </c>
      <c r="AE823" s="109">
        <v>0</v>
      </c>
      <c r="AF823" s="109">
        <v>6</v>
      </c>
      <c r="AG823" s="112">
        <v>4</v>
      </c>
    </row>
    <row r="824" spans="2:33" ht="15.75" thickBot="1">
      <c r="B824" s="109"/>
      <c r="C824" s="109"/>
      <c r="D824" s="109">
        <v>2017</v>
      </c>
      <c r="E824" s="109">
        <v>5</v>
      </c>
      <c r="F824" s="109">
        <v>0</v>
      </c>
      <c r="G824" s="116">
        <v>12</v>
      </c>
      <c r="H824" s="109">
        <v>2</v>
      </c>
      <c r="I824" s="109">
        <v>0</v>
      </c>
      <c r="J824" s="109">
        <v>4</v>
      </c>
      <c r="K824" s="109">
        <v>6</v>
      </c>
      <c r="L824" s="109">
        <v>0</v>
      </c>
      <c r="M824" s="109">
        <v>0</v>
      </c>
      <c r="N824" s="109">
        <v>0</v>
      </c>
      <c r="O824" s="109">
        <v>0</v>
      </c>
      <c r="P824" s="109">
        <v>0</v>
      </c>
      <c r="Q824" s="109">
        <v>2</v>
      </c>
      <c r="R824" s="109">
        <v>1</v>
      </c>
      <c r="S824" s="109">
        <v>6</v>
      </c>
      <c r="T824" s="109">
        <v>0</v>
      </c>
      <c r="U824" s="109">
        <v>3</v>
      </c>
      <c r="V824" s="109">
        <v>0</v>
      </c>
      <c r="W824" s="109">
        <v>0</v>
      </c>
      <c r="X824" s="109">
        <v>0</v>
      </c>
      <c r="Y824" s="109">
        <v>1</v>
      </c>
      <c r="Z824" s="109">
        <v>0</v>
      </c>
      <c r="AA824" s="109">
        <v>6</v>
      </c>
      <c r="AB824" s="109">
        <v>1</v>
      </c>
      <c r="AC824" s="109">
        <v>6</v>
      </c>
      <c r="AD824" s="109">
        <v>0</v>
      </c>
      <c r="AE824" s="109">
        <v>0</v>
      </c>
      <c r="AF824" s="109">
        <v>4</v>
      </c>
      <c r="AG824" s="109">
        <v>3</v>
      </c>
    </row>
    <row r="825" spans="2:33" ht="15">
      <c r="B825" s="109"/>
      <c r="C825" s="109"/>
      <c r="D825" s="109">
        <v>2018</v>
      </c>
      <c r="E825" s="109">
        <v>2</v>
      </c>
      <c r="F825" s="109">
        <v>0</v>
      </c>
      <c r="G825" s="109">
        <v>8</v>
      </c>
      <c r="H825" s="112">
        <v>0</v>
      </c>
      <c r="I825" s="109">
        <v>0</v>
      </c>
      <c r="J825" s="109">
        <v>4</v>
      </c>
      <c r="K825" s="109">
        <v>5</v>
      </c>
      <c r="L825" s="109">
        <v>0</v>
      </c>
      <c r="M825" s="109">
        <v>0</v>
      </c>
      <c r="N825" s="109">
        <v>0</v>
      </c>
      <c r="O825" s="109">
        <v>0</v>
      </c>
      <c r="P825" s="109">
        <v>0</v>
      </c>
      <c r="Q825" s="109">
        <v>3</v>
      </c>
      <c r="R825" s="109">
        <v>0</v>
      </c>
      <c r="S825" s="112">
        <v>3</v>
      </c>
      <c r="T825" s="109">
        <v>0</v>
      </c>
      <c r="U825" s="109">
        <v>4</v>
      </c>
      <c r="V825" s="109">
        <v>0</v>
      </c>
      <c r="W825" s="109">
        <v>0</v>
      </c>
      <c r="X825" s="109">
        <v>1</v>
      </c>
      <c r="Y825" s="109">
        <v>1</v>
      </c>
      <c r="Z825" s="109">
        <v>0</v>
      </c>
      <c r="AA825" s="109">
        <v>5</v>
      </c>
      <c r="AB825" s="109">
        <v>1</v>
      </c>
      <c r="AC825" s="109">
        <v>2</v>
      </c>
      <c r="AD825" s="109">
        <v>0</v>
      </c>
      <c r="AE825" s="109">
        <v>0</v>
      </c>
      <c r="AF825" s="109">
        <v>5</v>
      </c>
      <c r="AG825" s="109">
        <v>3</v>
      </c>
    </row>
    <row r="826" spans="2:33" ht="15">
      <c r="B826" s="109"/>
      <c r="C826" s="109"/>
      <c r="D826" s="109">
        <v>2019</v>
      </c>
      <c r="E826" s="109">
        <v>1</v>
      </c>
      <c r="F826" s="109">
        <v>0</v>
      </c>
      <c r="G826" s="109">
        <v>2</v>
      </c>
      <c r="H826" s="109">
        <v>1</v>
      </c>
      <c r="I826" s="109">
        <v>0</v>
      </c>
      <c r="J826" s="109">
        <v>0</v>
      </c>
      <c r="K826" s="109">
        <v>5</v>
      </c>
      <c r="L826" s="109">
        <v>0</v>
      </c>
      <c r="M826" s="109">
        <v>0</v>
      </c>
      <c r="N826" s="109">
        <v>0</v>
      </c>
      <c r="O826" s="109">
        <v>1</v>
      </c>
      <c r="P826" s="109">
        <v>1</v>
      </c>
      <c r="Q826" s="109">
        <v>3</v>
      </c>
      <c r="R826" s="109">
        <v>1</v>
      </c>
      <c r="S826" s="109">
        <v>8</v>
      </c>
      <c r="T826" s="109">
        <v>0</v>
      </c>
      <c r="U826" s="109">
        <v>0</v>
      </c>
      <c r="V826" s="109">
        <v>0</v>
      </c>
      <c r="W826" s="109">
        <v>0</v>
      </c>
      <c r="X826" s="109">
        <v>0</v>
      </c>
      <c r="Y826" s="109">
        <v>0</v>
      </c>
      <c r="Z826" s="109">
        <v>0</v>
      </c>
      <c r="AA826" s="109">
        <v>3</v>
      </c>
      <c r="AB826" s="109">
        <v>2</v>
      </c>
      <c r="AC826" s="109">
        <v>0</v>
      </c>
      <c r="AD826" s="109">
        <v>1</v>
      </c>
      <c r="AE826" s="109">
        <v>0</v>
      </c>
      <c r="AF826" s="109">
        <v>3</v>
      </c>
      <c r="AG826" s="109">
        <v>2</v>
      </c>
    </row>
    <row r="827" spans="2:33" ht="15">
      <c r="B827" s="109"/>
      <c r="C827" s="109"/>
      <c r="D827" s="109">
        <v>2020</v>
      </c>
      <c r="E827" s="109"/>
      <c r="F827" s="109"/>
      <c r="G827" s="109"/>
      <c r="H827" s="109"/>
      <c r="I827" s="109"/>
      <c r="J827" s="109"/>
      <c r="K827" s="109"/>
      <c r="L827" s="109"/>
      <c r="M827" s="109"/>
      <c r="N827" s="109"/>
      <c r="O827" s="109"/>
      <c r="P827" s="109"/>
      <c r="Q827" s="109"/>
      <c r="R827" s="109"/>
      <c r="S827" s="109"/>
      <c r="T827" s="109"/>
      <c r="U827" s="109"/>
      <c r="V827" s="109"/>
      <c r="W827" s="109"/>
      <c r="X827" s="109"/>
      <c r="Y827" s="109"/>
      <c r="Z827" s="109"/>
      <c r="AA827" s="109"/>
      <c r="AB827" s="109"/>
      <c r="AC827" s="109"/>
      <c r="AD827" s="109"/>
      <c r="AE827" s="109"/>
      <c r="AF827" s="109"/>
      <c r="AG827" s="109"/>
    </row>
    <row r="828" spans="2:33" ht="15">
      <c r="B828" s="110" t="s">
        <v>134</v>
      </c>
      <c r="C828" s="110" t="s">
        <v>499</v>
      </c>
      <c r="D828" s="110">
        <v>2006</v>
      </c>
      <c r="E828" s="110">
        <v>0</v>
      </c>
      <c r="F828" s="110">
        <v>0</v>
      </c>
      <c r="G828" s="110">
        <v>0</v>
      </c>
      <c r="H828" s="110"/>
      <c r="I828" s="110"/>
      <c r="J828" s="110">
        <v>0</v>
      </c>
      <c r="K828" s="110">
        <v>0</v>
      </c>
      <c r="L828" s="110">
        <v>0</v>
      </c>
      <c r="M828" s="110"/>
      <c r="N828" s="110">
        <v>0</v>
      </c>
      <c r="O828" s="110">
        <v>0</v>
      </c>
      <c r="P828" s="110">
        <v>0</v>
      </c>
      <c r="Q828" s="110"/>
      <c r="R828" s="110"/>
      <c r="S828" s="110"/>
      <c r="T828" s="110">
        <v>0</v>
      </c>
      <c r="U828" s="110">
        <v>3</v>
      </c>
      <c r="V828" s="110">
        <v>0</v>
      </c>
      <c r="W828" s="110"/>
      <c r="X828" s="110">
        <v>0</v>
      </c>
      <c r="Y828" s="110">
        <v>0</v>
      </c>
      <c r="Z828" s="110">
        <v>0</v>
      </c>
      <c r="AA828" s="110">
        <v>0</v>
      </c>
      <c r="AB828" s="110"/>
      <c r="AC828" s="110">
        <v>0</v>
      </c>
      <c r="AD828" s="110"/>
      <c r="AE828" s="110"/>
      <c r="AF828" s="110"/>
      <c r="AG828" s="110">
        <v>0</v>
      </c>
    </row>
    <row r="829" spans="2:33" ht="15">
      <c r="B829" s="110"/>
      <c r="C829" s="110"/>
      <c r="D829" s="110">
        <v>2007</v>
      </c>
      <c r="E829" s="110">
        <v>0</v>
      </c>
      <c r="F829" s="110">
        <v>0</v>
      </c>
      <c r="G829" s="110">
        <v>0</v>
      </c>
      <c r="H829" s="110"/>
      <c r="I829" s="110">
        <v>0</v>
      </c>
      <c r="J829" s="110">
        <v>0</v>
      </c>
      <c r="K829" s="110">
        <v>0</v>
      </c>
      <c r="L829" s="110">
        <v>0</v>
      </c>
      <c r="M829" s="110">
        <v>0</v>
      </c>
      <c r="N829" s="110">
        <v>0</v>
      </c>
      <c r="O829" s="110">
        <v>0</v>
      </c>
      <c r="P829" s="110">
        <v>0</v>
      </c>
      <c r="Q829" s="110">
        <v>0</v>
      </c>
      <c r="R829" s="110"/>
      <c r="S829" s="110">
        <v>0</v>
      </c>
      <c r="T829" s="110">
        <v>0</v>
      </c>
      <c r="U829" s="110">
        <v>0</v>
      </c>
      <c r="V829" s="110">
        <v>0</v>
      </c>
      <c r="W829" s="110"/>
      <c r="X829" s="110">
        <v>0</v>
      </c>
      <c r="Y829" s="110">
        <v>0</v>
      </c>
      <c r="Z829" s="110">
        <v>0</v>
      </c>
      <c r="AA829" s="110">
        <v>0</v>
      </c>
      <c r="AB829" s="110">
        <v>0</v>
      </c>
      <c r="AC829" s="110">
        <v>0</v>
      </c>
      <c r="AD829" s="110">
        <v>0</v>
      </c>
      <c r="AE829" s="110">
        <v>0</v>
      </c>
      <c r="AF829" s="110">
        <v>0</v>
      </c>
      <c r="AG829" s="110">
        <v>0</v>
      </c>
    </row>
    <row r="830" spans="2:33" ht="15">
      <c r="B830" s="110"/>
      <c r="C830" s="110"/>
      <c r="D830" s="110">
        <v>2008</v>
      </c>
      <c r="E830" s="110">
        <v>0</v>
      </c>
      <c r="F830" s="110">
        <v>0</v>
      </c>
      <c r="G830" s="111">
        <v>5</v>
      </c>
      <c r="H830" s="110"/>
      <c r="I830" s="110">
        <v>0</v>
      </c>
      <c r="J830" s="110">
        <v>0</v>
      </c>
      <c r="K830" s="110">
        <v>0</v>
      </c>
      <c r="L830" s="110">
        <v>0</v>
      </c>
      <c r="M830" s="110">
        <v>0</v>
      </c>
      <c r="N830" s="110">
        <v>0</v>
      </c>
      <c r="O830" s="110">
        <v>0</v>
      </c>
      <c r="P830" s="110">
        <v>0</v>
      </c>
      <c r="Q830" s="110">
        <v>0</v>
      </c>
      <c r="R830" s="110"/>
      <c r="S830" s="110">
        <v>0</v>
      </c>
      <c r="T830" s="110">
        <v>0</v>
      </c>
      <c r="U830" s="110">
        <v>0</v>
      </c>
      <c r="V830" s="110">
        <v>0</v>
      </c>
      <c r="W830" s="110"/>
      <c r="X830" s="110">
        <v>0</v>
      </c>
      <c r="Y830" s="110">
        <v>0</v>
      </c>
      <c r="Z830" s="110">
        <v>0</v>
      </c>
      <c r="AA830" s="110">
        <v>0</v>
      </c>
      <c r="AB830" s="110">
        <v>0</v>
      </c>
      <c r="AC830" s="110">
        <v>0</v>
      </c>
      <c r="AD830" s="110">
        <v>0</v>
      </c>
      <c r="AE830" s="110">
        <v>0</v>
      </c>
      <c r="AF830" s="110">
        <v>0</v>
      </c>
      <c r="AG830" s="110">
        <v>0</v>
      </c>
    </row>
    <row r="831" spans="2:33" ht="15">
      <c r="B831" s="110"/>
      <c r="C831" s="110"/>
      <c r="D831" s="110">
        <v>2009</v>
      </c>
      <c r="E831" s="110">
        <v>0</v>
      </c>
      <c r="F831" s="110">
        <v>0</v>
      </c>
      <c r="G831" s="110">
        <v>0</v>
      </c>
      <c r="H831" s="110">
        <v>0</v>
      </c>
      <c r="I831" s="110">
        <v>0</v>
      </c>
      <c r="J831" s="110">
        <v>0</v>
      </c>
      <c r="K831" s="110">
        <v>0</v>
      </c>
      <c r="L831" s="110">
        <v>0</v>
      </c>
      <c r="M831" s="110">
        <v>0</v>
      </c>
      <c r="N831" s="110">
        <v>0</v>
      </c>
      <c r="O831" s="110">
        <v>0</v>
      </c>
      <c r="P831" s="110">
        <v>0</v>
      </c>
      <c r="Q831" s="110">
        <v>0</v>
      </c>
      <c r="R831" s="110"/>
      <c r="S831" s="110">
        <v>0</v>
      </c>
      <c r="T831" s="110">
        <v>0</v>
      </c>
      <c r="U831" s="110">
        <v>0</v>
      </c>
      <c r="V831" s="110">
        <v>0</v>
      </c>
      <c r="W831" s="110">
        <v>0</v>
      </c>
      <c r="X831" s="110">
        <v>0</v>
      </c>
      <c r="Y831" s="110">
        <v>0</v>
      </c>
      <c r="Z831" s="110">
        <v>0</v>
      </c>
      <c r="AA831" s="110">
        <v>0</v>
      </c>
      <c r="AB831" s="110">
        <v>0</v>
      </c>
      <c r="AC831" s="110">
        <v>0</v>
      </c>
      <c r="AD831" s="110">
        <v>0</v>
      </c>
      <c r="AE831" s="110">
        <v>0</v>
      </c>
      <c r="AF831" s="110">
        <v>0</v>
      </c>
      <c r="AG831" s="110">
        <v>0</v>
      </c>
    </row>
    <row r="832" spans="2:33" ht="15">
      <c r="B832" s="110"/>
      <c r="C832" s="110"/>
      <c r="D832" s="110">
        <v>2010</v>
      </c>
      <c r="E832" s="110">
        <v>0</v>
      </c>
      <c r="F832" s="110">
        <v>0</v>
      </c>
      <c r="G832" s="110">
        <v>0</v>
      </c>
      <c r="H832" s="110">
        <v>0</v>
      </c>
      <c r="I832" s="110">
        <v>0</v>
      </c>
      <c r="J832" s="110">
        <v>0</v>
      </c>
      <c r="K832" s="110">
        <v>0</v>
      </c>
      <c r="L832" s="110">
        <v>0</v>
      </c>
      <c r="M832" s="110">
        <v>0</v>
      </c>
      <c r="N832" s="110">
        <v>0</v>
      </c>
      <c r="O832" s="110">
        <v>0</v>
      </c>
      <c r="P832" s="110">
        <v>0</v>
      </c>
      <c r="Q832" s="110">
        <v>0</v>
      </c>
      <c r="R832" s="110">
        <v>0</v>
      </c>
      <c r="S832" s="110">
        <v>0</v>
      </c>
      <c r="T832" s="110">
        <v>0</v>
      </c>
      <c r="U832" s="110">
        <v>0</v>
      </c>
      <c r="V832" s="110">
        <v>0</v>
      </c>
      <c r="W832" s="110">
        <v>0</v>
      </c>
      <c r="X832" s="110">
        <v>0</v>
      </c>
      <c r="Y832" s="110">
        <v>0</v>
      </c>
      <c r="Z832" s="110">
        <v>0</v>
      </c>
      <c r="AA832" s="110">
        <v>0</v>
      </c>
      <c r="AB832" s="110">
        <v>0</v>
      </c>
      <c r="AC832" s="110">
        <v>2</v>
      </c>
      <c r="AD832" s="110">
        <v>0</v>
      </c>
      <c r="AE832" s="110">
        <v>0</v>
      </c>
      <c r="AF832" s="110">
        <v>0</v>
      </c>
      <c r="AG832" s="110">
        <v>0</v>
      </c>
    </row>
    <row r="833" spans="2:33" ht="15">
      <c r="B833" s="110"/>
      <c r="C833" s="110"/>
      <c r="D833" s="110">
        <v>2011</v>
      </c>
      <c r="E833" s="110">
        <v>0</v>
      </c>
      <c r="F833" s="110">
        <v>0</v>
      </c>
      <c r="G833" s="110">
        <v>0</v>
      </c>
      <c r="H833" s="110">
        <v>0</v>
      </c>
      <c r="I833" s="110">
        <v>0</v>
      </c>
      <c r="J833" s="110">
        <v>0</v>
      </c>
      <c r="K833" s="110">
        <v>0</v>
      </c>
      <c r="L833" s="110">
        <v>0</v>
      </c>
      <c r="M833" s="110">
        <v>0</v>
      </c>
      <c r="N833" s="110">
        <v>0</v>
      </c>
      <c r="O833" s="110">
        <v>0</v>
      </c>
      <c r="P833" s="110">
        <v>0</v>
      </c>
      <c r="Q833" s="110">
        <v>0</v>
      </c>
      <c r="R833" s="110">
        <v>0</v>
      </c>
      <c r="S833" s="110">
        <v>0</v>
      </c>
      <c r="T833" s="110">
        <v>0</v>
      </c>
      <c r="U833" s="110">
        <v>0</v>
      </c>
      <c r="V833" s="110">
        <v>0</v>
      </c>
      <c r="W833" s="110">
        <v>0</v>
      </c>
      <c r="X833" s="110">
        <v>0</v>
      </c>
      <c r="Y833" s="110">
        <v>0</v>
      </c>
      <c r="Z833" s="110">
        <v>0</v>
      </c>
      <c r="AA833" s="110">
        <v>0</v>
      </c>
      <c r="AB833" s="110">
        <v>0</v>
      </c>
      <c r="AC833" s="110">
        <v>0</v>
      </c>
      <c r="AD833" s="110">
        <v>0</v>
      </c>
      <c r="AE833" s="110">
        <v>0</v>
      </c>
      <c r="AF833" s="110">
        <v>0</v>
      </c>
      <c r="AG833" s="110">
        <v>0</v>
      </c>
    </row>
    <row r="834" spans="2:33" ht="15">
      <c r="B834" s="110"/>
      <c r="C834" s="110"/>
      <c r="D834" s="110">
        <v>2012</v>
      </c>
      <c r="E834" s="110">
        <v>0</v>
      </c>
      <c r="F834" s="110">
        <v>0</v>
      </c>
      <c r="G834" s="110">
        <v>0</v>
      </c>
      <c r="H834" s="110">
        <v>0</v>
      </c>
      <c r="I834" s="110">
        <v>0</v>
      </c>
      <c r="J834" s="110">
        <v>0</v>
      </c>
      <c r="K834" s="110">
        <v>0</v>
      </c>
      <c r="L834" s="110">
        <v>0</v>
      </c>
      <c r="M834" s="110">
        <v>0</v>
      </c>
      <c r="N834" s="110">
        <v>0</v>
      </c>
      <c r="O834" s="110">
        <v>0</v>
      </c>
      <c r="P834" s="110">
        <v>0</v>
      </c>
      <c r="Q834" s="110">
        <v>0</v>
      </c>
      <c r="R834" s="110">
        <v>0</v>
      </c>
      <c r="S834" s="110">
        <v>0</v>
      </c>
      <c r="T834" s="110">
        <v>0</v>
      </c>
      <c r="U834" s="110">
        <v>0</v>
      </c>
      <c r="V834" s="110">
        <v>0</v>
      </c>
      <c r="W834" s="110">
        <v>0</v>
      </c>
      <c r="X834" s="110">
        <v>0</v>
      </c>
      <c r="Y834" s="110">
        <v>0</v>
      </c>
      <c r="Z834" s="110">
        <v>0</v>
      </c>
      <c r="AA834" s="110">
        <v>0</v>
      </c>
      <c r="AB834" s="110">
        <v>0</v>
      </c>
      <c r="AC834" s="110">
        <v>0</v>
      </c>
      <c r="AD834" s="110">
        <v>0</v>
      </c>
      <c r="AE834" s="110">
        <v>0</v>
      </c>
      <c r="AF834" s="110">
        <v>0</v>
      </c>
      <c r="AG834" s="110">
        <v>0</v>
      </c>
    </row>
    <row r="835" spans="2:33" ht="15">
      <c r="B835" s="110"/>
      <c r="C835" s="110"/>
      <c r="D835" s="110">
        <v>2013</v>
      </c>
      <c r="E835" s="110">
        <v>0</v>
      </c>
      <c r="F835" s="110">
        <v>0</v>
      </c>
      <c r="G835" s="110">
        <v>0</v>
      </c>
      <c r="H835" s="110">
        <v>0</v>
      </c>
      <c r="I835" s="110">
        <v>0</v>
      </c>
      <c r="J835" s="110">
        <v>0</v>
      </c>
      <c r="K835" s="110">
        <v>0</v>
      </c>
      <c r="L835" s="110">
        <v>0</v>
      </c>
      <c r="M835" s="110">
        <v>0</v>
      </c>
      <c r="N835" s="110">
        <v>0</v>
      </c>
      <c r="O835" s="110">
        <v>0</v>
      </c>
      <c r="P835" s="110">
        <v>0</v>
      </c>
      <c r="Q835" s="110">
        <v>0</v>
      </c>
      <c r="R835" s="110">
        <v>0</v>
      </c>
      <c r="S835" s="110">
        <v>0</v>
      </c>
      <c r="T835" s="110">
        <v>0</v>
      </c>
      <c r="U835" s="110">
        <v>0</v>
      </c>
      <c r="V835" s="110">
        <v>0</v>
      </c>
      <c r="W835" s="110">
        <v>0</v>
      </c>
      <c r="X835" s="110">
        <v>0</v>
      </c>
      <c r="Y835" s="110">
        <v>0</v>
      </c>
      <c r="Z835" s="110">
        <v>0</v>
      </c>
      <c r="AA835" s="110">
        <v>0</v>
      </c>
      <c r="AB835" s="110">
        <v>0</v>
      </c>
      <c r="AC835" s="110">
        <v>0</v>
      </c>
      <c r="AD835" s="110">
        <v>0</v>
      </c>
      <c r="AE835" s="110">
        <v>0</v>
      </c>
      <c r="AF835" s="110">
        <v>0</v>
      </c>
      <c r="AG835" s="110">
        <v>0</v>
      </c>
    </row>
    <row r="836" spans="2:33" ht="15">
      <c r="B836" s="110"/>
      <c r="C836" s="110"/>
      <c r="D836" s="110">
        <v>2014</v>
      </c>
      <c r="E836" s="110">
        <v>0</v>
      </c>
      <c r="F836" s="110">
        <v>0</v>
      </c>
      <c r="G836" s="110">
        <v>0</v>
      </c>
      <c r="H836" s="110">
        <v>0</v>
      </c>
      <c r="I836" s="110">
        <v>0</v>
      </c>
      <c r="J836" s="110">
        <v>0</v>
      </c>
      <c r="K836" s="110">
        <v>0</v>
      </c>
      <c r="L836" s="110">
        <v>0</v>
      </c>
      <c r="M836" s="110">
        <v>0</v>
      </c>
      <c r="N836" s="110">
        <v>0</v>
      </c>
      <c r="O836" s="110">
        <v>0</v>
      </c>
      <c r="P836" s="110">
        <v>0</v>
      </c>
      <c r="Q836" s="110">
        <v>0</v>
      </c>
      <c r="R836" s="110">
        <v>0</v>
      </c>
      <c r="S836" s="110">
        <v>0</v>
      </c>
      <c r="T836" s="110">
        <v>0</v>
      </c>
      <c r="U836" s="110">
        <v>0</v>
      </c>
      <c r="V836" s="110">
        <v>0</v>
      </c>
      <c r="W836" s="110">
        <v>0</v>
      </c>
      <c r="X836" s="110">
        <v>0</v>
      </c>
      <c r="Y836" s="110">
        <v>0</v>
      </c>
      <c r="Z836" s="110">
        <v>0</v>
      </c>
      <c r="AA836" s="110">
        <v>0</v>
      </c>
      <c r="AB836" s="110">
        <v>0</v>
      </c>
      <c r="AC836" s="110">
        <v>0</v>
      </c>
      <c r="AD836" s="110">
        <v>0</v>
      </c>
      <c r="AE836" s="110">
        <v>0</v>
      </c>
      <c r="AF836" s="110">
        <v>0</v>
      </c>
      <c r="AG836" s="110">
        <v>0</v>
      </c>
    </row>
    <row r="837" spans="2:33" ht="15">
      <c r="B837" s="110"/>
      <c r="C837" s="110"/>
      <c r="D837" s="110">
        <v>2015</v>
      </c>
      <c r="E837" s="110">
        <v>0</v>
      </c>
      <c r="F837" s="110">
        <v>0</v>
      </c>
      <c r="G837" s="110">
        <v>0</v>
      </c>
      <c r="H837" s="110">
        <v>0</v>
      </c>
      <c r="I837" s="110">
        <v>0</v>
      </c>
      <c r="J837" s="110">
        <v>0</v>
      </c>
      <c r="K837" s="110">
        <v>0</v>
      </c>
      <c r="L837" s="110">
        <v>0</v>
      </c>
      <c r="M837" s="110">
        <v>0</v>
      </c>
      <c r="N837" s="110">
        <v>0</v>
      </c>
      <c r="O837" s="110">
        <v>0</v>
      </c>
      <c r="P837" s="110">
        <v>0</v>
      </c>
      <c r="Q837" s="110">
        <v>0</v>
      </c>
      <c r="R837" s="110">
        <v>0</v>
      </c>
      <c r="S837" s="110">
        <v>0</v>
      </c>
      <c r="T837" s="110">
        <v>0</v>
      </c>
      <c r="U837" s="110">
        <v>0</v>
      </c>
      <c r="V837" s="110">
        <v>0</v>
      </c>
      <c r="W837" s="110">
        <v>0</v>
      </c>
      <c r="X837" s="110">
        <v>0</v>
      </c>
      <c r="Y837" s="110">
        <v>1</v>
      </c>
      <c r="Z837" s="110">
        <v>0</v>
      </c>
      <c r="AA837" s="110">
        <v>0</v>
      </c>
      <c r="AB837" s="110">
        <v>1</v>
      </c>
      <c r="AC837" s="110">
        <v>0</v>
      </c>
      <c r="AD837" s="110">
        <v>0</v>
      </c>
      <c r="AE837" s="110">
        <v>0</v>
      </c>
      <c r="AF837" s="110">
        <v>0</v>
      </c>
      <c r="AG837" s="110">
        <v>0</v>
      </c>
    </row>
    <row r="838" spans="2:33" ht="15">
      <c r="B838" s="110"/>
      <c r="C838" s="110"/>
      <c r="D838" s="110">
        <v>2016</v>
      </c>
      <c r="E838" s="110">
        <v>0</v>
      </c>
      <c r="F838" s="110">
        <v>0</v>
      </c>
      <c r="G838" s="110">
        <v>0</v>
      </c>
      <c r="H838" s="110">
        <v>0</v>
      </c>
      <c r="I838" s="110">
        <v>0</v>
      </c>
      <c r="J838" s="110">
        <v>0</v>
      </c>
      <c r="K838" s="110">
        <v>0</v>
      </c>
      <c r="L838" s="110">
        <v>0</v>
      </c>
      <c r="M838" s="110">
        <v>0</v>
      </c>
      <c r="N838" s="110">
        <v>0</v>
      </c>
      <c r="O838" s="110">
        <v>0</v>
      </c>
      <c r="P838" s="110">
        <v>0</v>
      </c>
      <c r="Q838" s="110">
        <v>0</v>
      </c>
      <c r="R838" s="110">
        <v>0</v>
      </c>
      <c r="S838" s="110">
        <v>0</v>
      </c>
      <c r="T838" s="110">
        <v>0</v>
      </c>
      <c r="U838" s="110">
        <v>0</v>
      </c>
      <c r="V838" s="110">
        <v>0</v>
      </c>
      <c r="W838" s="110">
        <v>0</v>
      </c>
      <c r="X838" s="110">
        <v>0</v>
      </c>
      <c r="Y838" s="110">
        <v>0</v>
      </c>
      <c r="Z838" s="110">
        <v>0</v>
      </c>
      <c r="AA838" s="110">
        <v>0</v>
      </c>
      <c r="AB838" s="110">
        <v>0</v>
      </c>
      <c r="AC838" s="110">
        <v>0</v>
      </c>
      <c r="AD838" s="110">
        <v>0</v>
      </c>
      <c r="AE838" s="110">
        <v>0</v>
      </c>
      <c r="AF838" s="110">
        <v>0</v>
      </c>
      <c r="AG838" s="110">
        <v>1</v>
      </c>
    </row>
    <row r="839" spans="2:33" ht="15">
      <c r="B839" s="110"/>
      <c r="C839" s="110"/>
      <c r="D839" s="110">
        <v>2017</v>
      </c>
      <c r="E839" s="110">
        <v>0</v>
      </c>
      <c r="F839" s="110">
        <v>0</v>
      </c>
      <c r="G839" s="110">
        <v>0</v>
      </c>
      <c r="H839" s="110">
        <v>0</v>
      </c>
      <c r="I839" s="110">
        <v>0</v>
      </c>
      <c r="J839" s="110">
        <v>0</v>
      </c>
      <c r="K839" s="110">
        <v>0</v>
      </c>
      <c r="L839" s="110">
        <v>0</v>
      </c>
      <c r="M839" s="110">
        <v>0</v>
      </c>
      <c r="N839" s="110">
        <v>0</v>
      </c>
      <c r="O839" s="110">
        <v>0</v>
      </c>
      <c r="P839" s="110">
        <v>0</v>
      </c>
      <c r="Q839" s="110">
        <v>0</v>
      </c>
      <c r="R839" s="110">
        <v>0</v>
      </c>
      <c r="S839" s="110">
        <v>0</v>
      </c>
      <c r="T839" s="110">
        <v>0</v>
      </c>
      <c r="U839" s="110">
        <v>0</v>
      </c>
      <c r="V839" s="110">
        <v>0</v>
      </c>
      <c r="W839" s="110">
        <v>0</v>
      </c>
      <c r="X839" s="110">
        <v>0</v>
      </c>
      <c r="Y839" s="110">
        <v>0</v>
      </c>
      <c r="Z839" s="110">
        <v>0</v>
      </c>
      <c r="AA839" s="110">
        <v>0</v>
      </c>
      <c r="AB839" s="110">
        <v>0</v>
      </c>
      <c r="AC839" s="110">
        <v>0</v>
      </c>
      <c r="AD839" s="110">
        <v>0</v>
      </c>
      <c r="AE839" s="110">
        <v>0</v>
      </c>
      <c r="AF839" s="110">
        <v>0</v>
      </c>
      <c r="AG839" s="110">
        <v>0</v>
      </c>
    </row>
    <row r="840" spans="2:33" ht="15">
      <c r="B840" s="110"/>
      <c r="C840" s="110"/>
      <c r="D840" s="110">
        <v>2018</v>
      </c>
      <c r="E840" s="110">
        <v>0</v>
      </c>
      <c r="F840" s="110">
        <v>0</v>
      </c>
      <c r="G840" s="110">
        <v>0</v>
      </c>
      <c r="H840" s="110">
        <v>0</v>
      </c>
      <c r="I840" s="110">
        <v>0</v>
      </c>
      <c r="J840" s="110">
        <v>0</v>
      </c>
      <c r="K840" s="110">
        <v>1</v>
      </c>
      <c r="L840" s="110">
        <v>0</v>
      </c>
      <c r="M840" s="110">
        <v>0</v>
      </c>
      <c r="N840" s="110">
        <v>0</v>
      </c>
      <c r="O840" s="110">
        <v>0</v>
      </c>
      <c r="P840" s="110">
        <v>0</v>
      </c>
      <c r="Q840" s="110">
        <v>0</v>
      </c>
      <c r="R840" s="110">
        <v>0</v>
      </c>
      <c r="S840" s="110">
        <v>0</v>
      </c>
      <c r="T840" s="110">
        <v>0</v>
      </c>
      <c r="U840" s="110">
        <v>0</v>
      </c>
      <c r="V840" s="110">
        <v>0</v>
      </c>
      <c r="W840" s="110">
        <v>0</v>
      </c>
      <c r="X840" s="110">
        <v>0</v>
      </c>
      <c r="Y840" s="110">
        <v>0</v>
      </c>
      <c r="Z840" s="110">
        <v>0</v>
      </c>
      <c r="AA840" s="110">
        <v>0</v>
      </c>
      <c r="AB840" s="110">
        <v>0</v>
      </c>
      <c r="AC840" s="110">
        <v>0</v>
      </c>
      <c r="AD840" s="110">
        <v>0</v>
      </c>
      <c r="AE840" s="110">
        <v>0</v>
      </c>
      <c r="AF840" s="110">
        <v>0</v>
      </c>
      <c r="AG840" s="110">
        <v>0</v>
      </c>
    </row>
    <row r="841" spans="2:33" ht="15">
      <c r="B841" s="110"/>
      <c r="C841" s="110"/>
      <c r="D841" s="110">
        <v>2019</v>
      </c>
      <c r="E841" s="110">
        <v>0</v>
      </c>
      <c r="F841" s="110">
        <v>0</v>
      </c>
      <c r="G841" s="110">
        <v>0</v>
      </c>
      <c r="H841" s="110">
        <v>0</v>
      </c>
      <c r="I841" s="110">
        <v>0</v>
      </c>
      <c r="J841" s="110">
        <v>0</v>
      </c>
      <c r="K841" s="110">
        <v>0</v>
      </c>
      <c r="L841" s="110">
        <v>0</v>
      </c>
      <c r="M841" s="110">
        <v>0</v>
      </c>
      <c r="N841" s="110">
        <v>0</v>
      </c>
      <c r="O841" s="110">
        <v>0</v>
      </c>
      <c r="P841" s="110">
        <v>0</v>
      </c>
      <c r="Q841" s="110">
        <v>0</v>
      </c>
      <c r="R841" s="110">
        <v>0</v>
      </c>
      <c r="S841" s="110">
        <v>0</v>
      </c>
      <c r="T841" s="110">
        <v>0</v>
      </c>
      <c r="U841" s="110">
        <v>0</v>
      </c>
      <c r="V841" s="110">
        <v>0</v>
      </c>
      <c r="W841" s="110">
        <v>0</v>
      </c>
      <c r="X841" s="110">
        <v>0</v>
      </c>
      <c r="Y841" s="110">
        <v>0</v>
      </c>
      <c r="Z841" s="110">
        <v>0</v>
      </c>
      <c r="AA841" s="110">
        <v>0</v>
      </c>
      <c r="AB841" s="110">
        <v>0</v>
      </c>
      <c r="AC841" s="110">
        <v>0</v>
      </c>
      <c r="AD841" s="110">
        <v>0</v>
      </c>
      <c r="AE841" s="110">
        <v>0</v>
      </c>
      <c r="AF841" s="110">
        <v>0</v>
      </c>
      <c r="AG841" s="110">
        <v>0</v>
      </c>
    </row>
    <row r="842" spans="2:33" ht="15">
      <c r="B842" s="110"/>
      <c r="C842" s="110"/>
      <c r="D842" s="110">
        <v>2020</v>
      </c>
      <c r="E842" s="110"/>
      <c r="F842" s="110"/>
      <c r="G842" s="110"/>
      <c r="H842" s="110"/>
      <c r="I842" s="110"/>
      <c r="J842" s="110"/>
      <c r="K842" s="110"/>
      <c r="L842" s="110"/>
      <c r="M842" s="110"/>
      <c r="N842" s="110"/>
      <c r="O842" s="110"/>
      <c r="P842" s="110"/>
      <c r="Q842" s="110"/>
      <c r="R842" s="110"/>
      <c r="S842" s="110"/>
      <c r="T842" s="110"/>
      <c r="U842" s="110"/>
      <c r="V842" s="110"/>
      <c r="W842" s="110"/>
      <c r="X842" s="110"/>
      <c r="Y842" s="110"/>
      <c r="Z842" s="110"/>
      <c r="AA842" s="110"/>
      <c r="AB842" s="110"/>
      <c r="AC842" s="110"/>
      <c r="AD842" s="110"/>
      <c r="AE842" s="110"/>
      <c r="AF842" s="110"/>
      <c r="AG842" s="110"/>
    </row>
    <row r="843" spans="2:33" ht="15">
      <c r="B843" s="109" t="s">
        <v>135</v>
      </c>
      <c r="C843" s="109" t="s">
        <v>500</v>
      </c>
      <c r="D843" s="109">
        <v>2006</v>
      </c>
      <c r="E843" s="109">
        <v>1</v>
      </c>
      <c r="F843" s="109">
        <v>59</v>
      </c>
      <c r="G843" s="109">
        <v>0</v>
      </c>
      <c r="H843" s="109"/>
      <c r="I843" s="109"/>
      <c r="J843" s="109">
        <v>0</v>
      </c>
      <c r="K843" s="109">
        <v>48</v>
      </c>
      <c r="L843" s="109">
        <v>0</v>
      </c>
      <c r="M843" s="109"/>
      <c r="N843" s="109">
        <v>0</v>
      </c>
      <c r="O843" s="109">
        <v>0</v>
      </c>
      <c r="P843" s="109">
        <v>0</v>
      </c>
      <c r="Q843" s="109">
        <v>3</v>
      </c>
      <c r="R843" s="109"/>
      <c r="S843" s="109">
        <v>5</v>
      </c>
      <c r="T843" s="109">
        <v>0</v>
      </c>
      <c r="U843" s="109">
        <v>0</v>
      </c>
      <c r="V843" s="109">
        <v>0</v>
      </c>
      <c r="W843" s="109"/>
      <c r="X843" s="109">
        <v>0</v>
      </c>
      <c r="Y843" s="109">
        <v>1</v>
      </c>
      <c r="Z843" s="109">
        <v>0</v>
      </c>
      <c r="AA843" s="109">
        <v>55</v>
      </c>
      <c r="AB843" s="109"/>
      <c r="AC843" s="109">
        <v>0</v>
      </c>
      <c r="AD843" s="109"/>
      <c r="AE843" s="109"/>
      <c r="AF843" s="109"/>
      <c r="AG843" s="109">
        <v>0</v>
      </c>
    </row>
    <row r="844" spans="2:33" ht="15">
      <c r="B844" s="109"/>
      <c r="C844" s="109"/>
      <c r="D844" s="109">
        <v>2007</v>
      </c>
      <c r="E844" s="109">
        <v>0</v>
      </c>
      <c r="F844" s="109">
        <v>0</v>
      </c>
      <c r="G844" s="109">
        <v>0</v>
      </c>
      <c r="H844" s="109"/>
      <c r="I844" s="109">
        <v>0</v>
      </c>
      <c r="J844" s="109">
        <v>0</v>
      </c>
      <c r="K844" s="109">
        <v>0</v>
      </c>
      <c r="L844" s="109">
        <v>0</v>
      </c>
      <c r="M844" s="109">
        <v>0</v>
      </c>
      <c r="N844" s="109">
        <v>0</v>
      </c>
      <c r="O844" s="109">
        <v>0</v>
      </c>
      <c r="P844" s="109">
        <v>0</v>
      </c>
      <c r="Q844" s="109">
        <v>0</v>
      </c>
      <c r="R844" s="109"/>
      <c r="S844" s="109">
        <v>0</v>
      </c>
      <c r="T844" s="109">
        <v>0</v>
      </c>
      <c r="U844" s="109">
        <v>0</v>
      </c>
      <c r="V844" s="109">
        <v>0</v>
      </c>
      <c r="W844" s="109"/>
      <c r="X844" s="109">
        <v>0</v>
      </c>
      <c r="Y844" s="109">
        <v>0</v>
      </c>
      <c r="Z844" s="109">
        <v>1</v>
      </c>
      <c r="AA844" s="109">
        <v>56</v>
      </c>
      <c r="AB844" s="109">
        <v>1</v>
      </c>
      <c r="AC844" s="109">
        <v>0</v>
      </c>
      <c r="AD844" s="109">
        <v>0</v>
      </c>
      <c r="AE844" s="109">
        <v>0</v>
      </c>
      <c r="AF844" s="109">
        <v>0</v>
      </c>
      <c r="AG844" s="109">
        <v>0</v>
      </c>
    </row>
    <row r="845" spans="2:33" ht="15">
      <c r="B845" s="109"/>
      <c r="C845" s="109"/>
      <c r="D845" s="109">
        <v>2008</v>
      </c>
      <c r="E845" s="109">
        <v>4</v>
      </c>
      <c r="F845" s="109">
        <v>0</v>
      </c>
      <c r="G845" s="109">
        <v>0</v>
      </c>
      <c r="H845" s="109"/>
      <c r="I845" s="109">
        <v>0</v>
      </c>
      <c r="J845" s="109">
        <v>0</v>
      </c>
      <c r="K845" s="109">
        <v>0</v>
      </c>
      <c r="L845" s="109">
        <v>0</v>
      </c>
      <c r="M845" s="109">
        <v>0</v>
      </c>
      <c r="N845" s="109">
        <v>0</v>
      </c>
      <c r="O845" s="109">
        <v>0</v>
      </c>
      <c r="P845" s="109">
        <v>0</v>
      </c>
      <c r="Q845" s="109">
        <v>0</v>
      </c>
      <c r="R845" s="109"/>
      <c r="S845" s="109">
        <v>0</v>
      </c>
      <c r="T845" s="109">
        <v>0</v>
      </c>
      <c r="U845" s="109">
        <v>0</v>
      </c>
      <c r="V845" s="109">
        <v>0</v>
      </c>
      <c r="W845" s="109"/>
      <c r="X845" s="109">
        <v>0</v>
      </c>
      <c r="Y845" s="109">
        <v>0</v>
      </c>
      <c r="Z845" s="109">
        <v>0</v>
      </c>
      <c r="AA845" s="109">
        <v>39</v>
      </c>
      <c r="AB845" s="109">
        <v>0</v>
      </c>
      <c r="AC845" s="109">
        <v>5</v>
      </c>
      <c r="AD845" s="109">
        <v>0</v>
      </c>
      <c r="AE845" s="109">
        <v>2</v>
      </c>
      <c r="AF845" s="109">
        <v>0</v>
      </c>
      <c r="AG845" s="109">
        <v>0</v>
      </c>
    </row>
    <row r="846" spans="2:33" ht="15">
      <c r="B846" s="109"/>
      <c r="C846" s="109"/>
      <c r="D846" s="109">
        <v>2009</v>
      </c>
      <c r="E846" s="109">
        <v>1</v>
      </c>
      <c r="F846" s="109">
        <v>7</v>
      </c>
      <c r="G846" s="109">
        <v>0</v>
      </c>
      <c r="H846" s="109">
        <v>0</v>
      </c>
      <c r="I846" s="109">
        <v>0</v>
      </c>
      <c r="J846" s="109">
        <v>0</v>
      </c>
      <c r="K846" s="109">
        <v>0</v>
      </c>
      <c r="L846" s="109">
        <v>1</v>
      </c>
      <c r="M846" s="109">
        <v>0</v>
      </c>
      <c r="N846" s="109">
        <v>0</v>
      </c>
      <c r="O846" s="109">
        <v>0</v>
      </c>
      <c r="P846" s="109">
        <v>0</v>
      </c>
      <c r="Q846" s="109">
        <v>0</v>
      </c>
      <c r="R846" s="109"/>
      <c r="S846" s="109">
        <v>0</v>
      </c>
      <c r="T846" s="109">
        <v>0</v>
      </c>
      <c r="U846" s="109">
        <v>0</v>
      </c>
      <c r="V846" s="109">
        <v>0</v>
      </c>
      <c r="W846" s="109">
        <v>0</v>
      </c>
      <c r="X846" s="109">
        <v>0</v>
      </c>
      <c r="Y846" s="109">
        <v>0</v>
      </c>
      <c r="Z846" s="109">
        <v>0</v>
      </c>
      <c r="AA846" s="109">
        <v>3</v>
      </c>
      <c r="AB846" s="109">
        <v>0</v>
      </c>
      <c r="AC846" s="109">
        <v>0</v>
      </c>
      <c r="AD846" s="109">
        <v>0</v>
      </c>
      <c r="AE846" s="109">
        <v>0</v>
      </c>
      <c r="AF846" s="109">
        <v>0</v>
      </c>
      <c r="AG846" s="109">
        <v>0</v>
      </c>
    </row>
    <row r="847" spans="2:33" ht="15">
      <c r="B847" s="109"/>
      <c r="C847" s="109"/>
      <c r="D847" s="109">
        <v>2010</v>
      </c>
      <c r="E847" s="109">
        <v>0</v>
      </c>
      <c r="F847" s="109">
        <v>0</v>
      </c>
      <c r="G847" s="109">
        <v>0</v>
      </c>
      <c r="H847" s="109">
        <v>0</v>
      </c>
      <c r="I847" s="109">
        <v>0</v>
      </c>
      <c r="J847" s="109">
        <v>0</v>
      </c>
      <c r="K847" s="112">
        <v>0</v>
      </c>
      <c r="L847" s="109">
        <v>0</v>
      </c>
      <c r="M847" s="109">
        <v>0</v>
      </c>
      <c r="N847" s="109">
        <v>0</v>
      </c>
      <c r="O847" s="109">
        <v>0</v>
      </c>
      <c r="P847" s="109">
        <v>0</v>
      </c>
      <c r="Q847" s="109">
        <v>0</v>
      </c>
      <c r="R847" s="109">
        <v>1</v>
      </c>
      <c r="S847" s="109">
        <v>0</v>
      </c>
      <c r="T847" s="109">
        <v>0</v>
      </c>
      <c r="U847" s="109">
        <v>0</v>
      </c>
      <c r="V847" s="109">
        <v>0</v>
      </c>
      <c r="W847" s="109">
        <v>0</v>
      </c>
      <c r="X847" s="109">
        <v>0</v>
      </c>
      <c r="Y847" s="109">
        <v>3</v>
      </c>
      <c r="Z847" s="109">
        <v>0</v>
      </c>
      <c r="AA847" s="109">
        <v>0</v>
      </c>
      <c r="AB847" s="109">
        <v>0</v>
      </c>
      <c r="AC847" s="109">
        <v>0</v>
      </c>
      <c r="AD847" s="109">
        <v>0</v>
      </c>
      <c r="AE847" s="109">
        <v>0</v>
      </c>
      <c r="AF847" s="109">
        <v>0</v>
      </c>
      <c r="AG847" s="109">
        <v>0</v>
      </c>
    </row>
    <row r="848" spans="2:33" ht="15">
      <c r="B848" s="109"/>
      <c r="C848" s="109"/>
      <c r="D848" s="109">
        <v>2011</v>
      </c>
      <c r="E848" s="109">
        <v>2</v>
      </c>
      <c r="F848" s="109">
        <v>0</v>
      </c>
      <c r="G848" s="109">
        <v>0</v>
      </c>
      <c r="H848" s="109">
        <v>0</v>
      </c>
      <c r="I848" s="109">
        <v>0</v>
      </c>
      <c r="J848" s="109">
        <v>0</v>
      </c>
      <c r="K848" s="109">
        <v>0</v>
      </c>
      <c r="L848" s="109">
        <v>0</v>
      </c>
      <c r="M848" s="109">
        <v>0</v>
      </c>
      <c r="N848" s="109">
        <v>0</v>
      </c>
      <c r="O848" s="109">
        <v>0</v>
      </c>
      <c r="P848" s="109">
        <v>0</v>
      </c>
      <c r="Q848" s="109">
        <v>2</v>
      </c>
      <c r="R848" s="109">
        <v>3</v>
      </c>
      <c r="S848" s="109">
        <v>1</v>
      </c>
      <c r="T848" s="109">
        <v>0</v>
      </c>
      <c r="U848" s="109">
        <v>0</v>
      </c>
      <c r="V848" s="109">
        <v>0</v>
      </c>
      <c r="W848" s="109">
        <v>0</v>
      </c>
      <c r="X848" s="109">
        <v>0</v>
      </c>
      <c r="Y848" s="109">
        <v>0</v>
      </c>
      <c r="Z848" s="109">
        <v>1</v>
      </c>
      <c r="AA848" s="109">
        <v>1</v>
      </c>
      <c r="AB848" s="109">
        <v>0</v>
      </c>
      <c r="AC848" s="109">
        <v>0</v>
      </c>
      <c r="AD848" s="109">
        <v>0</v>
      </c>
      <c r="AE848" s="109">
        <v>0</v>
      </c>
      <c r="AF848" s="109">
        <v>0</v>
      </c>
      <c r="AG848" s="109">
        <v>0</v>
      </c>
    </row>
    <row r="849" spans="2:33" ht="15">
      <c r="B849" s="109"/>
      <c r="C849" s="109"/>
      <c r="D849" s="109">
        <v>2012</v>
      </c>
      <c r="E849" s="109">
        <v>0</v>
      </c>
      <c r="F849" s="109">
        <v>0</v>
      </c>
      <c r="G849" s="109">
        <v>0</v>
      </c>
      <c r="H849" s="109">
        <v>0</v>
      </c>
      <c r="I849" s="109">
        <v>0</v>
      </c>
      <c r="J849" s="109">
        <v>0</v>
      </c>
      <c r="K849" s="109">
        <v>0</v>
      </c>
      <c r="L849" s="109">
        <v>0</v>
      </c>
      <c r="M849" s="109">
        <v>0</v>
      </c>
      <c r="N849" s="109">
        <v>0</v>
      </c>
      <c r="O849" s="109">
        <v>0</v>
      </c>
      <c r="P849" s="109">
        <v>0</v>
      </c>
      <c r="Q849" s="109">
        <v>2</v>
      </c>
      <c r="R849" s="109">
        <v>0</v>
      </c>
      <c r="S849" s="109">
        <v>0</v>
      </c>
      <c r="T849" s="109">
        <v>0</v>
      </c>
      <c r="U849" s="109">
        <v>0</v>
      </c>
      <c r="V849" s="109">
        <v>0</v>
      </c>
      <c r="W849" s="109">
        <v>0</v>
      </c>
      <c r="X849" s="109">
        <v>0</v>
      </c>
      <c r="Y849" s="109">
        <v>0</v>
      </c>
      <c r="Z849" s="109">
        <v>0</v>
      </c>
      <c r="AA849" s="109">
        <v>0</v>
      </c>
      <c r="AB849" s="109">
        <v>0</v>
      </c>
      <c r="AC849" s="109">
        <v>0</v>
      </c>
      <c r="AD849" s="109">
        <v>0</v>
      </c>
      <c r="AE849" s="109">
        <v>0</v>
      </c>
      <c r="AF849" s="109">
        <v>0</v>
      </c>
      <c r="AG849" s="109">
        <v>0</v>
      </c>
    </row>
    <row r="850" spans="2:33" ht="15">
      <c r="B850" s="109"/>
      <c r="C850" s="109"/>
      <c r="D850" s="109">
        <v>2013</v>
      </c>
      <c r="E850" s="109">
        <v>0</v>
      </c>
      <c r="F850" s="109">
        <v>0</v>
      </c>
      <c r="G850" s="109">
        <v>0</v>
      </c>
      <c r="H850" s="109">
        <v>0</v>
      </c>
      <c r="I850" s="109">
        <v>0</v>
      </c>
      <c r="J850" s="109">
        <v>0</v>
      </c>
      <c r="K850" s="109">
        <v>0</v>
      </c>
      <c r="L850" s="109">
        <v>1</v>
      </c>
      <c r="M850" s="109">
        <v>0</v>
      </c>
      <c r="N850" s="109">
        <v>0</v>
      </c>
      <c r="O850" s="109">
        <v>0</v>
      </c>
      <c r="P850" s="109">
        <v>0</v>
      </c>
      <c r="Q850" s="109">
        <v>0</v>
      </c>
      <c r="R850" s="109">
        <v>0</v>
      </c>
      <c r="S850" s="112">
        <v>4</v>
      </c>
      <c r="T850" s="109">
        <v>0</v>
      </c>
      <c r="U850" s="109">
        <v>0</v>
      </c>
      <c r="V850" s="109">
        <v>0</v>
      </c>
      <c r="W850" s="109">
        <v>0</v>
      </c>
      <c r="X850" s="109">
        <v>0</v>
      </c>
      <c r="Y850" s="109">
        <v>0</v>
      </c>
      <c r="Z850" s="109">
        <v>0</v>
      </c>
      <c r="AA850" s="109">
        <v>0</v>
      </c>
      <c r="AB850" s="109">
        <v>0</v>
      </c>
      <c r="AC850" s="109">
        <v>0</v>
      </c>
      <c r="AD850" s="109">
        <v>0</v>
      </c>
      <c r="AE850" s="109">
        <v>0</v>
      </c>
      <c r="AF850" s="109">
        <v>0</v>
      </c>
      <c r="AG850" s="109">
        <v>0</v>
      </c>
    </row>
    <row r="851" spans="2:33" ht="15">
      <c r="B851" s="109"/>
      <c r="C851" s="109"/>
      <c r="D851" s="109">
        <v>2014</v>
      </c>
      <c r="E851" s="109">
        <v>0</v>
      </c>
      <c r="F851" s="109">
        <v>0</v>
      </c>
      <c r="G851" s="109">
        <v>0</v>
      </c>
      <c r="H851" s="109">
        <v>0</v>
      </c>
      <c r="I851" s="109">
        <v>0</v>
      </c>
      <c r="J851" s="109">
        <v>0</v>
      </c>
      <c r="K851" s="109">
        <v>0</v>
      </c>
      <c r="L851" s="109">
        <v>0</v>
      </c>
      <c r="M851" s="109">
        <v>0</v>
      </c>
      <c r="N851" s="109">
        <v>0</v>
      </c>
      <c r="O851" s="109">
        <v>0</v>
      </c>
      <c r="P851" s="109">
        <v>0</v>
      </c>
      <c r="Q851" s="109">
        <v>0</v>
      </c>
      <c r="R851" s="109">
        <v>0</v>
      </c>
      <c r="S851" s="112">
        <v>8</v>
      </c>
      <c r="T851" s="109">
        <v>0</v>
      </c>
      <c r="U851" s="109">
        <v>0</v>
      </c>
      <c r="V851" s="109">
        <v>0</v>
      </c>
      <c r="W851" s="109">
        <v>0</v>
      </c>
      <c r="X851" s="109">
        <v>0</v>
      </c>
      <c r="Y851" s="109">
        <v>0</v>
      </c>
      <c r="Z851" s="109">
        <v>0</v>
      </c>
      <c r="AA851" s="109">
        <v>0</v>
      </c>
      <c r="AB851" s="109">
        <v>0</v>
      </c>
      <c r="AC851" s="109">
        <v>0</v>
      </c>
      <c r="AD851" s="109">
        <v>0</v>
      </c>
      <c r="AE851" s="109">
        <v>0</v>
      </c>
      <c r="AF851" s="109">
        <v>0</v>
      </c>
      <c r="AG851" s="109">
        <v>0</v>
      </c>
    </row>
    <row r="852" spans="2:33" ht="15">
      <c r="B852" s="109"/>
      <c r="C852" s="109"/>
      <c r="D852" s="109">
        <v>2015</v>
      </c>
      <c r="E852" s="109">
        <v>0</v>
      </c>
      <c r="F852" s="109">
        <v>0</v>
      </c>
      <c r="G852" s="109">
        <v>0</v>
      </c>
      <c r="H852" s="109">
        <v>0</v>
      </c>
      <c r="I852" s="109">
        <v>0</v>
      </c>
      <c r="J852" s="109">
        <v>0</v>
      </c>
      <c r="K852" s="109">
        <v>1</v>
      </c>
      <c r="L852" s="109">
        <v>0</v>
      </c>
      <c r="M852" s="109">
        <v>0</v>
      </c>
      <c r="N852" s="109">
        <v>0</v>
      </c>
      <c r="O852" s="109">
        <v>0</v>
      </c>
      <c r="P852" s="109">
        <v>0</v>
      </c>
      <c r="Q852" s="109">
        <v>0</v>
      </c>
      <c r="R852" s="109">
        <v>0</v>
      </c>
      <c r="S852" s="109">
        <v>0</v>
      </c>
      <c r="T852" s="109">
        <v>0</v>
      </c>
      <c r="U852" s="109">
        <v>0</v>
      </c>
      <c r="V852" s="109">
        <v>0</v>
      </c>
      <c r="W852" s="109">
        <v>0</v>
      </c>
      <c r="X852" s="109">
        <v>0</v>
      </c>
      <c r="Y852" s="109">
        <v>0</v>
      </c>
      <c r="Z852" s="109">
        <v>1</v>
      </c>
      <c r="AA852" s="109">
        <v>0</v>
      </c>
      <c r="AB852" s="109">
        <v>0</v>
      </c>
      <c r="AC852" s="109">
        <v>0</v>
      </c>
      <c r="AD852" s="109">
        <v>0</v>
      </c>
      <c r="AE852" s="109">
        <v>0</v>
      </c>
      <c r="AF852" s="109">
        <v>0</v>
      </c>
      <c r="AG852" s="109">
        <v>0</v>
      </c>
    </row>
    <row r="853" spans="2:33" ht="15">
      <c r="B853" s="109"/>
      <c r="C853" s="109"/>
      <c r="D853" s="109">
        <v>2016</v>
      </c>
      <c r="E853" s="109">
        <v>0</v>
      </c>
      <c r="F853" s="109">
        <v>0</v>
      </c>
      <c r="G853" s="109">
        <v>0</v>
      </c>
      <c r="H853" s="109">
        <v>0</v>
      </c>
      <c r="I853" s="109">
        <v>0</v>
      </c>
      <c r="J853" s="109">
        <v>0</v>
      </c>
      <c r="K853" s="109">
        <v>0</v>
      </c>
      <c r="L853" s="109">
        <v>0</v>
      </c>
      <c r="M853" s="109">
        <v>0</v>
      </c>
      <c r="N853" s="109">
        <v>0</v>
      </c>
      <c r="O853" s="109">
        <v>0</v>
      </c>
      <c r="P853" s="109">
        <v>0</v>
      </c>
      <c r="Q853" s="109">
        <v>0</v>
      </c>
      <c r="R853" s="109">
        <v>0</v>
      </c>
      <c r="S853" s="109">
        <v>0</v>
      </c>
      <c r="T853" s="109">
        <v>0</v>
      </c>
      <c r="U853" s="109">
        <v>0</v>
      </c>
      <c r="V853" s="109">
        <v>0</v>
      </c>
      <c r="W853" s="109">
        <v>0</v>
      </c>
      <c r="X853" s="109">
        <v>0</v>
      </c>
      <c r="Y853" s="109">
        <v>0</v>
      </c>
      <c r="Z853" s="109">
        <v>0</v>
      </c>
      <c r="AA853" s="109">
        <v>0</v>
      </c>
      <c r="AB853" s="109">
        <v>0</v>
      </c>
      <c r="AC853" s="109">
        <v>0</v>
      </c>
      <c r="AD853" s="109">
        <v>0</v>
      </c>
      <c r="AE853" s="109">
        <v>0</v>
      </c>
      <c r="AF853" s="109">
        <v>0</v>
      </c>
      <c r="AG853" s="109">
        <v>0</v>
      </c>
    </row>
    <row r="854" spans="2:33" ht="15">
      <c r="B854" s="109"/>
      <c r="C854" s="109"/>
      <c r="D854" s="109">
        <v>2017</v>
      </c>
      <c r="E854" s="109">
        <v>0</v>
      </c>
      <c r="F854" s="109">
        <v>0</v>
      </c>
      <c r="G854" s="109">
        <v>0</v>
      </c>
      <c r="H854" s="109">
        <v>0</v>
      </c>
      <c r="I854" s="109">
        <v>0</v>
      </c>
      <c r="J854" s="109">
        <v>0</v>
      </c>
      <c r="K854" s="109">
        <v>0</v>
      </c>
      <c r="L854" s="109">
        <v>0</v>
      </c>
      <c r="M854" s="109">
        <v>0</v>
      </c>
      <c r="N854" s="109">
        <v>0</v>
      </c>
      <c r="O854" s="109">
        <v>0</v>
      </c>
      <c r="P854" s="109">
        <v>0</v>
      </c>
      <c r="Q854" s="109">
        <v>0</v>
      </c>
      <c r="R854" s="109">
        <v>0</v>
      </c>
      <c r="S854" s="109">
        <v>0</v>
      </c>
      <c r="T854" s="109">
        <v>0</v>
      </c>
      <c r="U854" s="109">
        <v>0</v>
      </c>
      <c r="V854" s="109">
        <v>0</v>
      </c>
      <c r="W854" s="109">
        <v>0</v>
      </c>
      <c r="X854" s="109">
        <v>0</v>
      </c>
      <c r="Y854" s="109">
        <v>0</v>
      </c>
      <c r="Z854" s="109">
        <v>0</v>
      </c>
      <c r="AA854" s="109">
        <v>0</v>
      </c>
      <c r="AB854" s="109">
        <v>0</v>
      </c>
      <c r="AC854" s="109">
        <v>0</v>
      </c>
      <c r="AD854" s="109">
        <v>0</v>
      </c>
      <c r="AE854" s="109">
        <v>0</v>
      </c>
      <c r="AF854" s="109">
        <v>0</v>
      </c>
      <c r="AG854" s="109">
        <v>0</v>
      </c>
    </row>
    <row r="855" spans="2:33" ht="15">
      <c r="B855" s="109"/>
      <c r="C855" s="109"/>
      <c r="D855" s="109">
        <v>2018</v>
      </c>
      <c r="E855" s="109">
        <v>0</v>
      </c>
      <c r="F855" s="109">
        <v>0</v>
      </c>
      <c r="G855" s="109">
        <v>0</v>
      </c>
      <c r="H855" s="109">
        <v>0</v>
      </c>
      <c r="I855" s="109">
        <v>0</v>
      </c>
      <c r="J855" s="109">
        <v>0</v>
      </c>
      <c r="K855" s="109">
        <v>0</v>
      </c>
      <c r="L855" s="109">
        <v>0</v>
      </c>
      <c r="M855" s="109">
        <v>0</v>
      </c>
      <c r="N855" s="109">
        <v>0</v>
      </c>
      <c r="O855" s="109">
        <v>0</v>
      </c>
      <c r="P855" s="109">
        <v>0</v>
      </c>
      <c r="Q855" s="109">
        <v>0</v>
      </c>
      <c r="R855" s="109">
        <v>0</v>
      </c>
      <c r="S855" s="109">
        <v>0</v>
      </c>
      <c r="T855" s="109">
        <v>0</v>
      </c>
      <c r="U855" s="109">
        <v>0</v>
      </c>
      <c r="V855" s="109">
        <v>0</v>
      </c>
      <c r="W855" s="109">
        <v>0</v>
      </c>
      <c r="X855" s="109">
        <v>0</v>
      </c>
      <c r="Y855" s="109">
        <v>0</v>
      </c>
      <c r="Z855" s="109">
        <v>0</v>
      </c>
      <c r="AA855" s="109">
        <v>0</v>
      </c>
      <c r="AB855" s="109">
        <v>0</v>
      </c>
      <c r="AC855" s="109">
        <v>0</v>
      </c>
      <c r="AD855" s="109">
        <v>0</v>
      </c>
      <c r="AE855" s="109">
        <v>0</v>
      </c>
      <c r="AF855" s="109">
        <v>0</v>
      </c>
      <c r="AG855" s="109">
        <v>0</v>
      </c>
    </row>
    <row r="856" spans="2:33" ht="15">
      <c r="B856" s="109"/>
      <c r="C856" s="109"/>
      <c r="D856" s="109">
        <v>2019</v>
      </c>
      <c r="E856" s="109">
        <v>1</v>
      </c>
      <c r="F856" s="109">
        <v>0</v>
      </c>
      <c r="G856" s="109">
        <v>0</v>
      </c>
      <c r="H856" s="109">
        <v>0</v>
      </c>
      <c r="I856" s="109">
        <v>0</v>
      </c>
      <c r="J856" s="109">
        <v>0</v>
      </c>
      <c r="K856" s="109">
        <v>0</v>
      </c>
      <c r="L856" s="109">
        <v>0</v>
      </c>
      <c r="M856" s="109">
        <v>0</v>
      </c>
      <c r="N856" s="109">
        <v>0</v>
      </c>
      <c r="O856" s="109">
        <v>0</v>
      </c>
      <c r="P856" s="109">
        <v>0</v>
      </c>
      <c r="Q856" s="109">
        <v>1</v>
      </c>
      <c r="R856" s="109">
        <v>0</v>
      </c>
      <c r="S856" s="112">
        <v>4</v>
      </c>
      <c r="T856" s="109">
        <v>0</v>
      </c>
      <c r="U856" s="109">
        <v>0</v>
      </c>
      <c r="V856" s="109">
        <v>0</v>
      </c>
      <c r="W856" s="109">
        <v>0</v>
      </c>
      <c r="X856" s="109">
        <v>0</v>
      </c>
      <c r="Y856" s="109">
        <v>0</v>
      </c>
      <c r="Z856" s="109">
        <v>0</v>
      </c>
      <c r="AA856" s="109">
        <v>0</v>
      </c>
      <c r="AB856" s="109">
        <v>0</v>
      </c>
      <c r="AC856" s="109">
        <v>0</v>
      </c>
      <c r="AD856" s="109">
        <v>0</v>
      </c>
      <c r="AE856" s="109">
        <v>0</v>
      </c>
      <c r="AF856" s="109">
        <v>0</v>
      </c>
      <c r="AG856" s="109">
        <v>0</v>
      </c>
    </row>
    <row r="857" spans="2:33" ht="15">
      <c r="B857" s="109"/>
      <c r="C857" s="109"/>
      <c r="D857" s="109">
        <v>2020</v>
      </c>
      <c r="E857" s="109"/>
      <c r="F857" s="109"/>
      <c r="G857" s="109"/>
      <c r="H857" s="109"/>
      <c r="I857" s="109"/>
      <c r="J857" s="109"/>
      <c r="K857" s="109"/>
      <c r="L857" s="109"/>
      <c r="M857" s="109"/>
      <c r="N857" s="109"/>
      <c r="O857" s="109"/>
      <c r="P857" s="109"/>
      <c r="Q857" s="109"/>
      <c r="R857" s="109"/>
      <c r="S857" s="109"/>
      <c r="T857" s="109"/>
      <c r="U857" s="109"/>
      <c r="V857" s="109"/>
      <c r="W857" s="109"/>
      <c r="X857" s="109"/>
      <c r="Y857" s="109"/>
      <c r="Z857" s="109"/>
      <c r="AA857" s="109"/>
      <c r="AB857" s="109"/>
      <c r="AC857" s="109"/>
      <c r="AD857" s="109"/>
      <c r="AE857" s="109"/>
      <c r="AF857" s="109"/>
      <c r="AG857" s="109"/>
    </row>
    <row r="858" spans="2:33" ht="15">
      <c r="B858" s="110" t="s">
        <v>692</v>
      </c>
      <c r="C858" s="110" t="s">
        <v>693</v>
      </c>
      <c r="D858" s="110">
        <v>2006</v>
      </c>
      <c r="E858" s="110">
        <v>7.8839999999999993E-2</v>
      </c>
      <c r="F858" s="110"/>
      <c r="G858" s="110">
        <v>1.6070899999999999</v>
      </c>
      <c r="H858" s="110"/>
      <c r="I858" s="110"/>
      <c r="J858" s="110">
        <v>7.5469999999999995E-2</v>
      </c>
      <c r="K858" s="110">
        <v>6.4130000000000006E-2</v>
      </c>
      <c r="L858" s="110">
        <v>4.9660000000000003E-2</v>
      </c>
      <c r="M858" s="110"/>
      <c r="N858" s="110">
        <v>0.73409000000000002</v>
      </c>
      <c r="O858" s="110">
        <v>0.11885999999999999</v>
      </c>
      <c r="P858" s="110">
        <v>1.9640000000000001E-2</v>
      </c>
      <c r="Q858" s="110">
        <v>3.3459999999999997E-2</v>
      </c>
      <c r="R858" s="110"/>
      <c r="S858" s="110">
        <v>0.24346999999999999</v>
      </c>
      <c r="T858" s="110">
        <v>0</v>
      </c>
      <c r="U858" s="110">
        <v>0.10344</v>
      </c>
      <c r="V858" s="110">
        <v>0</v>
      </c>
      <c r="W858" s="110"/>
      <c r="X858" s="110">
        <v>0</v>
      </c>
      <c r="Y858" s="110">
        <v>6.0150000000000002E-2</v>
      </c>
      <c r="Z858" s="110">
        <v>2.1100000000000001E-2</v>
      </c>
      <c r="AA858" s="110">
        <v>0.28411999999999998</v>
      </c>
      <c r="AB858" s="110">
        <v>0.20374</v>
      </c>
      <c r="AC858" s="110">
        <v>0.29504000000000002</v>
      </c>
      <c r="AD858" s="110">
        <v>7.5500000000000003E-3</v>
      </c>
      <c r="AE858" s="110">
        <v>0</v>
      </c>
      <c r="AF858" s="110">
        <v>0.11769</v>
      </c>
      <c r="AG858" s="110">
        <v>1.8600000000000001E-3</v>
      </c>
    </row>
    <row r="859" spans="2:33" ht="15">
      <c r="B859" s="110"/>
      <c r="C859" s="110"/>
      <c r="D859" s="110">
        <v>2007</v>
      </c>
      <c r="E859" s="110">
        <v>5.1610000000000003E-2</v>
      </c>
      <c r="F859" s="110">
        <v>0.39579999999999999</v>
      </c>
      <c r="G859" s="110">
        <v>0.16652</v>
      </c>
      <c r="H859" s="110"/>
      <c r="I859" s="110">
        <v>0</v>
      </c>
      <c r="J859" s="110">
        <v>0.11773</v>
      </c>
      <c r="K859" s="110">
        <v>1.907E-2</v>
      </c>
      <c r="L859" s="110">
        <v>1.2699999999999999E-2</v>
      </c>
      <c r="M859" s="110">
        <v>0</v>
      </c>
      <c r="N859" s="110">
        <v>0.25119000000000002</v>
      </c>
      <c r="O859" s="110">
        <v>5.9270000000000003E-2</v>
      </c>
      <c r="P859" s="110">
        <v>0</v>
      </c>
      <c r="Q859" s="110">
        <v>1.8880000000000001E-2</v>
      </c>
      <c r="R859" s="110"/>
      <c r="S859" s="110">
        <v>0.32456000000000002</v>
      </c>
      <c r="T859" s="110">
        <v>0</v>
      </c>
      <c r="U859" s="110">
        <v>2.7019999999999999E-2</v>
      </c>
      <c r="V859" s="110">
        <v>0</v>
      </c>
      <c r="W859" s="110"/>
      <c r="X859" s="110">
        <v>5.382E-2</v>
      </c>
      <c r="Y859" s="110">
        <v>1.4279999999999999E-2</v>
      </c>
      <c r="Z859" s="110">
        <v>2.1100000000000001E-2</v>
      </c>
      <c r="AA859" s="110">
        <v>0.3004</v>
      </c>
      <c r="AB859" s="110">
        <v>0.12200999999999999</v>
      </c>
      <c r="AC859" s="110">
        <v>6.2330000000000003E-2</v>
      </c>
      <c r="AD859" s="110">
        <v>7.4400000000000004E-3</v>
      </c>
      <c r="AE859" s="110">
        <v>5.219E-2</v>
      </c>
      <c r="AF859" s="110">
        <v>7.8420000000000004E-2</v>
      </c>
      <c r="AG859" s="110">
        <v>2.4930000000000001E-2</v>
      </c>
    </row>
    <row r="860" spans="2:33" ht="15">
      <c r="B860" s="110"/>
      <c r="C860" s="110"/>
      <c r="D860" s="110">
        <v>2008</v>
      </c>
      <c r="E860" s="110">
        <v>3.7870000000000001E-2</v>
      </c>
      <c r="F860" s="110">
        <v>0.38751000000000002</v>
      </c>
      <c r="G860" s="110">
        <v>0.22808</v>
      </c>
      <c r="H860" s="110"/>
      <c r="I860" s="110">
        <v>0.18049999999999999</v>
      </c>
      <c r="J860" s="110">
        <v>0.22861999999999999</v>
      </c>
      <c r="K860" s="110">
        <v>2.8740000000000002E-2</v>
      </c>
      <c r="L860" s="110">
        <v>3.6580000000000001E-2</v>
      </c>
      <c r="M860" s="110">
        <v>0</v>
      </c>
      <c r="N860" s="110">
        <v>0.42525000000000002</v>
      </c>
      <c r="O860" s="110">
        <v>1.5559999999999999E-2</v>
      </c>
      <c r="P860" s="110">
        <v>0</v>
      </c>
      <c r="Q860" s="110">
        <v>2.5870000000000001E-2</v>
      </c>
      <c r="R860" s="110"/>
      <c r="S860" s="110">
        <v>0.25688</v>
      </c>
      <c r="T860" s="110">
        <v>0</v>
      </c>
      <c r="U860" s="110">
        <v>1.362E-2</v>
      </c>
      <c r="V860" s="110">
        <v>0</v>
      </c>
      <c r="W860" s="110"/>
      <c r="X860" s="110">
        <v>0.10242999999999999</v>
      </c>
      <c r="Y860" s="110">
        <v>0</v>
      </c>
      <c r="Z860" s="110">
        <v>2.1340000000000001E-2</v>
      </c>
      <c r="AA860" s="110">
        <v>0.19611000000000001</v>
      </c>
      <c r="AB860" s="110">
        <v>0.14366999999999999</v>
      </c>
      <c r="AC860" s="110">
        <v>0.27041999999999999</v>
      </c>
      <c r="AD860" s="110">
        <v>2.1700000000000001E-2</v>
      </c>
      <c r="AE860" s="110">
        <v>0.54730999999999996</v>
      </c>
      <c r="AF860" s="110">
        <v>0.10135</v>
      </c>
      <c r="AG860" s="110">
        <v>1.82E-3</v>
      </c>
    </row>
    <row r="861" spans="2:33" ht="15">
      <c r="B861" s="110"/>
      <c r="C861" s="110"/>
      <c r="D861" s="110">
        <v>2009</v>
      </c>
      <c r="E861" s="110">
        <v>5.9089999999999997E-2</v>
      </c>
      <c r="F861" s="110">
        <v>0.10884000000000001</v>
      </c>
      <c r="G861" s="110">
        <v>0.31756000000000001</v>
      </c>
      <c r="H861" s="110">
        <v>7.979E-2</v>
      </c>
      <c r="I861" s="110">
        <v>0.17693</v>
      </c>
      <c r="J861" s="110">
        <v>5.5149999999999998E-2</v>
      </c>
      <c r="K861" s="110">
        <v>1.2959999999999999E-2</v>
      </c>
      <c r="L861" s="110">
        <v>3.6510000000000001E-2</v>
      </c>
      <c r="M861" s="110">
        <v>0</v>
      </c>
      <c r="N861" s="110">
        <v>0</v>
      </c>
      <c r="O861" s="110">
        <v>1.0630000000000001E-2</v>
      </c>
      <c r="P861" s="110">
        <v>0</v>
      </c>
      <c r="Q861" s="110">
        <v>2.777E-2</v>
      </c>
      <c r="R861" s="110"/>
      <c r="S861" s="110">
        <v>0.40455999999999998</v>
      </c>
      <c r="T861" s="110">
        <v>5.4989999999999997E-2</v>
      </c>
      <c r="U861" s="110">
        <v>9.9839999999999998E-2</v>
      </c>
      <c r="V861" s="110">
        <v>0</v>
      </c>
      <c r="W861" s="110">
        <v>0</v>
      </c>
      <c r="X861" s="110">
        <v>0.10680000000000001</v>
      </c>
      <c r="Y861" s="110">
        <v>7.5700000000000003E-3</v>
      </c>
      <c r="Z861" s="110">
        <v>2.3099999999999999E-2</v>
      </c>
      <c r="AA861" s="110">
        <v>0.23485</v>
      </c>
      <c r="AB861" s="110">
        <v>9.8570000000000005E-2</v>
      </c>
      <c r="AC861" s="110">
        <v>0.22597999999999999</v>
      </c>
      <c r="AD861" s="110">
        <v>1.397E-2</v>
      </c>
      <c r="AE861" s="110">
        <v>0.10983999999999999</v>
      </c>
      <c r="AF861" s="110">
        <v>0</v>
      </c>
      <c r="AG861" s="110">
        <v>3.5100000000000001E-3</v>
      </c>
    </row>
    <row r="862" spans="2:33" ht="15">
      <c r="B862" s="110"/>
      <c r="C862" s="110"/>
      <c r="D862" s="110">
        <v>2010</v>
      </c>
      <c r="E862" s="110">
        <v>2.562E-2</v>
      </c>
      <c r="F862" s="110">
        <v>1.7448900000000001</v>
      </c>
      <c r="G862" s="110">
        <v>0</v>
      </c>
      <c r="H862" s="110">
        <v>1.6820000000000002E-2</v>
      </c>
      <c r="I862" s="110"/>
      <c r="J862" s="110">
        <v>8.7389999999999995E-2</v>
      </c>
      <c r="K862" s="110">
        <v>7.7499999999999999E-3</v>
      </c>
      <c r="L862" s="110">
        <v>1.5699999999999999E-2</v>
      </c>
      <c r="M862" s="110">
        <v>0</v>
      </c>
      <c r="N862" s="110">
        <v>0.17685000000000001</v>
      </c>
      <c r="O862" s="110">
        <v>7.4980000000000005E-2</v>
      </c>
      <c r="P862" s="110">
        <v>0</v>
      </c>
      <c r="Q862" s="110">
        <v>2.4750000000000001E-2</v>
      </c>
      <c r="R862" s="110">
        <v>0.12447999999999999</v>
      </c>
      <c r="S862" s="110">
        <v>0.28292</v>
      </c>
      <c r="T862" s="110">
        <v>0</v>
      </c>
      <c r="U862" s="110">
        <v>1.8519999999999998E-2</v>
      </c>
      <c r="V862" s="110">
        <v>0</v>
      </c>
      <c r="W862" s="110">
        <v>0</v>
      </c>
      <c r="X862" s="110">
        <v>0</v>
      </c>
      <c r="Y862" s="110">
        <v>3.4189999999999998E-2</v>
      </c>
      <c r="Z862" s="110">
        <v>0</v>
      </c>
      <c r="AA862" s="110">
        <v>0.15977</v>
      </c>
      <c r="AB862" s="110">
        <v>7.4999999999999997E-2</v>
      </c>
      <c r="AC862" s="110">
        <v>0.1497</v>
      </c>
      <c r="AD862" s="110">
        <v>7.0749999999999993E-2</v>
      </c>
      <c r="AE862" s="110">
        <v>5.3069999999999999E-2</v>
      </c>
      <c r="AF862" s="110">
        <v>0.35759999999999997</v>
      </c>
      <c r="AG862" s="110">
        <v>1.346E-2</v>
      </c>
    </row>
    <row r="863" spans="2:33" ht="15">
      <c r="B863" s="110"/>
      <c r="C863" s="110"/>
      <c r="D863" s="110">
        <v>2011</v>
      </c>
      <c r="E863" s="110">
        <v>3.2849999999999997E-2</v>
      </c>
      <c r="F863" s="110">
        <v>2.9829999999999999E-2</v>
      </c>
      <c r="G863" s="110">
        <v>0.44812000000000002</v>
      </c>
      <c r="H863" s="110">
        <v>7.7649999999999997E-2</v>
      </c>
      <c r="I863" s="110">
        <v>0</v>
      </c>
      <c r="J863" s="110">
        <v>8.0939999999999998E-2</v>
      </c>
      <c r="K863" s="110">
        <v>3.1329999999999997E-2</v>
      </c>
      <c r="L863" s="110">
        <v>4.6190000000000002E-2</v>
      </c>
      <c r="M863" s="110">
        <v>0</v>
      </c>
      <c r="N863" s="110">
        <v>0</v>
      </c>
      <c r="O863" s="110">
        <v>2.613E-2</v>
      </c>
      <c r="P863" s="110">
        <v>5.8740000000000001E-2</v>
      </c>
      <c r="Q863" s="110">
        <v>2.7910000000000001E-2</v>
      </c>
      <c r="R863" s="110">
        <v>0.11718000000000001</v>
      </c>
      <c r="S863" s="110">
        <v>0.29033999999999999</v>
      </c>
      <c r="T863" s="110">
        <v>0</v>
      </c>
      <c r="U863" s="110">
        <v>1.26E-2</v>
      </c>
      <c r="V863" s="110">
        <v>0</v>
      </c>
      <c r="W863" s="110">
        <v>0</v>
      </c>
      <c r="X863" s="110">
        <v>0</v>
      </c>
      <c r="Y863" s="110">
        <v>0</v>
      </c>
      <c r="Z863" s="110">
        <v>2.181E-2</v>
      </c>
      <c r="AA863" s="110">
        <v>0.25512000000000001</v>
      </c>
      <c r="AB863" s="110">
        <v>5.3749999999999999E-2</v>
      </c>
      <c r="AC863" s="110">
        <v>0.14394999999999999</v>
      </c>
      <c r="AD863" s="110">
        <v>1.4250000000000001E-2</v>
      </c>
      <c r="AE863" s="110">
        <v>0.24590000000000001</v>
      </c>
      <c r="AF863" s="110">
        <v>8.8120000000000004E-2</v>
      </c>
      <c r="AG863" s="110">
        <v>1.89E-3</v>
      </c>
    </row>
    <row r="864" spans="2:33" ht="15">
      <c r="B864" s="110"/>
      <c r="C864" s="110"/>
      <c r="D864" s="110">
        <v>2012</v>
      </c>
      <c r="E864" s="110">
        <v>3.3369999999999997E-2</v>
      </c>
      <c r="F864" s="110">
        <v>1.0070000000000001E-2</v>
      </c>
      <c r="G864" s="110">
        <v>0.28777999999999998</v>
      </c>
      <c r="H864" s="110">
        <v>1.1010000000000001E-2</v>
      </c>
      <c r="I864" s="110">
        <v>0</v>
      </c>
      <c r="J864" s="110">
        <v>4.3369999999999999E-2</v>
      </c>
      <c r="K864" s="110">
        <v>8.6599999999999993E-3</v>
      </c>
      <c r="L864" s="110">
        <v>1.5810000000000001E-2</v>
      </c>
      <c r="M864" s="110">
        <v>0</v>
      </c>
      <c r="N864" s="110">
        <v>0</v>
      </c>
      <c r="O864" s="110">
        <v>2.1190000000000001E-2</v>
      </c>
      <c r="P864" s="110">
        <v>0</v>
      </c>
      <c r="Q864" s="110">
        <v>1.172E-2</v>
      </c>
      <c r="R864" s="110">
        <v>0.19422</v>
      </c>
      <c r="S864" s="110">
        <v>0.35435</v>
      </c>
      <c r="T864" s="110">
        <v>0</v>
      </c>
      <c r="U864" s="110">
        <v>1.8950000000000002E-2</v>
      </c>
      <c r="V864" s="110">
        <v>0</v>
      </c>
      <c r="W864" s="110">
        <v>0</v>
      </c>
      <c r="X864" s="110">
        <v>0</v>
      </c>
      <c r="Y864" s="110">
        <v>0.18694</v>
      </c>
      <c r="Z864" s="110">
        <v>0</v>
      </c>
      <c r="AA864" s="110">
        <v>0.35269</v>
      </c>
      <c r="AB864" s="110">
        <v>8.0009999999999998E-2</v>
      </c>
      <c r="AC864" s="110">
        <v>0.10142</v>
      </c>
      <c r="AD864" s="110">
        <v>7.1199999999999996E-3</v>
      </c>
      <c r="AE864" s="110">
        <v>0</v>
      </c>
      <c r="AF864" s="110">
        <v>0.25944</v>
      </c>
      <c r="AG864" s="110">
        <v>1.8600000000000001E-3</v>
      </c>
    </row>
    <row r="865" spans="2:33" ht="15">
      <c r="B865" s="110"/>
      <c r="C865" s="110"/>
      <c r="D865" s="110">
        <v>2013</v>
      </c>
      <c r="E865" s="110">
        <v>8.6260000000000003E-2</v>
      </c>
      <c r="F865" s="110">
        <v>0</v>
      </c>
      <c r="G865" s="110">
        <v>0.10644000000000001</v>
      </c>
      <c r="H865" s="110">
        <v>8.0920000000000006E-2</v>
      </c>
      <c r="I865" s="110">
        <v>0</v>
      </c>
      <c r="J865" s="110">
        <v>2.486E-2</v>
      </c>
      <c r="K865" s="110">
        <v>5.8100000000000001E-3</v>
      </c>
      <c r="L865" s="110">
        <v>1.5599999999999999E-2</v>
      </c>
      <c r="M865" s="110">
        <v>0</v>
      </c>
      <c r="N865" s="110">
        <v>0</v>
      </c>
      <c r="O865" s="110">
        <v>0.36756</v>
      </c>
      <c r="P865" s="110">
        <v>0</v>
      </c>
      <c r="Q865" s="110">
        <v>6.8269999999999997E-2</v>
      </c>
      <c r="R865" s="110">
        <v>4.4429999999999997E-2</v>
      </c>
      <c r="S865" s="110">
        <v>0.17404</v>
      </c>
      <c r="T865" s="110">
        <v>0</v>
      </c>
      <c r="U865" s="110">
        <v>9.0399999999999994E-3</v>
      </c>
      <c r="V865" s="110">
        <v>0</v>
      </c>
      <c r="W865" s="110">
        <v>0</v>
      </c>
      <c r="X865" s="110">
        <v>0</v>
      </c>
      <c r="Y865" s="110">
        <v>5.9589999999999997E-2</v>
      </c>
      <c r="Z865" s="110">
        <v>2.061E-2</v>
      </c>
      <c r="AA865" s="110">
        <v>3.6859999999999997E-2</v>
      </c>
      <c r="AB865" s="110">
        <v>8.269E-2</v>
      </c>
      <c r="AC865" s="110">
        <v>8.5709999999999995E-2</v>
      </c>
      <c r="AD865" s="110">
        <v>6.8599999999999998E-3</v>
      </c>
      <c r="AE865" s="110">
        <v>0</v>
      </c>
      <c r="AF865" s="110">
        <v>8.5529999999999995E-2</v>
      </c>
      <c r="AG865" s="110">
        <v>3.7200000000000002E-3</v>
      </c>
    </row>
    <row r="866" spans="2:33" ht="15">
      <c r="B866" s="110"/>
      <c r="C866" s="110"/>
      <c r="D866" s="110">
        <v>2014</v>
      </c>
      <c r="E866" s="110">
        <v>4.5929999999999999E-2</v>
      </c>
      <c r="F866" s="110">
        <v>1.034E-2</v>
      </c>
      <c r="G866" s="110">
        <v>0.52083000000000002</v>
      </c>
      <c r="H866" s="110">
        <v>6.3390000000000002E-2</v>
      </c>
      <c r="I866" s="110">
        <v>0</v>
      </c>
      <c r="J866" s="110">
        <v>4.3709999999999999E-2</v>
      </c>
      <c r="K866" s="110">
        <v>1.2460000000000001E-2</v>
      </c>
      <c r="L866" s="110">
        <v>1.5800000000000002E-2</v>
      </c>
      <c r="M866" s="110">
        <v>0</v>
      </c>
      <c r="N866" s="110">
        <v>0</v>
      </c>
      <c r="O866" s="110">
        <v>1.958E-2</v>
      </c>
      <c r="P866" s="110">
        <v>2.0119999999999999E-2</v>
      </c>
      <c r="Q866" s="110">
        <v>2.4490000000000001E-2</v>
      </c>
      <c r="R866" s="110">
        <v>0.14330000000000001</v>
      </c>
      <c r="S866" s="110">
        <v>0.23738999999999999</v>
      </c>
      <c r="T866" s="110">
        <v>0</v>
      </c>
      <c r="U866" s="110">
        <v>3.0200000000000001E-3</v>
      </c>
      <c r="V866" s="110"/>
      <c r="W866" s="110">
        <v>0</v>
      </c>
      <c r="X866" s="110">
        <v>0</v>
      </c>
      <c r="Y866" s="110">
        <v>0</v>
      </c>
      <c r="Z866" s="110">
        <v>0</v>
      </c>
      <c r="AA866" s="110">
        <v>2.811E-2</v>
      </c>
      <c r="AB866" s="110">
        <v>0.24623999999999999</v>
      </c>
      <c r="AC866" s="110">
        <v>2.2100000000000002E-2</v>
      </c>
      <c r="AD866" s="110"/>
      <c r="AE866" s="110">
        <v>4.8719999999999999E-2</v>
      </c>
      <c r="AF866" s="110">
        <v>0.25530999999999998</v>
      </c>
      <c r="AG866" s="110">
        <v>1.83E-3</v>
      </c>
    </row>
    <row r="867" spans="2:33" ht="15">
      <c r="B867" s="110"/>
      <c r="C867" s="110"/>
      <c r="D867" s="110">
        <v>2015</v>
      </c>
      <c r="E867" s="110">
        <v>5.8930000000000003E-2</v>
      </c>
      <c r="F867" s="110">
        <v>0</v>
      </c>
      <c r="G867" s="110">
        <v>0.19900999999999999</v>
      </c>
      <c r="H867" s="110">
        <v>3.6639999999999999E-2</v>
      </c>
      <c r="I867" s="110">
        <v>0</v>
      </c>
      <c r="J867" s="110">
        <v>6.3189999999999996E-2</v>
      </c>
      <c r="K867" s="110">
        <v>1.536E-2</v>
      </c>
      <c r="L867" s="110">
        <v>0</v>
      </c>
      <c r="M867" s="110">
        <v>0</v>
      </c>
      <c r="N867" s="110">
        <v>0.18456</v>
      </c>
      <c r="O867" s="110">
        <v>9.9500000000000005E-3</v>
      </c>
      <c r="P867" s="110">
        <v>0</v>
      </c>
      <c r="Q867" s="110">
        <v>1.214E-2</v>
      </c>
      <c r="R867" s="110">
        <v>4.7759999999999997E-2</v>
      </c>
      <c r="S867" s="110">
        <v>8.3330000000000001E-2</v>
      </c>
      <c r="T867" s="110">
        <v>0</v>
      </c>
      <c r="U867" s="110">
        <v>2.0549999999999999E-2</v>
      </c>
      <c r="V867" s="110">
        <v>0</v>
      </c>
      <c r="W867" s="110">
        <v>0</v>
      </c>
      <c r="X867" s="110">
        <v>0</v>
      </c>
      <c r="Y867" s="110">
        <v>1.2829999999999999E-2</v>
      </c>
      <c r="Z867" s="110">
        <v>1.933E-2</v>
      </c>
      <c r="AA867" s="110">
        <v>2.6669999999999999E-2</v>
      </c>
      <c r="AB867" s="110">
        <v>2.614E-2</v>
      </c>
      <c r="AC867" s="110">
        <v>4.8140000000000002E-2</v>
      </c>
      <c r="AD867" s="110">
        <v>6.7299999999999999E-3</v>
      </c>
      <c r="AE867" s="110">
        <v>0</v>
      </c>
      <c r="AF867" s="110">
        <v>7.9439999999999997E-2</v>
      </c>
      <c r="AG867" s="110">
        <v>3.5100000000000001E-3</v>
      </c>
    </row>
    <row r="868" spans="2:33" ht="15">
      <c r="B868" s="110"/>
      <c r="C868" s="110"/>
      <c r="D868" s="110">
        <v>2016</v>
      </c>
      <c r="E868" s="110">
        <v>0.11741</v>
      </c>
      <c r="F868" s="110">
        <v>9.2679999999999998E-2</v>
      </c>
      <c r="G868" s="110">
        <v>0.13603000000000001</v>
      </c>
      <c r="H868" s="110">
        <v>1.026E-2</v>
      </c>
      <c r="I868" s="110">
        <v>0</v>
      </c>
      <c r="J868" s="110">
        <v>7.4069999999999997E-2</v>
      </c>
      <c r="K868" s="110">
        <v>3.0939999999999999E-2</v>
      </c>
      <c r="L868" s="110">
        <v>0.71669000000000005</v>
      </c>
      <c r="M868" s="110">
        <v>0</v>
      </c>
      <c r="N868" s="110">
        <v>9.5960000000000004E-2</v>
      </c>
      <c r="O868" s="110">
        <v>7.0489999999999997E-2</v>
      </c>
      <c r="P868" s="110">
        <v>0</v>
      </c>
      <c r="Q868" s="110">
        <v>1.9140000000000001E-2</v>
      </c>
      <c r="R868" s="110">
        <v>4.8059999999999999E-2</v>
      </c>
      <c r="S868" s="110">
        <v>0.13622000000000001</v>
      </c>
      <c r="T868" s="110">
        <v>0</v>
      </c>
      <c r="U868" s="110">
        <v>4.2840000000000003E-2</v>
      </c>
      <c r="V868" s="110">
        <v>0</v>
      </c>
      <c r="W868" s="110">
        <v>0</v>
      </c>
      <c r="X868" s="110">
        <v>0</v>
      </c>
      <c r="Y868" s="110"/>
      <c r="Z868" s="110">
        <v>0</v>
      </c>
      <c r="AA868" s="110">
        <v>2.1340000000000001E-2</v>
      </c>
      <c r="AB868" s="110">
        <v>5.389E-2</v>
      </c>
      <c r="AC868" s="110">
        <v>0</v>
      </c>
      <c r="AD868" s="110">
        <v>0</v>
      </c>
      <c r="AE868" s="110">
        <v>0</v>
      </c>
      <c r="AF868" s="110">
        <v>0.15748999999999999</v>
      </c>
      <c r="AG868" s="110">
        <v>1.06E-2</v>
      </c>
    </row>
    <row r="869" spans="2:33" ht="15">
      <c r="B869" s="110"/>
      <c r="C869" s="110"/>
      <c r="D869" s="110">
        <v>2017</v>
      </c>
      <c r="E869" s="110">
        <v>6.4219999999999999E-2</v>
      </c>
      <c r="F869" s="110">
        <v>3.0009999999999998E-2</v>
      </c>
      <c r="G869" s="110">
        <v>0.39241999999999999</v>
      </c>
      <c r="H869" s="110">
        <v>1.044E-2</v>
      </c>
      <c r="I869" s="110">
        <v>0</v>
      </c>
      <c r="J869" s="110">
        <v>2.3650000000000001E-2</v>
      </c>
      <c r="K869" s="110">
        <v>3.8190000000000002E-2</v>
      </c>
      <c r="L869" s="110">
        <v>0</v>
      </c>
      <c r="M869" s="110">
        <v>0</v>
      </c>
      <c r="N869" s="110">
        <v>0.27517000000000003</v>
      </c>
      <c r="O869" s="110">
        <v>3.0079999999999999E-2</v>
      </c>
      <c r="P869" s="110">
        <v>0</v>
      </c>
      <c r="Q869" s="110">
        <v>4.1099999999999999E-3</v>
      </c>
      <c r="R869" s="110">
        <v>4.6289999999999998E-2</v>
      </c>
      <c r="S869" s="110">
        <v>5.16E-2</v>
      </c>
      <c r="T869" s="110">
        <v>0</v>
      </c>
      <c r="U869" s="110">
        <v>1.3339999999999999E-2</v>
      </c>
      <c r="V869" s="110">
        <v>0</v>
      </c>
      <c r="W869" s="110">
        <v>0</v>
      </c>
      <c r="X869" s="110">
        <v>0</v>
      </c>
      <c r="Y869" s="110">
        <v>6.2899999999999996E-3</v>
      </c>
      <c r="Z869" s="110">
        <v>0</v>
      </c>
      <c r="AA869" s="110">
        <v>8.2089999999999996E-2</v>
      </c>
      <c r="AB869" s="110">
        <v>2.6159999999999999E-2</v>
      </c>
      <c r="AC869" s="110">
        <v>7.8460000000000002E-2</v>
      </c>
      <c r="AD869" s="110">
        <v>0</v>
      </c>
      <c r="AE869" s="110">
        <v>0</v>
      </c>
      <c r="AF869" s="110">
        <v>7.7460000000000001E-2</v>
      </c>
      <c r="AG869" s="110">
        <v>5.2900000000000004E-3</v>
      </c>
    </row>
    <row r="870" spans="2:33" ht="15">
      <c r="B870" s="110"/>
      <c r="C870" s="110"/>
      <c r="D870" s="110">
        <v>2018</v>
      </c>
      <c r="E870" s="110">
        <v>4.2500000000000003E-2</v>
      </c>
      <c r="F870" s="110">
        <v>0</v>
      </c>
      <c r="G870" s="110">
        <v>0.30248000000000003</v>
      </c>
      <c r="H870" s="110">
        <v>0</v>
      </c>
      <c r="I870" s="110">
        <v>0</v>
      </c>
      <c r="J870" s="110">
        <v>2.87E-2</v>
      </c>
      <c r="K870" s="110">
        <v>1.1979999999999999E-2</v>
      </c>
      <c r="L870" s="110">
        <v>0</v>
      </c>
      <c r="M870" s="110">
        <v>0.83333000000000002</v>
      </c>
      <c r="N870" s="110">
        <v>0</v>
      </c>
      <c r="O870" s="110">
        <v>3.0009999999999998E-2</v>
      </c>
      <c r="P870" s="110">
        <v>0</v>
      </c>
      <c r="Q870" s="110">
        <v>1.354E-2</v>
      </c>
      <c r="R870" s="110">
        <v>0</v>
      </c>
      <c r="S870" s="110">
        <v>2.588E-2</v>
      </c>
      <c r="T870" s="110">
        <v>0</v>
      </c>
      <c r="U870" s="110">
        <v>0.14993999999999999</v>
      </c>
      <c r="V870" s="110">
        <v>0</v>
      </c>
      <c r="W870" s="110">
        <v>0</v>
      </c>
      <c r="X870" s="110">
        <v>5.9229999999999998E-2</v>
      </c>
      <c r="Y870" s="110">
        <v>6.1399999999999996E-3</v>
      </c>
      <c r="Z870" s="110">
        <v>0</v>
      </c>
      <c r="AA870" s="110">
        <v>3.1029999999999999E-2</v>
      </c>
      <c r="AB870" s="110">
        <v>2.7490000000000001E-2</v>
      </c>
      <c r="AC870" s="110">
        <v>4.6469999999999997E-2</v>
      </c>
      <c r="AD870" s="110">
        <v>0</v>
      </c>
      <c r="AE870" s="110">
        <v>0</v>
      </c>
      <c r="AF870" s="110">
        <v>0.13256000000000001</v>
      </c>
      <c r="AG870" s="110">
        <v>5.2700000000000004E-3</v>
      </c>
    </row>
    <row r="871" spans="2:33" ht="15">
      <c r="B871" s="110"/>
      <c r="C871" s="110"/>
      <c r="D871" s="110">
        <v>2019</v>
      </c>
      <c r="E871" s="110">
        <v>1.8720000000000001E-2</v>
      </c>
      <c r="F871" s="110">
        <v>0</v>
      </c>
      <c r="G871" s="110">
        <v>6.6049999999999998E-2</v>
      </c>
      <c r="H871" s="110">
        <v>5.2599999999999999E-3</v>
      </c>
      <c r="I871" s="110">
        <v>0</v>
      </c>
      <c r="J871" s="110">
        <v>1.7139999999999999E-2</v>
      </c>
      <c r="K871" s="110">
        <v>1.3780000000000001E-2</v>
      </c>
      <c r="L871" s="110">
        <v>6.7280000000000006E-2</v>
      </c>
      <c r="M871" s="110">
        <v>0</v>
      </c>
      <c r="N871" s="110">
        <v>0</v>
      </c>
      <c r="O871" s="110">
        <v>9.9760000000000001E-2</v>
      </c>
      <c r="P871" s="110">
        <v>1.941E-2</v>
      </c>
      <c r="Q871" s="110">
        <v>8.8999999999999999E-3</v>
      </c>
      <c r="R871" s="110">
        <v>4.5780000000000001E-2</v>
      </c>
      <c r="S871" s="110">
        <v>0.10942</v>
      </c>
      <c r="T871" s="110">
        <v>0</v>
      </c>
      <c r="U871" s="110">
        <v>0</v>
      </c>
      <c r="V871" s="110"/>
      <c r="W871" s="110">
        <v>0</v>
      </c>
      <c r="X871" s="110">
        <v>0</v>
      </c>
      <c r="Y871" s="110">
        <v>0</v>
      </c>
      <c r="Z871" s="110">
        <v>0</v>
      </c>
      <c r="AA871" s="110">
        <v>1.1809999999999999E-2</v>
      </c>
      <c r="AB871" s="110">
        <v>5.4679999999999999E-2</v>
      </c>
      <c r="AC871" s="110">
        <v>8.8279999999999997E-2</v>
      </c>
      <c r="AD871" s="110">
        <v>6.1399999999999996E-3</v>
      </c>
      <c r="AE871" s="110">
        <v>0.24859999999999999</v>
      </c>
      <c r="AF871" s="110">
        <v>0.13124</v>
      </c>
      <c r="AG871" s="110">
        <v>3.3800000000000002E-3</v>
      </c>
    </row>
    <row r="872" spans="2:33" ht="15">
      <c r="B872" s="110"/>
      <c r="C872" s="110"/>
      <c r="D872" s="110">
        <v>2020</v>
      </c>
      <c r="E872" s="110"/>
      <c r="F872" s="110"/>
      <c r="G872" s="110"/>
      <c r="H872" s="110"/>
      <c r="I872" s="110"/>
      <c r="J872" s="110"/>
      <c r="K872" s="110"/>
      <c r="L872" s="110"/>
      <c r="M872" s="110"/>
      <c r="N872" s="110"/>
      <c r="O872" s="110"/>
      <c r="P872" s="110"/>
      <c r="Q872" s="110"/>
      <c r="R872" s="110"/>
      <c r="S872" s="110"/>
      <c r="T872" s="110"/>
      <c r="U872" s="110"/>
      <c r="V872" s="110"/>
      <c r="W872" s="110"/>
      <c r="X872" s="110"/>
      <c r="Y872" s="110"/>
      <c r="Z872" s="110"/>
      <c r="AA872" s="110"/>
      <c r="AB872" s="110"/>
      <c r="AC872" s="110"/>
      <c r="AD872" s="110"/>
      <c r="AE872" s="110"/>
      <c r="AF872" s="110"/>
      <c r="AG872" s="110"/>
    </row>
    <row r="873" spans="2:33" ht="15">
      <c r="B873" s="109" t="s">
        <v>694</v>
      </c>
      <c r="C873" s="109" t="s">
        <v>695</v>
      </c>
      <c r="D873" s="109">
        <v>2006</v>
      </c>
      <c r="E873" s="109">
        <v>6.5700000000000003E-3</v>
      </c>
      <c r="F873" s="109"/>
      <c r="G873" s="109">
        <v>0.80354000000000003</v>
      </c>
      <c r="H873" s="109"/>
      <c r="I873" s="109"/>
      <c r="J873" s="109">
        <v>6.28E-3</v>
      </c>
      <c r="K873" s="109">
        <v>1.97E-3</v>
      </c>
      <c r="L873" s="109">
        <v>0</v>
      </c>
      <c r="M873" s="109"/>
      <c r="N873" s="109">
        <v>0.10487</v>
      </c>
      <c r="O873" s="109">
        <v>0</v>
      </c>
      <c r="P873" s="109">
        <v>0</v>
      </c>
      <c r="Q873" s="109">
        <v>3.9300000000000003E-3</v>
      </c>
      <c r="R873" s="109"/>
      <c r="S873" s="109">
        <v>1.8720000000000001E-2</v>
      </c>
      <c r="T873" s="109">
        <v>0</v>
      </c>
      <c r="U873" s="109">
        <v>3.9780000000000003E-2</v>
      </c>
      <c r="V873" s="109">
        <v>0</v>
      </c>
      <c r="W873" s="109"/>
      <c r="X873" s="109">
        <v>0</v>
      </c>
      <c r="Y873" s="109">
        <v>3.007E-2</v>
      </c>
      <c r="Z873" s="109">
        <v>0</v>
      </c>
      <c r="AA873" s="109">
        <v>0</v>
      </c>
      <c r="AB873" s="109"/>
      <c r="AC873" s="109">
        <v>0</v>
      </c>
      <c r="AD873" s="109"/>
      <c r="AE873" s="109"/>
      <c r="AF873" s="109"/>
      <c r="AG873" s="109">
        <v>0</v>
      </c>
    </row>
    <row r="874" spans="2:33" ht="15">
      <c r="B874" s="109"/>
      <c r="C874" s="109"/>
      <c r="D874" s="109">
        <v>2007</v>
      </c>
      <c r="E874" s="109">
        <v>6.45E-3</v>
      </c>
      <c r="F874" s="109">
        <v>1.9300000000000001E-2</v>
      </c>
      <c r="G874" s="109">
        <v>0</v>
      </c>
      <c r="H874" s="109"/>
      <c r="I874" s="109">
        <v>0</v>
      </c>
      <c r="J874" s="109">
        <v>6.5399999999999998E-3</v>
      </c>
      <c r="K874" s="109">
        <v>2.8600000000000001E-3</v>
      </c>
      <c r="L874" s="109">
        <v>0</v>
      </c>
      <c r="M874" s="109">
        <v>0</v>
      </c>
      <c r="N874" s="109">
        <v>0.10047</v>
      </c>
      <c r="O874" s="109">
        <v>5.3800000000000002E-3</v>
      </c>
      <c r="P874" s="109">
        <v>0</v>
      </c>
      <c r="Q874" s="109">
        <v>0</v>
      </c>
      <c r="R874" s="109"/>
      <c r="S874" s="109">
        <v>2.631E-2</v>
      </c>
      <c r="T874" s="109">
        <v>0</v>
      </c>
      <c r="U874" s="109">
        <v>0</v>
      </c>
      <c r="V874" s="109">
        <v>0</v>
      </c>
      <c r="W874" s="109"/>
      <c r="X874" s="109">
        <v>0</v>
      </c>
      <c r="Y874" s="109">
        <v>0</v>
      </c>
      <c r="Z874" s="109">
        <v>0</v>
      </c>
      <c r="AA874" s="109">
        <v>0</v>
      </c>
      <c r="AB874" s="109">
        <v>0</v>
      </c>
      <c r="AC874" s="109">
        <v>0</v>
      </c>
      <c r="AD874" s="109">
        <v>0</v>
      </c>
      <c r="AE874" s="109">
        <v>0</v>
      </c>
      <c r="AF874" s="109">
        <v>0</v>
      </c>
      <c r="AG874" s="109">
        <v>0</v>
      </c>
    </row>
    <row r="875" spans="2:33" ht="15">
      <c r="B875" s="109"/>
      <c r="C875" s="109"/>
      <c r="D875" s="109">
        <v>2008</v>
      </c>
      <c r="E875" s="109">
        <v>0</v>
      </c>
      <c r="F875" s="109">
        <v>0.10764</v>
      </c>
      <c r="G875" s="109">
        <v>0</v>
      </c>
      <c r="H875" s="109"/>
      <c r="I875" s="109">
        <v>0</v>
      </c>
      <c r="J875" s="109">
        <v>0.16003000000000001</v>
      </c>
      <c r="K875" s="109">
        <v>2.0119999999999999E-2</v>
      </c>
      <c r="L875" s="109">
        <v>0</v>
      </c>
      <c r="M875" s="109">
        <v>0</v>
      </c>
      <c r="N875" s="109">
        <v>0</v>
      </c>
      <c r="O875" s="109">
        <v>0</v>
      </c>
      <c r="P875" s="109">
        <v>0</v>
      </c>
      <c r="Q875" s="109">
        <v>0</v>
      </c>
      <c r="R875" s="109"/>
      <c r="S875" s="109">
        <v>2.7519999999999999E-2</v>
      </c>
      <c r="T875" s="109">
        <v>0</v>
      </c>
      <c r="U875" s="109">
        <v>0</v>
      </c>
      <c r="V875" s="109">
        <v>0</v>
      </c>
      <c r="W875" s="109"/>
      <c r="X875" s="109">
        <v>0</v>
      </c>
      <c r="Y875" s="109">
        <v>0</v>
      </c>
      <c r="Z875" s="109">
        <v>0</v>
      </c>
      <c r="AA875" s="109">
        <v>1.337E-2</v>
      </c>
      <c r="AB875" s="109">
        <v>0</v>
      </c>
      <c r="AC875" s="109">
        <v>0</v>
      </c>
      <c r="AD875" s="109">
        <v>0</v>
      </c>
      <c r="AE875" s="109">
        <v>0.19902</v>
      </c>
      <c r="AF875" s="109">
        <v>0</v>
      </c>
      <c r="AG875" s="109">
        <v>0</v>
      </c>
    </row>
    <row r="876" spans="2:33" ht="15">
      <c r="B876" s="109"/>
      <c r="C876" s="109"/>
      <c r="D876" s="109">
        <v>2009</v>
      </c>
      <c r="E876" s="109">
        <v>0</v>
      </c>
      <c r="F876" s="109">
        <v>0</v>
      </c>
      <c r="G876" s="109">
        <v>3.175E-2</v>
      </c>
      <c r="H876" s="109">
        <v>1.1390000000000001E-2</v>
      </c>
      <c r="I876" s="109">
        <v>0</v>
      </c>
      <c r="J876" s="109">
        <v>0</v>
      </c>
      <c r="K876" s="109">
        <v>0</v>
      </c>
      <c r="L876" s="109">
        <v>0</v>
      </c>
      <c r="M876" s="109">
        <v>0</v>
      </c>
      <c r="N876" s="109">
        <v>0</v>
      </c>
      <c r="O876" s="109">
        <v>0</v>
      </c>
      <c r="P876" s="109">
        <v>0</v>
      </c>
      <c r="Q876" s="109">
        <v>3.96E-3</v>
      </c>
      <c r="R876" s="109"/>
      <c r="S876" s="109">
        <v>0</v>
      </c>
      <c r="T876" s="109">
        <v>0</v>
      </c>
      <c r="U876" s="109">
        <v>5.1339999999999997E-2</v>
      </c>
      <c r="V876" s="109">
        <v>0</v>
      </c>
      <c r="W876" s="109">
        <v>0</v>
      </c>
      <c r="X876" s="109">
        <v>0</v>
      </c>
      <c r="Y876" s="109">
        <v>0</v>
      </c>
      <c r="Z876" s="109">
        <v>0</v>
      </c>
      <c r="AA876" s="109">
        <v>0</v>
      </c>
      <c r="AB876" s="109">
        <v>0</v>
      </c>
      <c r="AC876" s="109">
        <v>3.3890000000000003E-2</v>
      </c>
      <c r="AD876" s="109">
        <v>0</v>
      </c>
      <c r="AE876" s="109">
        <v>0</v>
      </c>
      <c r="AF876" s="109">
        <v>0</v>
      </c>
      <c r="AG876" s="109">
        <v>0</v>
      </c>
    </row>
    <row r="877" spans="2:33" ht="15">
      <c r="B877" s="109"/>
      <c r="C877" s="109"/>
      <c r="D877" s="109">
        <v>2010</v>
      </c>
      <c r="E877" s="109">
        <v>1.281E-2</v>
      </c>
      <c r="F877" s="109">
        <v>1.72448</v>
      </c>
      <c r="G877" s="109">
        <v>0</v>
      </c>
      <c r="H877" s="109">
        <v>0</v>
      </c>
      <c r="I877" s="109"/>
      <c r="J877" s="109">
        <v>6.2399999999999999E-3</v>
      </c>
      <c r="K877" s="109">
        <v>2.8999999999999998E-3</v>
      </c>
      <c r="L877" s="109"/>
      <c r="M877" s="109">
        <v>0</v>
      </c>
      <c r="N877" s="109">
        <v>0</v>
      </c>
      <c r="O877" s="109">
        <v>0</v>
      </c>
      <c r="P877" s="109">
        <v>0</v>
      </c>
      <c r="Q877" s="109">
        <v>0</v>
      </c>
      <c r="R877" s="109">
        <v>0</v>
      </c>
      <c r="S877" s="109">
        <v>0</v>
      </c>
      <c r="T877" s="109">
        <v>0</v>
      </c>
      <c r="U877" s="109">
        <v>0</v>
      </c>
      <c r="V877" s="109">
        <v>0</v>
      </c>
      <c r="W877" s="109">
        <v>0</v>
      </c>
      <c r="X877" s="109">
        <v>0</v>
      </c>
      <c r="Y877" s="109">
        <v>0</v>
      </c>
      <c r="Z877" s="109">
        <v>0</v>
      </c>
      <c r="AA877" s="109">
        <v>4.1079999999999998E-2</v>
      </c>
      <c r="AB877" s="109">
        <v>0</v>
      </c>
      <c r="AC877" s="109">
        <v>0</v>
      </c>
      <c r="AD877" s="109">
        <v>5.6599999999999998E-2</v>
      </c>
      <c r="AE877" s="109">
        <v>0</v>
      </c>
      <c r="AF877" s="109">
        <v>0.23138</v>
      </c>
      <c r="AG877" s="109">
        <v>0</v>
      </c>
    </row>
    <row r="878" spans="2:33" ht="15">
      <c r="B878" s="109"/>
      <c r="C878" s="109"/>
      <c r="D878" s="109">
        <v>2011</v>
      </c>
      <c r="E878" s="109">
        <v>0</v>
      </c>
      <c r="F878" s="109">
        <v>0</v>
      </c>
      <c r="G878" s="109">
        <v>0</v>
      </c>
      <c r="H878" s="109">
        <v>5.5399999999999998E-3</v>
      </c>
      <c r="I878" s="109">
        <v>0</v>
      </c>
      <c r="J878" s="109">
        <v>2.4899999999999999E-2</v>
      </c>
      <c r="K878" s="109">
        <v>2.1829999999999999E-2</v>
      </c>
      <c r="L878" s="109">
        <v>0</v>
      </c>
      <c r="M878" s="109">
        <v>0</v>
      </c>
      <c r="N878" s="109">
        <v>0</v>
      </c>
      <c r="O878" s="109">
        <v>0</v>
      </c>
      <c r="P878" s="109">
        <v>0</v>
      </c>
      <c r="Q878" s="109">
        <v>0</v>
      </c>
      <c r="R878" s="109">
        <v>0</v>
      </c>
      <c r="S878" s="109">
        <v>0</v>
      </c>
      <c r="T878" s="109">
        <v>0</v>
      </c>
      <c r="U878" s="109">
        <v>0</v>
      </c>
      <c r="V878" s="109">
        <v>0</v>
      </c>
      <c r="W878" s="109">
        <v>0</v>
      </c>
      <c r="X878" s="109">
        <v>0</v>
      </c>
      <c r="Y878" s="109">
        <v>0</v>
      </c>
      <c r="Z878" s="109">
        <v>0</v>
      </c>
      <c r="AA878" s="109">
        <v>0</v>
      </c>
      <c r="AB878" s="109">
        <v>0</v>
      </c>
      <c r="AC878" s="109">
        <v>0</v>
      </c>
      <c r="AD878" s="109">
        <v>7.1199999999999996E-3</v>
      </c>
      <c r="AE878" s="109">
        <v>0.24590000000000001</v>
      </c>
      <c r="AF878" s="109">
        <v>0</v>
      </c>
      <c r="AG878" s="109">
        <v>0</v>
      </c>
    </row>
    <row r="879" spans="2:33" ht="15">
      <c r="B879" s="109"/>
      <c r="C879" s="109"/>
      <c r="D879" s="109">
        <v>2012</v>
      </c>
      <c r="E879" s="109">
        <v>0</v>
      </c>
      <c r="F879" s="109">
        <v>0</v>
      </c>
      <c r="G879" s="109">
        <v>0</v>
      </c>
      <c r="H879" s="109">
        <v>0</v>
      </c>
      <c r="I879" s="109">
        <v>0</v>
      </c>
      <c r="J879" s="109">
        <v>0</v>
      </c>
      <c r="K879" s="109">
        <v>0</v>
      </c>
      <c r="L879" s="109">
        <v>0</v>
      </c>
      <c r="M879" s="109">
        <v>0</v>
      </c>
      <c r="N879" s="109">
        <v>0</v>
      </c>
      <c r="O879" s="109">
        <v>5.2900000000000004E-3</v>
      </c>
      <c r="P879" s="109">
        <v>0</v>
      </c>
      <c r="Q879" s="109">
        <v>1.9499999999999999E-3</v>
      </c>
      <c r="R879" s="109">
        <v>3.884E-2</v>
      </c>
      <c r="S879" s="109">
        <v>0</v>
      </c>
      <c r="T879" s="109">
        <v>0</v>
      </c>
      <c r="U879" s="109">
        <v>0</v>
      </c>
      <c r="V879" s="109"/>
      <c r="W879" s="109">
        <v>0</v>
      </c>
      <c r="X879" s="109">
        <v>0</v>
      </c>
      <c r="Y879" s="109">
        <v>0.18694</v>
      </c>
      <c r="Z879" s="109">
        <v>0</v>
      </c>
      <c r="AA879" s="109">
        <v>0.26340000000000002</v>
      </c>
      <c r="AB879" s="109">
        <v>5.3339999999999999E-2</v>
      </c>
      <c r="AC879" s="109">
        <v>0</v>
      </c>
      <c r="AD879" s="109">
        <v>0</v>
      </c>
      <c r="AE879" s="109">
        <v>0</v>
      </c>
      <c r="AF879" s="109">
        <v>0.1081</v>
      </c>
      <c r="AG879" s="109">
        <v>0</v>
      </c>
    </row>
    <row r="880" spans="2:33" ht="15">
      <c r="B880" s="109"/>
      <c r="C880" s="109"/>
      <c r="D880" s="109">
        <v>2013</v>
      </c>
      <c r="E880" s="109">
        <v>3.9809999999999998E-2</v>
      </c>
      <c r="F880" s="109">
        <v>0</v>
      </c>
      <c r="G880" s="109">
        <v>0</v>
      </c>
      <c r="H880" s="109">
        <v>5.9339999999999997E-2</v>
      </c>
      <c r="I880" s="109">
        <v>0</v>
      </c>
      <c r="J880" s="109">
        <v>0</v>
      </c>
      <c r="K880" s="109">
        <v>0</v>
      </c>
      <c r="L880" s="109">
        <v>0</v>
      </c>
      <c r="M880" s="109">
        <v>0</v>
      </c>
      <c r="N880" s="109">
        <v>0</v>
      </c>
      <c r="O880" s="109">
        <v>1.5100000000000001E-2</v>
      </c>
      <c r="P880" s="109">
        <v>0</v>
      </c>
      <c r="Q880" s="109">
        <v>0</v>
      </c>
      <c r="R880" s="109">
        <v>0</v>
      </c>
      <c r="S880" s="109">
        <v>0</v>
      </c>
      <c r="T880" s="109">
        <v>0</v>
      </c>
      <c r="U880" s="109">
        <v>0</v>
      </c>
      <c r="V880" s="109">
        <v>0</v>
      </c>
      <c r="W880" s="109">
        <v>0</v>
      </c>
      <c r="X880" s="109">
        <v>0</v>
      </c>
      <c r="Y880" s="109">
        <v>0</v>
      </c>
      <c r="Z880" s="109">
        <v>0</v>
      </c>
      <c r="AA880" s="109">
        <v>0</v>
      </c>
      <c r="AB880" s="109">
        <v>0</v>
      </c>
      <c r="AC880" s="109">
        <v>0</v>
      </c>
      <c r="AD880" s="109">
        <v>0</v>
      </c>
      <c r="AE880" s="109">
        <v>0</v>
      </c>
      <c r="AF880" s="109">
        <v>0</v>
      </c>
      <c r="AG880" s="109">
        <v>1.8600000000000001E-3</v>
      </c>
    </row>
    <row r="881" spans="2:33" ht="15">
      <c r="B881" s="109"/>
      <c r="C881" s="109"/>
      <c r="D881" s="109">
        <v>2014</v>
      </c>
      <c r="E881" s="109">
        <v>0</v>
      </c>
      <c r="F881" s="109">
        <v>0</v>
      </c>
      <c r="G881" s="109">
        <v>0</v>
      </c>
      <c r="H881" s="109">
        <v>0</v>
      </c>
      <c r="I881" s="109">
        <v>0</v>
      </c>
      <c r="J881" s="109">
        <v>4.3709999999999999E-2</v>
      </c>
      <c r="K881" s="109">
        <v>3.8300000000000001E-3</v>
      </c>
      <c r="L881" s="109"/>
      <c r="M881" s="109">
        <v>0</v>
      </c>
      <c r="N881" s="109">
        <v>0</v>
      </c>
      <c r="O881" s="109">
        <v>0</v>
      </c>
      <c r="P881" s="109">
        <v>0</v>
      </c>
      <c r="Q881" s="109">
        <v>6.1199999999999996E-3</v>
      </c>
      <c r="R881" s="109">
        <v>0</v>
      </c>
      <c r="S881" s="109">
        <v>0</v>
      </c>
      <c r="T881" s="109">
        <v>0</v>
      </c>
      <c r="U881" s="109">
        <v>0</v>
      </c>
      <c r="V881" s="109"/>
      <c r="W881" s="109">
        <v>0</v>
      </c>
      <c r="X881" s="109">
        <v>0</v>
      </c>
      <c r="Y881" s="109">
        <v>0</v>
      </c>
      <c r="Z881" s="109">
        <v>0</v>
      </c>
      <c r="AA881" s="109">
        <v>0</v>
      </c>
      <c r="AB881" s="109">
        <v>0</v>
      </c>
      <c r="AC881" s="109">
        <v>0</v>
      </c>
      <c r="AD881" s="109"/>
      <c r="AE881" s="109">
        <v>4.8719999999999999E-2</v>
      </c>
      <c r="AF881" s="109">
        <v>0</v>
      </c>
      <c r="AG881" s="109">
        <v>0</v>
      </c>
    </row>
    <row r="882" spans="2:33" ht="15">
      <c r="B882" s="109"/>
      <c r="C882" s="109"/>
      <c r="D882" s="109">
        <v>2015</v>
      </c>
      <c r="E882" s="109">
        <v>1.3089999999999999E-2</v>
      </c>
      <c r="F882" s="109">
        <v>0</v>
      </c>
      <c r="G882" s="109">
        <v>6.633E-2</v>
      </c>
      <c r="H882" s="109">
        <v>0</v>
      </c>
      <c r="I882" s="109">
        <v>0</v>
      </c>
      <c r="J882" s="109">
        <v>0</v>
      </c>
      <c r="K882" s="109">
        <v>9.6000000000000002E-4</v>
      </c>
      <c r="L882" s="109">
        <v>0</v>
      </c>
      <c r="M882" s="109">
        <v>0</v>
      </c>
      <c r="N882" s="109">
        <v>9.2280000000000001E-2</v>
      </c>
      <c r="O882" s="109">
        <v>0</v>
      </c>
      <c r="P882" s="109">
        <v>0</v>
      </c>
      <c r="Q882" s="109">
        <v>0</v>
      </c>
      <c r="R882" s="109">
        <v>0</v>
      </c>
      <c r="S882" s="109">
        <v>1.8509999999999999E-2</v>
      </c>
      <c r="T882" s="109">
        <v>0</v>
      </c>
      <c r="U882" s="109">
        <v>0</v>
      </c>
      <c r="V882" s="109">
        <v>0</v>
      </c>
      <c r="W882" s="109">
        <v>0</v>
      </c>
      <c r="X882" s="109">
        <v>0</v>
      </c>
      <c r="Y882" s="109">
        <v>0</v>
      </c>
      <c r="Z882" s="109">
        <v>0</v>
      </c>
      <c r="AA882" s="109">
        <v>8.8900000000000003E-3</v>
      </c>
      <c r="AB882" s="109">
        <v>0</v>
      </c>
      <c r="AC882" s="109">
        <v>0</v>
      </c>
      <c r="AD882" s="109">
        <v>0</v>
      </c>
      <c r="AE882" s="109">
        <v>0</v>
      </c>
      <c r="AF882" s="109">
        <v>0</v>
      </c>
      <c r="AG882" s="109">
        <v>0</v>
      </c>
    </row>
    <row r="883" spans="2:33" ht="15">
      <c r="B883" s="109"/>
      <c r="C883" s="109"/>
      <c r="D883" s="109">
        <v>2016</v>
      </c>
      <c r="E883" s="109">
        <v>3.261E-2</v>
      </c>
      <c r="F883" s="109">
        <v>9.2679999999999998E-2</v>
      </c>
      <c r="G883" s="109">
        <v>0</v>
      </c>
      <c r="H883" s="109">
        <v>0</v>
      </c>
      <c r="I883" s="109">
        <v>0</v>
      </c>
      <c r="J883" s="109">
        <v>3.703E-2</v>
      </c>
      <c r="K883" s="109">
        <v>2.5309999999999999E-2</v>
      </c>
      <c r="L883" s="109">
        <v>0.50965000000000005</v>
      </c>
      <c r="M883" s="109">
        <v>0</v>
      </c>
      <c r="N883" s="109">
        <v>0</v>
      </c>
      <c r="O883" s="109">
        <v>0</v>
      </c>
      <c r="P883" s="109">
        <v>0</v>
      </c>
      <c r="Q883" s="109">
        <v>2.1199999999999999E-3</v>
      </c>
      <c r="R883" s="109">
        <v>0</v>
      </c>
      <c r="S883" s="109">
        <v>0</v>
      </c>
      <c r="T883" s="109">
        <v>0</v>
      </c>
      <c r="U883" s="109">
        <v>3.4799999999999998E-2</v>
      </c>
      <c r="V883" s="109">
        <v>0</v>
      </c>
      <c r="W883" s="109">
        <v>0</v>
      </c>
      <c r="X883" s="109">
        <v>0</v>
      </c>
      <c r="Y883" s="109"/>
      <c r="Z883" s="109">
        <v>0</v>
      </c>
      <c r="AA883" s="109">
        <v>4.2599999999999999E-3</v>
      </c>
      <c r="AB883" s="109">
        <v>0</v>
      </c>
      <c r="AC883" s="109">
        <v>0</v>
      </c>
      <c r="AD883" s="109">
        <v>0</v>
      </c>
      <c r="AE883" s="109">
        <v>0</v>
      </c>
      <c r="AF883" s="109">
        <v>1.968E-2</v>
      </c>
      <c r="AG883" s="109">
        <v>1.7600000000000001E-3</v>
      </c>
    </row>
    <row r="884" spans="2:33" ht="15">
      <c r="B884" s="109"/>
      <c r="C884" s="109"/>
      <c r="D884" s="109">
        <v>2017</v>
      </c>
      <c r="E884" s="109">
        <v>3.211E-2</v>
      </c>
      <c r="F884" s="109">
        <v>0</v>
      </c>
      <c r="G884" s="109">
        <v>0</v>
      </c>
      <c r="H884" s="109"/>
      <c r="I884" s="109">
        <v>0</v>
      </c>
      <c r="J884" s="109">
        <v>0</v>
      </c>
      <c r="K884" s="109">
        <v>3.2599999999999997E-2</v>
      </c>
      <c r="L884" s="109">
        <v>0</v>
      </c>
      <c r="M884" s="109">
        <v>0</v>
      </c>
      <c r="N884" s="109"/>
      <c r="O884" s="109">
        <v>2.0049999999999998E-2</v>
      </c>
      <c r="P884" s="109">
        <v>0</v>
      </c>
      <c r="Q884" s="109"/>
      <c r="R884" s="109">
        <v>0</v>
      </c>
      <c r="S884" s="109">
        <v>0</v>
      </c>
      <c r="T884" s="109">
        <v>0</v>
      </c>
      <c r="U884" s="109">
        <v>5.3299999999999997E-3</v>
      </c>
      <c r="V884" s="109">
        <v>0</v>
      </c>
      <c r="W884" s="109">
        <v>0</v>
      </c>
      <c r="X884" s="109">
        <v>0</v>
      </c>
      <c r="Y884" s="109">
        <v>0</v>
      </c>
      <c r="Z884" s="109">
        <v>0</v>
      </c>
      <c r="AA884" s="109">
        <v>4.5150000000000003E-2</v>
      </c>
      <c r="AB884" s="109">
        <v>0</v>
      </c>
      <c r="AC884" s="109">
        <v>0</v>
      </c>
      <c r="AD884" s="109">
        <v>0</v>
      </c>
      <c r="AE884" s="109">
        <v>0</v>
      </c>
      <c r="AF884" s="109">
        <v>0</v>
      </c>
      <c r="AG884" s="109">
        <v>0</v>
      </c>
    </row>
    <row r="885" spans="2:33" ht="15">
      <c r="B885" s="109"/>
      <c r="C885" s="109"/>
      <c r="D885" s="109">
        <v>2018</v>
      </c>
      <c r="E885" s="109">
        <v>3.0349999999999999E-2</v>
      </c>
      <c r="F885" s="109">
        <v>0</v>
      </c>
      <c r="G885" s="109">
        <v>3.3599999999999998E-2</v>
      </c>
      <c r="H885" s="109">
        <v>0</v>
      </c>
      <c r="I885" s="109">
        <v>0</v>
      </c>
      <c r="J885" s="109">
        <v>5.7400000000000003E-3</v>
      </c>
      <c r="K885" s="109">
        <v>1.8400000000000001E-3</v>
      </c>
      <c r="L885" s="109">
        <v>0</v>
      </c>
      <c r="M885" s="109">
        <v>0</v>
      </c>
      <c r="N885" s="109">
        <v>0</v>
      </c>
      <c r="O885" s="109">
        <v>2.5000000000000001E-2</v>
      </c>
      <c r="P885" s="109">
        <v>0</v>
      </c>
      <c r="Q885" s="109">
        <v>6.77E-3</v>
      </c>
      <c r="R885" s="109">
        <v>0</v>
      </c>
      <c r="S885" s="109">
        <v>0</v>
      </c>
      <c r="T885" s="109">
        <v>0</v>
      </c>
      <c r="U885" s="109">
        <v>0</v>
      </c>
      <c r="V885" s="109">
        <v>0</v>
      </c>
      <c r="W885" s="109">
        <v>0</v>
      </c>
      <c r="X885" s="109">
        <v>0</v>
      </c>
      <c r="Y885" s="109">
        <v>0</v>
      </c>
      <c r="Z885" s="109">
        <v>0</v>
      </c>
      <c r="AA885" s="109">
        <v>0</v>
      </c>
      <c r="AB885" s="109">
        <v>0</v>
      </c>
      <c r="AC885" s="109">
        <v>0</v>
      </c>
      <c r="AD885" s="109">
        <v>0</v>
      </c>
      <c r="AE885" s="109">
        <v>0</v>
      </c>
      <c r="AF885" s="109">
        <v>3.7870000000000001E-2</v>
      </c>
      <c r="AG885" s="109">
        <v>0</v>
      </c>
    </row>
    <row r="886" spans="2:33" ht="15">
      <c r="B886" s="109"/>
      <c r="C886" s="109"/>
      <c r="D886" s="109">
        <v>2019</v>
      </c>
      <c r="E886" s="109">
        <v>0</v>
      </c>
      <c r="F886" s="109">
        <v>0</v>
      </c>
      <c r="G886" s="109">
        <v>0</v>
      </c>
      <c r="H886" s="109">
        <v>0</v>
      </c>
      <c r="I886" s="109">
        <v>0</v>
      </c>
      <c r="J886" s="109">
        <v>1.142E-2</v>
      </c>
      <c r="K886" s="109">
        <v>4.5900000000000003E-3</v>
      </c>
      <c r="L886" s="109">
        <v>6.7280000000000006E-2</v>
      </c>
      <c r="M886" s="109">
        <v>0</v>
      </c>
      <c r="N886" s="109">
        <v>0</v>
      </c>
      <c r="O886" s="109">
        <v>9.4769999999999993E-2</v>
      </c>
      <c r="P886" s="109">
        <v>0</v>
      </c>
      <c r="Q886" s="109">
        <v>0</v>
      </c>
      <c r="R886" s="109">
        <v>0</v>
      </c>
      <c r="S886" s="109">
        <v>0</v>
      </c>
      <c r="T886" s="109">
        <v>0</v>
      </c>
      <c r="U886" s="109">
        <v>0</v>
      </c>
      <c r="V886" s="109"/>
      <c r="W886" s="109">
        <v>0</v>
      </c>
      <c r="X886" s="109">
        <v>0</v>
      </c>
      <c r="Y886" s="109">
        <v>0</v>
      </c>
      <c r="Z886" s="109">
        <v>0</v>
      </c>
      <c r="AA886" s="109">
        <v>0</v>
      </c>
      <c r="AB886" s="109">
        <v>0</v>
      </c>
      <c r="AC886" s="109">
        <v>8.8279999999999997E-2</v>
      </c>
      <c r="AD886" s="109">
        <v>0</v>
      </c>
      <c r="AE886" s="109">
        <v>0</v>
      </c>
      <c r="AF886" s="109">
        <v>0</v>
      </c>
      <c r="AG886" s="109">
        <v>0</v>
      </c>
    </row>
    <row r="887" spans="2:33" ht="15">
      <c r="B887" s="109"/>
      <c r="C887" s="109"/>
      <c r="D887" s="109">
        <v>2020</v>
      </c>
      <c r="E887" s="109"/>
      <c r="F887" s="109"/>
      <c r="G887" s="109"/>
      <c r="H887" s="109"/>
      <c r="I887" s="109"/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109"/>
      <c r="W887" s="109"/>
      <c r="X887" s="109"/>
      <c r="Y887" s="109"/>
      <c r="Z887" s="109"/>
      <c r="AA887" s="109"/>
      <c r="AB887" s="109"/>
      <c r="AC887" s="109"/>
      <c r="AD887" s="109"/>
      <c r="AE887" s="109"/>
      <c r="AF887" s="109"/>
      <c r="AG887" s="109"/>
    </row>
    <row r="888" spans="2:33" ht="15">
      <c r="B888" s="110" t="s">
        <v>696</v>
      </c>
      <c r="C888" s="110" t="s">
        <v>697</v>
      </c>
      <c r="D888" s="110">
        <v>2006</v>
      </c>
      <c r="E888" s="110">
        <v>0</v>
      </c>
      <c r="F888" s="110"/>
      <c r="G888" s="110">
        <v>0</v>
      </c>
      <c r="H888" s="110"/>
      <c r="I888" s="110"/>
      <c r="J888" s="110">
        <v>0</v>
      </c>
      <c r="K888" s="110">
        <v>0</v>
      </c>
      <c r="L888" s="110">
        <v>0</v>
      </c>
      <c r="M888" s="110"/>
      <c r="N888" s="110">
        <v>0</v>
      </c>
      <c r="O888" s="110">
        <v>7.5630000000000003E-2</v>
      </c>
      <c r="P888" s="110">
        <v>0</v>
      </c>
      <c r="Q888" s="110"/>
      <c r="R888" s="110"/>
      <c r="S888" s="110"/>
      <c r="T888" s="110">
        <v>0</v>
      </c>
      <c r="U888" s="110">
        <v>0</v>
      </c>
      <c r="V888" s="110">
        <v>0</v>
      </c>
      <c r="W888" s="110"/>
      <c r="X888" s="110">
        <v>0</v>
      </c>
      <c r="Y888" s="110">
        <v>7.5100000000000002E-3</v>
      </c>
      <c r="Z888" s="110">
        <v>0</v>
      </c>
      <c r="AA888" s="110">
        <v>0</v>
      </c>
      <c r="AB888" s="110"/>
      <c r="AC888" s="110">
        <v>0</v>
      </c>
      <c r="AD888" s="110"/>
      <c r="AE888" s="110"/>
      <c r="AF888" s="110"/>
      <c r="AG888" s="110">
        <v>0</v>
      </c>
    </row>
    <row r="889" spans="2:33" ht="15">
      <c r="B889" s="110"/>
      <c r="C889" s="110"/>
      <c r="D889" s="110">
        <v>2007</v>
      </c>
      <c r="E889" s="110">
        <v>0</v>
      </c>
      <c r="F889" s="110">
        <v>0</v>
      </c>
      <c r="G889" s="110">
        <v>0</v>
      </c>
      <c r="H889" s="110"/>
      <c r="I889" s="110">
        <v>0</v>
      </c>
      <c r="J889" s="110">
        <v>0</v>
      </c>
      <c r="K889" s="110">
        <v>0</v>
      </c>
      <c r="L889" s="110">
        <v>0</v>
      </c>
      <c r="M889" s="110">
        <v>0</v>
      </c>
      <c r="N889" s="110">
        <v>5.0229999999999997E-2</v>
      </c>
      <c r="O889" s="110">
        <v>0</v>
      </c>
      <c r="P889" s="110">
        <v>0</v>
      </c>
      <c r="Q889" s="110">
        <v>0</v>
      </c>
      <c r="R889" s="110"/>
      <c r="S889" s="110">
        <v>0</v>
      </c>
      <c r="T889" s="110">
        <v>0</v>
      </c>
      <c r="U889" s="110">
        <v>0</v>
      </c>
      <c r="V889" s="110">
        <v>0</v>
      </c>
      <c r="W889" s="110"/>
      <c r="X889" s="110">
        <v>0</v>
      </c>
      <c r="Y889" s="110">
        <v>0</v>
      </c>
      <c r="Z889" s="110">
        <v>0</v>
      </c>
      <c r="AA889" s="110">
        <v>0</v>
      </c>
      <c r="AB889" s="110">
        <v>4.8800000000000003E-2</v>
      </c>
      <c r="AC889" s="110">
        <v>0</v>
      </c>
      <c r="AD889" s="110">
        <v>0</v>
      </c>
      <c r="AE889" s="110">
        <v>0</v>
      </c>
      <c r="AF889" s="110">
        <v>0</v>
      </c>
      <c r="AG889" s="110">
        <v>2.1100000000000001E-2</v>
      </c>
    </row>
    <row r="890" spans="2:33" ht="15">
      <c r="B890" s="110"/>
      <c r="C890" s="110"/>
      <c r="D890" s="110">
        <v>2008</v>
      </c>
      <c r="E890" s="110">
        <v>0</v>
      </c>
      <c r="F890" s="110">
        <v>0</v>
      </c>
      <c r="G890" s="110">
        <v>0</v>
      </c>
      <c r="H890" s="110"/>
      <c r="I890" s="110">
        <v>0</v>
      </c>
      <c r="J890" s="110">
        <v>0</v>
      </c>
      <c r="K890" s="110">
        <v>0</v>
      </c>
      <c r="L890" s="110">
        <v>0</v>
      </c>
      <c r="M890" s="110">
        <v>0</v>
      </c>
      <c r="N890" s="110">
        <v>0.189</v>
      </c>
      <c r="O890" s="110">
        <v>0</v>
      </c>
      <c r="P890" s="110">
        <v>0</v>
      </c>
      <c r="Q890" s="110">
        <v>0</v>
      </c>
      <c r="R890" s="110"/>
      <c r="S890" s="110">
        <v>9.1699999999999993E-3</v>
      </c>
      <c r="T890" s="110">
        <v>0</v>
      </c>
      <c r="U890" s="110">
        <v>0</v>
      </c>
      <c r="V890" s="110">
        <v>0</v>
      </c>
      <c r="W890" s="110"/>
      <c r="X890" s="110">
        <v>0</v>
      </c>
      <c r="Y890" s="110">
        <v>0</v>
      </c>
      <c r="Z890" s="110">
        <v>0</v>
      </c>
      <c r="AA890" s="110">
        <v>0</v>
      </c>
      <c r="AB890" s="110">
        <v>9.5780000000000004E-2</v>
      </c>
      <c r="AC890" s="110">
        <v>3.1199999999999999E-2</v>
      </c>
      <c r="AD890" s="110">
        <v>0</v>
      </c>
      <c r="AE890" s="110">
        <v>0</v>
      </c>
      <c r="AF890" s="110">
        <v>0</v>
      </c>
      <c r="AG890" s="110">
        <v>0</v>
      </c>
    </row>
    <row r="891" spans="2:33" ht="15">
      <c r="B891" s="110"/>
      <c r="C891" s="110"/>
      <c r="D891" s="110">
        <v>2009</v>
      </c>
      <c r="E891" s="110">
        <v>0</v>
      </c>
      <c r="F891" s="110">
        <v>0</v>
      </c>
      <c r="G891" s="110">
        <v>0</v>
      </c>
      <c r="H891" s="110">
        <v>0</v>
      </c>
      <c r="I891" s="110">
        <v>0</v>
      </c>
      <c r="J891" s="110">
        <v>0</v>
      </c>
      <c r="K891" s="110">
        <v>0</v>
      </c>
      <c r="L891" s="110">
        <v>0</v>
      </c>
      <c r="M891" s="110">
        <v>0</v>
      </c>
      <c r="N891" s="110">
        <v>0</v>
      </c>
      <c r="O891" s="110">
        <v>0</v>
      </c>
      <c r="P891" s="110">
        <v>0</v>
      </c>
      <c r="Q891" s="110">
        <v>0</v>
      </c>
      <c r="R891" s="110"/>
      <c r="S891" s="110">
        <v>0</v>
      </c>
      <c r="T891" s="110">
        <v>0</v>
      </c>
      <c r="U891" s="110">
        <v>0</v>
      </c>
      <c r="V891" s="110">
        <v>0</v>
      </c>
      <c r="W891" s="110">
        <v>0</v>
      </c>
      <c r="X891" s="110">
        <v>0</v>
      </c>
      <c r="Y891" s="110">
        <v>0</v>
      </c>
      <c r="Z891" s="110">
        <v>0</v>
      </c>
      <c r="AA891" s="110">
        <v>0</v>
      </c>
      <c r="AB891" s="110">
        <v>0</v>
      </c>
      <c r="AC891" s="110">
        <v>0</v>
      </c>
      <c r="AD891" s="110">
        <v>0</v>
      </c>
      <c r="AE891" s="110">
        <v>0</v>
      </c>
      <c r="AF891" s="110">
        <v>0</v>
      </c>
      <c r="AG891" s="110">
        <v>0</v>
      </c>
    </row>
    <row r="892" spans="2:33" ht="15">
      <c r="B892" s="110"/>
      <c r="C892" s="110"/>
      <c r="D892" s="110">
        <v>2010</v>
      </c>
      <c r="E892" s="110">
        <v>0</v>
      </c>
      <c r="F892" s="110">
        <v>0</v>
      </c>
      <c r="G892" s="110">
        <v>0</v>
      </c>
      <c r="H892" s="110">
        <v>0</v>
      </c>
      <c r="I892" s="110"/>
      <c r="J892" s="110">
        <v>4.9930000000000002E-2</v>
      </c>
      <c r="K892" s="110">
        <v>0</v>
      </c>
      <c r="L892" s="110"/>
      <c r="M892" s="110">
        <v>0</v>
      </c>
      <c r="N892" s="110">
        <v>0.17685000000000001</v>
      </c>
      <c r="O892" s="110">
        <v>0</v>
      </c>
      <c r="P892" s="110">
        <v>0</v>
      </c>
      <c r="Q892" s="110">
        <v>0</v>
      </c>
      <c r="R892" s="110">
        <v>0</v>
      </c>
      <c r="S892" s="110">
        <v>0</v>
      </c>
      <c r="T892" s="110">
        <v>0</v>
      </c>
      <c r="U892" s="110">
        <v>0</v>
      </c>
      <c r="V892" s="110">
        <v>0</v>
      </c>
      <c r="W892" s="110">
        <v>0</v>
      </c>
      <c r="X892" s="110">
        <v>0</v>
      </c>
      <c r="Y892" s="110">
        <v>0</v>
      </c>
      <c r="Z892" s="110">
        <v>0</v>
      </c>
      <c r="AA892" s="110">
        <v>0</v>
      </c>
      <c r="AB892" s="110">
        <v>0</v>
      </c>
      <c r="AC892" s="110">
        <v>0</v>
      </c>
      <c r="AD892" s="110">
        <v>0</v>
      </c>
      <c r="AE892" s="110">
        <v>0</v>
      </c>
      <c r="AF892" s="110">
        <v>0</v>
      </c>
      <c r="AG892" s="110">
        <v>0</v>
      </c>
    </row>
    <row r="893" spans="2:33" ht="15">
      <c r="B893" s="110"/>
      <c r="C893" s="110"/>
      <c r="D893" s="110">
        <v>2011</v>
      </c>
      <c r="E893" s="110">
        <v>0</v>
      </c>
      <c r="F893" s="110">
        <v>0</v>
      </c>
      <c r="G893" s="110">
        <v>0</v>
      </c>
      <c r="H893" s="110">
        <v>0</v>
      </c>
      <c r="I893" s="110">
        <v>0</v>
      </c>
      <c r="J893" s="110">
        <v>2.4899999999999999E-2</v>
      </c>
      <c r="K893" s="110">
        <v>0</v>
      </c>
      <c r="L893" s="110">
        <v>0</v>
      </c>
      <c r="M893" s="110">
        <v>0</v>
      </c>
      <c r="N893" s="110">
        <v>0</v>
      </c>
      <c r="O893" s="110">
        <v>0</v>
      </c>
      <c r="P893" s="110">
        <v>0</v>
      </c>
      <c r="Q893" s="110">
        <v>0</v>
      </c>
      <c r="R893" s="110">
        <v>0</v>
      </c>
      <c r="S893" s="110">
        <v>0</v>
      </c>
      <c r="T893" s="110">
        <v>0</v>
      </c>
      <c r="U893" s="110">
        <v>0</v>
      </c>
      <c r="V893" s="110">
        <v>0</v>
      </c>
      <c r="W893" s="110">
        <v>0</v>
      </c>
      <c r="X893" s="110">
        <v>0</v>
      </c>
      <c r="Y893" s="110">
        <v>0</v>
      </c>
      <c r="Z893" s="110">
        <v>0</v>
      </c>
      <c r="AA893" s="110">
        <v>0.14515</v>
      </c>
      <c r="AB893" s="110">
        <v>0</v>
      </c>
      <c r="AC893" s="110">
        <v>0</v>
      </c>
      <c r="AD893" s="110">
        <v>0</v>
      </c>
      <c r="AE893" s="110">
        <v>0</v>
      </c>
      <c r="AF893" s="110">
        <v>2.2030000000000001E-2</v>
      </c>
      <c r="AG893" s="110">
        <v>0</v>
      </c>
    </row>
    <row r="894" spans="2:33" ht="15">
      <c r="B894" s="110"/>
      <c r="C894" s="110"/>
      <c r="D894" s="110">
        <v>2012</v>
      </c>
      <c r="E894" s="110">
        <v>0</v>
      </c>
      <c r="F894" s="110">
        <v>0</v>
      </c>
      <c r="G894" s="110">
        <v>0</v>
      </c>
      <c r="H894" s="110">
        <v>0</v>
      </c>
      <c r="I894" s="110">
        <v>0</v>
      </c>
      <c r="J894" s="110">
        <v>0</v>
      </c>
      <c r="K894" s="110">
        <v>0</v>
      </c>
      <c r="L894" s="110">
        <v>0</v>
      </c>
      <c r="M894" s="110">
        <v>0</v>
      </c>
      <c r="N894" s="110">
        <v>0</v>
      </c>
      <c r="O894" s="110">
        <v>0</v>
      </c>
      <c r="P894" s="110">
        <v>0</v>
      </c>
      <c r="Q894" s="110">
        <v>0</v>
      </c>
      <c r="R894" s="110">
        <v>0</v>
      </c>
      <c r="S894" s="110">
        <v>0</v>
      </c>
      <c r="T894" s="110">
        <v>0</v>
      </c>
      <c r="U894" s="110">
        <v>3.15E-3</v>
      </c>
      <c r="V894" s="110"/>
      <c r="W894" s="110">
        <v>0</v>
      </c>
      <c r="X894" s="110">
        <v>0</v>
      </c>
      <c r="Y894" s="110">
        <v>0</v>
      </c>
      <c r="Z894" s="110">
        <v>0</v>
      </c>
      <c r="AA894" s="110">
        <v>0</v>
      </c>
      <c r="AB894" s="110">
        <v>0</v>
      </c>
      <c r="AC894" s="110">
        <v>0</v>
      </c>
      <c r="AD894" s="110">
        <v>7.1199999999999996E-3</v>
      </c>
      <c r="AE894" s="110">
        <v>0</v>
      </c>
      <c r="AF894" s="110">
        <v>0</v>
      </c>
      <c r="AG894" s="110">
        <v>0</v>
      </c>
    </row>
    <row r="895" spans="2:33" ht="15">
      <c r="B895" s="110"/>
      <c r="C895" s="110"/>
      <c r="D895" s="110">
        <v>2013</v>
      </c>
      <c r="E895" s="110">
        <v>0</v>
      </c>
      <c r="F895" s="110">
        <v>0</v>
      </c>
      <c r="G895" s="110">
        <v>0</v>
      </c>
      <c r="H895" s="110">
        <v>0</v>
      </c>
      <c r="I895" s="110">
        <v>0</v>
      </c>
      <c r="J895" s="110">
        <v>0</v>
      </c>
      <c r="K895" s="110">
        <v>0</v>
      </c>
      <c r="L895" s="110">
        <v>0</v>
      </c>
      <c r="M895" s="110">
        <v>0</v>
      </c>
      <c r="N895" s="110">
        <v>0</v>
      </c>
      <c r="O895" s="110">
        <v>0.34742000000000001</v>
      </c>
      <c r="P895" s="110">
        <v>0</v>
      </c>
      <c r="Q895" s="110">
        <v>5.8229999999999997E-2</v>
      </c>
      <c r="R895" s="110">
        <v>0</v>
      </c>
      <c r="S895" s="110">
        <v>0</v>
      </c>
      <c r="T895" s="110">
        <v>0</v>
      </c>
      <c r="U895" s="110">
        <v>0</v>
      </c>
      <c r="V895" s="110">
        <v>0</v>
      </c>
      <c r="W895" s="110">
        <v>0</v>
      </c>
      <c r="X895" s="110">
        <v>0</v>
      </c>
      <c r="Y895" s="110">
        <v>0</v>
      </c>
      <c r="Z895" s="110">
        <v>0</v>
      </c>
      <c r="AA895" s="110">
        <v>0</v>
      </c>
      <c r="AB895" s="110">
        <v>0</v>
      </c>
      <c r="AC895" s="110">
        <v>0</v>
      </c>
      <c r="AD895" s="110">
        <v>0</v>
      </c>
      <c r="AE895" s="110">
        <v>0</v>
      </c>
      <c r="AF895" s="110">
        <v>0</v>
      </c>
      <c r="AG895" s="110">
        <v>0</v>
      </c>
    </row>
    <row r="896" spans="2:33" ht="15">
      <c r="B896" s="110"/>
      <c r="C896" s="110"/>
      <c r="D896" s="110">
        <v>2014</v>
      </c>
      <c r="E896" s="110">
        <v>0</v>
      </c>
      <c r="F896" s="110">
        <v>0</v>
      </c>
      <c r="G896" s="110">
        <v>0.13888</v>
      </c>
      <c r="H896" s="110">
        <v>0</v>
      </c>
      <c r="I896" s="110">
        <v>0</v>
      </c>
      <c r="J896" s="110"/>
      <c r="K896" s="110">
        <v>0</v>
      </c>
      <c r="L896" s="110"/>
      <c r="M896" s="110">
        <v>0</v>
      </c>
      <c r="N896" s="110">
        <v>0</v>
      </c>
      <c r="O896" s="110">
        <v>0</v>
      </c>
      <c r="P896" s="110">
        <v>0</v>
      </c>
      <c r="Q896" s="110">
        <v>0</v>
      </c>
      <c r="R896" s="110">
        <v>0</v>
      </c>
      <c r="S896" s="110">
        <v>0</v>
      </c>
      <c r="T896" s="110">
        <v>0</v>
      </c>
      <c r="U896" s="110">
        <v>0</v>
      </c>
      <c r="V896" s="110"/>
      <c r="W896" s="110">
        <v>0</v>
      </c>
      <c r="X896" s="110">
        <v>0</v>
      </c>
      <c r="Y896" s="110">
        <v>0</v>
      </c>
      <c r="Z896" s="110">
        <v>0</v>
      </c>
      <c r="AA896" s="110">
        <v>0</v>
      </c>
      <c r="AB896" s="110">
        <v>0</v>
      </c>
      <c r="AC896" s="110">
        <v>0</v>
      </c>
      <c r="AD896" s="110"/>
      <c r="AE896" s="110">
        <v>0</v>
      </c>
      <c r="AF896" s="110">
        <v>0</v>
      </c>
      <c r="AG896" s="110">
        <v>0</v>
      </c>
    </row>
    <row r="897" spans="2:33" ht="15">
      <c r="B897" s="110"/>
      <c r="C897" s="110"/>
      <c r="D897" s="110">
        <v>2015</v>
      </c>
      <c r="E897" s="110">
        <v>0</v>
      </c>
      <c r="F897" s="110">
        <v>0</v>
      </c>
      <c r="G897" s="110">
        <v>0</v>
      </c>
      <c r="H897" s="110">
        <v>0</v>
      </c>
      <c r="I897" s="110">
        <v>0</v>
      </c>
      <c r="J897" s="110">
        <v>0</v>
      </c>
      <c r="K897" s="110">
        <v>0</v>
      </c>
      <c r="L897" s="110">
        <v>0</v>
      </c>
      <c r="M897" s="110">
        <v>0</v>
      </c>
      <c r="N897" s="110">
        <v>0</v>
      </c>
      <c r="O897" s="110">
        <v>0</v>
      </c>
      <c r="P897" s="110">
        <v>0</v>
      </c>
      <c r="Q897" s="110">
        <v>0</v>
      </c>
      <c r="R897" s="110">
        <v>0</v>
      </c>
      <c r="S897" s="110">
        <v>0</v>
      </c>
      <c r="T897" s="110">
        <v>0</v>
      </c>
      <c r="U897" s="110">
        <v>0</v>
      </c>
      <c r="V897" s="110">
        <v>0</v>
      </c>
      <c r="W897" s="110">
        <v>0</v>
      </c>
      <c r="X897" s="110">
        <v>0</v>
      </c>
      <c r="Y897" s="110">
        <v>0</v>
      </c>
      <c r="Z897" s="110">
        <v>0</v>
      </c>
      <c r="AA897" s="110">
        <v>0</v>
      </c>
      <c r="AB897" s="110">
        <v>0</v>
      </c>
      <c r="AC897" s="110">
        <v>0</v>
      </c>
      <c r="AD897" s="110">
        <v>0</v>
      </c>
      <c r="AE897" s="110">
        <v>0</v>
      </c>
      <c r="AF897" s="110">
        <v>0</v>
      </c>
      <c r="AG897" s="110">
        <v>0</v>
      </c>
    </row>
    <row r="898" spans="2:33" ht="15">
      <c r="B898" s="110"/>
      <c r="C898" s="110"/>
      <c r="D898" s="110">
        <v>2016</v>
      </c>
      <c r="E898" s="110">
        <v>0</v>
      </c>
      <c r="F898" s="110">
        <v>0</v>
      </c>
      <c r="G898" s="110">
        <v>0</v>
      </c>
      <c r="H898" s="110">
        <v>0</v>
      </c>
      <c r="I898" s="110">
        <v>0</v>
      </c>
      <c r="J898" s="110"/>
      <c r="K898" s="110">
        <v>0</v>
      </c>
      <c r="L898" s="110">
        <v>1.592E-2</v>
      </c>
      <c r="M898" s="110">
        <v>0</v>
      </c>
      <c r="N898" s="110">
        <v>0</v>
      </c>
      <c r="O898" s="110">
        <v>6.5449999999999994E-2</v>
      </c>
      <c r="P898" s="110">
        <v>0</v>
      </c>
      <c r="Q898" s="110">
        <v>0</v>
      </c>
      <c r="R898" s="110">
        <v>0</v>
      </c>
      <c r="S898" s="110">
        <v>0</v>
      </c>
      <c r="T898" s="110">
        <v>0</v>
      </c>
      <c r="U898" s="110">
        <v>0</v>
      </c>
      <c r="V898" s="110">
        <v>0</v>
      </c>
      <c r="W898" s="110">
        <v>0</v>
      </c>
      <c r="X898" s="110">
        <v>0</v>
      </c>
      <c r="Y898" s="110"/>
      <c r="Z898" s="110">
        <v>0</v>
      </c>
      <c r="AA898" s="110">
        <v>0</v>
      </c>
      <c r="AB898" s="110">
        <v>0</v>
      </c>
      <c r="AC898" s="110">
        <v>0</v>
      </c>
      <c r="AD898" s="110">
        <v>0</v>
      </c>
      <c r="AE898" s="110">
        <v>0</v>
      </c>
      <c r="AF898" s="110">
        <v>0</v>
      </c>
      <c r="AG898" s="110">
        <v>0</v>
      </c>
    </row>
    <row r="899" spans="2:33" ht="15">
      <c r="B899" s="110"/>
      <c r="C899" s="110"/>
      <c r="D899" s="110">
        <v>2017</v>
      </c>
      <c r="E899" s="110">
        <v>0</v>
      </c>
      <c r="F899" s="110">
        <v>3.0009999999999998E-2</v>
      </c>
      <c r="G899" s="110">
        <v>0</v>
      </c>
      <c r="H899" s="110"/>
      <c r="I899" s="110">
        <v>0</v>
      </c>
      <c r="J899" s="110">
        <v>0</v>
      </c>
      <c r="K899" s="110">
        <v>0</v>
      </c>
      <c r="L899" s="110">
        <v>0</v>
      </c>
      <c r="M899" s="110">
        <v>0</v>
      </c>
      <c r="N899" s="110">
        <v>0.27517000000000003</v>
      </c>
      <c r="O899" s="110">
        <v>1.0019999999999999E-2</v>
      </c>
      <c r="P899" s="110">
        <v>0</v>
      </c>
      <c r="Q899" s="110"/>
      <c r="R899" s="110">
        <v>0</v>
      </c>
      <c r="S899" s="110">
        <v>0</v>
      </c>
      <c r="T899" s="110">
        <v>0</v>
      </c>
      <c r="U899" s="110">
        <v>0</v>
      </c>
      <c r="V899" s="110">
        <v>0</v>
      </c>
      <c r="W899" s="110">
        <v>0</v>
      </c>
      <c r="X899" s="110">
        <v>0</v>
      </c>
      <c r="Y899" s="110">
        <v>0</v>
      </c>
      <c r="Z899" s="110">
        <v>0</v>
      </c>
      <c r="AA899" s="110">
        <v>0</v>
      </c>
      <c r="AB899" s="110">
        <v>0</v>
      </c>
      <c r="AC899" s="110">
        <v>0</v>
      </c>
      <c r="AD899" s="110">
        <v>0</v>
      </c>
      <c r="AE899" s="110">
        <v>0</v>
      </c>
      <c r="AF899" s="110">
        <v>0</v>
      </c>
      <c r="AG899" s="110">
        <v>0</v>
      </c>
    </row>
    <row r="900" spans="2:33" ht="15">
      <c r="B900" s="110"/>
      <c r="C900" s="110"/>
      <c r="D900" s="110">
        <v>2018</v>
      </c>
      <c r="E900" s="110">
        <v>0</v>
      </c>
      <c r="F900" s="110">
        <v>0</v>
      </c>
      <c r="G900" s="110">
        <v>0</v>
      </c>
      <c r="H900" s="110">
        <v>0</v>
      </c>
      <c r="I900" s="110">
        <v>0</v>
      </c>
      <c r="J900" s="110">
        <v>0</v>
      </c>
      <c r="K900" s="110">
        <v>0</v>
      </c>
      <c r="L900" s="110">
        <v>0</v>
      </c>
      <c r="M900" s="110">
        <v>0</v>
      </c>
      <c r="N900" s="110">
        <v>0</v>
      </c>
      <c r="O900" s="110">
        <v>0</v>
      </c>
      <c r="P900" s="110">
        <v>0</v>
      </c>
      <c r="Q900" s="110">
        <v>0</v>
      </c>
      <c r="R900" s="110">
        <v>0</v>
      </c>
      <c r="S900" s="110">
        <v>0</v>
      </c>
      <c r="T900" s="110">
        <v>0</v>
      </c>
      <c r="U900" s="110">
        <v>8.7900000000000006E-2</v>
      </c>
      <c r="V900" s="110">
        <v>0</v>
      </c>
      <c r="W900" s="110">
        <v>0</v>
      </c>
      <c r="X900" s="110">
        <v>0</v>
      </c>
      <c r="Y900" s="110">
        <v>0</v>
      </c>
      <c r="Z900" s="110">
        <v>0</v>
      </c>
      <c r="AA900" s="110">
        <v>0</v>
      </c>
      <c r="AB900" s="110">
        <v>0</v>
      </c>
      <c r="AC900" s="110">
        <v>1.1610000000000001E-2</v>
      </c>
      <c r="AD900" s="110">
        <v>0</v>
      </c>
      <c r="AE900" s="110">
        <v>0</v>
      </c>
      <c r="AF900" s="110">
        <v>0</v>
      </c>
      <c r="AG900" s="110">
        <v>0</v>
      </c>
    </row>
    <row r="901" spans="2:33" ht="15">
      <c r="B901" s="110"/>
      <c r="C901" s="110"/>
      <c r="D901" s="110">
        <v>2019</v>
      </c>
      <c r="E901" s="110">
        <v>0</v>
      </c>
      <c r="F901" s="110">
        <v>0</v>
      </c>
      <c r="G901" s="110">
        <v>0</v>
      </c>
      <c r="H901" s="110">
        <v>0</v>
      </c>
      <c r="I901" s="110">
        <v>0</v>
      </c>
      <c r="J901" s="110">
        <v>0</v>
      </c>
      <c r="K901" s="110">
        <v>0</v>
      </c>
      <c r="L901" s="110">
        <v>0</v>
      </c>
      <c r="M901" s="110">
        <v>0</v>
      </c>
      <c r="N901" s="110">
        <v>0</v>
      </c>
      <c r="O901" s="110">
        <v>0</v>
      </c>
      <c r="P901" s="110">
        <v>0</v>
      </c>
      <c r="Q901" s="110">
        <v>0</v>
      </c>
      <c r="R901" s="110">
        <v>0</v>
      </c>
      <c r="S901" s="110">
        <v>0</v>
      </c>
      <c r="T901" s="110">
        <v>0</v>
      </c>
      <c r="U901" s="110">
        <v>0</v>
      </c>
      <c r="V901" s="110"/>
      <c r="W901" s="110">
        <v>0</v>
      </c>
      <c r="X901" s="110">
        <v>0</v>
      </c>
      <c r="Y901" s="110">
        <v>0</v>
      </c>
      <c r="Z901" s="110">
        <v>0</v>
      </c>
      <c r="AA901" s="110">
        <v>0</v>
      </c>
      <c r="AB901" s="110">
        <v>0</v>
      </c>
      <c r="AC901" s="110">
        <v>0</v>
      </c>
      <c r="AD901" s="110">
        <v>0</v>
      </c>
      <c r="AE901" s="110">
        <v>0</v>
      </c>
      <c r="AF901" s="110">
        <v>0</v>
      </c>
      <c r="AG901" s="110">
        <v>0</v>
      </c>
    </row>
    <row r="902" spans="2:33" ht="15">
      <c r="B902" s="110"/>
      <c r="C902" s="110"/>
      <c r="D902" s="110">
        <v>2020</v>
      </c>
      <c r="E902" s="110"/>
      <c r="F902" s="110"/>
      <c r="G902" s="110"/>
      <c r="H902" s="110"/>
      <c r="I902" s="110"/>
      <c r="J902" s="110"/>
      <c r="K902" s="110"/>
      <c r="L902" s="110"/>
      <c r="M902" s="110"/>
      <c r="N902" s="110"/>
      <c r="O902" s="110"/>
      <c r="P902" s="110"/>
      <c r="Q902" s="110"/>
      <c r="R902" s="110"/>
      <c r="S902" s="110"/>
      <c r="T902" s="110"/>
      <c r="U902" s="110"/>
      <c r="V902" s="110"/>
      <c r="W902" s="110"/>
      <c r="X902" s="110"/>
      <c r="Y902" s="110"/>
      <c r="Z902" s="110"/>
      <c r="AA902" s="110"/>
      <c r="AB902" s="110"/>
      <c r="AC902" s="110"/>
      <c r="AD902" s="110"/>
      <c r="AE902" s="110"/>
      <c r="AF902" s="110"/>
      <c r="AG902" s="110"/>
    </row>
    <row r="903" spans="2:33" ht="15">
      <c r="B903" s="109" t="s">
        <v>698</v>
      </c>
      <c r="C903" s="109" t="s">
        <v>699</v>
      </c>
      <c r="D903" s="109">
        <v>2006</v>
      </c>
      <c r="E903" s="109">
        <v>0</v>
      </c>
      <c r="F903" s="109"/>
      <c r="G903" s="109">
        <v>0</v>
      </c>
      <c r="H903" s="109"/>
      <c r="I903" s="109"/>
      <c r="J903" s="109">
        <v>0</v>
      </c>
      <c r="K903" s="109">
        <v>9.7999999999999997E-4</v>
      </c>
      <c r="L903" s="109">
        <v>0</v>
      </c>
      <c r="M903" s="109"/>
      <c r="N903" s="109">
        <v>0.57679000000000002</v>
      </c>
      <c r="O903" s="109">
        <v>0</v>
      </c>
      <c r="P903" s="109">
        <v>0</v>
      </c>
      <c r="Q903" s="109"/>
      <c r="R903" s="109"/>
      <c r="S903" s="109">
        <v>1.8720000000000001E-2</v>
      </c>
      <c r="T903" s="109">
        <v>0</v>
      </c>
      <c r="U903" s="109">
        <v>2.65E-3</v>
      </c>
      <c r="V903" s="109">
        <v>0</v>
      </c>
      <c r="W903" s="109"/>
      <c r="X903" s="109">
        <v>0</v>
      </c>
      <c r="Y903" s="109">
        <v>0</v>
      </c>
      <c r="Z903" s="109">
        <v>0</v>
      </c>
      <c r="AA903" s="109">
        <v>3.6069999999999998E-2</v>
      </c>
      <c r="AB903" s="109"/>
      <c r="AC903" s="109">
        <v>0</v>
      </c>
      <c r="AD903" s="109"/>
      <c r="AE903" s="109"/>
      <c r="AF903" s="109"/>
      <c r="AG903" s="109">
        <v>0</v>
      </c>
    </row>
    <row r="904" spans="2:33" ht="15">
      <c r="B904" s="109"/>
      <c r="C904" s="109"/>
      <c r="D904" s="109">
        <v>2007</v>
      </c>
      <c r="E904" s="109">
        <v>0</v>
      </c>
      <c r="F904" s="109">
        <v>0.24134</v>
      </c>
      <c r="G904" s="109">
        <v>0</v>
      </c>
      <c r="H904" s="109"/>
      <c r="I904" s="109">
        <v>0</v>
      </c>
      <c r="J904" s="109">
        <v>6.5399999999999998E-3</v>
      </c>
      <c r="K904" s="109">
        <v>3.81E-3</v>
      </c>
      <c r="L904" s="109">
        <v>0</v>
      </c>
      <c r="M904" s="109">
        <v>0</v>
      </c>
      <c r="N904" s="109">
        <v>5.0229999999999997E-2</v>
      </c>
      <c r="O904" s="109">
        <v>0</v>
      </c>
      <c r="P904" s="109">
        <v>0</v>
      </c>
      <c r="Q904" s="109">
        <v>1.8799999999999999E-3</v>
      </c>
      <c r="R904" s="109"/>
      <c r="S904" s="109">
        <v>7.0169999999999996E-2</v>
      </c>
      <c r="T904" s="109">
        <v>0</v>
      </c>
      <c r="U904" s="109">
        <v>0</v>
      </c>
      <c r="V904" s="109">
        <v>0</v>
      </c>
      <c r="W904" s="109"/>
      <c r="X904" s="109">
        <v>0</v>
      </c>
      <c r="Y904" s="109">
        <v>0</v>
      </c>
      <c r="Z904" s="109">
        <v>0</v>
      </c>
      <c r="AA904" s="109">
        <v>4.9320000000000003E-2</v>
      </c>
      <c r="AB904" s="109">
        <v>0</v>
      </c>
      <c r="AC904" s="109">
        <v>0</v>
      </c>
      <c r="AD904" s="109">
        <v>0</v>
      </c>
      <c r="AE904" s="109">
        <v>0</v>
      </c>
      <c r="AF904" s="109">
        <v>3.9210000000000002E-2</v>
      </c>
      <c r="AG904" s="109">
        <v>0</v>
      </c>
    </row>
    <row r="905" spans="2:33" ht="15">
      <c r="B905" s="109"/>
      <c r="C905" s="109"/>
      <c r="D905" s="109">
        <v>2008</v>
      </c>
      <c r="E905" s="109">
        <v>0</v>
      </c>
      <c r="F905" s="109">
        <v>0.1507</v>
      </c>
      <c r="G905" s="109">
        <v>0</v>
      </c>
      <c r="H905" s="109"/>
      <c r="I905" s="109">
        <v>0</v>
      </c>
      <c r="J905" s="109">
        <v>0</v>
      </c>
      <c r="K905" s="109">
        <v>0</v>
      </c>
      <c r="L905" s="109">
        <v>0</v>
      </c>
      <c r="M905" s="109">
        <v>0</v>
      </c>
      <c r="N905" s="109">
        <v>9.4500000000000001E-2</v>
      </c>
      <c r="O905" s="109">
        <v>0</v>
      </c>
      <c r="P905" s="109">
        <v>0</v>
      </c>
      <c r="Q905" s="109">
        <v>1.8400000000000001E-3</v>
      </c>
      <c r="R905" s="109"/>
      <c r="S905" s="109">
        <v>0</v>
      </c>
      <c r="T905" s="109">
        <v>0</v>
      </c>
      <c r="U905" s="109">
        <v>0</v>
      </c>
      <c r="V905" s="109">
        <v>0</v>
      </c>
      <c r="W905" s="109"/>
      <c r="X905" s="109">
        <v>0</v>
      </c>
      <c r="Y905" s="109">
        <v>0</v>
      </c>
      <c r="Z905" s="109">
        <v>0</v>
      </c>
      <c r="AA905" s="109">
        <v>8.9099999999999995E-3</v>
      </c>
      <c r="AB905" s="109">
        <v>0</v>
      </c>
      <c r="AC905" s="109">
        <v>0</v>
      </c>
      <c r="AD905" s="109">
        <v>0</v>
      </c>
      <c r="AE905" s="109">
        <v>0.19902</v>
      </c>
      <c r="AF905" s="109">
        <v>0</v>
      </c>
      <c r="AG905" s="109">
        <v>0</v>
      </c>
    </row>
    <row r="906" spans="2:33" ht="15">
      <c r="B906" s="109"/>
      <c r="C906" s="109"/>
      <c r="D906" s="109">
        <v>2009</v>
      </c>
      <c r="E906" s="109">
        <v>1.3129999999999999E-2</v>
      </c>
      <c r="F906" s="109">
        <v>0</v>
      </c>
      <c r="G906" s="109">
        <v>0</v>
      </c>
      <c r="H906" s="109">
        <v>0</v>
      </c>
      <c r="I906" s="109">
        <v>0</v>
      </c>
      <c r="J906" s="109">
        <v>0</v>
      </c>
      <c r="K906" s="109">
        <v>2.99E-3</v>
      </c>
      <c r="L906" s="109">
        <v>0</v>
      </c>
      <c r="M906" s="109">
        <v>0</v>
      </c>
      <c r="N906" s="109">
        <v>0</v>
      </c>
      <c r="O906" s="109">
        <v>0</v>
      </c>
      <c r="P906" s="109">
        <v>0</v>
      </c>
      <c r="Q906" s="109">
        <v>0</v>
      </c>
      <c r="R906" s="109"/>
      <c r="S906" s="109">
        <v>0</v>
      </c>
      <c r="T906" s="109">
        <v>0</v>
      </c>
      <c r="U906" s="109">
        <v>0</v>
      </c>
      <c r="V906" s="109">
        <v>0</v>
      </c>
      <c r="W906" s="109">
        <v>0</v>
      </c>
      <c r="X906" s="109">
        <v>0.10680000000000001</v>
      </c>
      <c r="Y906" s="109">
        <v>0</v>
      </c>
      <c r="Z906" s="109">
        <v>0</v>
      </c>
      <c r="AA906" s="109">
        <v>9.5850000000000005E-2</v>
      </c>
      <c r="AB906" s="109">
        <v>0</v>
      </c>
      <c r="AC906" s="109">
        <v>0</v>
      </c>
      <c r="AD906" s="109">
        <v>0</v>
      </c>
      <c r="AE906" s="109">
        <v>5.4919999999999997E-2</v>
      </c>
      <c r="AF906" s="109">
        <v>0</v>
      </c>
      <c r="AG906" s="109">
        <v>0</v>
      </c>
    </row>
    <row r="907" spans="2:33" ht="15">
      <c r="B907" s="109"/>
      <c r="C907" s="109"/>
      <c r="D907" s="109">
        <v>2010</v>
      </c>
      <c r="E907" s="109">
        <v>0</v>
      </c>
      <c r="F907" s="109">
        <v>0</v>
      </c>
      <c r="G907" s="109">
        <v>0</v>
      </c>
      <c r="H907" s="109">
        <v>0</v>
      </c>
      <c r="I907" s="109"/>
      <c r="J907" s="109">
        <v>0</v>
      </c>
      <c r="K907" s="109">
        <v>9.6000000000000002E-4</v>
      </c>
      <c r="L907" s="109"/>
      <c r="M907" s="109">
        <v>0</v>
      </c>
      <c r="N907" s="109">
        <v>0</v>
      </c>
      <c r="O907" s="109">
        <v>1.0710000000000001E-2</v>
      </c>
      <c r="P907" s="109">
        <v>0</v>
      </c>
      <c r="Q907" s="109">
        <v>4.13E-3</v>
      </c>
      <c r="R907" s="109">
        <v>0</v>
      </c>
      <c r="S907" s="109">
        <v>0</v>
      </c>
      <c r="T907" s="109">
        <v>0</v>
      </c>
      <c r="U907" s="109">
        <v>0</v>
      </c>
      <c r="V907" s="109">
        <v>0</v>
      </c>
      <c r="W907" s="109">
        <v>0</v>
      </c>
      <c r="X907" s="109">
        <v>0</v>
      </c>
      <c r="Y907" s="109">
        <v>0</v>
      </c>
      <c r="Z907" s="109">
        <v>0</v>
      </c>
      <c r="AA907" s="109">
        <v>0</v>
      </c>
      <c r="AB907" s="109">
        <v>0</v>
      </c>
      <c r="AC907" s="109">
        <v>0</v>
      </c>
      <c r="AD907" s="109">
        <v>0</v>
      </c>
      <c r="AE907" s="109">
        <v>0</v>
      </c>
      <c r="AF907" s="109">
        <v>0</v>
      </c>
      <c r="AG907" s="109">
        <v>5.7600000000000004E-3</v>
      </c>
    </row>
    <row r="908" spans="2:33" ht="15">
      <c r="B908" s="109"/>
      <c r="C908" s="109"/>
      <c r="D908" s="109">
        <v>2011</v>
      </c>
      <c r="E908" s="109">
        <v>0</v>
      </c>
      <c r="F908" s="109">
        <v>0</v>
      </c>
      <c r="G908" s="109">
        <v>0</v>
      </c>
      <c r="H908" s="109">
        <v>0</v>
      </c>
      <c r="I908" s="109">
        <v>0</v>
      </c>
      <c r="J908" s="109">
        <v>0</v>
      </c>
      <c r="K908" s="109">
        <v>5.6899999999999997E-3</v>
      </c>
      <c r="L908" s="109">
        <v>0</v>
      </c>
      <c r="M908" s="109">
        <v>0</v>
      </c>
      <c r="N908" s="109">
        <v>0</v>
      </c>
      <c r="O908" s="109">
        <v>0</v>
      </c>
      <c r="P908" s="109">
        <v>0</v>
      </c>
      <c r="Q908" s="109">
        <v>9.9600000000000001E-3</v>
      </c>
      <c r="R908" s="109">
        <v>0</v>
      </c>
      <c r="S908" s="109">
        <v>9.0699999999999999E-3</v>
      </c>
      <c r="T908" s="109">
        <v>0</v>
      </c>
      <c r="U908" s="109">
        <v>6.3E-3</v>
      </c>
      <c r="V908" s="109">
        <v>0</v>
      </c>
      <c r="W908" s="109">
        <v>0</v>
      </c>
      <c r="X908" s="109">
        <v>0</v>
      </c>
      <c r="Y908" s="109">
        <v>0</v>
      </c>
      <c r="Z908" s="109">
        <v>0</v>
      </c>
      <c r="AA908" s="109">
        <v>8.7899999999999992E-3</v>
      </c>
      <c r="AB908" s="109">
        <v>0</v>
      </c>
      <c r="AC908" s="109">
        <v>4.7980000000000002E-2</v>
      </c>
      <c r="AD908" s="109">
        <v>0</v>
      </c>
      <c r="AE908" s="109">
        <v>0</v>
      </c>
      <c r="AF908" s="109">
        <v>0</v>
      </c>
      <c r="AG908" s="109">
        <v>0</v>
      </c>
    </row>
    <row r="909" spans="2:33" ht="15">
      <c r="B909" s="109"/>
      <c r="C909" s="109"/>
      <c r="D909" s="109">
        <v>2012</v>
      </c>
      <c r="E909" s="109">
        <v>0</v>
      </c>
      <c r="F909" s="109">
        <v>0</v>
      </c>
      <c r="G909" s="109">
        <v>0</v>
      </c>
      <c r="H909" s="109">
        <v>0</v>
      </c>
      <c r="I909" s="109">
        <v>0</v>
      </c>
      <c r="J909" s="109">
        <v>6.1900000000000002E-3</v>
      </c>
      <c r="K909" s="109">
        <v>0</v>
      </c>
      <c r="L909" s="109">
        <v>0</v>
      </c>
      <c r="M909" s="109">
        <v>0</v>
      </c>
      <c r="N909" s="109">
        <v>0</v>
      </c>
      <c r="O909" s="109">
        <v>0</v>
      </c>
      <c r="P909" s="109">
        <v>0</v>
      </c>
      <c r="Q909" s="109">
        <v>0</v>
      </c>
      <c r="R909" s="109">
        <v>0</v>
      </c>
      <c r="S909" s="109">
        <v>8.6400000000000001E-3</v>
      </c>
      <c r="T909" s="109">
        <v>0</v>
      </c>
      <c r="U909" s="109">
        <v>9.4699999999999993E-3</v>
      </c>
      <c r="V909" s="109"/>
      <c r="W909" s="109">
        <v>0</v>
      </c>
      <c r="X909" s="109">
        <v>0</v>
      </c>
      <c r="Y909" s="109">
        <v>0</v>
      </c>
      <c r="Z909" s="109">
        <v>0</v>
      </c>
      <c r="AA909" s="109">
        <v>0</v>
      </c>
      <c r="AB909" s="109">
        <v>0</v>
      </c>
      <c r="AC909" s="109">
        <v>0</v>
      </c>
      <c r="AD909" s="109">
        <v>0</v>
      </c>
      <c r="AE909" s="109">
        <v>0</v>
      </c>
      <c r="AF909" s="109">
        <v>0</v>
      </c>
      <c r="AG909" s="109">
        <v>0</v>
      </c>
    </row>
    <row r="910" spans="2:33" ht="15">
      <c r="B910" s="109"/>
      <c r="C910" s="109"/>
      <c r="D910" s="109">
        <v>2013</v>
      </c>
      <c r="E910" s="109">
        <v>0</v>
      </c>
      <c r="F910" s="109">
        <v>0</v>
      </c>
      <c r="G910" s="109">
        <v>0</v>
      </c>
      <c r="H910" s="109">
        <v>0</v>
      </c>
      <c r="I910" s="109">
        <v>0</v>
      </c>
      <c r="J910" s="109">
        <v>0</v>
      </c>
      <c r="K910" s="109">
        <v>1.9300000000000001E-3</v>
      </c>
      <c r="L910" s="109">
        <v>0</v>
      </c>
      <c r="M910" s="109">
        <v>0</v>
      </c>
      <c r="N910" s="109">
        <v>0</v>
      </c>
      <c r="O910" s="109">
        <v>0</v>
      </c>
      <c r="P910" s="109">
        <v>0</v>
      </c>
      <c r="Q910" s="109">
        <v>0</v>
      </c>
      <c r="R910" s="109">
        <v>0</v>
      </c>
      <c r="S910" s="109">
        <v>0</v>
      </c>
      <c r="T910" s="109">
        <v>0</v>
      </c>
      <c r="U910" s="109">
        <v>0</v>
      </c>
      <c r="V910" s="109">
        <v>0</v>
      </c>
      <c r="W910" s="109">
        <v>0</v>
      </c>
      <c r="X910" s="109">
        <v>0</v>
      </c>
      <c r="Y910" s="109">
        <v>0</v>
      </c>
      <c r="Z910" s="109">
        <v>0</v>
      </c>
      <c r="AA910" s="109">
        <v>0</v>
      </c>
      <c r="AB910" s="109">
        <v>0</v>
      </c>
      <c r="AC910" s="109">
        <v>3.2140000000000002E-2</v>
      </c>
      <c r="AD910" s="109">
        <v>6.8599999999999998E-3</v>
      </c>
      <c r="AE910" s="109">
        <v>0</v>
      </c>
      <c r="AF910" s="109">
        <v>2.138E-2</v>
      </c>
      <c r="AG910" s="109">
        <v>0</v>
      </c>
    </row>
    <row r="911" spans="2:33" ht="15">
      <c r="B911" s="109"/>
      <c r="C911" s="109"/>
      <c r="D911" s="109">
        <v>2014</v>
      </c>
      <c r="E911" s="109">
        <v>0</v>
      </c>
      <c r="F911" s="109">
        <v>0</v>
      </c>
      <c r="G911" s="109">
        <v>0.13888</v>
      </c>
      <c r="H911" s="109">
        <v>0</v>
      </c>
      <c r="I911" s="109">
        <v>0</v>
      </c>
      <c r="J911" s="109"/>
      <c r="K911" s="109">
        <v>5.7499999999999999E-3</v>
      </c>
      <c r="L911" s="109"/>
      <c r="M911" s="109">
        <v>0</v>
      </c>
      <c r="N911" s="109">
        <v>0</v>
      </c>
      <c r="O911" s="109">
        <v>0</v>
      </c>
      <c r="P911" s="109">
        <v>0</v>
      </c>
      <c r="Q911" s="109">
        <v>2.0400000000000001E-3</v>
      </c>
      <c r="R911" s="109">
        <v>0</v>
      </c>
      <c r="S911" s="109">
        <v>1.9779999999999999E-2</v>
      </c>
      <c r="T911" s="109">
        <v>0</v>
      </c>
      <c r="U911" s="109">
        <v>0</v>
      </c>
      <c r="V911" s="109"/>
      <c r="W911" s="109">
        <v>0</v>
      </c>
      <c r="X911" s="109">
        <v>0</v>
      </c>
      <c r="Y911" s="109">
        <v>0</v>
      </c>
      <c r="Z911" s="109">
        <v>0</v>
      </c>
      <c r="AA911" s="109">
        <v>0</v>
      </c>
      <c r="AB911" s="109">
        <v>0</v>
      </c>
      <c r="AC911" s="109">
        <v>1.1050000000000001E-2</v>
      </c>
      <c r="AD911" s="109"/>
      <c r="AE911" s="109">
        <v>0</v>
      </c>
      <c r="AF911" s="109">
        <v>0.14893000000000001</v>
      </c>
      <c r="AG911" s="109">
        <v>0</v>
      </c>
    </row>
    <row r="912" spans="2:33" ht="15">
      <c r="B912" s="109"/>
      <c r="C912" s="109"/>
      <c r="D912" s="109">
        <v>2015</v>
      </c>
      <c r="E912" s="109">
        <v>0</v>
      </c>
      <c r="F912" s="109">
        <v>0</v>
      </c>
      <c r="G912" s="109">
        <v>0</v>
      </c>
      <c r="H912" s="109">
        <v>0</v>
      </c>
      <c r="I912" s="109">
        <v>0</v>
      </c>
      <c r="J912" s="109">
        <v>3.7909999999999999E-2</v>
      </c>
      <c r="K912" s="109">
        <v>5.7600000000000004E-3</v>
      </c>
      <c r="L912" s="109">
        <v>0</v>
      </c>
      <c r="M912" s="109">
        <v>0</v>
      </c>
      <c r="N912" s="109">
        <v>0</v>
      </c>
      <c r="O912" s="109">
        <v>0</v>
      </c>
      <c r="P912" s="109">
        <v>0</v>
      </c>
      <c r="Q912" s="109">
        <v>2.0200000000000001E-3</v>
      </c>
      <c r="R912" s="109">
        <v>0</v>
      </c>
      <c r="S912" s="109">
        <v>0</v>
      </c>
      <c r="T912" s="109">
        <v>0</v>
      </c>
      <c r="U912" s="109">
        <v>2.9299999999999999E-3</v>
      </c>
      <c r="V912" s="109">
        <v>0</v>
      </c>
      <c r="W912" s="109">
        <v>0</v>
      </c>
      <c r="X912" s="109">
        <v>0</v>
      </c>
      <c r="Y912" s="109">
        <v>0</v>
      </c>
      <c r="Z912" s="109">
        <v>0</v>
      </c>
      <c r="AA912" s="109">
        <v>0</v>
      </c>
      <c r="AB912" s="109">
        <v>0</v>
      </c>
      <c r="AC912" s="109">
        <v>0</v>
      </c>
      <c r="AD912" s="109">
        <v>0</v>
      </c>
      <c r="AE912" s="109">
        <v>0</v>
      </c>
      <c r="AF912" s="109">
        <v>0</v>
      </c>
      <c r="AG912" s="109">
        <v>0</v>
      </c>
    </row>
    <row r="913" spans="2:33" ht="15">
      <c r="B913" s="109"/>
      <c r="C913" s="109"/>
      <c r="D913" s="109">
        <v>2016</v>
      </c>
      <c r="E913" s="109">
        <v>0</v>
      </c>
      <c r="F913" s="109">
        <v>0</v>
      </c>
      <c r="G913" s="109">
        <v>0</v>
      </c>
      <c r="H913" s="109">
        <v>0</v>
      </c>
      <c r="I913" s="109">
        <v>0</v>
      </c>
      <c r="J913" s="109"/>
      <c r="K913" s="109">
        <v>0</v>
      </c>
      <c r="L913" s="109">
        <v>0.12741</v>
      </c>
      <c r="M913" s="109">
        <v>0</v>
      </c>
      <c r="N913" s="109">
        <v>0</v>
      </c>
      <c r="O913" s="109">
        <v>0</v>
      </c>
      <c r="P913" s="109">
        <v>0</v>
      </c>
      <c r="Q913" s="109">
        <v>0</v>
      </c>
      <c r="R913" s="109">
        <v>0</v>
      </c>
      <c r="S913" s="109">
        <v>0</v>
      </c>
      <c r="T913" s="109">
        <v>0</v>
      </c>
      <c r="U913" s="109">
        <v>0</v>
      </c>
      <c r="V913" s="109">
        <v>0</v>
      </c>
      <c r="W913" s="109">
        <v>0</v>
      </c>
      <c r="X913" s="109">
        <v>0</v>
      </c>
      <c r="Y913" s="109"/>
      <c r="Z913" s="109">
        <v>0</v>
      </c>
      <c r="AA913" s="109">
        <v>0</v>
      </c>
      <c r="AB913" s="109">
        <v>0</v>
      </c>
      <c r="AC913" s="109">
        <v>0</v>
      </c>
      <c r="AD913" s="109">
        <v>0</v>
      </c>
      <c r="AE913" s="109">
        <v>0</v>
      </c>
      <c r="AF913" s="109">
        <v>1.968E-2</v>
      </c>
      <c r="AG913" s="109">
        <v>0</v>
      </c>
    </row>
    <row r="914" spans="2:33" ht="15">
      <c r="B914" s="109"/>
      <c r="C914" s="109"/>
      <c r="D914" s="109">
        <v>2017</v>
      </c>
      <c r="E914" s="109">
        <v>0</v>
      </c>
      <c r="F914" s="109">
        <v>0</v>
      </c>
      <c r="G914" s="109">
        <v>0</v>
      </c>
      <c r="H914" s="109"/>
      <c r="I914" s="109">
        <v>0</v>
      </c>
      <c r="J914" s="109">
        <v>0</v>
      </c>
      <c r="K914" s="109">
        <v>0</v>
      </c>
      <c r="L914" s="109">
        <v>0</v>
      </c>
      <c r="M914" s="109">
        <v>0</v>
      </c>
      <c r="N914" s="109"/>
      <c r="O914" s="109">
        <v>0</v>
      </c>
      <c r="P914" s="109">
        <v>0</v>
      </c>
      <c r="Q914" s="109"/>
      <c r="R914" s="109">
        <v>0</v>
      </c>
      <c r="S914" s="109">
        <v>0</v>
      </c>
      <c r="T914" s="109">
        <v>0</v>
      </c>
      <c r="U914" s="109">
        <v>0</v>
      </c>
      <c r="V914" s="109">
        <v>0</v>
      </c>
      <c r="W914" s="109">
        <v>0</v>
      </c>
      <c r="X914" s="109">
        <v>0</v>
      </c>
      <c r="Y914" s="109">
        <v>0</v>
      </c>
      <c r="Z914" s="109">
        <v>0</v>
      </c>
      <c r="AA914" s="109">
        <v>1.231E-2</v>
      </c>
      <c r="AB914" s="109">
        <v>0</v>
      </c>
      <c r="AC914" s="109">
        <v>1.12E-2</v>
      </c>
      <c r="AD914" s="109">
        <v>0</v>
      </c>
      <c r="AE914" s="109">
        <v>0</v>
      </c>
      <c r="AF914" s="109">
        <v>0</v>
      </c>
      <c r="AG914" s="109">
        <v>0</v>
      </c>
    </row>
    <row r="915" spans="2:33" ht="15">
      <c r="B915" s="109"/>
      <c r="C915" s="109"/>
      <c r="D915" s="109">
        <v>2018</v>
      </c>
      <c r="E915" s="109">
        <v>0</v>
      </c>
      <c r="F915" s="109">
        <v>0</v>
      </c>
      <c r="G915" s="109">
        <v>0</v>
      </c>
      <c r="H915" s="109">
        <v>0</v>
      </c>
      <c r="I915" s="109">
        <v>0</v>
      </c>
      <c r="J915" s="109">
        <v>0</v>
      </c>
      <c r="K915" s="109">
        <v>4.5999999999999999E-3</v>
      </c>
      <c r="L915" s="109">
        <v>0</v>
      </c>
      <c r="M915" s="109">
        <v>0.83333000000000002</v>
      </c>
      <c r="N915" s="109">
        <v>0</v>
      </c>
      <c r="O915" s="109">
        <v>5.0000000000000001E-3</v>
      </c>
      <c r="P915" s="109">
        <v>0</v>
      </c>
      <c r="Q915" s="109">
        <v>0</v>
      </c>
      <c r="R915" s="109">
        <v>0</v>
      </c>
      <c r="S915" s="109">
        <v>0</v>
      </c>
      <c r="T915" s="109">
        <v>0</v>
      </c>
      <c r="U915" s="109">
        <v>5.1700000000000003E-2</v>
      </c>
      <c r="V915" s="109">
        <v>0</v>
      </c>
      <c r="W915" s="109">
        <v>0</v>
      </c>
      <c r="X915" s="109">
        <v>0</v>
      </c>
      <c r="Y915" s="109">
        <v>0</v>
      </c>
      <c r="Z915" s="109">
        <v>0</v>
      </c>
      <c r="AA915" s="109">
        <v>1.163E-2</v>
      </c>
      <c r="AB915" s="109">
        <v>0</v>
      </c>
      <c r="AC915" s="109">
        <v>1.1610000000000001E-2</v>
      </c>
      <c r="AD915" s="109">
        <v>0</v>
      </c>
      <c r="AE915" s="109">
        <v>0</v>
      </c>
      <c r="AF915" s="109">
        <v>0</v>
      </c>
      <c r="AG915" s="109">
        <v>0</v>
      </c>
    </row>
    <row r="916" spans="2:33" ht="15">
      <c r="B916" s="109"/>
      <c r="C916" s="109"/>
      <c r="D916" s="109">
        <v>2019</v>
      </c>
      <c r="E916" s="109">
        <v>6.2399999999999999E-3</v>
      </c>
      <c r="F916" s="109">
        <v>0</v>
      </c>
      <c r="G916" s="109">
        <v>0</v>
      </c>
      <c r="H916" s="109">
        <v>0</v>
      </c>
      <c r="I916" s="109">
        <v>0</v>
      </c>
      <c r="J916" s="109">
        <v>5.7099999999999998E-3</v>
      </c>
      <c r="K916" s="109">
        <v>4.5900000000000003E-3</v>
      </c>
      <c r="L916" s="109">
        <v>0</v>
      </c>
      <c r="M916" s="109">
        <v>0</v>
      </c>
      <c r="N916" s="109">
        <v>0</v>
      </c>
      <c r="O916" s="109">
        <v>0</v>
      </c>
      <c r="P916" s="109">
        <v>0</v>
      </c>
      <c r="Q916" s="109">
        <v>0</v>
      </c>
      <c r="R916" s="109">
        <v>0</v>
      </c>
      <c r="S916" s="109">
        <v>0</v>
      </c>
      <c r="T916" s="109">
        <v>0</v>
      </c>
      <c r="U916" s="109">
        <v>0</v>
      </c>
      <c r="V916" s="109"/>
      <c r="W916" s="109">
        <v>0</v>
      </c>
      <c r="X916" s="109">
        <v>0</v>
      </c>
      <c r="Y916" s="109">
        <v>0</v>
      </c>
      <c r="Z916" s="109">
        <v>0</v>
      </c>
      <c r="AA916" s="109">
        <v>0</v>
      </c>
      <c r="AB916" s="109">
        <v>0</v>
      </c>
      <c r="AC916" s="109">
        <v>0</v>
      </c>
      <c r="AD916" s="109">
        <v>0</v>
      </c>
      <c r="AE916" s="109">
        <v>0.24859999999999999</v>
      </c>
      <c r="AF916" s="109">
        <v>7.4990000000000001E-2</v>
      </c>
      <c r="AG916" s="109">
        <v>0</v>
      </c>
    </row>
    <row r="917" spans="2:33" ht="15">
      <c r="B917" s="109"/>
      <c r="C917" s="109"/>
      <c r="D917" s="109">
        <v>2020</v>
      </c>
      <c r="E917" s="109"/>
      <c r="F917" s="109"/>
      <c r="G917" s="109"/>
      <c r="H917" s="109"/>
      <c r="I917" s="109"/>
      <c r="J917" s="109"/>
      <c r="K917" s="109"/>
      <c r="L917" s="109"/>
      <c r="M917" s="109"/>
      <c r="N917" s="109"/>
      <c r="O917" s="109"/>
      <c r="P917" s="109"/>
      <c r="Q917" s="109"/>
      <c r="R917" s="109"/>
      <c r="S917" s="109"/>
      <c r="T917" s="109"/>
      <c r="U917" s="109"/>
      <c r="V917" s="109"/>
      <c r="W917" s="109"/>
      <c r="X917" s="109"/>
      <c r="Y917" s="109"/>
      <c r="Z917" s="109"/>
      <c r="AA917" s="109"/>
      <c r="AB917" s="109"/>
      <c r="AC917" s="109"/>
      <c r="AD917" s="109"/>
      <c r="AE917" s="109"/>
      <c r="AF917" s="109"/>
      <c r="AG917" s="109"/>
    </row>
    <row r="918" spans="2:33" ht="15">
      <c r="B918" s="110" t="s">
        <v>700</v>
      </c>
      <c r="C918" s="110" t="s">
        <v>701</v>
      </c>
      <c r="D918" s="110">
        <v>2006</v>
      </c>
      <c r="E918" s="110">
        <v>6.5699999999999995E-2</v>
      </c>
      <c r="F918" s="110"/>
      <c r="G918" s="110">
        <v>0.80354000000000003</v>
      </c>
      <c r="H918" s="110"/>
      <c r="I918" s="110"/>
      <c r="J918" s="110">
        <v>6.9180000000000005E-2</v>
      </c>
      <c r="K918" s="110">
        <v>1.3809999999999999E-2</v>
      </c>
      <c r="L918" s="110">
        <v>4.9660000000000003E-2</v>
      </c>
      <c r="M918" s="110"/>
      <c r="N918" s="110">
        <v>5.2429999999999997E-2</v>
      </c>
      <c r="O918" s="110">
        <v>4.3220000000000001E-2</v>
      </c>
      <c r="P918" s="110">
        <v>1.9640000000000001E-2</v>
      </c>
      <c r="Q918" s="110">
        <v>2.3619999999999999E-2</v>
      </c>
      <c r="R918" s="110"/>
      <c r="S918" s="110">
        <v>0.15919</v>
      </c>
      <c r="T918" s="110">
        <v>0</v>
      </c>
      <c r="U918" s="110">
        <v>5.305E-2</v>
      </c>
      <c r="V918" s="110">
        <v>0</v>
      </c>
      <c r="W918" s="110"/>
      <c r="X918" s="110">
        <v>0</v>
      </c>
      <c r="Y918" s="110">
        <v>1.503E-2</v>
      </c>
      <c r="Z918" s="110">
        <v>2.1100000000000001E-2</v>
      </c>
      <c r="AA918" s="110">
        <v>0</v>
      </c>
      <c r="AB918" s="110">
        <v>0.20374</v>
      </c>
      <c r="AC918" s="110">
        <v>0.29504000000000002</v>
      </c>
      <c r="AD918" s="110">
        <v>7.5500000000000003E-3</v>
      </c>
      <c r="AE918" s="110"/>
      <c r="AF918" s="110">
        <v>0.11769</v>
      </c>
      <c r="AG918" s="110">
        <v>1.8600000000000001E-3</v>
      </c>
    </row>
    <row r="919" spans="2:33" ht="15">
      <c r="B919" s="110"/>
      <c r="C919" s="110"/>
      <c r="D919" s="110">
        <v>2007</v>
      </c>
      <c r="E919" s="110">
        <v>4.5159999999999999E-2</v>
      </c>
      <c r="F919" s="110">
        <v>0.13514999999999999</v>
      </c>
      <c r="G919" s="110">
        <v>0.16652</v>
      </c>
      <c r="H919" s="110"/>
      <c r="I919" s="110">
        <v>0</v>
      </c>
      <c r="J919" s="110">
        <v>0.10465000000000001</v>
      </c>
      <c r="K919" s="110">
        <v>1.239E-2</v>
      </c>
      <c r="L919" s="110">
        <v>1.2699999999999999E-2</v>
      </c>
      <c r="M919" s="110">
        <v>0</v>
      </c>
      <c r="N919" s="110">
        <v>5.0229999999999997E-2</v>
      </c>
      <c r="O919" s="110">
        <v>5.3879999999999997E-2</v>
      </c>
      <c r="P919" s="110">
        <v>0</v>
      </c>
      <c r="Q919" s="110">
        <v>1.6990000000000002E-2</v>
      </c>
      <c r="R919" s="110"/>
      <c r="S919" s="110">
        <v>0.22806999999999999</v>
      </c>
      <c r="T919" s="110">
        <v>0</v>
      </c>
      <c r="U919" s="110">
        <v>2.7019999999999999E-2</v>
      </c>
      <c r="V919" s="110">
        <v>0</v>
      </c>
      <c r="W919" s="110"/>
      <c r="X919" s="110">
        <v>5.382E-2</v>
      </c>
      <c r="Y919" s="110">
        <v>1.4279999999999999E-2</v>
      </c>
      <c r="Z919" s="110">
        <v>0</v>
      </c>
      <c r="AA919" s="110">
        <v>0</v>
      </c>
      <c r="AB919" s="110">
        <v>4.8800000000000003E-2</v>
      </c>
      <c r="AC919" s="110">
        <v>6.2330000000000003E-2</v>
      </c>
      <c r="AD919" s="110">
        <v>7.4400000000000004E-3</v>
      </c>
      <c r="AE919" s="110">
        <v>5.219E-2</v>
      </c>
      <c r="AF919" s="110">
        <v>3.9210000000000002E-2</v>
      </c>
      <c r="AG919" s="110">
        <v>3.8300000000000001E-3</v>
      </c>
    </row>
    <row r="920" spans="2:33" ht="15">
      <c r="B920" s="110"/>
      <c r="C920" s="110"/>
      <c r="D920" s="110">
        <v>2008</v>
      </c>
      <c r="E920" s="110">
        <v>1.2619999999999999E-2</v>
      </c>
      <c r="F920" s="110">
        <v>0.12917000000000001</v>
      </c>
      <c r="G920" s="110">
        <v>8.5529999999999995E-2</v>
      </c>
      <c r="H920" s="110"/>
      <c r="I920" s="110">
        <v>0.18049999999999999</v>
      </c>
      <c r="J920" s="110">
        <v>6.8580000000000002E-2</v>
      </c>
      <c r="K920" s="110">
        <v>8.6199999999999992E-3</v>
      </c>
      <c r="L920" s="110">
        <v>3.6580000000000001E-2</v>
      </c>
      <c r="M920" s="110">
        <v>0</v>
      </c>
      <c r="N920" s="110">
        <v>0.14174999999999999</v>
      </c>
      <c r="O920" s="110">
        <v>1.5559999999999999E-2</v>
      </c>
      <c r="P920" s="110">
        <v>0</v>
      </c>
      <c r="Q920" s="110">
        <v>2.4029999999999999E-2</v>
      </c>
      <c r="R920" s="110"/>
      <c r="S920" s="110">
        <v>0.22017999999999999</v>
      </c>
      <c r="T920" s="110">
        <v>0</v>
      </c>
      <c r="U920" s="110">
        <v>1.362E-2</v>
      </c>
      <c r="V920" s="110">
        <v>0</v>
      </c>
      <c r="W920" s="110"/>
      <c r="X920" s="110">
        <v>0.10242999999999999</v>
      </c>
      <c r="Y920" s="110">
        <v>0</v>
      </c>
      <c r="Z920" s="110">
        <v>2.1340000000000001E-2</v>
      </c>
      <c r="AA920" s="110">
        <v>0</v>
      </c>
      <c r="AB920" s="110">
        <v>4.7890000000000002E-2</v>
      </c>
      <c r="AC920" s="110">
        <v>0.18720999999999999</v>
      </c>
      <c r="AD920" s="110">
        <v>2.1700000000000001E-2</v>
      </c>
      <c r="AE920" s="110">
        <v>4.9750000000000003E-2</v>
      </c>
      <c r="AF920" s="110">
        <v>0.10135</v>
      </c>
      <c r="AG920" s="110">
        <v>1.82E-3</v>
      </c>
    </row>
    <row r="921" spans="2:33" ht="15">
      <c r="B921" s="110"/>
      <c r="C921" s="110"/>
      <c r="D921" s="110">
        <v>2009</v>
      </c>
      <c r="E921" s="110">
        <v>3.9390000000000001E-2</v>
      </c>
      <c r="F921" s="110">
        <v>3.2649999999999998E-2</v>
      </c>
      <c r="G921" s="110">
        <v>0.2858</v>
      </c>
      <c r="H921" s="110">
        <v>6.8390000000000006E-2</v>
      </c>
      <c r="I921" s="110">
        <v>0.17693</v>
      </c>
      <c r="J921" s="110">
        <v>5.5149999999999998E-2</v>
      </c>
      <c r="K921" s="110">
        <v>9.9699999999999997E-3</v>
      </c>
      <c r="L921" s="110">
        <v>2.4340000000000001E-2</v>
      </c>
      <c r="M921" s="110">
        <v>0</v>
      </c>
      <c r="N921" s="110">
        <v>0</v>
      </c>
      <c r="O921" s="110">
        <v>1.0630000000000001E-2</v>
      </c>
      <c r="P921" s="110">
        <v>0</v>
      </c>
      <c r="Q921" s="110">
        <v>2.3800000000000002E-2</v>
      </c>
      <c r="R921" s="110"/>
      <c r="S921" s="110">
        <v>0.40455999999999998</v>
      </c>
      <c r="T921" s="110">
        <v>5.4989999999999997E-2</v>
      </c>
      <c r="U921" s="110">
        <v>4.8489999999999998E-2</v>
      </c>
      <c r="V921" s="110">
        <v>0</v>
      </c>
      <c r="W921" s="110">
        <v>0</v>
      </c>
      <c r="X921" s="110">
        <v>0</v>
      </c>
      <c r="Y921" s="110">
        <v>7.5700000000000003E-3</v>
      </c>
      <c r="Z921" s="110">
        <v>2.3099999999999999E-2</v>
      </c>
      <c r="AA921" s="110">
        <v>0.12461</v>
      </c>
      <c r="AB921" s="110">
        <v>9.8570000000000005E-2</v>
      </c>
      <c r="AC921" s="110">
        <v>0.19209000000000001</v>
      </c>
      <c r="AD921" s="110">
        <v>1.397E-2</v>
      </c>
      <c r="AE921" s="110">
        <v>5.4919999999999997E-2</v>
      </c>
      <c r="AF921" s="110">
        <v>0</v>
      </c>
      <c r="AG921" s="110">
        <v>3.5100000000000001E-3</v>
      </c>
    </row>
    <row r="922" spans="2:33" ht="15">
      <c r="B922" s="110"/>
      <c r="C922" s="110"/>
      <c r="D922" s="110">
        <v>2010</v>
      </c>
      <c r="E922" s="110">
        <v>1.281E-2</v>
      </c>
      <c r="F922" s="110">
        <v>2.0400000000000001E-2</v>
      </c>
      <c r="G922" s="110">
        <v>0</v>
      </c>
      <c r="H922" s="110">
        <v>1.6820000000000002E-2</v>
      </c>
      <c r="I922" s="110"/>
      <c r="J922" s="110">
        <v>3.1210000000000002E-2</v>
      </c>
      <c r="K922" s="110">
        <v>3.8700000000000002E-3</v>
      </c>
      <c r="L922" s="110">
        <v>1.5699999999999999E-2</v>
      </c>
      <c r="M922" s="110">
        <v>0</v>
      </c>
      <c r="N922" s="110">
        <v>0</v>
      </c>
      <c r="O922" s="110">
        <v>6.4269999999999994E-2</v>
      </c>
      <c r="P922" s="110">
        <v>0</v>
      </c>
      <c r="Q922" s="110">
        <v>2.0629999999999999E-2</v>
      </c>
      <c r="R922" s="110">
        <v>8.2979999999999998E-2</v>
      </c>
      <c r="S922" s="110">
        <v>0.28292</v>
      </c>
      <c r="T922" s="110">
        <v>0</v>
      </c>
      <c r="U922" s="110">
        <v>1.8519999999999998E-2</v>
      </c>
      <c r="V922" s="110">
        <v>0</v>
      </c>
      <c r="W922" s="110">
        <v>0</v>
      </c>
      <c r="X922" s="110">
        <v>0</v>
      </c>
      <c r="Y922" s="110">
        <v>1.3679999999999999E-2</v>
      </c>
      <c r="Z922" s="110">
        <v>0</v>
      </c>
      <c r="AA922" s="110">
        <v>0.11867999999999999</v>
      </c>
      <c r="AB922" s="110">
        <v>7.4999999999999997E-2</v>
      </c>
      <c r="AC922" s="110">
        <v>0.12831000000000001</v>
      </c>
      <c r="AD922" s="110">
        <v>1.4149999999999999E-2</v>
      </c>
      <c r="AE922" s="110">
        <v>5.3069999999999999E-2</v>
      </c>
      <c r="AF922" s="110">
        <v>0.12620999999999999</v>
      </c>
      <c r="AG922" s="110">
        <v>7.6899999999999998E-3</v>
      </c>
    </row>
    <row r="923" spans="2:33" ht="15">
      <c r="B923" s="110"/>
      <c r="C923" s="110"/>
      <c r="D923" s="110">
        <v>2011</v>
      </c>
      <c r="E923" s="110">
        <v>1.9709999999999998E-2</v>
      </c>
      <c r="F923" s="110">
        <v>2.9829999999999999E-2</v>
      </c>
      <c r="G923" s="110">
        <v>0.44812000000000002</v>
      </c>
      <c r="H923" s="110">
        <v>7.2099999999999997E-2</v>
      </c>
      <c r="I923" s="110">
        <v>0</v>
      </c>
      <c r="J923" s="110">
        <v>3.1130000000000001E-2</v>
      </c>
      <c r="K923" s="110">
        <v>3.79E-3</v>
      </c>
      <c r="L923" s="110">
        <v>4.6190000000000002E-2</v>
      </c>
      <c r="M923" s="110">
        <v>0</v>
      </c>
      <c r="N923" s="110">
        <v>0</v>
      </c>
      <c r="O923" s="110">
        <v>2.613E-2</v>
      </c>
      <c r="P923" s="110">
        <v>5.8740000000000001E-2</v>
      </c>
      <c r="Q923" s="110">
        <v>1.3950000000000001E-2</v>
      </c>
      <c r="R923" s="110">
        <v>0</v>
      </c>
      <c r="S923" s="110">
        <v>0.27218999999999999</v>
      </c>
      <c r="T923" s="110">
        <v>0</v>
      </c>
      <c r="U923" s="110">
        <v>6.3E-3</v>
      </c>
      <c r="V923" s="110">
        <v>0</v>
      </c>
      <c r="W923" s="110">
        <v>0</v>
      </c>
      <c r="X923" s="110">
        <v>0</v>
      </c>
      <c r="Y923" s="110">
        <v>0</v>
      </c>
      <c r="Z923" s="110">
        <v>0</v>
      </c>
      <c r="AA923" s="110">
        <v>9.6769999999999995E-2</v>
      </c>
      <c r="AB923" s="110">
        <v>5.3749999999999999E-2</v>
      </c>
      <c r="AC923" s="110">
        <v>9.5960000000000004E-2</v>
      </c>
      <c r="AD923" s="110">
        <v>7.1199999999999996E-3</v>
      </c>
      <c r="AE923" s="110">
        <v>0</v>
      </c>
      <c r="AF923" s="110">
        <v>6.6089999999999996E-2</v>
      </c>
      <c r="AG923" s="110">
        <v>1.89E-3</v>
      </c>
    </row>
    <row r="924" spans="2:33" ht="15">
      <c r="B924" s="110"/>
      <c r="C924" s="110"/>
      <c r="D924" s="110">
        <v>2012</v>
      </c>
      <c r="E924" s="110">
        <v>3.3369999999999997E-2</v>
      </c>
      <c r="F924" s="110">
        <v>1.0070000000000001E-2</v>
      </c>
      <c r="G924" s="110">
        <v>0.28777999999999998</v>
      </c>
      <c r="H924" s="110">
        <v>1.1010000000000001E-2</v>
      </c>
      <c r="I924" s="110">
        <v>0</v>
      </c>
      <c r="J924" s="110">
        <v>3.7170000000000002E-2</v>
      </c>
      <c r="K924" s="110">
        <v>8.6599999999999993E-3</v>
      </c>
      <c r="L924" s="110">
        <v>1.5810000000000001E-2</v>
      </c>
      <c r="M924" s="110">
        <v>0</v>
      </c>
      <c r="N924" s="110">
        <v>0</v>
      </c>
      <c r="O924" s="110">
        <v>1.5890000000000001E-2</v>
      </c>
      <c r="P924" s="110">
        <v>0</v>
      </c>
      <c r="Q924" s="110">
        <v>5.8599999999999998E-3</v>
      </c>
      <c r="R924" s="110">
        <v>0.15537000000000001</v>
      </c>
      <c r="S924" s="110">
        <v>0.34571000000000002</v>
      </c>
      <c r="T924" s="110">
        <v>0</v>
      </c>
      <c r="U924" s="110">
        <v>6.3099999999999996E-3</v>
      </c>
      <c r="V924" s="110"/>
      <c r="W924" s="110">
        <v>0</v>
      </c>
      <c r="X924" s="110">
        <v>0</v>
      </c>
      <c r="Y924" s="110">
        <v>0</v>
      </c>
      <c r="Z924" s="110">
        <v>0</v>
      </c>
      <c r="AA924" s="110">
        <v>8.9289999999999994E-2</v>
      </c>
      <c r="AB924" s="110">
        <v>2.6669999999999999E-2</v>
      </c>
      <c r="AC924" s="110">
        <v>0.10142</v>
      </c>
      <c r="AD924" s="110">
        <v>0</v>
      </c>
      <c r="AE924" s="110">
        <v>0</v>
      </c>
      <c r="AF924" s="110">
        <v>0.15134</v>
      </c>
      <c r="AG924" s="110">
        <v>1.8600000000000001E-3</v>
      </c>
    </row>
    <row r="925" spans="2:33" ht="15">
      <c r="B925" s="110"/>
      <c r="C925" s="110"/>
      <c r="D925" s="110">
        <v>2013</v>
      </c>
      <c r="E925" s="110">
        <v>4.6440000000000002E-2</v>
      </c>
      <c r="F925" s="110">
        <v>0</v>
      </c>
      <c r="G925" s="110">
        <v>0.10644000000000001</v>
      </c>
      <c r="H925" s="110">
        <v>2.1579999999999998E-2</v>
      </c>
      <c r="I925" s="110">
        <v>0</v>
      </c>
      <c r="J925" s="110">
        <v>2.486E-2</v>
      </c>
      <c r="K925" s="110">
        <v>3.8700000000000002E-3</v>
      </c>
      <c r="L925" s="110">
        <v>0</v>
      </c>
      <c r="M925" s="110">
        <v>0</v>
      </c>
      <c r="N925" s="110">
        <v>0</v>
      </c>
      <c r="O925" s="110">
        <v>5.0299999999999997E-3</v>
      </c>
      <c r="P925" s="110">
        <v>0</v>
      </c>
      <c r="Q925" s="110">
        <v>1.004E-2</v>
      </c>
      <c r="R925" s="110">
        <v>4.4429999999999997E-2</v>
      </c>
      <c r="S925" s="110">
        <v>0.13922999999999999</v>
      </c>
      <c r="T925" s="110">
        <v>0</v>
      </c>
      <c r="U925" s="110">
        <v>9.0399999999999994E-3</v>
      </c>
      <c r="V925" s="110">
        <v>0</v>
      </c>
      <c r="W925" s="110">
        <v>0</v>
      </c>
      <c r="X925" s="110">
        <v>0</v>
      </c>
      <c r="Y925" s="110">
        <v>5.9589999999999997E-2</v>
      </c>
      <c r="Z925" s="110">
        <v>2.061E-2</v>
      </c>
      <c r="AA925" s="110">
        <v>3.6859999999999997E-2</v>
      </c>
      <c r="AB925" s="110">
        <v>8.269E-2</v>
      </c>
      <c r="AC925" s="110">
        <v>5.3560000000000003E-2</v>
      </c>
      <c r="AD925" s="110">
        <v>0</v>
      </c>
      <c r="AE925" s="110">
        <v>0</v>
      </c>
      <c r="AF925" s="110">
        <v>6.4140000000000003E-2</v>
      </c>
      <c r="AG925" s="110">
        <v>1.8600000000000001E-3</v>
      </c>
    </row>
    <row r="926" spans="2:33" ht="15">
      <c r="B926" s="110"/>
      <c r="C926" s="110"/>
      <c r="D926" s="110">
        <v>2014</v>
      </c>
      <c r="E926" s="110">
        <v>4.5929999999999999E-2</v>
      </c>
      <c r="F926" s="110">
        <v>1.034E-2</v>
      </c>
      <c r="G926" s="110">
        <v>0.24304999999999999</v>
      </c>
      <c r="H926" s="110">
        <v>6.3390000000000002E-2</v>
      </c>
      <c r="I926" s="110">
        <v>0</v>
      </c>
      <c r="J926" s="110"/>
      <c r="K926" s="110">
        <v>2.8700000000000002E-3</v>
      </c>
      <c r="L926" s="110">
        <v>1.5800000000000002E-2</v>
      </c>
      <c r="M926" s="110">
        <v>0</v>
      </c>
      <c r="N926" s="110">
        <v>0</v>
      </c>
      <c r="O926" s="110">
        <v>1.958E-2</v>
      </c>
      <c r="P926" s="110">
        <v>2.0119999999999999E-2</v>
      </c>
      <c r="Q926" s="110">
        <v>1.6320000000000001E-2</v>
      </c>
      <c r="R926" s="110">
        <v>0.14330000000000001</v>
      </c>
      <c r="S926" s="110">
        <v>0.13847999999999999</v>
      </c>
      <c r="T926" s="110">
        <v>0</v>
      </c>
      <c r="U926" s="110">
        <v>3.0200000000000001E-3</v>
      </c>
      <c r="V926" s="110"/>
      <c r="W926" s="110">
        <v>0</v>
      </c>
      <c r="X926" s="110">
        <v>0</v>
      </c>
      <c r="Y926" s="110">
        <v>0</v>
      </c>
      <c r="Z926" s="110">
        <v>0</v>
      </c>
      <c r="AA926" s="110">
        <v>2.811E-2</v>
      </c>
      <c r="AB926" s="110">
        <v>0.24623999999999999</v>
      </c>
      <c r="AC926" s="110">
        <v>1.1050000000000001E-2</v>
      </c>
      <c r="AD926" s="110"/>
      <c r="AE926" s="110">
        <v>0</v>
      </c>
      <c r="AF926" s="110">
        <v>0.10638</v>
      </c>
      <c r="AG926" s="110">
        <v>1.83E-3</v>
      </c>
    </row>
    <row r="927" spans="2:33" ht="15">
      <c r="B927" s="110"/>
      <c r="C927" s="110"/>
      <c r="D927" s="110">
        <v>2015</v>
      </c>
      <c r="E927" s="110">
        <v>4.5839999999999999E-2</v>
      </c>
      <c r="F927" s="110">
        <v>0</v>
      </c>
      <c r="G927" s="110">
        <v>0.13267000000000001</v>
      </c>
      <c r="H927" s="110">
        <v>3.6639999999999999E-2</v>
      </c>
      <c r="I927" s="110">
        <v>0</v>
      </c>
      <c r="J927" s="110">
        <v>2.5270000000000001E-2</v>
      </c>
      <c r="K927" s="110">
        <v>7.6800000000000002E-3</v>
      </c>
      <c r="L927" s="110">
        <v>0</v>
      </c>
      <c r="M927" s="110">
        <v>0</v>
      </c>
      <c r="N927" s="110">
        <v>9.2280000000000001E-2</v>
      </c>
      <c r="O927" s="110">
        <v>9.9500000000000005E-3</v>
      </c>
      <c r="P927" s="110">
        <v>0</v>
      </c>
      <c r="Q927" s="110">
        <v>1.0120000000000001E-2</v>
      </c>
      <c r="R927" s="110">
        <v>4.7759999999999997E-2</v>
      </c>
      <c r="S927" s="110">
        <v>6.4810000000000006E-2</v>
      </c>
      <c r="T927" s="110">
        <v>0</v>
      </c>
      <c r="U927" s="110">
        <v>1.7610000000000001E-2</v>
      </c>
      <c r="V927" s="110">
        <v>0</v>
      </c>
      <c r="W927" s="110">
        <v>0</v>
      </c>
      <c r="X927" s="110">
        <v>0</v>
      </c>
      <c r="Y927" s="110">
        <v>6.4099999999999999E-3</v>
      </c>
      <c r="Z927" s="110">
        <v>0</v>
      </c>
      <c r="AA927" s="110">
        <v>1.7780000000000001E-2</v>
      </c>
      <c r="AB927" s="110">
        <v>0</v>
      </c>
      <c r="AC927" s="110">
        <v>4.8140000000000002E-2</v>
      </c>
      <c r="AD927" s="110">
        <v>6.7299999999999999E-3</v>
      </c>
      <c r="AE927" s="110">
        <v>0</v>
      </c>
      <c r="AF927" s="110">
        <v>7.9439999999999997E-2</v>
      </c>
      <c r="AG927" s="110">
        <v>3.5100000000000001E-3</v>
      </c>
    </row>
    <row r="928" spans="2:33" ht="15">
      <c r="B928" s="110"/>
      <c r="C928" s="110"/>
      <c r="D928" s="110">
        <v>2016</v>
      </c>
      <c r="E928" s="110">
        <v>8.48E-2</v>
      </c>
      <c r="F928" s="110">
        <v>0</v>
      </c>
      <c r="G928" s="110">
        <v>0.13603000000000001</v>
      </c>
      <c r="H928" s="110">
        <v>1.026E-2</v>
      </c>
      <c r="I928" s="110">
        <v>0</v>
      </c>
      <c r="J928" s="110">
        <v>3.703E-2</v>
      </c>
      <c r="K928" s="110">
        <v>5.62E-3</v>
      </c>
      <c r="L928" s="110">
        <v>6.3700000000000007E-2</v>
      </c>
      <c r="M928" s="110">
        <v>0</v>
      </c>
      <c r="N928" s="110">
        <v>9.5960000000000004E-2</v>
      </c>
      <c r="O928" s="110">
        <v>5.0299999999999997E-3</v>
      </c>
      <c r="P928" s="110">
        <v>0</v>
      </c>
      <c r="Q928" s="110">
        <v>1.702E-2</v>
      </c>
      <c r="R928" s="110">
        <v>4.8059999999999999E-2</v>
      </c>
      <c r="S928" s="110">
        <v>0.13622000000000001</v>
      </c>
      <c r="T928" s="110">
        <v>0</v>
      </c>
      <c r="U928" s="110">
        <v>8.0300000000000007E-3</v>
      </c>
      <c r="V928" s="110">
        <v>0</v>
      </c>
      <c r="W928" s="110">
        <v>0</v>
      </c>
      <c r="X928" s="110">
        <v>0</v>
      </c>
      <c r="Y928" s="110"/>
      <c r="Z928" s="110">
        <v>0</v>
      </c>
      <c r="AA928" s="110">
        <v>1.7069999999999998E-2</v>
      </c>
      <c r="AB928" s="110">
        <v>5.389E-2</v>
      </c>
      <c r="AC928" s="110">
        <v>0</v>
      </c>
      <c r="AD928" s="110">
        <v>0</v>
      </c>
      <c r="AE928" s="110">
        <v>0</v>
      </c>
      <c r="AF928" s="110">
        <v>0.11812</v>
      </c>
      <c r="AG928" s="110">
        <v>7.0699999999999999E-3</v>
      </c>
    </row>
    <row r="929" spans="2:33" ht="15">
      <c r="B929" s="110"/>
      <c r="C929" s="110"/>
      <c r="D929" s="110">
        <v>2017</v>
      </c>
      <c r="E929" s="110">
        <v>3.211E-2</v>
      </c>
      <c r="F929" s="110">
        <v>0</v>
      </c>
      <c r="G929" s="110">
        <v>0.39241999999999999</v>
      </c>
      <c r="H929" s="110">
        <v>1.044E-2</v>
      </c>
      <c r="I929" s="110">
        <v>0</v>
      </c>
      <c r="J929" s="110">
        <v>2.3650000000000001E-2</v>
      </c>
      <c r="K929" s="110">
        <v>5.5799999999999999E-3</v>
      </c>
      <c r="L929" s="110">
        <v>0</v>
      </c>
      <c r="M929" s="110">
        <v>0</v>
      </c>
      <c r="N929" s="110"/>
      <c r="O929" s="110">
        <v>0</v>
      </c>
      <c r="P929" s="110">
        <v>0</v>
      </c>
      <c r="Q929" s="110">
        <v>4.1099999999999999E-3</v>
      </c>
      <c r="R929" s="110">
        <v>4.6289999999999998E-2</v>
      </c>
      <c r="S929" s="110">
        <v>5.16E-2</v>
      </c>
      <c r="T929" s="110">
        <v>0</v>
      </c>
      <c r="U929" s="110">
        <v>8.0000000000000002E-3</v>
      </c>
      <c r="V929" s="110">
        <v>0</v>
      </c>
      <c r="W929" s="110">
        <v>0</v>
      </c>
      <c r="X929" s="110">
        <v>0</v>
      </c>
      <c r="Y929" s="110">
        <v>6.2899999999999996E-3</v>
      </c>
      <c r="Z929" s="110">
        <v>0</v>
      </c>
      <c r="AA929" s="110">
        <v>2.462E-2</v>
      </c>
      <c r="AB929" s="110">
        <v>2.6159999999999999E-2</v>
      </c>
      <c r="AC929" s="110">
        <v>6.7250000000000004E-2</v>
      </c>
      <c r="AD929" s="110">
        <v>0</v>
      </c>
      <c r="AE929" s="110">
        <v>0</v>
      </c>
      <c r="AF929" s="110">
        <v>7.7460000000000001E-2</v>
      </c>
      <c r="AG929" s="110">
        <v>5.2900000000000004E-3</v>
      </c>
    </row>
    <row r="930" spans="2:33" ht="15">
      <c r="B930" s="110"/>
      <c r="C930" s="110"/>
      <c r="D930" s="110">
        <v>2018</v>
      </c>
      <c r="E930" s="110">
        <v>1.214E-2</v>
      </c>
      <c r="F930" s="110">
        <v>0</v>
      </c>
      <c r="G930" s="110">
        <v>0.26887</v>
      </c>
      <c r="H930" s="110">
        <v>0</v>
      </c>
      <c r="I930" s="110">
        <v>0</v>
      </c>
      <c r="J930" s="110">
        <v>2.2960000000000001E-2</v>
      </c>
      <c r="K930" s="110">
        <v>4.5999999999999999E-3</v>
      </c>
      <c r="L930" s="110">
        <v>0</v>
      </c>
      <c r="M930" s="110">
        <v>0</v>
      </c>
      <c r="N930" s="110">
        <v>0</v>
      </c>
      <c r="O930" s="110">
        <v>0</v>
      </c>
      <c r="P930" s="110">
        <v>0</v>
      </c>
      <c r="Q930" s="110">
        <v>6.77E-3</v>
      </c>
      <c r="R930" s="110">
        <v>0</v>
      </c>
      <c r="S930" s="110">
        <v>2.588E-2</v>
      </c>
      <c r="T930" s="110">
        <v>0</v>
      </c>
      <c r="U930" s="110">
        <v>1.034E-2</v>
      </c>
      <c r="V930" s="110">
        <v>0</v>
      </c>
      <c r="W930" s="110">
        <v>0</v>
      </c>
      <c r="X930" s="110">
        <v>5.9229999999999998E-2</v>
      </c>
      <c r="Y930" s="110">
        <v>6.1399999999999996E-3</v>
      </c>
      <c r="Z930" s="110">
        <v>0</v>
      </c>
      <c r="AA930" s="110">
        <v>1.9390000000000001E-2</v>
      </c>
      <c r="AB930" s="110">
        <v>2.7490000000000001E-2</v>
      </c>
      <c r="AC930" s="110">
        <v>2.3230000000000001E-2</v>
      </c>
      <c r="AD930" s="110">
        <v>0</v>
      </c>
      <c r="AE930" s="110">
        <v>0</v>
      </c>
      <c r="AF930" s="110">
        <v>9.468E-2</v>
      </c>
      <c r="AG930" s="110">
        <v>5.2700000000000004E-3</v>
      </c>
    </row>
    <row r="931" spans="2:33" ht="15">
      <c r="B931" s="110"/>
      <c r="C931" s="110"/>
      <c r="D931" s="110">
        <v>2019</v>
      </c>
      <c r="E931" s="110">
        <v>6.2399999999999999E-3</v>
      </c>
      <c r="F931" s="110">
        <v>0</v>
      </c>
      <c r="G931" s="110">
        <v>6.6049999999999998E-2</v>
      </c>
      <c r="H931" s="110">
        <v>5.2599999999999999E-3</v>
      </c>
      <c r="I931" s="110">
        <v>0</v>
      </c>
      <c r="J931" s="110">
        <v>0</v>
      </c>
      <c r="K931" s="110">
        <v>4.5900000000000003E-3</v>
      </c>
      <c r="L931" s="110">
        <v>0</v>
      </c>
      <c r="M931" s="110">
        <v>0</v>
      </c>
      <c r="N931" s="110">
        <v>0</v>
      </c>
      <c r="O931" s="110">
        <v>4.9800000000000001E-3</v>
      </c>
      <c r="P931" s="110">
        <v>1.941E-2</v>
      </c>
      <c r="Q931" s="110">
        <v>6.6800000000000002E-3</v>
      </c>
      <c r="R931" s="110">
        <v>4.5780000000000001E-2</v>
      </c>
      <c r="S931" s="110">
        <v>7.2950000000000001E-2</v>
      </c>
      <c r="T931" s="110">
        <v>0</v>
      </c>
      <c r="U931" s="110">
        <v>0</v>
      </c>
      <c r="V931" s="110"/>
      <c r="W931" s="110">
        <v>0</v>
      </c>
      <c r="X931" s="110">
        <v>0</v>
      </c>
      <c r="Y931" s="110">
        <v>0</v>
      </c>
      <c r="Z931" s="110">
        <v>0</v>
      </c>
      <c r="AA931" s="110">
        <v>1.1809999999999999E-2</v>
      </c>
      <c r="AB931" s="110">
        <v>5.4679999999999999E-2</v>
      </c>
      <c r="AC931" s="110">
        <v>0</v>
      </c>
      <c r="AD931" s="110">
        <v>6.1399999999999996E-3</v>
      </c>
      <c r="AE931" s="110">
        <v>0</v>
      </c>
      <c r="AF931" s="110">
        <v>5.6239999999999998E-2</v>
      </c>
      <c r="AG931" s="110">
        <v>3.3800000000000002E-3</v>
      </c>
    </row>
    <row r="932" spans="2:33" ht="15">
      <c r="B932" s="110"/>
      <c r="C932" s="110"/>
      <c r="D932" s="110">
        <v>2020</v>
      </c>
      <c r="E932" s="110"/>
      <c r="F932" s="110"/>
      <c r="G932" s="110"/>
      <c r="H932" s="110"/>
      <c r="I932" s="110"/>
      <c r="J932" s="110"/>
      <c r="K932" s="110"/>
      <c r="L932" s="110"/>
      <c r="M932" s="110"/>
      <c r="N932" s="110"/>
      <c r="O932" s="110"/>
      <c r="P932" s="110"/>
      <c r="Q932" s="110"/>
      <c r="R932" s="110"/>
      <c r="S932" s="110"/>
      <c r="T932" s="110"/>
      <c r="U932" s="110"/>
      <c r="V932" s="110"/>
      <c r="W932" s="110"/>
      <c r="X932" s="110"/>
      <c r="Y932" s="110"/>
      <c r="Z932" s="110"/>
      <c r="AA932" s="110"/>
      <c r="AB932" s="110"/>
      <c r="AC932" s="110"/>
      <c r="AD932" s="110"/>
      <c r="AE932" s="110"/>
      <c r="AF932" s="110"/>
      <c r="AG932" s="110"/>
    </row>
    <row r="933" spans="2:33" ht="15">
      <c r="B933" s="109" t="s">
        <v>702</v>
      </c>
      <c r="C933" s="109" t="s">
        <v>703</v>
      </c>
      <c r="D933" s="109">
        <v>2006</v>
      </c>
      <c r="E933" s="109">
        <v>0</v>
      </c>
      <c r="F933" s="109"/>
      <c r="G933" s="109">
        <v>0</v>
      </c>
      <c r="H933" s="109"/>
      <c r="I933" s="109"/>
      <c r="J933" s="109">
        <v>0</v>
      </c>
      <c r="K933" s="109">
        <v>0</v>
      </c>
      <c r="L933" s="109">
        <v>0</v>
      </c>
      <c r="M933" s="109"/>
      <c r="N933" s="109">
        <v>0</v>
      </c>
      <c r="O933" s="109">
        <v>0</v>
      </c>
      <c r="P933" s="109">
        <v>0</v>
      </c>
      <c r="Q933" s="109"/>
      <c r="R933" s="109"/>
      <c r="S933" s="109"/>
      <c r="T933" s="109">
        <v>0</v>
      </c>
      <c r="U933" s="109">
        <v>7.9500000000000005E-3</v>
      </c>
      <c r="V933" s="109">
        <v>0</v>
      </c>
      <c r="W933" s="109"/>
      <c r="X933" s="109">
        <v>0</v>
      </c>
      <c r="Y933" s="109">
        <v>0</v>
      </c>
      <c r="Z933" s="109">
        <v>0</v>
      </c>
      <c r="AA933" s="109">
        <v>0</v>
      </c>
      <c r="AB933" s="109"/>
      <c r="AC933" s="109">
        <v>0</v>
      </c>
      <c r="AD933" s="109"/>
      <c r="AE933" s="109"/>
      <c r="AF933" s="109"/>
      <c r="AG933" s="109">
        <v>0</v>
      </c>
    </row>
    <row r="934" spans="2:33" ht="15">
      <c r="B934" s="109"/>
      <c r="C934" s="109"/>
      <c r="D934" s="109">
        <v>2007</v>
      </c>
      <c r="E934" s="109">
        <v>0</v>
      </c>
      <c r="F934" s="109">
        <v>0</v>
      </c>
      <c r="G934" s="109">
        <v>0</v>
      </c>
      <c r="H934" s="109"/>
      <c r="I934" s="109">
        <v>0</v>
      </c>
      <c r="J934" s="109">
        <v>0</v>
      </c>
      <c r="K934" s="109">
        <v>0</v>
      </c>
      <c r="L934" s="109">
        <v>0</v>
      </c>
      <c r="M934" s="109">
        <v>0</v>
      </c>
      <c r="N934" s="109">
        <v>0</v>
      </c>
      <c r="O934" s="109">
        <v>0</v>
      </c>
      <c r="P934" s="109">
        <v>0</v>
      </c>
      <c r="Q934" s="109">
        <v>0</v>
      </c>
      <c r="R934" s="109"/>
      <c r="S934" s="109">
        <v>0</v>
      </c>
      <c r="T934" s="109">
        <v>0</v>
      </c>
      <c r="U934" s="109">
        <v>0</v>
      </c>
      <c r="V934" s="109">
        <v>0</v>
      </c>
      <c r="W934" s="109"/>
      <c r="X934" s="109">
        <v>0</v>
      </c>
      <c r="Y934" s="109">
        <v>0</v>
      </c>
      <c r="Z934" s="109">
        <v>0</v>
      </c>
      <c r="AA934" s="109">
        <v>0</v>
      </c>
      <c r="AB934" s="109">
        <v>0</v>
      </c>
      <c r="AC934" s="109">
        <v>0</v>
      </c>
      <c r="AD934" s="109">
        <v>0</v>
      </c>
      <c r="AE934" s="109">
        <v>0</v>
      </c>
      <c r="AF934" s="109">
        <v>0</v>
      </c>
      <c r="AG934" s="109">
        <v>0</v>
      </c>
    </row>
    <row r="935" spans="2:33" ht="15">
      <c r="B935" s="109"/>
      <c r="C935" s="109"/>
      <c r="D935" s="109">
        <v>2008</v>
      </c>
      <c r="E935" s="109">
        <v>0</v>
      </c>
      <c r="F935" s="109">
        <v>0</v>
      </c>
      <c r="G935" s="109">
        <v>0.14255000000000001</v>
      </c>
      <c r="H935" s="109"/>
      <c r="I935" s="109">
        <v>0</v>
      </c>
      <c r="J935" s="109">
        <v>0</v>
      </c>
      <c r="K935" s="109">
        <v>0</v>
      </c>
      <c r="L935" s="109">
        <v>0</v>
      </c>
      <c r="M935" s="109">
        <v>0</v>
      </c>
      <c r="N935" s="109">
        <v>0</v>
      </c>
      <c r="O935" s="109">
        <v>0</v>
      </c>
      <c r="P935" s="109">
        <v>0</v>
      </c>
      <c r="Q935" s="109">
        <v>0</v>
      </c>
      <c r="R935" s="109"/>
      <c r="S935" s="109">
        <v>0</v>
      </c>
      <c r="T935" s="109">
        <v>0</v>
      </c>
      <c r="U935" s="109">
        <v>0</v>
      </c>
      <c r="V935" s="109">
        <v>0</v>
      </c>
      <c r="W935" s="109"/>
      <c r="X935" s="109">
        <v>0</v>
      </c>
      <c r="Y935" s="109">
        <v>0</v>
      </c>
      <c r="Z935" s="109">
        <v>0</v>
      </c>
      <c r="AA935" s="109">
        <v>0</v>
      </c>
      <c r="AB935" s="109">
        <v>0</v>
      </c>
      <c r="AC935" s="109">
        <v>0</v>
      </c>
      <c r="AD935" s="109">
        <v>0</v>
      </c>
      <c r="AE935" s="109">
        <v>0</v>
      </c>
      <c r="AF935" s="109">
        <v>0</v>
      </c>
      <c r="AG935" s="109">
        <v>0</v>
      </c>
    </row>
    <row r="936" spans="2:33" ht="15">
      <c r="B936" s="109"/>
      <c r="C936" s="109"/>
      <c r="D936" s="109">
        <v>2009</v>
      </c>
      <c r="E936" s="109">
        <v>0</v>
      </c>
      <c r="F936" s="109">
        <v>0</v>
      </c>
      <c r="G936" s="109">
        <v>0</v>
      </c>
      <c r="H936" s="109">
        <v>0</v>
      </c>
      <c r="I936" s="109">
        <v>0</v>
      </c>
      <c r="J936" s="109">
        <v>0</v>
      </c>
      <c r="K936" s="109">
        <v>0</v>
      </c>
      <c r="L936" s="109">
        <v>0</v>
      </c>
      <c r="M936" s="109">
        <v>0</v>
      </c>
      <c r="N936" s="109">
        <v>0</v>
      </c>
      <c r="O936" s="109">
        <v>0</v>
      </c>
      <c r="P936" s="109">
        <v>0</v>
      </c>
      <c r="Q936" s="109">
        <v>0</v>
      </c>
      <c r="R936" s="109"/>
      <c r="S936" s="109">
        <v>0</v>
      </c>
      <c r="T936" s="109">
        <v>0</v>
      </c>
      <c r="U936" s="109">
        <v>0</v>
      </c>
      <c r="V936" s="109">
        <v>0</v>
      </c>
      <c r="W936" s="109">
        <v>0</v>
      </c>
      <c r="X936" s="109">
        <v>0</v>
      </c>
      <c r="Y936" s="109">
        <v>0</v>
      </c>
      <c r="Z936" s="109">
        <v>0</v>
      </c>
      <c r="AA936" s="109">
        <v>0</v>
      </c>
      <c r="AB936" s="109">
        <v>0</v>
      </c>
      <c r="AC936" s="109">
        <v>0</v>
      </c>
      <c r="AD936" s="109">
        <v>0</v>
      </c>
      <c r="AE936" s="109">
        <v>0</v>
      </c>
      <c r="AF936" s="109">
        <v>0</v>
      </c>
      <c r="AG936" s="109">
        <v>0</v>
      </c>
    </row>
    <row r="937" spans="2:33" ht="15">
      <c r="B937" s="109"/>
      <c r="C937" s="109"/>
      <c r="D937" s="109">
        <v>2010</v>
      </c>
      <c r="E937" s="109">
        <v>0</v>
      </c>
      <c r="F937" s="109">
        <v>0</v>
      </c>
      <c r="G937" s="109">
        <v>0</v>
      </c>
      <c r="H937" s="109">
        <v>0</v>
      </c>
      <c r="I937" s="109"/>
      <c r="J937" s="109">
        <v>0</v>
      </c>
      <c r="K937" s="109">
        <v>0</v>
      </c>
      <c r="L937" s="109"/>
      <c r="M937" s="109">
        <v>0</v>
      </c>
      <c r="N937" s="109">
        <v>0</v>
      </c>
      <c r="O937" s="109">
        <v>0</v>
      </c>
      <c r="P937" s="109">
        <v>0</v>
      </c>
      <c r="Q937" s="109">
        <v>0</v>
      </c>
      <c r="R937" s="109">
        <v>0</v>
      </c>
      <c r="S937" s="109">
        <v>0</v>
      </c>
      <c r="T937" s="109">
        <v>0</v>
      </c>
      <c r="U937" s="109">
        <v>0</v>
      </c>
      <c r="V937" s="109">
        <v>0</v>
      </c>
      <c r="W937" s="109">
        <v>0</v>
      </c>
      <c r="X937" s="109">
        <v>0</v>
      </c>
      <c r="Y937" s="109">
        <v>0</v>
      </c>
      <c r="Z937" s="109">
        <v>0</v>
      </c>
      <c r="AA937" s="109">
        <v>0</v>
      </c>
      <c r="AB937" s="109">
        <v>0</v>
      </c>
      <c r="AC937" s="109">
        <v>2.138E-2</v>
      </c>
      <c r="AD937" s="109">
        <v>0</v>
      </c>
      <c r="AE937" s="109">
        <v>0</v>
      </c>
      <c r="AF937" s="109">
        <v>0</v>
      </c>
      <c r="AG937" s="109">
        <v>0</v>
      </c>
    </row>
    <row r="938" spans="2:33" ht="15">
      <c r="B938" s="109"/>
      <c r="C938" s="109"/>
      <c r="D938" s="109">
        <v>2011</v>
      </c>
      <c r="E938" s="109">
        <v>0</v>
      </c>
      <c r="F938" s="109">
        <v>0</v>
      </c>
      <c r="G938" s="109">
        <v>0</v>
      </c>
      <c r="H938" s="109">
        <v>0</v>
      </c>
      <c r="I938" s="109">
        <v>0</v>
      </c>
      <c r="J938" s="109">
        <v>0</v>
      </c>
      <c r="K938" s="109">
        <v>0</v>
      </c>
      <c r="L938" s="109">
        <v>0</v>
      </c>
      <c r="M938" s="109">
        <v>0</v>
      </c>
      <c r="N938" s="109">
        <v>0</v>
      </c>
      <c r="O938" s="109">
        <v>0</v>
      </c>
      <c r="P938" s="109">
        <v>0</v>
      </c>
      <c r="Q938" s="109">
        <v>0</v>
      </c>
      <c r="R938" s="109">
        <v>0</v>
      </c>
      <c r="S938" s="109">
        <v>0</v>
      </c>
      <c r="T938" s="109">
        <v>0</v>
      </c>
      <c r="U938" s="109">
        <v>0</v>
      </c>
      <c r="V938" s="109">
        <v>0</v>
      </c>
      <c r="W938" s="109">
        <v>0</v>
      </c>
      <c r="X938" s="109">
        <v>0</v>
      </c>
      <c r="Y938" s="109">
        <v>0</v>
      </c>
      <c r="Z938" s="109">
        <v>0</v>
      </c>
      <c r="AA938" s="109">
        <v>0</v>
      </c>
      <c r="AB938" s="109">
        <v>0</v>
      </c>
      <c r="AC938" s="109">
        <v>0</v>
      </c>
      <c r="AD938" s="109">
        <v>0</v>
      </c>
      <c r="AE938" s="109">
        <v>0</v>
      </c>
      <c r="AF938" s="109">
        <v>0</v>
      </c>
      <c r="AG938" s="109">
        <v>0</v>
      </c>
    </row>
    <row r="939" spans="2:33" ht="15">
      <c r="B939" s="109"/>
      <c r="C939" s="109"/>
      <c r="D939" s="109">
        <v>2012</v>
      </c>
      <c r="E939" s="109">
        <v>0</v>
      </c>
      <c r="F939" s="109">
        <v>0</v>
      </c>
      <c r="G939" s="109">
        <v>0</v>
      </c>
      <c r="H939" s="109">
        <v>0</v>
      </c>
      <c r="I939" s="109">
        <v>0</v>
      </c>
      <c r="J939" s="109">
        <v>0</v>
      </c>
      <c r="K939" s="109">
        <v>0</v>
      </c>
      <c r="L939" s="109">
        <v>0</v>
      </c>
      <c r="M939" s="109">
        <v>0</v>
      </c>
      <c r="N939" s="109">
        <v>0</v>
      </c>
      <c r="O939" s="109">
        <v>0</v>
      </c>
      <c r="P939" s="109">
        <v>0</v>
      </c>
      <c r="Q939" s="109">
        <v>0</v>
      </c>
      <c r="R939" s="109">
        <v>0</v>
      </c>
      <c r="S939" s="109">
        <v>0</v>
      </c>
      <c r="T939" s="109">
        <v>0</v>
      </c>
      <c r="U939" s="109">
        <v>0</v>
      </c>
      <c r="V939" s="109"/>
      <c r="W939" s="109">
        <v>0</v>
      </c>
      <c r="X939" s="109">
        <v>0</v>
      </c>
      <c r="Y939" s="109">
        <v>0</v>
      </c>
      <c r="Z939" s="109">
        <v>0</v>
      </c>
      <c r="AA939" s="109">
        <v>0</v>
      </c>
      <c r="AB939" s="109">
        <v>0</v>
      </c>
      <c r="AC939" s="109">
        <v>0</v>
      </c>
      <c r="AD939" s="109">
        <v>0</v>
      </c>
      <c r="AE939" s="109">
        <v>0</v>
      </c>
      <c r="AF939" s="109">
        <v>0</v>
      </c>
      <c r="AG939" s="109">
        <v>0</v>
      </c>
    </row>
    <row r="940" spans="2:33" ht="15">
      <c r="B940" s="109"/>
      <c r="C940" s="109"/>
      <c r="D940" s="109">
        <v>2013</v>
      </c>
      <c r="E940" s="109">
        <v>0</v>
      </c>
      <c r="F940" s="109">
        <v>0</v>
      </c>
      <c r="G940" s="109">
        <v>0</v>
      </c>
      <c r="H940" s="109">
        <v>0</v>
      </c>
      <c r="I940" s="109">
        <v>0</v>
      </c>
      <c r="J940" s="109">
        <v>0</v>
      </c>
      <c r="K940" s="109">
        <v>0</v>
      </c>
      <c r="L940" s="109">
        <v>0</v>
      </c>
      <c r="M940" s="109">
        <v>0</v>
      </c>
      <c r="N940" s="109">
        <v>0</v>
      </c>
      <c r="O940" s="109">
        <v>0</v>
      </c>
      <c r="P940" s="109">
        <v>0</v>
      </c>
      <c r="Q940" s="109">
        <v>0</v>
      </c>
      <c r="R940" s="109">
        <v>0</v>
      </c>
      <c r="S940" s="109">
        <v>0</v>
      </c>
      <c r="T940" s="109">
        <v>0</v>
      </c>
      <c r="U940" s="109">
        <v>0</v>
      </c>
      <c r="V940" s="109">
        <v>0</v>
      </c>
      <c r="W940" s="109">
        <v>0</v>
      </c>
      <c r="X940" s="109">
        <v>0</v>
      </c>
      <c r="Y940" s="109">
        <v>0</v>
      </c>
      <c r="Z940" s="109">
        <v>0</v>
      </c>
      <c r="AA940" s="109">
        <v>0</v>
      </c>
      <c r="AB940" s="109">
        <v>0</v>
      </c>
      <c r="AC940" s="109">
        <v>0</v>
      </c>
      <c r="AD940" s="109">
        <v>0</v>
      </c>
      <c r="AE940" s="109">
        <v>0</v>
      </c>
      <c r="AF940" s="109">
        <v>0</v>
      </c>
      <c r="AG940" s="109">
        <v>0</v>
      </c>
    </row>
    <row r="941" spans="2:33" ht="15">
      <c r="B941" s="109"/>
      <c r="C941" s="109"/>
      <c r="D941" s="109">
        <v>2014</v>
      </c>
      <c r="E941" s="109">
        <v>0</v>
      </c>
      <c r="F941" s="109">
        <v>0</v>
      </c>
      <c r="G941" s="109">
        <v>0</v>
      </c>
      <c r="H941" s="109">
        <v>0</v>
      </c>
      <c r="I941" s="109">
        <v>0</v>
      </c>
      <c r="J941" s="109"/>
      <c r="K941" s="109">
        <v>0</v>
      </c>
      <c r="L941" s="109"/>
      <c r="M941" s="109">
        <v>0</v>
      </c>
      <c r="N941" s="109">
        <v>0</v>
      </c>
      <c r="O941" s="109">
        <v>0</v>
      </c>
      <c r="P941" s="109">
        <v>0</v>
      </c>
      <c r="Q941" s="109">
        <v>0</v>
      </c>
      <c r="R941" s="109">
        <v>0</v>
      </c>
      <c r="S941" s="109">
        <v>0</v>
      </c>
      <c r="T941" s="109">
        <v>0</v>
      </c>
      <c r="U941" s="109">
        <v>0</v>
      </c>
      <c r="V941" s="109"/>
      <c r="W941" s="109">
        <v>0</v>
      </c>
      <c r="X941" s="109">
        <v>0</v>
      </c>
      <c r="Y941" s="109">
        <v>0</v>
      </c>
      <c r="Z941" s="109">
        <v>0</v>
      </c>
      <c r="AA941" s="109">
        <v>0</v>
      </c>
      <c r="AB941" s="109">
        <v>0</v>
      </c>
      <c r="AC941" s="109">
        <v>0</v>
      </c>
      <c r="AD941" s="109"/>
      <c r="AE941" s="109">
        <v>0</v>
      </c>
      <c r="AF941" s="109">
        <v>0</v>
      </c>
      <c r="AG941" s="109">
        <v>0</v>
      </c>
    </row>
    <row r="942" spans="2:33" ht="15">
      <c r="B942" s="109"/>
      <c r="C942" s="109"/>
      <c r="D942" s="109">
        <v>2015</v>
      </c>
      <c r="E942" s="109">
        <v>0</v>
      </c>
      <c r="F942" s="109">
        <v>0</v>
      </c>
      <c r="G942" s="109">
        <v>0</v>
      </c>
      <c r="H942" s="109">
        <v>0</v>
      </c>
      <c r="I942" s="109">
        <v>0</v>
      </c>
      <c r="J942" s="109">
        <v>0</v>
      </c>
      <c r="K942" s="109">
        <v>0</v>
      </c>
      <c r="L942" s="109">
        <v>0</v>
      </c>
      <c r="M942" s="109">
        <v>0</v>
      </c>
      <c r="N942" s="109">
        <v>0</v>
      </c>
      <c r="O942" s="109">
        <v>0</v>
      </c>
      <c r="P942" s="109">
        <v>0</v>
      </c>
      <c r="Q942" s="109">
        <v>0</v>
      </c>
      <c r="R942" s="109">
        <v>0</v>
      </c>
      <c r="S942" s="109">
        <v>0</v>
      </c>
      <c r="T942" s="109">
        <v>0</v>
      </c>
      <c r="U942" s="109">
        <v>0</v>
      </c>
      <c r="V942" s="109">
        <v>0</v>
      </c>
      <c r="W942" s="109">
        <v>0</v>
      </c>
      <c r="X942" s="109">
        <v>0</v>
      </c>
      <c r="Y942" s="109">
        <v>6.4099999999999999E-3</v>
      </c>
      <c r="Z942" s="109">
        <v>0</v>
      </c>
      <c r="AA942" s="109">
        <v>0</v>
      </c>
      <c r="AB942" s="109">
        <v>2.614E-2</v>
      </c>
      <c r="AC942" s="109">
        <v>0</v>
      </c>
      <c r="AD942" s="109">
        <v>0</v>
      </c>
      <c r="AE942" s="109">
        <v>0</v>
      </c>
      <c r="AF942" s="109">
        <v>0</v>
      </c>
      <c r="AG942" s="109">
        <v>0</v>
      </c>
    </row>
    <row r="943" spans="2:33" ht="15">
      <c r="B943" s="109"/>
      <c r="C943" s="109"/>
      <c r="D943" s="109">
        <v>2016</v>
      </c>
      <c r="E943" s="109">
        <v>0</v>
      </c>
      <c r="F943" s="109">
        <v>0</v>
      </c>
      <c r="G943" s="109">
        <v>0</v>
      </c>
      <c r="H943" s="109">
        <v>0</v>
      </c>
      <c r="I943" s="109">
        <v>0</v>
      </c>
      <c r="J943" s="109"/>
      <c r="K943" s="109">
        <v>0</v>
      </c>
      <c r="L943" s="109">
        <v>0</v>
      </c>
      <c r="M943" s="109">
        <v>0</v>
      </c>
      <c r="N943" s="109">
        <v>0</v>
      </c>
      <c r="O943" s="109">
        <v>0</v>
      </c>
      <c r="P943" s="109">
        <v>0</v>
      </c>
      <c r="Q943" s="109">
        <v>0</v>
      </c>
      <c r="R943" s="109">
        <v>0</v>
      </c>
      <c r="S943" s="109">
        <v>0</v>
      </c>
      <c r="T943" s="109">
        <v>0</v>
      </c>
      <c r="U943" s="109">
        <v>0</v>
      </c>
      <c r="V943" s="109">
        <v>0</v>
      </c>
      <c r="W943" s="109">
        <v>0</v>
      </c>
      <c r="X943" s="109">
        <v>0</v>
      </c>
      <c r="Y943" s="109"/>
      <c r="Z943" s="109">
        <v>0</v>
      </c>
      <c r="AA943" s="109">
        <v>0</v>
      </c>
      <c r="AB943" s="109">
        <v>0</v>
      </c>
      <c r="AC943" s="109">
        <v>0</v>
      </c>
      <c r="AD943" s="109">
        <v>0</v>
      </c>
      <c r="AE943" s="109">
        <v>0</v>
      </c>
      <c r="AF943" s="109">
        <v>0</v>
      </c>
      <c r="AG943" s="109">
        <v>1.7600000000000001E-3</v>
      </c>
    </row>
    <row r="944" spans="2:33" ht="15">
      <c r="B944" s="109"/>
      <c r="C944" s="109"/>
      <c r="D944" s="109">
        <v>2017</v>
      </c>
      <c r="E944" s="109">
        <v>0</v>
      </c>
      <c r="F944" s="109">
        <v>0</v>
      </c>
      <c r="G944" s="109">
        <v>0</v>
      </c>
      <c r="H944" s="109"/>
      <c r="I944" s="109">
        <v>0</v>
      </c>
      <c r="J944" s="109">
        <v>0</v>
      </c>
      <c r="K944" s="109">
        <v>0</v>
      </c>
      <c r="L944" s="109">
        <v>0</v>
      </c>
      <c r="M944" s="109">
        <v>0</v>
      </c>
      <c r="N944" s="109"/>
      <c r="O944" s="109">
        <v>0</v>
      </c>
      <c r="P944" s="109">
        <v>0</v>
      </c>
      <c r="Q944" s="109"/>
      <c r="R944" s="109">
        <v>0</v>
      </c>
      <c r="S944" s="109">
        <v>0</v>
      </c>
      <c r="T944" s="109">
        <v>0</v>
      </c>
      <c r="U944" s="109">
        <v>0</v>
      </c>
      <c r="V944" s="109">
        <v>0</v>
      </c>
      <c r="W944" s="109">
        <v>0</v>
      </c>
      <c r="X944" s="109">
        <v>0</v>
      </c>
      <c r="Y944" s="109">
        <v>0</v>
      </c>
      <c r="Z944" s="109">
        <v>0</v>
      </c>
      <c r="AA944" s="109">
        <v>0</v>
      </c>
      <c r="AB944" s="109">
        <v>0</v>
      </c>
      <c r="AC944" s="109">
        <v>0</v>
      </c>
      <c r="AD944" s="109">
        <v>0</v>
      </c>
      <c r="AE944" s="109">
        <v>0</v>
      </c>
      <c r="AF944" s="109">
        <v>0</v>
      </c>
      <c r="AG944" s="109">
        <v>0</v>
      </c>
    </row>
    <row r="945" spans="2:33" ht="15">
      <c r="B945" s="109"/>
      <c r="C945" s="109"/>
      <c r="D945" s="109">
        <v>2018</v>
      </c>
      <c r="E945" s="109">
        <v>0</v>
      </c>
      <c r="F945" s="109">
        <v>0</v>
      </c>
      <c r="G945" s="109">
        <v>0</v>
      </c>
      <c r="H945" s="109">
        <v>0</v>
      </c>
      <c r="I945" s="109">
        <v>0</v>
      </c>
      <c r="J945" s="109">
        <v>0</v>
      </c>
      <c r="K945" s="109">
        <v>9.2000000000000003E-4</v>
      </c>
      <c r="L945" s="109">
        <v>0</v>
      </c>
      <c r="M945" s="109">
        <v>0</v>
      </c>
      <c r="N945" s="109">
        <v>0</v>
      </c>
      <c r="O945" s="109">
        <v>0</v>
      </c>
      <c r="P945" s="109">
        <v>0</v>
      </c>
      <c r="Q945" s="109">
        <v>0</v>
      </c>
      <c r="R945" s="109">
        <v>0</v>
      </c>
      <c r="S945" s="109">
        <v>0</v>
      </c>
      <c r="T945" s="109">
        <v>0</v>
      </c>
      <c r="U945" s="109">
        <v>0</v>
      </c>
      <c r="V945" s="109">
        <v>0</v>
      </c>
      <c r="W945" s="109">
        <v>0</v>
      </c>
      <c r="X945" s="109">
        <v>0</v>
      </c>
      <c r="Y945" s="109">
        <v>0</v>
      </c>
      <c r="Z945" s="109">
        <v>0</v>
      </c>
      <c r="AA945" s="109">
        <v>0</v>
      </c>
      <c r="AB945" s="109">
        <v>0</v>
      </c>
      <c r="AC945" s="109">
        <v>0</v>
      </c>
      <c r="AD945" s="109">
        <v>0</v>
      </c>
      <c r="AE945" s="109">
        <v>0</v>
      </c>
      <c r="AF945" s="109">
        <v>0</v>
      </c>
      <c r="AG945" s="109">
        <v>0</v>
      </c>
    </row>
    <row r="946" spans="2:33" ht="15">
      <c r="B946" s="109"/>
      <c r="C946" s="109"/>
      <c r="D946" s="109">
        <v>2019</v>
      </c>
      <c r="E946" s="109">
        <v>0</v>
      </c>
      <c r="F946" s="109">
        <v>0</v>
      </c>
      <c r="G946" s="109">
        <v>0</v>
      </c>
      <c r="H946" s="109">
        <v>0</v>
      </c>
      <c r="I946" s="109">
        <v>0</v>
      </c>
      <c r="J946" s="109">
        <v>0</v>
      </c>
      <c r="K946" s="109">
        <v>0</v>
      </c>
      <c r="L946" s="109">
        <v>0</v>
      </c>
      <c r="M946" s="109">
        <v>0</v>
      </c>
      <c r="N946" s="109">
        <v>0</v>
      </c>
      <c r="O946" s="109">
        <v>0</v>
      </c>
      <c r="P946" s="109">
        <v>0</v>
      </c>
      <c r="Q946" s="109">
        <v>0</v>
      </c>
      <c r="R946" s="109">
        <v>0</v>
      </c>
      <c r="S946" s="109">
        <v>0</v>
      </c>
      <c r="T946" s="109">
        <v>0</v>
      </c>
      <c r="U946" s="109">
        <v>0</v>
      </c>
      <c r="V946" s="109"/>
      <c r="W946" s="109">
        <v>0</v>
      </c>
      <c r="X946" s="109">
        <v>0</v>
      </c>
      <c r="Y946" s="109">
        <v>0</v>
      </c>
      <c r="Z946" s="109">
        <v>0</v>
      </c>
      <c r="AA946" s="109">
        <v>0</v>
      </c>
      <c r="AB946" s="109">
        <v>0</v>
      </c>
      <c r="AC946" s="109">
        <v>0</v>
      </c>
      <c r="AD946" s="109">
        <v>0</v>
      </c>
      <c r="AE946" s="109">
        <v>0</v>
      </c>
      <c r="AF946" s="109">
        <v>0</v>
      </c>
      <c r="AG946" s="109">
        <v>0</v>
      </c>
    </row>
    <row r="947" spans="2:33" ht="15">
      <c r="B947" s="109"/>
      <c r="C947" s="109"/>
      <c r="D947" s="109">
        <v>2020</v>
      </c>
      <c r="E947" s="109"/>
      <c r="F947" s="109"/>
      <c r="G947" s="109"/>
      <c r="H947" s="109"/>
      <c r="I947" s="109"/>
      <c r="J947" s="109"/>
      <c r="K947" s="109"/>
      <c r="L947" s="109"/>
      <c r="M947" s="109"/>
      <c r="N947" s="109"/>
      <c r="O947" s="109"/>
      <c r="P947" s="109"/>
      <c r="Q947" s="109"/>
      <c r="R947" s="109"/>
      <c r="S947" s="109"/>
      <c r="T947" s="109"/>
      <c r="U947" s="109"/>
      <c r="V947" s="109"/>
      <c r="W947" s="109"/>
      <c r="X947" s="109"/>
      <c r="Y947" s="109"/>
      <c r="Z947" s="109"/>
      <c r="AA947" s="109"/>
      <c r="AB947" s="109"/>
      <c r="AC947" s="109"/>
      <c r="AD947" s="109"/>
      <c r="AE947" s="109"/>
      <c r="AF947" s="109"/>
      <c r="AG947" s="109"/>
    </row>
    <row r="948" spans="2:33" ht="15">
      <c r="B948" s="110" t="s">
        <v>704</v>
      </c>
      <c r="C948" s="110" t="s">
        <v>705</v>
      </c>
      <c r="D948" s="110">
        <v>2006</v>
      </c>
      <c r="E948" s="110">
        <v>6.5700000000000003E-3</v>
      </c>
      <c r="F948" s="110"/>
      <c r="G948" s="110">
        <v>0</v>
      </c>
      <c r="H948" s="110"/>
      <c r="I948" s="110"/>
      <c r="J948" s="110">
        <v>0</v>
      </c>
      <c r="K948" s="110">
        <v>4.7359999999999999E-2</v>
      </c>
      <c r="L948" s="110">
        <v>0</v>
      </c>
      <c r="M948" s="110"/>
      <c r="N948" s="110">
        <v>0</v>
      </c>
      <c r="O948" s="110">
        <v>0</v>
      </c>
      <c r="P948" s="110">
        <v>0</v>
      </c>
      <c r="Q948" s="110">
        <v>5.8999999999999999E-3</v>
      </c>
      <c r="R948" s="110"/>
      <c r="S948" s="110">
        <v>4.6820000000000001E-2</v>
      </c>
      <c r="T948" s="110">
        <v>0</v>
      </c>
      <c r="U948" s="110">
        <v>0</v>
      </c>
      <c r="V948" s="110">
        <v>0</v>
      </c>
      <c r="W948" s="110"/>
      <c r="X948" s="110">
        <v>0</v>
      </c>
      <c r="Y948" s="110">
        <v>7.5100000000000002E-3</v>
      </c>
      <c r="Z948" s="110">
        <v>0</v>
      </c>
      <c r="AA948" s="110">
        <v>0.24804000000000001</v>
      </c>
      <c r="AB948" s="110"/>
      <c r="AC948" s="110">
        <v>0</v>
      </c>
      <c r="AD948" s="110"/>
      <c r="AE948" s="110"/>
      <c r="AF948" s="110"/>
      <c r="AG948" s="110">
        <v>0</v>
      </c>
    </row>
    <row r="949" spans="2:33" ht="15">
      <c r="B949" s="110"/>
      <c r="C949" s="110"/>
      <c r="D949" s="110">
        <v>2007</v>
      </c>
      <c r="E949" s="110">
        <v>0</v>
      </c>
      <c r="F949" s="110">
        <v>0</v>
      </c>
      <c r="G949" s="110">
        <v>0</v>
      </c>
      <c r="H949" s="110"/>
      <c r="I949" s="110">
        <v>0</v>
      </c>
      <c r="J949" s="110">
        <v>0</v>
      </c>
      <c r="K949" s="110">
        <v>0</v>
      </c>
      <c r="L949" s="110">
        <v>0</v>
      </c>
      <c r="M949" s="110">
        <v>0</v>
      </c>
      <c r="N949" s="110">
        <v>0</v>
      </c>
      <c r="O949" s="110">
        <v>0</v>
      </c>
      <c r="P949" s="110">
        <v>0</v>
      </c>
      <c r="Q949" s="110">
        <v>0</v>
      </c>
      <c r="R949" s="110"/>
      <c r="S949" s="110">
        <v>0</v>
      </c>
      <c r="T949" s="110">
        <v>0</v>
      </c>
      <c r="U949" s="110">
        <v>0</v>
      </c>
      <c r="V949" s="110">
        <v>0</v>
      </c>
      <c r="W949" s="110"/>
      <c r="X949" s="110">
        <v>0</v>
      </c>
      <c r="Y949" s="110">
        <v>0</v>
      </c>
      <c r="Z949" s="110">
        <v>2.1100000000000001E-2</v>
      </c>
      <c r="AA949" s="110">
        <v>0.25108000000000003</v>
      </c>
      <c r="AB949" s="110">
        <v>2.4400000000000002E-2</v>
      </c>
      <c r="AC949" s="110">
        <v>0</v>
      </c>
      <c r="AD949" s="110">
        <v>0</v>
      </c>
      <c r="AE949" s="110">
        <v>0</v>
      </c>
      <c r="AF949" s="110">
        <v>0</v>
      </c>
      <c r="AG949" s="110">
        <v>0</v>
      </c>
    </row>
    <row r="950" spans="2:33" ht="15">
      <c r="B950" s="110"/>
      <c r="C950" s="110"/>
      <c r="D950" s="110">
        <v>2008</v>
      </c>
      <c r="E950" s="110">
        <v>2.5250000000000002E-2</v>
      </c>
      <c r="F950" s="110">
        <v>0</v>
      </c>
      <c r="G950" s="110">
        <v>0</v>
      </c>
      <c r="H950" s="110"/>
      <c r="I950" s="110">
        <v>0</v>
      </c>
      <c r="J950" s="110">
        <v>0</v>
      </c>
      <c r="K950" s="110">
        <v>0</v>
      </c>
      <c r="L950" s="110">
        <v>0</v>
      </c>
      <c r="M950" s="110">
        <v>0</v>
      </c>
      <c r="N950" s="110">
        <v>0</v>
      </c>
      <c r="O950" s="110">
        <v>0</v>
      </c>
      <c r="P950" s="110">
        <v>0</v>
      </c>
      <c r="Q950" s="110">
        <v>0</v>
      </c>
      <c r="R950" s="110"/>
      <c r="S950" s="110">
        <v>0</v>
      </c>
      <c r="T950" s="110">
        <v>0</v>
      </c>
      <c r="U950" s="110">
        <v>0</v>
      </c>
      <c r="V950" s="110">
        <v>0</v>
      </c>
      <c r="W950" s="110"/>
      <c r="X950" s="110">
        <v>0</v>
      </c>
      <c r="Y950" s="110">
        <v>0</v>
      </c>
      <c r="Z950" s="110">
        <v>0</v>
      </c>
      <c r="AA950" s="110">
        <v>0.17382</v>
      </c>
      <c r="AB950" s="110">
        <v>0</v>
      </c>
      <c r="AC950" s="110">
        <v>5.1999999999999998E-2</v>
      </c>
      <c r="AD950" s="110">
        <v>0</v>
      </c>
      <c r="AE950" s="110">
        <v>9.9510000000000001E-2</v>
      </c>
      <c r="AF950" s="110">
        <v>0</v>
      </c>
      <c r="AG950" s="110">
        <v>0</v>
      </c>
    </row>
    <row r="951" spans="2:33" ht="15">
      <c r="B951" s="110"/>
      <c r="C951" s="110"/>
      <c r="D951" s="110">
        <v>2009</v>
      </c>
      <c r="E951" s="110">
        <v>6.5599999999999999E-3</v>
      </c>
      <c r="F951" s="110">
        <v>7.6189999999999994E-2</v>
      </c>
      <c r="G951" s="110">
        <v>0</v>
      </c>
      <c r="H951" s="110">
        <v>0</v>
      </c>
      <c r="I951" s="110">
        <v>0</v>
      </c>
      <c r="J951" s="110">
        <v>0</v>
      </c>
      <c r="K951" s="110">
        <v>0</v>
      </c>
      <c r="L951" s="110">
        <v>1.217E-2</v>
      </c>
      <c r="M951" s="110">
        <v>0</v>
      </c>
      <c r="N951" s="110">
        <v>0</v>
      </c>
      <c r="O951" s="110">
        <v>0</v>
      </c>
      <c r="P951" s="110">
        <v>0</v>
      </c>
      <c r="Q951" s="110">
        <v>0</v>
      </c>
      <c r="R951" s="110"/>
      <c r="S951" s="110">
        <v>0</v>
      </c>
      <c r="T951" s="110">
        <v>0</v>
      </c>
      <c r="U951" s="110">
        <v>0</v>
      </c>
      <c r="V951" s="110">
        <v>0</v>
      </c>
      <c r="W951" s="110">
        <v>0</v>
      </c>
      <c r="X951" s="110">
        <v>0</v>
      </c>
      <c r="Y951" s="110">
        <v>0</v>
      </c>
      <c r="Z951" s="110">
        <v>0</v>
      </c>
      <c r="AA951" s="110">
        <v>1.4370000000000001E-2</v>
      </c>
      <c r="AB951" s="110">
        <v>0</v>
      </c>
      <c r="AC951" s="110">
        <v>0</v>
      </c>
      <c r="AD951" s="110">
        <v>0</v>
      </c>
      <c r="AE951" s="110">
        <v>0</v>
      </c>
      <c r="AF951" s="110">
        <v>0</v>
      </c>
      <c r="AG951" s="110">
        <v>0</v>
      </c>
    </row>
    <row r="952" spans="2:33" ht="15">
      <c r="B952" s="110"/>
      <c r="C952" s="110"/>
      <c r="D952" s="110">
        <v>2010</v>
      </c>
      <c r="E952" s="110">
        <v>0</v>
      </c>
      <c r="F952" s="110">
        <v>0</v>
      </c>
      <c r="G952" s="110">
        <v>0</v>
      </c>
      <c r="H952" s="110">
        <v>0</v>
      </c>
      <c r="I952" s="110"/>
      <c r="J952" s="110">
        <v>0</v>
      </c>
      <c r="K952" s="110">
        <v>0</v>
      </c>
      <c r="L952" s="110"/>
      <c r="M952" s="110">
        <v>0</v>
      </c>
      <c r="N952" s="110">
        <v>0</v>
      </c>
      <c r="O952" s="110">
        <v>0</v>
      </c>
      <c r="P952" s="110">
        <v>0</v>
      </c>
      <c r="Q952" s="110">
        <v>0</v>
      </c>
      <c r="R952" s="110">
        <v>4.1489999999999999E-2</v>
      </c>
      <c r="S952" s="110">
        <v>0</v>
      </c>
      <c r="T952" s="110">
        <v>0</v>
      </c>
      <c r="U952" s="110">
        <v>0</v>
      </c>
      <c r="V952" s="110">
        <v>0</v>
      </c>
      <c r="W952" s="110">
        <v>0</v>
      </c>
      <c r="X952" s="110">
        <v>0</v>
      </c>
      <c r="Y952" s="110">
        <v>2.052E-2</v>
      </c>
      <c r="Z952" s="110">
        <v>0</v>
      </c>
      <c r="AA952" s="110">
        <v>0</v>
      </c>
      <c r="AB952" s="110">
        <v>0</v>
      </c>
      <c r="AC952" s="110">
        <v>0</v>
      </c>
      <c r="AD952" s="110">
        <v>0</v>
      </c>
      <c r="AE952" s="110">
        <v>0</v>
      </c>
      <c r="AF952" s="110">
        <v>0</v>
      </c>
      <c r="AG952" s="110">
        <v>0</v>
      </c>
    </row>
    <row r="953" spans="2:33" ht="15">
      <c r="B953" s="110"/>
      <c r="C953" s="110"/>
      <c r="D953" s="110">
        <v>2011</v>
      </c>
      <c r="E953" s="110">
        <v>1.3140000000000001E-2</v>
      </c>
      <c r="F953" s="110">
        <v>0</v>
      </c>
      <c r="G953" s="110">
        <v>0</v>
      </c>
      <c r="H953" s="110">
        <v>0</v>
      </c>
      <c r="I953" s="110">
        <v>0</v>
      </c>
      <c r="J953" s="110">
        <v>0</v>
      </c>
      <c r="K953" s="110">
        <v>0</v>
      </c>
      <c r="L953" s="110">
        <v>0</v>
      </c>
      <c r="M953" s="110">
        <v>0</v>
      </c>
      <c r="N953" s="110">
        <v>0</v>
      </c>
      <c r="O953" s="110">
        <v>0</v>
      </c>
      <c r="P953" s="110">
        <v>0</v>
      </c>
      <c r="Q953" s="110">
        <v>3.98E-3</v>
      </c>
      <c r="R953" s="110">
        <v>0.11718000000000001</v>
      </c>
      <c r="S953" s="110">
        <v>9.0699999999999999E-3</v>
      </c>
      <c r="T953" s="110">
        <v>0</v>
      </c>
      <c r="U953" s="110">
        <v>0</v>
      </c>
      <c r="V953" s="110">
        <v>0</v>
      </c>
      <c r="W953" s="110">
        <v>0</v>
      </c>
      <c r="X953" s="110">
        <v>0</v>
      </c>
      <c r="Y953" s="110">
        <v>0</v>
      </c>
      <c r="Z953" s="110">
        <v>2.181E-2</v>
      </c>
      <c r="AA953" s="110">
        <v>4.3899999999999998E-3</v>
      </c>
      <c r="AB953" s="110">
        <v>0</v>
      </c>
      <c r="AC953" s="110">
        <v>0</v>
      </c>
      <c r="AD953" s="110">
        <v>0</v>
      </c>
      <c r="AE953" s="110">
        <v>0</v>
      </c>
      <c r="AF953" s="110">
        <v>0</v>
      </c>
      <c r="AG953" s="110">
        <v>0</v>
      </c>
    </row>
    <row r="954" spans="2:33" ht="15">
      <c r="B954" s="110"/>
      <c r="C954" s="110"/>
      <c r="D954" s="110">
        <v>2012</v>
      </c>
      <c r="E954" s="110">
        <v>0</v>
      </c>
      <c r="F954" s="110">
        <v>0</v>
      </c>
      <c r="G954" s="110">
        <v>0</v>
      </c>
      <c r="H954" s="110">
        <v>0</v>
      </c>
      <c r="I954" s="110">
        <v>0</v>
      </c>
      <c r="J954" s="110">
        <v>0</v>
      </c>
      <c r="K954" s="110">
        <v>0</v>
      </c>
      <c r="L954" s="110">
        <v>0</v>
      </c>
      <c r="M954" s="110">
        <v>0</v>
      </c>
      <c r="N954" s="110">
        <v>0</v>
      </c>
      <c r="O954" s="110">
        <v>0</v>
      </c>
      <c r="P954" s="110">
        <v>0</v>
      </c>
      <c r="Q954" s="110">
        <v>3.8999999999999998E-3</v>
      </c>
      <c r="R954" s="110">
        <v>0</v>
      </c>
      <c r="S954" s="110">
        <v>0</v>
      </c>
      <c r="T954" s="110">
        <v>0</v>
      </c>
      <c r="U954" s="110">
        <v>0</v>
      </c>
      <c r="V954" s="110"/>
      <c r="W954" s="110">
        <v>0</v>
      </c>
      <c r="X954" s="110">
        <v>0</v>
      </c>
      <c r="Y954" s="110">
        <v>0</v>
      </c>
      <c r="Z954" s="110">
        <v>0</v>
      </c>
      <c r="AA954" s="110">
        <v>0</v>
      </c>
      <c r="AB954" s="110">
        <v>0</v>
      </c>
      <c r="AC954" s="110">
        <v>0</v>
      </c>
      <c r="AD954" s="110">
        <v>0</v>
      </c>
      <c r="AE954" s="110">
        <v>0</v>
      </c>
      <c r="AF954" s="110">
        <v>0</v>
      </c>
      <c r="AG954" s="110">
        <v>0</v>
      </c>
    </row>
    <row r="955" spans="2:33" ht="15">
      <c r="B955" s="110"/>
      <c r="C955" s="110"/>
      <c r="D955" s="110">
        <v>2013</v>
      </c>
      <c r="E955" s="110">
        <v>0</v>
      </c>
      <c r="F955" s="110">
        <v>0</v>
      </c>
      <c r="G955" s="110">
        <v>0</v>
      </c>
      <c r="H955" s="110">
        <v>0</v>
      </c>
      <c r="I955" s="110">
        <v>0</v>
      </c>
      <c r="J955" s="110">
        <v>0</v>
      </c>
      <c r="K955" s="110">
        <v>0</v>
      </c>
      <c r="L955" s="110">
        <v>1.5599999999999999E-2</v>
      </c>
      <c r="M955" s="110">
        <v>0</v>
      </c>
      <c r="N955" s="110">
        <v>0</v>
      </c>
      <c r="O955" s="110">
        <v>0</v>
      </c>
      <c r="P955" s="110">
        <v>0</v>
      </c>
      <c r="Q955" s="110">
        <v>0</v>
      </c>
      <c r="R955" s="110">
        <v>0</v>
      </c>
      <c r="S955" s="110">
        <v>3.4799999999999998E-2</v>
      </c>
      <c r="T955" s="110">
        <v>0</v>
      </c>
      <c r="U955" s="110">
        <v>0</v>
      </c>
      <c r="V955" s="110">
        <v>0</v>
      </c>
      <c r="W955" s="110">
        <v>0</v>
      </c>
      <c r="X955" s="110">
        <v>0</v>
      </c>
      <c r="Y955" s="110">
        <v>0</v>
      </c>
      <c r="Z955" s="110">
        <v>0</v>
      </c>
      <c r="AA955" s="110">
        <v>0</v>
      </c>
      <c r="AB955" s="110">
        <v>0</v>
      </c>
      <c r="AC955" s="110">
        <v>0</v>
      </c>
      <c r="AD955" s="110">
        <v>0</v>
      </c>
      <c r="AE955" s="110">
        <v>0</v>
      </c>
      <c r="AF955" s="110">
        <v>0</v>
      </c>
      <c r="AG955" s="110">
        <v>0</v>
      </c>
    </row>
    <row r="956" spans="2:33" ht="15">
      <c r="B956" s="110"/>
      <c r="C956" s="110"/>
      <c r="D956" s="110">
        <v>2014</v>
      </c>
      <c r="E956" s="110">
        <v>0</v>
      </c>
      <c r="F956" s="110">
        <v>0</v>
      </c>
      <c r="G956" s="110">
        <v>0</v>
      </c>
      <c r="H956" s="110">
        <v>0</v>
      </c>
      <c r="I956" s="110">
        <v>0</v>
      </c>
      <c r="J956" s="110"/>
      <c r="K956" s="110">
        <v>0</v>
      </c>
      <c r="L956" s="110"/>
      <c r="M956" s="110">
        <v>0</v>
      </c>
      <c r="N956" s="110">
        <v>0</v>
      </c>
      <c r="O956" s="110">
        <v>0</v>
      </c>
      <c r="P956" s="110">
        <v>0</v>
      </c>
      <c r="Q956" s="110">
        <v>0</v>
      </c>
      <c r="R956" s="110">
        <v>0</v>
      </c>
      <c r="S956" s="110">
        <v>7.9130000000000006E-2</v>
      </c>
      <c r="T956" s="110">
        <v>0</v>
      </c>
      <c r="U956" s="110">
        <v>0</v>
      </c>
      <c r="V956" s="110"/>
      <c r="W956" s="110">
        <v>0</v>
      </c>
      <c r="X956" s="110">
        <v>0</v>
      </c>
      <c r="Y956" s="110">
        <v>0</v>
      </c>
      <c r="Z956" s="110">
        <v>0</v>
      </c>
      <c r="AA956" s="110">
        <v>0</v>
      </c>
      <c r="AB956" s="110">
        <v>0</v>
      </c>
      <c r="AC956" s="110">
        <v>0</v>
      </c>
      <c r="AD956" s="110"/>
      <c r="AE956" s="110">
        <v>0</v>
      </c>
      <c r="AF956" s="110">
        <v>0</v>
      </c>
      <c r="AG956" s="110">
        <v>0</v>
      </c>
    </row>
    <row r="957" spans="2:33" ht="15">
      <c r="B957" s="110"/>
      <c r="C957" s="110"/>
      <c r="D957" s="110">
        <v>2015</v>
      </c>
      <c r="E957" s="110">
        <v>0</v>
      </c>
      <c r="F957" s="110">
        <v>0</v>
      </c>
      <c r="G957" s="110">
        <v>0</v>
      </c>
      <c r="H957" s="110">
        <v>0</v>
      </c>
      <c r="I957" s="110">
        <v>0</v>
      </c>
      <c r="J957" s="110">
        <v>0</v>
      </c>
      <c r="K957" s="110">
        <v>9.6000000000000002E-4</v>
      </c>
      <c r="L957" s="110">
        <v>0</v>
      </c>
      <c r="M957" s="110">
        <v>0</v>
      </c>
      <c r="N957" s="110">
        <v>0</v>
      </c>
      <c r="O957" s="110">
        <v>0</v>
      </c>
      <c r="P957" s="110">
        <v>0</v>
      </c>
      <c r="Q957" s="110">
        <v>0</v>
      </c>
      <c r="R957" s="110">
        <v>0</v>
      </c>
      <c r="S957" s="110">
        <v>0</v>
      </c>
      <c r="T957" s="110">
        <v>0</v>
      </c>
      <c r="U957" s="110">
        <v>0</v>
      </c>
      <c r="V957" s="110">
        <v>0</v>
      </c>
      <c r="W957" s="110">
        <v>0</v>
      </c>
      <c r="X957" s="110">
        <v>0</v>
      </c>
      <c r="Y957" s="110">
        <v>0</v>
      </c>
      <c r="Z957" s="110">
        <v>1.933E-2</v>
      </c>
      <c r="AA957" s="110">
        <v>0</v>
      </c>
      <c r="AB957" s="110">
        <v>0</v>
      </c>
      <c r="AC957" s="110">
        <v>0</v>
      </c>
      <c r="AD957" s="110">
        <v>0</v>
      </c>
      <c r="AE957" s="110">
        <v>0</v>
      </c>
      <c r="AF957" s="110">
        <v>0</v>
      </c>
      <c r="AG957" s="110">
        <v>0</v>
      </c>
    </row>
    <row r="958" spans="2:33" ht="15">
      <c r="B958" s="110"/>
      <c r="C958" s="110"/>
      <c r="D958" s="110">
        <v>2016</v>
      </c>
      <c r="E958" s="110">
        <v>0</v>
      </c>
      <c r="F958" s="110">
        <v>0</v>
      </c>
      <c r="G958" s="110">
        <v>0</v>
      </c>
      <c r="H958" s="110">
        <v>0</v>
      </c>
      <c r="I958" s="110">
        <v>0</v>
      </c>
      <c r="J958" s="110"/>
      <c r="K958" s="110">
        <v>0</v>
      </c>
      <c r="L958" s="110">
        <v>0</v>
      </c>
      <c r="M958" s="110">
        <v>0</v>
      </c>
      <c r="N958" s="110">
        <v>0</v>
      </c>
      <c r="O958" s="110">
        <v>0</v>
      </c>
      <c r="P958" s="110">
        <v>0</v>
      </c>
      <c r="Q958" s="110">
        <v>0</v>
      </c>
      <c r="R958" s="110">
        <v>0</v>
      </c>
      <c r="S958" s="110">
        <v>0</v>
      </c>
      <c r="T958" s="110">
        <v>0</v>
      </c>
      <c r="U958" s="110">
        <v>0</v>
      </c>
      <c r="V958" s="110">
        <v>0</v>
      </c>
      <c r="W958" s="110">
        <v>0</v>
      </c>
      <c r="X958" s="110">
        <v>0</v>
      </c>
      <c r="Y958" s="110"/>
      <c r="Z958" s="110">
        <v>0</v>
      </c>
      <c r="AA958" s="110">
        <v>0</v>
      </c>
      <c r="AB958" s="110">
        <v>0</v>
      </c>
      <c r="AC958" s="110">
        <v>0</v>
      </c>
      <c r="AD958" s="110">
        <v>0</v>
      </c>
      <c r="AE958" s="110">
        <v>0</v>
      </c>
      <c r="AF958" s="110">
        <v>0</v>
      </c>
      <c r="AG958" s="110">
        <v>0</v>
      </c>
    </row>
    <row r="959" spans="2:33" ht="15">
      <c r="B959" s="110"/>
      <c r="C959" s="110"/>
      <c r="D959" s="110">
        <v>2017</v>
      </c>
      <c r="E959" s="110">
        <v>0</v>
      </c>
      <c r="F959" s="110">
        <v>0</v>
      </c>
      <c r="G959" s="110">
        <v>0</v>
      </c>
      <c r="H959" s="110"/>
      <c r="I959" s="110">
        <v>0</v>
      </c>
      <c r="J959" s="110">
        <v>0</v>
      </c>
      <c r="K959" s="110">
        <v>0</v>
      </c>
      <c r="L959" s="110">
        <v>0</v>
      </c>
      <c r="M959" s="110">
        <v>0</v>
      </c>
      <c r="N959" s="110"/>
      <c r="O959" s="110">
        <v>0</v>
      </c>
      <c r="P959" s="110">
        <v>0</v>
      </c>
      <c r="Q959" s="110"/>
      <c r="R959" s="110">
        <v>0</v>
      </c>
      <c r="S959" s="110">
        <v>0</v>
      </c>
      <c r="T959" s="110">
        <v>0</v>
      </c>
      <c r="U959" s="110">
        <v>0</v>
      </c>
      <c r="V959" s="110">
        <v>0</v>
      </c>
      <c r="W959" s="110">
        <v>0</v>
      </c>
      <c r="X959" s="110">
        <v>0</v>
      </c>
      <c r="Y959" s="110">
        <v>0</v>
      </c>
      <c r="Z959" s="110">
        <v>0</v>
      </c>
      <c r="AA959" s="110">
        <v>0</v>
      </c>
      <c r="AB959" s="110">
        <v>0</v>
      </c>
      <c r="AC959" s="110">
        <v>0</v>
      </c>
      <c r="AD959" s="110">
        <v>0</v>
      </c>
      <c r="AE959" s="110">
        <v>0</v>
      </c>
      <c r="AF959" s="110">
        <v>0</v>
      </c>
      <c r="AG959" s="110">
        <v>0</v>
      </c>
    </row>
    <row r="960" spans="2:33" ht="15">
      <c r="B960" s="110"/>
      <c r="C960" s="110"/>
      <c r="D960" s="110">
        <v>2018</v>
      </c>
      <c r="E960" s="110">
        <v>0</v>
      </c>
      <c r="F960" s="110">
        <v>0</v>
      </c>
      <c r="G960" s="110">
        <v>0</v>
      </c>
      <c r="H960" s="110">
        <v>0</v>
      </c>
      <c r="I960" s="110">
        <v>0</v>
      </c>
      <c r="J960" s="110">
        <v>0</v>
      </c>
      <c r="K960" s="110">
        <v>0</v>
      </c>
      <c r="L960" s="110">
        <v>0</v>
      </c>
      <c r="M960" s="110">
        <v>0</v>
      </c>
      <c r="N960" s="110">
        <v>0</v>
      </c>
      <c r="O960" s="110">
        <v>0</v>
      </c>
      <c r="P960" s="110">
        <v>0</v>
      </c>
      <c r="Q960" s="110">
        <v>0</v>
      </c>
      <c r="R960" s="110">
        <v>0</v>
      </c>
      <c r="S960" s="110">
        <v>0</v>
      </c>
      <c r="T960" s="110">
        <v>0</v>
      </c>
      <c r="U960" s="110">
        <v>0</v>
      </c>
      <c r="V960" s="110">
        <v>0</v>
      </c>
      <c r="W960" s="110">
        <v>0</v>
      </c>
      <c r="X960" s="110">
        <v>0</v>
      </c>
      <c r="Y960" s="110">
        <v>0</v>
      </c>
      <c r="Z960" s="110">
        <v>0</v>
      </c>
      <c r="AA960" s="110">
        <v>0</v>
      </c>
      <c r="AB960" s="110">
        <v>0</v>
      </c>
      <c r="AC960" s="110">
        <v>0</v>
      </c>
      <c r="AD960" s="110">
        <v>0</v>
      </c>
      <c r="AE960" s="110">
        <v>0</v>
      </c>
      <c r="AF960" s="110">
        <v>0</v>
      </c>
      <c r="AG960" s="110">
        <v>0</v>
      </c>
    </row>
    <row r="961" spans="2:33" ht="15">
      <c r="B961" s="110"/>
      <c r="C961" s="110"/>
      <c r="D961" s="110">
        <v>2019</v>
      </c>
      <c r="E961" s="110">
        <v>6.2399999999999999E-3</v>
      </c>
      <c r="F961" s="110">
        <v>0</v>
      </c>
      <c r="G961" s="110">
        <v>0</v>
      </c>
      <c r="H961" s="110">
        <v>0</v>
      </c>
      <c r="I961" s="110">
        <v>0</v>
      </c>
      <c r="J961" s="110">
        <v>0</v>
      </c>
      <c r="K961" s="110">
        <v>0</v>
      </c>
      <c r="L961" s="110">
        <v>0</v>
      </c>
      <c r="M961" s="110">
        <v>0</v>
      </c>
      <c r="N961" s="110">
        <v>0</v>
      </c>
      <c r="O961" s="110">
        <v>0</v>
      </c>
      <c r="P961" s="110">
        <v>0</v>
      </c>
      <c r="Q961" s="110">
        <v>2.2200000000000002E-3</v>
      </c>
      <c r="R961" s="110">
        <v>0</v>
      </c>
      <c r="S961" s="110">
        <v>3.6470000000000002E-2</v>
      </c>
      <c r="T961" s="110">
        <v>0</v>
      </c>
      <c r="U961" s="110">
        <v>0</v>
      </c>
      <c r="V961" s="110"/>
      <c r="W961" s="110">
        <v>0</v>
      </c>
      <c r="X961" s="110">
        <v>0</v>
      </c>
      <c r="Y961" s="110">
        <v>0</v>
      </c>
      <c r="Z961" s="110">
        <v>0</v>
      </c>
      <c r="AA961" s="110">
        <v>0</v>
      </c>
      <c r="AB961" s="110">
        <v>0</v>
      </c>
      <c r="AC961" s="110">
        <v>0</v>
      </c>
      <c r="AD961" s="110">
        <v>0</v>
      </c>
      <c r="AE961" s="110">
        <v>0</v>
      </c>
      <c r="AF961" s="110">
        <v>0</v>
      </c>
      <c r="AG961" s="110">
        <v>0</v>
      </c>
    </row>
    <row r="962" spans="2:33" ht="15">
      <c r="B962" s="110"/>
      <c r="C962" s="110"/>
      <c r="D962" s="110">
        <v>2020</v>
      </c>
      <c r="E962" s="110"/>
      <c r="F962" s="110"/>
      <c r="G962" s="110"/>
      <c r="H962" s="110"/>
      <c r="I962" s="110"/>
      <c r="J962" s="110"/>
      <c r="K962" s="110"/>
      <c r="L962" s="110"/>
      <c r="M962" s="110"/>
      <c r="N962" s="110"/>
      <c r="O962" s="110"/>
      <c r="P962" s="110"/>
      <c r="Q962" s="110"/>
      <c r="R962" s="110"/>
      <c r="S962" s="110"/>
      <c r="T962" s="110"/>
      <c r="U962" s="110"/>
      <c r="V962" s="110"/>
      <c r="W962" s="110"/>
      <c r="X962" s="110"/>
      <c r="Y962" s="110"/>
      <c r="Z962" s="110"/>
      <c r="AA962" s="110"/>
      <c r="AB962" s="110"/>
      <c r="AC962" s="110"/>
      <c r="AD962" s="110"/>
      <c r="AE962" s="110"/>
      <c r="AF962" s="110"/>
      <c r="AG962" s="110"/>
    </row>
    <row r="963" spans="2:33" ht="15">
      <c r="B963" s="109" t="s">
        <v>706</v>
      </c>
      <c r="C963" s="109" t="s">
        <v>707</v>
      </c>
      <c r="D963" s="109">
        <v>2006</v>
      </c>
      <c r="E963" s="109"/>
      <c r="F963" s="109"/>
      <c r="G963" s="109"/>
      <c r="H963" s="109"/>
      <c r="I963" s="109"/>
      <c r="J963" s="109"/>
      <c r="K963" s="109"/>
      <c r="L963" s="109"/>
      <c r="M963" s="109"/>
      <c r="N963" s="109"/>
      <c r="O963" s="109">
        <v>0.15326999999999999</v>
      </c>
      <c r="P963" s="109"/>
      <c r="Q963" s="109"/>
      <c r="R963" s="109"/>
      <c r="S963" s="109"/>
      <c r="T963" s="109">
        <v>0</v>
      </c>
      <c r="U963" s="109"/>
      <c r="V963" s="109"/>
      <c r="W963" s="109"/>
      <c r="X963" s="109"/>
      <c r="Y963" s="109"/>
      <c r="Z963" s="109"/>
      <c r="AA963" s="109"/>
      <c r="AB963" s="109"/>
      <c r="AC963" s="109"/>
      <c r="AD963" s="109"/>
      <c r="AE963" s="109"/>
      <c r="AF963" s="109"/>
      <c r="AG963" s="109"/>
    </row>
    <row r="964" spans="2:33" ht="15">
      <c r="B964" s="109"/>
      <c r="C964" s="109"/>
      <c r="D964" s="109">
        <v>2007</v>
      </c>
      <c r="E964" s="109"/>
      <c r="F964" s="109">
        <v>4.1200000000000004E-3</v>
      </c>
      <c r="G964" s="109"/>
      <c r="H964" s="109"/>
      <c r="I964" s="109"/>
      <c r="J964" s="109"/>
      <c r="K964" s="109"/>
      <c r="L964" s="109">
        <v>2.325E-2</v>
      </c>
      <c r="M964" s="109"/>
      <c r="N964" s="109"/>
      <c r="O964" s="109">
        <v>7.5789999999999996E-2</v>
      </c>
      <c r="P964" s="109"/>
      <c r="Q964" s="109"/>
      <c r="R964" s="109"/>
      <c r="S964" s="109"/>
      <c r="T964" s="109">
        <v>0</v>
      </c>
      <c r="U964" s="109"/>
      <c r="V964" s="109"/>
      <c r="W964" s="109"/>
      <c r="X964" s="109"/>
      <c r="Y964" s="109"/>
      <c r="Z964" s="109"/>
      <c r="AA964" s="109"/>
      <c r="AB964" s="109"/>
      <c r="AC964" s="109"/>
      <c r="AD964" s="109"/>
      <c r="AE964" s="109">
        <v>9.4219999999999998E-2</v>
      </c>
      <c r="AF964" s="109"/>
      <c r="AG964" s="109"/>
    </row>
    <row r="965" spans="2:33" ht="15">
      <c r="B965" s="109"/>
      <c r="C965" s="109"/>
      <c r="D965" s="109">
        <v>2008</v>
      </c>
      <c r="E965" s="109"/>
      <c r="F965" s="109">
        <v>3.46E-3</v>
      </c>
      <c r="G965" s="109"/>
      <c r="H965" s="109"/>
      <c r="I965" s="109"/>
      <c r="J965" s="109">
        <v>6.0000000000000001E-3</v>
      </c>
      <c r="K965" s="109"/>
      <c r="L965" s="109">
        <v>6.6860000000000003E-2</v>
      </c>
      <c r="M965" s="109"/>
      <c r="N965" s="109"/>
      <c r="O965" s="109">
        <v>1.2999999999999999E-4</v>
      </c>
      <c r="P965" s="109">
        <v>0</v>
      </c>
      <c r="Q965" s="109"/>
      <c r="R965" s="109"/>
      <c r="S965" s="109"/>
      <c r="T965" s="109">
        <v>0</v>
      </c>
      <c r="U965" s="109">
        <v>1E-4</v>
      </c>
      <c r="V965" s="109">
        <v>0</v>
      </c>
      <c r="W965" s="109"/>
      <c r="X965" s="109">
        <v>2.0999999999999999E-3</v>
      </c>
      <c r="Y965" s="109"/>
      <c r="Z965" s="109"/>
      <c r="AA965" s="109"/>
      <c r="AB965" s="109"/>
      <c r="AC965" s="109"/>
      <c r="AD965" s="109">
        <v>2.7E-4</v>
      </c>
      <c r="AE965" s="109">
        <v>1.03871</v>
      </c>
      <c r="AF965" s="109"/>
      <c r="AG965" s="109">
        <v>1.0000000000000001E-5</v>
      </c>
    </row>
    <row r="966" spans="2:33" ht="15">
      <c r="B966" s="109"/>
      <c r="C966" s="109"/>
      <c r="D966" s="109">
        <v>2009</v>
      </c>
      <c r="E966" s="109">
        <v>9</v>
      </c>
      <c r="F966" s="109">
        <v>9.5E-4</v>
      </c>
      <c r="G966" s="109"/>
      <c r="H966" s="109">
        <v>9.3679999999999999E-2</v>
      </c>
      <c r="I966" s="109"/>
      <c r="J966" s="109"/>
      <c r="K966" s="109"/>
      <c r="L966" s="109">
        <v>5.1790000000000003E-2</v>
      </c>
      <c r="M966" s="109"/>
      <c r="N966" s="109"/>
      <c r="O966" s="109">
        <v>9.0000000000000006E-5</v>
      </c>
      <c r="P966" s="109"/>
      <c r="Q966" s="109"/>
      <c r="R966" s="109"/>
      <c r="S966" s="109"/>
      <c r="T966" s="109">
        <v>6.1760000000000002E-2</v>
      </c>
      <c r="U966" s="109"/>
      <c r="V966" s="109">
        <v>0</v>
      </c>
      <c r="W966" s="109"/>
      <c r="X966" s="109">
        <v>2.6700000000000001E-3</v>
      </c>
      <c r="Y966" s="109">
        <v>6.0000000000000002E-5</v>
      </c>
      <c r="Z966" s="109"/>
      <c r="AA966" s="109"/>
      <c r="AB966" s="109"/>
      <c r="AC966" s="109">
        <v>3.2299999999999998E-3</v>
      </c>
      <c r="AD966" s="109">
        <v>1.7000000000000001E-4</v>
      </c>
      <c r="AE966" s="109">
        <v>0.17094000000000001</v>
      </c>
      <c r="AF966" s="109"/>
      <c r="AG966" s="109">
        <v>3.7599999999999999E-3</v>
      </c>
    </row>
    <row r="967" spans="2:33" ht="15">
      <c r="B967" s="109"/>
      <c r="C967" s="109"/>
      <c r="D967" s="109">
        <v>2010</v>
      </c>
      <c r="E967" s="109">
        <v>3.8199999999999998E-2</v>
      </c>
      <c r="F967" s="109"/>
      <c r="G967" s="109">
        <v>0</v>
      </c>
      <c r="H967" s="109">
        <v>1.975E-2</v>
      </c>
      <c r="I967" s="109">
        <v>0</v>
      </c>
      <c r="J967" s="109">
        <v>0.11357</v>
      </c>
      <c r="K967" s="109">
        <v>1.0290000000000001E-2</v>
      </c>
      <c r="L967" s="109">
        <v>1.6670000000000001E-2</v>
      </c>
      <c r="M967" s="109">
        <v>0</v>
      </c>
      <c r="N967" s="109">
        <v>0.18772</v>
      </c>
      <c r="O967" s="109">
        <v>8.8489999999999999E-2</v>
      </c>
      <c r="P967" s="109">
        <v>0</v>
      </c>
      <c r="Q967" s="109">
        <v>2.9270000000000001E-2</v>
      </c>
      <c r="R967" s="109">
        <v>0.17751</v>
      </c>
      <c r="S967" s="109">
        <v>0.34016999999999997</v>
      </c>
      <c r="T967" s="109">
        <v>0</v>
      </c>
      <c r="U967" s="109">
        <v>2.1399999999999999E-2</v>
      </c>
      <c r="V967" s="109">
        <v>0</v>
      </c>
      <c r="W967" s="109">
        <v>0</v>
      </c>
      <c r="X967" s="109">
        <v>0</v>
      </c>
      <c r="Y967" s="109">
        <v>3.7310000000000003E-2</v>
      </c>
      <c r="Z967" s="109">
        <v>0</v>
      </c>
      <c r="AA967" s="109">
        <v>0.24032999999999999</v>
      </c>
      <c r="AB967" s="109">
        <v>9.2329999999999995E-2</v>
      </c>
      <c r="AC967" s="109">
        <v>0.19796</v>
      </c>
      <c r="AD967" s="109">
        <v>0.10592</v>
      </c>
      <c r="AE967" s="109">
        <v>9.3299999999999994E-2</v>
      </c>
      <c r="AF967" s="109">
        <v>0.51490000000000002</v>
      </c>
      <c r="AG967" s="109">
        <v>1.4420000000000001E-2</v>
      </c>
    </row>
    <row r="968" spans="2:33" ht="15">
      <c r="B968" s="109"/>
      <c r="C968" s="109"/>
      <c r="D968" s="109">
        <v>2011</v>
      </c>
      <c r="E968" s="109">
        <v>4.9849999999999998E-2</v>
      </c>
      <c r="F968" s="109">
        <v>3.492E-2</v>
      </c>
      <c r="G968" s="109">
        <v>0.6109</v>
      </c>
      <c r="H968" s="109">
        <v>9.11E-2</v>
      </c>
      <c r="I968" s="109">
        <v>0</v>
      </c>
      <c r="J968" s="109">
        <v>0.10569000000000001</v>
      </c>
      <c r="K968" s="109">
        <v>4.2290000000000001E-2</v>
      </c>
      <c r="L968" s="109">
        <v>4.9540000000000001E-2</v>
      </c>
      <c r="M968" s="109">
        <v>0</v>
      </c>
      <c r="N968" s="109">
        <v>0</v>
      </c>
      <c r="O968" s="109">
        <v>3.0890000000000001E-2</v>
      </c>
      <c r="P968" s="109">
        <v>8.4320000000000006E-2</v>
      </c>
      <c r="Q968" s="109">
        <v>3.2899999999999999E-2</v>
      </c>
      <c r="R968" s="109">
        <v>0.16392999999999999</v>
      </c>
      <c r="S968" s="109">
        <v>0.38184000000000001</v>
      </c>
      <c r="T968" s="109">
        <v>0</v>
      </c>
      <c r="U968" s="109">
        <v>1.461E-2</v>
      </c>
      <c r="V968" s="109">
        <v>0</v>
      </c>
      <c r="W968" s="109">
        <v>0</v>
      </c>
      <c r="X968" s="109">
        <v>0</v>
      </c>
      <c r="Y968" s="109">
        <v>0</v>
      </c>
      <c r="Z968" s="109">
        <v>2.8570000000000002E-2</v>
      </c>
      <c r="AA968" s="109">
        <v>0.40522000000000002</v>
      </c>
      <c r="AB968" s="109">
        <v>6.5490000000000007E-2</v>
      </c>
      <c r="AC968" s="109">
        <v>0.18987000000000001</v>
      </c>
      <c r="AD968" s="109">
        <v>2.0619999999999999E-2</v>
      </c>
      <c r="AE968" s="109">
        <v>0.44203999999999999</v>
      </c>
      <c r="AF968" s="109">
        <v>0.12845999999999999</v>
      </c>
      <c r="AG968" s="109">
        <v>2.0300000000000001E-3</v>
      </c>
    </row>
    <row r="969" spans="2:33" ht="15">
      <c r="B969" s="109"/>
      <c r="C969" s="109"/>
      <c r="D969" s="109">
        <v>2012</v>
      </c>
      <c r="E969" s="109">
        <v>4.8779999999999997E-2</v>
      </c>
      <c r="F969" s="109">
        <v>1.172E-2</v>
      </c>
      <c r="G969" s="109">
        <v>0.39752999999999999</v>
      </c>
      <c r="H969" s="109">
        <v>1.2840000000000001E-2</v>
      </c>
      <c r="I969" s="109">
        <v>0</v>
      </c>
      <c r="J969" s="109">
        <v>5.6000000000000001E-2</v>
      </c>
      <c r="K969" s="109">
        <v>1.1480000000000001E-2</v>
      </c>
      <c r="L969" s="109">
        <v>1.6789999999999999E-2</v>
      </c>
      <c r="M969" s="109">
        <v>0</v>
      </c>
      <c r="N969" s="109">
        <v>0</v>
      </c>
      <c r="O969" s="109">
        <v>2.4709999999999999E-2</v>
      </c>
      <c r="P969" s="109">
        <v>0</v>
      </c>
      <c r="Q969" s="109">
        <v>1.4160000000000001E-2</v>
      </c>
      <c r="R969" s="109">
        <v>0.27542</v>
      </c>
      <c r="S969" s="109">
        <v>0.46384999999999998</v>
      </c>
      <c r="T969" s="109">
        <v>0</v>
      </c>
      <c r="U969" s="109">
        <v>2.1850000000000001E-2</v>
      </c>
      <c r="V969" s="109">
        <v>0</v>
      </c>
      <c r="W969" s="109">
        <v>0</v>
      </c>
      <c r="X969" s="109">
        <v>0</v>
      </c>
      <c r="Y969" s="109">
        <v>0.20288999999999999</v>
      </c>
      <c r="Z969" s="109">
        <v>0</v>
      </c>
      <c r="AA969" s="109">
        <v>0.55615999999999999</v>
      </c>
      <c r="AB969" s="109">
        <v>0.10224</v>
      </c>
      <c r="AC969" s="109">
        <v>0.13591</v>
      </c>
      <c r="AD969" s="109">
        <v>9.92E-3</v>
      </c>
      <c r="AE969" s="109">
        <v>0</v>
      </c>
      <c r="AF969" s="109">
        <v>0.38024999999999998</v>
      </c>
      <c r="AG969" s="109">
        <v>2E-3</v>
      </c>
    </row>
    <row r="970" spans="2:33" ht="15">
      <c r="B970" s="109"/>
      <c r="C970" s="109"/>
      <c r="D970" s="109">
        <v>2013</v>
      </c>
      <c r="E970" s="109">
        <v>0.12633</v>
      </c>
      <c r="F970" s="109">
        <v>0</v>
      </c>
      <c r="G970" s="109">
        <v>0.14210999999999999</v>
      </c>
      <c r="H970" s="109">
        <v>9.4810000000000005E-2</v>
      </c>
      <c r="I970" s="109">
        <v>0</v>
      </c>
      <c r="J970" s="109">
        <v>3.1870000000000002E-2</v>
      </c>
      <c r="K970" s="109">
        <v>7.7099999999999998E-3</v>
      </c>
      <c r="L970" s="109">
        <v>1.653E-2</v>
      </c>
      <c r="M970" s="109">
        <v>0</v>
      </c>
      <c r="N970" s="109">
        <v>0</v>
      </c>
      <c r="O970" s="109">
        <v>0.42912</v>
      </c>
      <c r="P970" s="109">
        <v>0</v>
      </c>
      <c r="Q970" s="109">
        <v>8.133E-2</v>
      </c>
      <c r="R970" s="109">
        <v>6.0049999999999999E-2</v>
      </c>
      <c r="S970" s="109">
        <v>0.23177</v>
      </c>
      <c r="T970" s="109">
        <v>0</v>
      </c>
      <c r="U970" s="109">
        <v>1.0449999999999999E-2</v>
      </c>
      <c r="V970" s="109">
        <v>0</v>
      </c>
      <c r="W970" s="109">
        <v>0</v>
      </c>
      <c r="X970" s="109">
        <v>0</v>
      </c>
      <c r="Y970" s="109">
        <v>6.2429999999999999E-2</v>
      </c>
      <c r="Z970" s="109">
        <v>2.6089999999999999E-2</v>
      </c>
      <c r="AA970" s="109">
        <v>5.8099999999999999E-2</v>
      </c>
      <c r="AB970" s="109">
        <v>0.10099</v>
      </c>
      <c r="AC970" s="109">
        <v>0.11641</v>
      </c>
      <c r="AD970" s="109">
        <v>9.2700000000000005E-3</v>
      </c>
      <c r="AE970" s="109">
        <v>0</v>
      </c>
      <c r="AF970" s="109">
        <v>0.12670000000000001</v>
      </c>
      <c r="AG970" s="109">
        <v>4.0099999999999997E-3</v>
      </c>
    </row>
    <row r="971" spans="2:33" ht="15">
      <c r="B971" s="109"/>
      <c r="C971" s="109"/>
      <c r="D971" s="109">
        <v>2014</v>
      </c>
      <c r="E971" s="109">
        <v>6.7430000000000004E-2</v>
      </c>
      <c r="F971" s="109">
        <v>1.1939999999999999E-2</v>
      </c>
      <c r="G971" s="109">
        <v>0.71157000000000004</v>
      </c>
      <c r="H971" s="109">
        <v>7.4359999999999996E-2</v>
      </c>
      <c r="I971" s="109">
        <v>0</v>
      </c>
      <c r="J971" s="109">
        <v>5.6300000000000003E-2</v>
      </c>
      <c r="K971" s="109">
        <v>1.6580000000000001E-2</v>
      </c>
      <c r="L971" s="109">
        <v>1.67E-2</v>
      </c>
      <c r="M971" s="109">
        <v>0</v>
      </c>
      <c r="N971" s="109">
        <v>0</v>
      </c>
      <c r="O971" s="109">
        <v>2.3009999999999999E-2</v>
      </c>
      <c r="P971" s="109">
        <v>2.802E-2</v>
      </c>
      <c r="Q971" s="109">
        <v>2.92E-2</v>
      </c>
      <c r="R971" s="109">
        <v>0.19678999999999999</v>
      </c>
      <c r="S971" s="109">
        <v>0.28953000000000001</v>
      </c>
      <c r="T971" s="109">
        <v>0</v>
      </c>
      <c r="U971" s="109">
        <v>3.5100000000000001E-3</v>
      </c>
      <c r="V971" s="109">
        <v>0</v>
      </c>
      <c r="W971" s="109">
        <v>0</v>
      </c>
      <c r="X971" s="109">
        <v>0</v>
      </c>
      <c r="Y971" s="109">
        <v>0</v>
      </c>
      <c r="Z971" s="109">
        <v>0</v>
      </c>
      <c r="AA971" s="109">
        <v>4.4740000000000002E-2</v>
      </c>
      <c r="AB971" s="109">
        <v>0.30024000000000001</v>
      </c>
      <c r="AC971" s="109">
        <v>2.9680000000000002E-2</v>
      </c>
      <c r="AD971" s="109">
        <v>0</v>
      </c>
      <c r="AE971" s="109">
        <v>9.2359999999999998E-2</v>
      </c>
      <c r="AF971" s="109">
        <v>0.375</v>
      </c>
      <c r="AG971" s="109">
        <v>1.9599999999999999E-3</v>
      </c>
    </row>
    <row r="972" spans="2:33" ht="15">
      <c r="B972" s="109"/>
      <c r="C972" s="109"/>
      <c r="D972" s="109">
        <v>2015</v>
      </c>
      <c r="E972" s="109">
        <v>8.6199999999999999E-2</v>
      </c>
      <c r="F972" s="109">
        <v>0</v>
      </c>
      <c r="G972" s="109">
        <v>0.27653</v>
      </c>
      <c r="H972" s="109">
        <v>4.292E-2</v>
      </c>
      <c r="I972" s="109">
        <v>0</v>
      </c>
      <c r="J972" s="109">
        <v>8.1070000000000003E-2</v>
      </c>
      <c r="K972" s="109">
        <v>2.0330000000000001E-2</v>
      </c>
      <c r="L972" s="109">
        <v>0</v>
      </c>
      <c r="M972" s="109">
        <v>0</v>
      </c>
      <c r="N972" s="109">
        <v>0.20004</v>
      </c>
      <c r="O972" s="109">
        <v>1.171E-2</v>
      </c>
      <c r="P972" s="109">
        <v>0</v>
      </c>
      <c r="Q972" s="109">
        <v>1.439E-2</v>
      </c>
      <c r="R972" s="109">
        <v>6.5129999999999993E-2</v>
      </c>
      <c r="S972" s="109">
        <v>0.10714</v>
      </c>
      <c r="T972" s="109">
        <v>0</v>
      </c>
      <c r="U972" s="109">
        <v>2.3879999999999998E-2</v>
      </c>
      <c r="V972" s="109">
        <v>0</v>
      </c>
      <c r="W972" s="109">
        <v>0</v>
      </c>
      <c r="X972" s="109">
        <v>0</v>
      </c>
      <c r="Y972" s="109">
        <v>1.374E-2</v>
      </c>
      <c r="Z972" s="109">
        <v>2.4299999999999999E-2</v>
      </c>
      <c r="AA972" s="109">
        <v>4.1209999999999997E-2</v>
      </c>
      <c r="AB972" s="109">
        <v>3.2649999999999998E-2</v>
      </c>
      <c r="AC972" s="109">
        <v>7.2849999999999998E-2</v>
      </c>
      <c r="AD972" s="109">
        <v>8.8400000000000006E-3</v>
      </c>
      <c r="AE972" s="109">
        <v>0</v>
      </c>
      <c r="AF972" s="109">
        <v>0.11564000000000001</v>
      </c>
      <c r="AG972" s="109">
        <v>3.7599999999999999E-3</v>
      </c>
    </row>
    <row r="973" spans="2:33" ht="15">
      <c r="B973" s="109"/>
      <c r="C973" s="109"/>
      <c r="D973" s="109">
        <v>2016</v>
      </c>
      <c r="E973" s="109">
        <v>0.17158999999999999</v>
      </c>
      <c r="F973" s="109">
        <v>0.10839</v>
      </c>
      <c r="G973" s="109">
        <v>0.18439</v>
      </c>
      <c r="H973" s="109">
        <v>1.1950000000000001E-2</v>
      </c>
      <c r="I973" s="109">
        <v>0</v>
      </c>
      <c r="J973" s="109">
        <v>9.5229999999999995E-2</v>
      </c>
      <c r="K973" s="109">
        <v>4.1110000000000001E-2</v>
      </c>
      <c r="L973" s="109">
        <v>0.75714999999999999</v>
      </c>
      <c r="M973" s="109">
        <v>0</v>
      </c>
      <c r="N973" s="109">
        <v>0.10390000000000001</v>
      </c>
      <c r="O973" s="109">
        <v>8.2500000000000004E-2</v>
      </c>
      <c r="P973" s="109">
        <v>0</v>
      </c>
      <c r="Q973" s="109">
        <v>2.2769999999999999E-2</v>
      </c>
      <c r="R973" s="109">
        <v>6.4640000000000003E-2</v>
      </c>
      <c r="S973" s="109">
        <v>0.20197999999999999</v>
      </c>
      <c r="T973" s="109">
        <v>0</v>
      </c>
      <c r="U973" s="109">
        <v>4.929E-2</v>
      </c>
      <c r="V973" s="109">
        <v>0</v>
      </c>
      <c r="W973" s="109">
        <v>0</v>
      </c>
      <c r="X973" s="109">
        <v>0</v>
      </c>
      <c r="Y973" s="109">
        <v>0</v>
      </c>
      <c r="Z973" s="109">
        <v>0</v>
      </c>
      <c r="AA973" s="109">
        <v>3.2039999999999999E-2</v>
      </c>
      <c r="AB973" s="109">
        <v>6.6409999999999997E-2</v>
      </c>
      <c r="AC973" s="109">
        <v>0</v>
      </c>
      <c r="AD973" s="109">
        <v>0</v>
      </c>
      <c r="AE973" s="109">
        <v>0</v>
      </c>
      <c r="AF973" s="109">
        <v>0.23116</v>
      </c>
      <c r="AG973" s="109">
        <v>1.128E-2</v>
      </c>
    </row>
    <row r="974" spans="2:33" ht="15">
      <c r="B974" s="109"/>
      <c r="C974" s="109"/>
      <c r="D974" s="109">
        <v>2017</v>
      </c>
      <c r="E974" s="109">
        <v>9.3369999999999995E-2</v>
      </c>
      <c r="F974" s="109">
        <v>3.5279999999999999E-2</v>
      </c>
      <c r="G974" s="109">
        <v>0.55755999999999994</v>
      </c>
      <c r="H974" s="109">
        <v>1.223E-2</v>
      </c>
      <c r="I974" s="109">
        <v>0</v>
      </c>
      <c r="J974" s="109">
        <v>3.0450000000000001E-2</v>
      </c>
      <c r="K974" s="109">
        <v>5.1049999999999998E-2</v>
      </c>
      <c r="L974" s="109">
        <v>0</v>
      </c>
      <c r="M974" s="109">
        <v>0</v>
      </c>
      <c r="N974" s="109">
        <v>0.29868</v>
      </c>
      <c r="O974" s="109">
        <v>3.5139999999999998E-2</v>
      </c>
      <c r="P974" s="109">
        <v>0</v>
      </c>
      <c r="Q974" s="109">
        <v>4.8599999999999997E-3</v>
      </c>
      <c r="R974" s="109">
        <v>6.5780000000000005E-2</v>
      </c>
      <c r="S974" s="109">
        <v>7.2069999999999995E-2</v>
      </c>
      <c r="T974" s="109">
        <v>0</v>
      </c>
      <c r="U974" s="109">
        <v>1.524E-2</v>
      </c>
      <c r="V974" s="109">
        <v>0</v>
      </c>
      <c r="W974" s="109">
        <v>0</v>
      </c>
      <c r="X974" s="109">
        <v>0</v>
      </c>
      <c r="Y974" s="109">
        <v>6.7200000000000003E-3</v>
      </c>
      <c r="Z974" s="109">
        <v>0</v>
      </c>
      <c r="AA974" s="109">
        <v>0.12483</v>
      </c>
      <c r="AB974" s="109">
        <v>3.2349999999999997E-2</v>
      </c>
      <c r="AC974" s="109">
        <v>0.10689</v>
      </c>
      <c r="AD974" s="109">
        <v>0</v>
      </c>
      <c r="AE974" s="109">
        <v>0</v>
      </c>
      <c r="AF974" s="109">
        <v>0.11405999999999999</v>
      </c>
      <c r="AG974" s="109">
        <v>5.62E-3</v>
      </c>
    </row>
    <row r="975" spans="2:33" ht="15">
      <c r="B975" s="109"/>
      <c r="C975" s="109"/>
      <c r="D975" s="109">
        <v>2018</v>
      </c>
      <c r="E975" s="109">
        <v>6.1339999999999999E-2</v>
      </c>
      <c r="F975" s="109">
        <v>0</v>
      </c>
      <c r="G975" s="109">
        <v>0.42954999999999999</v>
      </c>
      <c r="H975" s="109">
        <v>0</v>
      </c>
      <c r="I975" s="109">
        <v>0</v>
      </c>
      <c r="J975" s="109">
        <v>3.6949999999999997E-2</v>
      </c>
      <c r="K975" s="109">
        <v>1.601E-2</v>
      </c>
      <c r="L975" s="109">
        <v>0</v>
      </c>
      <c r="M975" s="109">
        <v>1.1764699999999999</v>
      </c>
      <c r="N975" s="109">
        <v>0</v>
      </c>
      <c r="O975" s="109">
        <v>3.5049999999999998E-2</v>
      </c>
      <c r="P975" s="109">
        <v>0</v>
      </c>
      <c r="Q975" s="109">
        <v>1.583E-2</v>
      </c>
      <c r="R975" s="109">
        <v>0</v>
      </c>
      <c r="S975" s="109">
        <v>3.576E-2</v>
      </c>
      <c r="T975" s="109">
        <v>0</v>
      </c>
      <c r="U975" s="109">
        <v>0.17177999999999999</v>
      </c>
      <c r="V975" s="109">
        <v>0</v>
      </c>
      <c r="W975" s="109">
        <v>0</v>
      </c>
      <c r="X975" s="109">
        <v>0.16503999999999999</v>
      </c>
      <c r="Y975" s="109">
        <v>6.5599999999999999E-3</v>
      </c>
      <c r="Z975" s="109">
        <v>0</v>
      </c>
      <c r="AA975" s="109">
        <v>4.8550000000000003E-2</v>
      </c>
      <c r="AB975" s="109">
        <v>3.4169999999999999E-2</v>
      </c>
      <c r="AC975" s="109">
        <v>6.3310000000000005E-2</v>
      </c>
      <c r="AD975" s="109">
        <v>0</v>
      </c>
      <c r="AE975" s="109">
        <v>0</v>
      </c>
      <c r="AF975" s="109">
        <v>0.19308</v>
      </c>
      <c r="AG975" s="109">
        <v>5.6100000000000004E-3</v>
      </c>
    </row>
    <row r="976" spans="2:33" ht="15">
      <c r="B976" s="109"/>
      <c r="C976" s="109"/>
      <c r="D976" s="109">
        <v>2019</v>
      </c>
      <c r="E976" s="109">
        <v>2.5430000000000001E-2</v>
      </c>
      <c r="F976" s="109">
        <v>0</v>
      </c>
      <c r="G976" s="109">
        <v>9.5380000000000006E-2</v>
      </c>
      <c r="H976" s="109">
        <v>6.1500000000000001E-3</v>
      </c>
      <c r="I976" s="109">
        <v>0</v>
      </c>
      <c r="J976" s="109">
        <v>2.2040000000000001E-2</v>
      </c>
      <c r="K976" s="109">
        <v>1.821E-2</v>
      </c>
      <c r="L976" s="109">
        <v>7.1150000000000005E-2</v>
      </c>
      <c r="M976" s="109">
        <v>0</v>
      </c>
      <c r="N976" s="109">
        <v>0</v>
      </c>
      <c r="O976" s="109">
        <v>0.11670999999999999</v>
      </c>
      <c r="P976" s="109">
        <v>2.717E-2</v>
      </c>
      <c r="Q976" s="109">
        <v>1.0630000000000001E-2</v>
      </c>
      <c r="R976" s="109">
        <v>6.5769999999999995E-2</v>
      </c>
      <c r="S976" s="109">
        <v>0.14476</v>
      </c>
      <c r="T976" s="109">
        <v>0</v>
      </c>
      <c r="U976" s="109">
        <v>0</v>
      </c>
      <c r="V976" s="109">
        <v>0</v>
      </c>
      <c r="W976" s="109">
        <v>0</v>
      </c>
      <c r="X976" s="109">
        <v>0</v>
      </c>
      <c r="Y976" s="109">
        <v>0</v>
      </c>
      <c r="Z976" s="109">
        <v>0</v>
      </c>
      <c r="AA976" s="109">
        <v>1.789E-2</v>
      </c>
      <c r="AB976" s="109">
        <v>6.7199999999999996E-2</v>
      </c>
      <c r="AC976" s="109">
        <v>0.12322</v>
      </c>
      <c r="AD976" s="109">
        <v>7.8600000000000007E-3</v>
      </c>
      <c r="AE976" s="109">
        <v>0.55052999999999996</v>
      </c>
      <c r="AF976" s="109">
        <v>0.18845000000000001</v>
      </c>
      <c r="AG976" s="109">
        <v>3.5899999999999999E-3</v>
      </c>
    </row>
    <row r="977" spans="2:33" ht="15">
      <c r="B977" s="109"/>
      <c r="C977" s="109"/>
      <c r="D977" s="109">
        <v>2020</v>
      </c>
      <c r="E977" s="109"/>
      <c r="F977" s="109"/>
      <c r="G977" s="109"/>
      <c r="H977" s="109"/>
      <c r="I977" s="109"/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109"/>
      <c r="W977" s="109"/>
      <c r="X977" s="109"/>
      <c r="Y977" s="109"/>
      <c r="Z977" s="109"/>
      <c r="AA977" s="109"/>
      <c r="AB977" s="109"/>
      <c r="AC977" s="109"/>
      <c r="AD977" s="109"/>
      <c r="AE977" s="109"/>
      <c r="AF977" s="109"/>
      <c r="AG977" s="109"/>
    </row>
    <row r="978" spans="2:33" ht="15">
      <c r="B978" s="110" t="s">
        <v>708</v>
      </c>
      <c r="C978" s="110" t="s">
        <v>709</v>
      </c>
      <c r="D978" s="110">
        <v>2006</v>
      </c>
      <c r="E978" s="110"/>
      <c r="F978" s="110"/>
      <c r="G978" s="110"/>
      <c r="H978" s="110"/>
      <c r="I978" s="110"/>
      <c r="J978" s="110"/>
      <c r="K978" s="110"/>
      <c r="L978" s="110"/>
      <c r="M978" s="110"/>
      <c r="N978" s="110"/>
      <c r="O978" s="110">
        <v>0</v>
      </c>
      <c r="P978" s="110"/>
      <c r="Q978" s="110"/>
      <c r="R978" s="110"/>
      <c r="S978" s="110"/>
      <c r="T978" s="110">
        <v>0</v>
      </c>
      <c r="U978" s="110"/>
      <c r="V978" s="110"/>
      <c r="W978" s="110"/>
      <c r="X978" s="110"/>
      <c r="Y978" s="110"/>
      <c r="Z978" s="110"/>
      <c r="AA978" s="110"/>
      <c r="AB978" s="110"/>
      <c r="AC978" s="110"/>
      <c r="AD978" s="110"/>
      <c r="AE978" s="110"/>
      <c r="AF978" s="110"/>
      <c r="AG978" s="110"/>
    </row>
    <row r="979" spans="2:33" ht="15">
      <c r="B979" s="110"/>
      <c r="C979" s="110"/>
      <c r="D979" s="110">
        <v>2007</v>
      </c>
      <c r="E979" s="110"/>
      <c r="F979" s="110">
        <v>2.0000000000000001E-4</v>
      </c>
      <c r="G979" s="110"/>
      <c r="H979" s="110"/>
      <c r="I979" s="110"/>
      <c r="J979" s="110"/>
      <c r="K979" s="110"/>
      <c r="L979" s="110">
        <v>0</v>
      </c>
      <c r="M979" s="110"/>
      <c r="N979" s="110"/>
      <c r="O979" s="110">
        <v>6.8900000000000003E-3</v>
      </c>
      <c r="P979" s="110"/>
      <c r="Q979" s="110"/>
      <c r="R979" s="110"/>
      <c r="S979" s="110"/>
      <c r="T979" s="110">
        <v>0</v>
      </c>
      <c r="U979" s="110"/>
      <c r="V979" s="110"/>
      <c r="W979" s="110"/>
      <c r="X979" s="110"/>
      <c r="Y979" s="110"/>
      <c r="Z979" s="110"/>
      <c r="AA979" s="110"/>
      <c r="AB979" s="110"/>
      <c r="AC979" s="110"/>
      <c r="AD979" s="110"/>
      <c r="AE979" s="110">
        <v>0</v>
      </c>
      <c r="AF979" s="110"/>
      <c r="AG979" s="110"/>
    </row>
    <row r="980" spans="2:33" ht="15">
      <c r="B980" s="110"/>
      <c r="C980" s="110"/>
      <c r="D980" s="110">
        <v>2008</v>
      </c>
      <c r="E980" s="110"/>
      <c r="F980" s="110">
        <v>9.6000000000000002E-4</v>
      </c>
      <c r="G980" s="110"/>
      <c r="H980" s="110"/>
      <c r="I980" s="110"/>
      <c r="J980" s="110">
        <v>4.1999999999999997E-3</v>
      </c>
      <c r="K980" s="110"/>
      <c r="L980" s="110">
        <v>0</v>
      </c>
      <c r="M980" s="110"/>
      <c r="N980" s="110"/>
      <c r="O980" s="110">
        <v>0</v>
      </c>
      <c r="P980" s="110">
        <v>0</v>
      </c>
      <c r="Q980" s="110"/>
      <c r="R980" s="110"/>
      <c r="S980" s="110"/>
      <c r="T980" s="110">
        <v>0</v>
      </c>
      <c r="U980" s="110">
        <v>0</v>
      </c>
      <c r="V980" s="110">
        <v>0</v>
      </c>
      <c r="W980" s="110"/>
      <c r="X980" s="110">
        <v>0</v>
      </c>
      <c r="Y980" s="110"/>
      <c r="Z980" s="110"/>
      <c r="AA980" s="110"/>
      <c r="AB980" s="110"/>
      <c r="AC980" s="110"/>
      <c r="AD980" s="110">
        <v>0</v>
      </c>
      <c r="AE980" s="110">
        <v>0.37770999999999999</v>
      </c>
      <c r="AF980" s="110"/>
      <c r="AG980" s="110">
        <v>0</v>
      </c>
    </row>
    <row r="981" spans="2:33" ht="15">
      <c r="B981" s="110"/>
      <c r="C981" s="110"/>
      <c r="D981" s="110">
        <v>2009</v>
      </c>
      <c r="E981" s="110">
        <v>0</v>
      </c>
      <c r="F981" s="110">
        <v>0</v>
      </c>
      <c r="G981" s="110"/>
      <c r="H981" s="110">
        <v>1.338E-2</v>
      </c>
      <c r="I981" s="110"/>
      <c r="J981" s="110"/>
      <c r="K981" s="110"/>
      <c r="L981" s="110">
        <v>0</v>
      </c>
      <c r="M981" s="110"/>
      <c r="N981" s="110"/>
      <c r="O981" s="110">
        <v>0</v>
      </c>
      <c r="P981" s="110"/>
      <c r="Q981" s="110"/>
      <c r="R981" s="110"/>
      <c r="S981" s="110"/>
      <c r="T981" s="110">
        <v>0</v>
      </c>
      <c r="U981" s="110"/>
      <c r="V981" s="110">
        <v>0</v>
      </c>
      <c r="W981" s="110"/>
      <c r="X981" s="110">
        <v>0</v>
      </c>
      <c r="Y981" s="110">
        <v>0</v>
      </c>
      <c r="Z981" s="110"/>
      <c r="AA981" s="110"/>
      <c r="AB981" s="110"/>
      <c r="AC981" s="110">
        <v>4.8000000000000001E-4</v>
      </c>
      <c r="AD981" s="110">
        <v>0</v>
      </c>
      <c r="AE981" s="110">
        <v>0</v>
      </c>
      <c r="AF981" s="110"/>
      <c r="AG981" s="110">
        <v>0</v>
      </c>
    </row>
    <row r="982" spans="2:33" ht="15">
      <c r="B982" s="110"/>
      <c r="C982" s="110"/>
      <c r="D982" s="110">
        <v>2010</v>
      </c>
      <c r="E982" s="110">
        <v>1.9099999999999999E-2</v>
      </c>
      <c r="F982" s="110"/>
      <c r="G982" s="110">
        <v>0</v>
      </c>
      <c r="H982" s="110">
        <v>0</v>
      </c>
      <c r="I982" s="110">
        <v>0</v>
      </c>
      <c r="J982" s="110">
        <v>8.1099999999999992E-3</v>
      </c>
      <c r="K982" s="110">
        <v>3.8600000000000001E-3</v>
      </c>
      <c r="L982" s="110">
        <v>0</v>
      </c>
      <c r="M982" s="110">
        <v>0</v>
      </c>
      <c r="N982" s="110">
        <v>0</v>
      </c>
      <c r="O982" s="110">
        <v>0</v>
      </c>
      <c r="P982" s="110">
        <v>0</v>
      </c>
      <c r="Q982" s="110">
        <v>0</v>
      </c>
      <c r="R982" s="110">
        <v>0</v>
      </c>
      <c r="S982" s="110">
        <v>0</v>
      </c>
      <c r="T982" s="110">
        <v>0</v>
      </c>
      <c r="U982" s="110">
        <v>0</v>
      </c>
      <c r="V982" s="110">
        <v>0</v>
      </c>
      <c r="W982" s="110">
        <v>0</v>
      </c>
      <c r="X982" s="110">
        <v>0</v>
      </c>
      <c r="Y982" s="110">
        <v>0</v>
      </c>
      <c r="Z982" s="110">
        <v>0</v>
      </c>
      <c r="AA982" s="110">
        <v>6.1800000000000001E-2</v>
      </c>
      <c r="AB982" s="110">
        <v>0</v>
      </c>
      <c r="AC982" s="110">
        <v>0</v>
      </c>
      <c r="AD982" s="110">
        <v>8.473E-2</v>
      </c>
      <c r="AE982" s="110">
        <v>0</v>
      </c>
      <c r="AF982" s="110">
        <v>0.33317000000000002</v>
      </c>
      <c r="AG982" s="110">
        <v>0</v>
      </c>
    </row>
    <row r="983" spans="2:33" ht="15">
      <c r="B983" s="110"/>
      <c r="C983" s="110"/>
      <c r="D983" s="110">
        <v>2011</v>
      </c>
      <c r="E983" s="110">
        <v>0</v>
      </c>
      <c r="F983" s="110">
        <v>0</v>
      </c>
      <c r="G983" s="110">
        <v>0</v>
      </c>
      <c r="H983" s="110">
        <v>6.4999999999999997E-3</v>
      </c>
      <c r="I983" s="110">
        <v>0</v>
      </c>
      <c r="J983" s="110">
        <v>3.252E-2</v>
      </c>
      <c r="K983" s="110">
        <v>2.947E-2</v>
      </c>
      <c r="L983" s="110">
        <v>0</v>
      </c>
      <c r="M983" s="110">
        <v>0</v>
      </c>
      <c r="N983" s="110">
        <v>0</v>
      </c>
      <c r="O983" s="110">
        <v>0</v>
      </c>
      <c r="P983" s="110">
        <v>0</v>
      </c>
      <c r="Q983" s="110">
        <v>0</v>
      </c>
      <c r="R983" s="110">
        <v>0</v>
      </c>
      <c r="S983" s="110">
        <v>0</v>
      </c>
      <c r="T983" s="110">
        <v>0</v>
      </c>
      <c r="U983" s="110">
        <v>0</v>
      </c>
      <c r="V983" s="110">
        <v>0</v>
      </c>
      <c r="W983" s="110">
        <v>0</v>
      </c>
      <c r="X983" s="110">
        <v>0</v>
      </c>
      <c r="Y983" s="110">
        <v>0</v>
      </c>
      <c r="Z983" s="110">
        <v>0</v>
      </c>
      <c r="AA983" s="110">
        <v>0</v>
      </c>
      <c r="AB983" s="110">
        <v>0</v>
      </c>
      <c r="AC983" s="110">
        <v>0</v>
      </c>
      <c r="AD983" s="110">
        <v>1.031E-2</v>
      </c>
      <c r="AE983" s="110">
        <v>0.44203999999999999</v>
      </c>
      <c r="AF983" s="110">
        <v>0</v>
      </c>
      <c r="AG983" s="110">
        <v>0</v>
      </c>
    </row>
    <row r="984" spans="2:33" ht="15">
      <c r="B984" s="110"/>
      <c r="C984" s="110"/>
      <c r="D984" s="110">
        <v>2012</v>
      </c>
      <c r="E984" s="110">
        <v>0</v>
      </c>
      <c r="F984" s="110">
        <v>0</v>
      </c>
      <c r="G984" s="110">
        <v>0</v>
      </c>
      <c r="H984" s="110">
        <v>0</v>
      </c>
      <c r="I984" s="110">
        <v>0</v>
      </c>
      <c r="J984" s="110">
        <v>0</v>
      </c>
      <c r="K984" s="110">
        <v>0</v>
      </c>
      <c r="L984" s="110">
        <v>0</v>
      </c>
      <c r="M984" s="110">
        <v>0</v>
      </c>
      <c r="N984" s="110">
        <v>0</v>
      </c>
      <c r="O984" s="110">
        <v>6.1700000000000001E-3</v>
      </c>
      <c r="P984" s="110">
        <v>0</v>
      </c>
      <c r="Q984" s="110">
        <v>2.3600000000000001E-3</v>
      </c>
      <c r="R984" s="110">
        <v>5.5079999999999997E-2</v>
      </c>
      <c r="S984" s="110">
        <v>0</v>
      </c>
      <c r="T984" s="110">
        <v>0</v>
      </c>
      <c r="U984" s="110">
        <v>0</v>
      </c>
      <c r="V984" s="110"/>
      <c r="W984" s="110">
        <v>0</v>
      </c>
      <c r="X984" s="110">
        <v>0</v>
      </c>
      <c r="Y984" s="110">
        <v>0.20288999999999999</v>
      </c>
      <c r="Z984" s="110">
        <v>0</v>
      </c>
      <c r="AA984" s="110">
        <v>0.41536000000000001</v>
      </c>
      <c r="AB984" s="110">
        <v>6.8159999999999998E-2</v>
      </c>
      <c r="AC984" s="110">
        <v>0</v>
      </c>
      <c r="AD984" s="110">
        <v>0</v>
      </c>
      <c r="AE984" s="110">
        <v>0</v>
      </c>
      <c r="AF984" s="110">
        <v>0.15842999999999999</v>
      </c>
      <c r="AG984" s="110">
        <v>0</v>
      </c>
    </row>
    <row r="985" spans="2:33" ht="15">
      <c r="B985" s="110"/>
      <c r="C985" s="110"/>
      <c r="D985" s="110">
        <v>2013</v>
      </c>
      <c r="E985" s="110">
        <v>5.8299999999999998E-2</v>
      </c>
      <c r="F985" s="110">
        <v>0</v>
      </c>
      <c r="G985" s="110">
        <v>0</v>
      </c>
      <c r="H985" s="110">
        <v>6.9519999999999998E-2</v>
      </c>
      <c r="I985" s="110">
        <v>0</v>
      </c>
      <c r="J985" s="110">
        <v>0</v>
      </c>
      <c r="K985" s="110">
        <v>0</v>
      </c>
      <c r="L985" s="110">
        <v>0</v>
      </c>
      <c r="M985" s="110">
        <v>0</v>
      </c>
      <c r="N985" s="110">
        <v>0</v>
      </c>
      <c r="O985" s="110">
        <v>1.763E-2</v>
      </c>
      <c r="P985" s="110">
        <v>0</v>
      </c>
      <c r="Q985" s="110">
        <v>0</v>
      </c>
      <c r="R985" s="110">
        <v>0</v>
      </c>
      <c r="S985" s="110">
        <v>0</v>
      </c>
      <c r="T985" s="110">
        <v>0</v>
      </c>
      <c r="U985" s="110">
        <v>0</v>
      </c>
      <c r="V985" s="110">
        <v>0</v>
      </c>
      <c r="W985" s="110">
        <v>0</v>
      </c>
      <c r="X985" s="110">
        <v>0</v>
      </c>
      <c r="Y985" s="110">
        <v>0</v>
      </c>
      <c r="Z985" s="110">
        <v>0</v>
      </c>
      <c r="AA985" s="110">
        <v>0</v>
      </c>
      <c r="AB985" s="110">
        <v>0</v>
      </c>
      <c r="AC985" s="110">
        <v>0</v>
      </c>
      <c r="AD985" s="110">
        <v>0</v>
      </c>
      <c r="AE985" s="110">
        <v>0</v>
      </c>
      <c r="AF985" s="110">
        <v>0</v>
      </c>
      <c r="AG985" s="110">
        <v>2E-3</v>
      </c>
    </row>
    <row r="986" spans="2:33" ht="15">
      <c r="B986" s="110"/>
      <c r="C986" s="110"/>
      <c r="D986" s="110">
        <v>2014</v>
      </c>
      <c r="E986" s="110">
        <v>0</v>
      </c>
      <c r="F986" s="110">
        <v>0</v>
      </c>
      <c r="G986" s="110">
        <v>0</v>
      </c>
      <c r="H986" s="110">
        <v>0</v>
      </c>
      <c r="I986" s="110">
        <v>0</v>
      </c>
      <c r="J986" s="110">
        <v>5.6300000000000003E-2</v>
      </c>
      <c r="K986" s="110">
        <v>5.1000000000000004E-3</v>
      </c>
      <c r="L986" s="110">
        <v>0</v>
      </c>
      <c r="M986" s="110">
        <v>0</v>
      </c>
      <c r="N986" s="110">
        <v>0</v>
      </c>
      <c r="O986" s="110">
        <v>0</v>
      </c>
      <c r="P986" s="110">
        <v>0</v>
      </c>
      <c r="Q986" s="110">
        <v>7.3000000000000001E-3</v>
      </c>
      <c r="R986" s="110">
        <v>0</v>
      </c>
      <c r="S986" s="110">
        <v>0</v>
      </c>
      <c r="T986" s="110">
        <v>0</v>
      </c>
      <c r="U986" s="110">
        <v>0</v>
      </c>
      <c r="V986" s="110">
        <v>0</v>
      </c>
      <c r="W986" s="110">
        <v>0</v>
      </c>
      <c r="X986" s="110">
        <v>0</v>
      </c>
      <c r="Y986" s="110">
        <v>0</v>
      </c>
      <c r="Z986" s="110">
        <v>0</v>
      </c>
      <c r="AA986" s="110">
        <v>0</v>
      </c>
      <c r="AB986" s="110">
        <v>0</v>
      </c>
      <c r="AC986" s="110">
        <v>0</v>
      </c>
      <c r="AD986" s="110">
        <v>0</v>
      </c>
      <c r="AE986" s="110">
        <v>9.2359999999999998E-2</v>
      </c>
      <c r="AF986" s="110">
        <v>0</v>
      </c>
      <c r="AG986" s="110">
        <v>0</v>
      </c>
    </row>
    <row r="987" spans="2:33" ht="15">
      <c r="B987" s="110"/>
      <c r="C987" s="110"/>
      <c r="D987" s="110">
        <v>2015</v>
      </c>
      <c r="E987" s="110">
        <v>1.915E-2</v>
      </c>
      <c r="F987" s="110">
        <v>0</v>
      </c>
      <c r="G987" s="110">
        <v>9.2170000000000002E-2</v>
      </c>
      <c r="H987" s="110">
        <v>0</v>
      </c>
      <c r="I987" s="110">
        <v>0</v>
      </c>
      <c r="J987" s="110">
        <v>0</v>
      </c>
      <c r="K987" s="110">
        <v>1.2700000000000001E-3</v>
      </c>
      <c r="L987" s="110">
        <v>0</v>
      </c>
      <c r="M987" s="110">
        <v>0</v>
      </c>
      <c r="N987" s="110">
        <v>0.10002</v>
      </c>
      <c r="O987" s="110">
        <v>0</v>
      </c>
      <c r="P987" s="110">
        <v>0</v>
      </c>
      <c r="Q987" s="110">
        <v>0</v>
      </c>
      <c r="R987" s="110">
        <v>0</v>
      </c>
      <c r="S987" s="110">
        <v>2.3800000000000002E-2</v>
      </c>
      <c r="T987" s="110">
        <v>0</v>
      </c>
      <c r="U987" s="110">
        <v>0</v>
      </c>
      <c r="V987" s="110">
        <v>0</v>
      </c>
      <c r="W987" s="110">
        <v>0</v>
      </c>
      <c r="X987" s="110">
        <v>0</v>
      </c>
      <c r="Y987" s="110">
        <v>0</v>
      </c>
      <c r="Z987" s="110">
        <v>0</v>
      </c>
      <c r="AA987" s="110">
        <v>1.3729999999999999E-2</v>
      </c>
      <c r="AB987" s="110">
        <v>0</v>
      </c>
      <c r="AC987" s="110">
        <v>0</v>
      </c>
      <c r="AD987" s="110">
        <v>0</v>
      </c>
      <c r="AE987" s="110">
        <v>0</v>
      </c>
      <c r="AF987" s="110">
        <v>0</v>
      </c>
      <c r="AG987" s="110">
        <v>0</v>
      </c>
    </row>
    <row r="988" spans="2:33" ht="15">
      <c r="B988" s="110"/>
      <c r="C988" s="110"/>
      <c r="D988" s="110">
        <v>2016</v>
      </c>
      <c r="E988" s="110">
        <v>4.7660000000000001E-2</v>
      </c>
      <c r="F988" s="110">
        <v>0.10839</v>
      </c>
      <c r="G988" s="110">
        <v>0</v>
      </c>
      <c r="H988" s="110">
        <v>0</v>
      </c>
      <c r="I988" s="110">
        <v>0</v>
      </c>
      <c r="J988" s="110">
        <v>4.761E-2</v>
      </c>
      <c r="K988" s="110">
        <v>3.3640000000000003E-2</v>
      </c>
      <c r="L988" s="110">
        <v>0.53842000000000001</v>
      </c>
      <c r="M988" s="110">
        <v>0</v>
      </c>
      <c r="N988" s="110">
        <v>0</v>
      </c>
      <c r="O988" s="110">
        <v>0</v>
      </c>
      <c r="P988" s="110">
        <v>0</v>
      </c>
      <c r="Q988" s="110">
        <v>2.5300000000000001E-3</v>
      </c>
      <c r="R988" s="110">
        <v>0</v>
      </c>
      <c r="S988" s="110">
        <v>0</v>
      </c>
      <c r="T988" s="110">
        <v>0</v>
      </c>
      <c r="U988" s="110">
        <v>4.0039999999999999E-2</v>
      </c>
      <c r="V988" s="110">
        <v>0</v>
      </c>
      <c r="W988" s="110">
        <v>0</v>
      </c>
      <c r="X988" s="110">
        <v>0</v>
      </c>
      <c r="Y988" s="110">
        <v>0</v>
      </c>
      <c r="Z988" s="110">
        <v>0</v>
      </c>
      <c r="AA988" s="110">
        <v>6.4000000000000003E-3</v>
      </c>
      <c r="AB988" s="110">
        <v>0</v>
      </c>
      <c r="AC988" s="110">
        <v>0</v>
      </c>
      <c r="AD988" s="110">
        <v>0</v>
      </c>
      <c r="AE988" s="110">
        <v>0</v>
      </c>
      <c r="AF988" s="110">
        <v>2.8889999999999999E-2</v>
      </c>
      <c r="AG988" s="110">
        <v>1.8799999999999999E-3</v>
      </c>
    </row>
    <row r="989" spans="2:33" ht="15">
      <c r="B989" s="110"/>
      <c r="C989" s="110"/>
      <c r="D989" s="110">
        <v>2017</v>
      </c>
      <c r="E989" s="110">
        <v>4.6679999999999999E-2</v>
      </c>
      <c r="F989" s="110">
        <v>0</v>
      </c>
      <c r="G989" s="110">
        <v>0</v>
      </c>
      <c r="H989" s="110">
        <v>0</v>
      </c>
      <c r="I989" s="110">
        <v>0</v>
      </c>
      <c r="J989" s="110">
        <v>0</v>
      </c>
      <c r="K989" s="110">
        <v>4.3580000000000001E-2</v>
      </c>
      <c r="L989" s="110">
        <v>0</v>
      </c>
      <c r="M989" s="110">
        <v>0</v>
      </c>
      <c r="N989" s="110">
        <v>0</v>
      </c>
      <c r="O989" s="110">
        <v>2.342E-2</v>
      </c>
      <c r="P989" s="110">
        <v>0</v>
      </c>
      <c r="Q989" s="110">
        <v>0</v>
      </c>
      <c r="R989" s="110">
        <v>0</v>
      </c>
      <c r="S989" s="110">
        <v>0</v>
      </c>
      <c r="T989" s="110">
        <v>0</v>
      </c>
      <c r="U989" s="110">
        <v>6.0899999999999999E-3</v>
      </c>
      <c r="V989" s="110">
        <v>0</v>
      </c>
      <c r="W989" s="110">
        <v>0</v>
      </c>
      <c r="X989" s="110">
        <v>0</v>
      </c>
      <c r="Y989" s="110">
        <v>0</v>
      </c>
      <c r="Z989" s="110">
        <v>0</v>
      </c>
      <c r="AA989" s="110">
        <v>6.8659999999999999E-2</v>
      </c>
      <c r="AB989" s="110">
        <v>0</v>
      </c>
      <c r="AC989" s="110">
        <v>0</v>
      </c>
      <c r="AD989" s="110">
        <v>0</v>
      </c>
      <c r="AE989" s="110">
        <v>0</v>
      </c>
      <c r="AF989" s="110">
        <v>0</v>
      </c>
      <c r="AG989" s="110">
        <v>0</v>
      </c>
    </row>
    <row r="990" spans="2:33" ht="15">
      <c r="B990" s="110"/>
      <c r="C990" s="110"/>
      <c r="D990" s="110">
        <v>2018</v>
      </c>
      <c r="E990" s="110">
        <v>4.3819999999999998E-2</v>
      </c>
      <c r="F990" s="110">
        <v>0</v>
      </c>
      <c r="G990" s="110">
        <v>4.7719999999999999E-2</v>
      </c>
      <c r="H990" s="110">
        <v>0</v>
      </c>
      <c r="I990" s="110">
        <v>0</v>
      </c>
      <c r="J990" s="110">
        <v>7.3899999999999999E-3</v>
      </c>
      <c r="K990" s="110">
        <v>2.4599999999999999E-3</v>
      </c>
      <c r="L990" s="110">
        <v>0</v>
      </c>
      <c r="M990" s="110">
        <v>0</v>
      </c>
      <c r="N990" s="110">
        <v>0</v>
      </c>
      <c r="O990" s="110">
        <v>2.921E-2</v>
      </c>
      <c r="P990" s="110">
        <v>0</v>
      </c>
      <c r="Q990" s="110">
        <v>7.9100000000000004E-3</v>
      </c>
      <c r="R990" s="110">
        <v>0</v>
      </c>
      <c r="S990" s="110">
        <v>0</v>
      </c>
      <c r="T990" s="110">
        <v>0</v>
      </c>
      <c r="U990" s="110">
        <v>0</v>
      </c>
      <c r="V990" s="110">
        <v>0</v>
      </c>
      <c r="W990" s="110">
        <v>0</v>
      </c>
      <c r="X990" s="110">
        <v>0</v>
      </c>
      <c r="Y990" s="110">
        <v>0</v>
      </c>
      <c r="Z990" s="110">
        <v>0</v>
      </c>
      <c r="AA990" s="110">
        <v>0</v>
      </c>
      <c r="AB990" s="110">
        <v>0</v>
      </c>
      <c r="AC990" s="110">
        <v>0</v>
      </c>
      <c r="AD990" s="110">
        <v>0</v>
      </c>
      <c r="AE990" s="110">
        <v>0</v>
      </c>
      <c r="AF990" s="110">
        <v>5.5160000000000001E-2</v>
      </c>
      <c r="AG990" s="110">
        <v>0</v>
      </c>
    </row>
    <row r="991" spans="2:33" ht="15">
      <c r="B991" s="110"/>
      <c r="C991" s="110"/>
      <c r="D991" s="110">
        <v>2019</v>
      </c>
      <c r="E991" s="110">
        <v>0</v>
      </c>
      <c r="F991" s="110">
        <v>0</v>
      </c>
      <c r="G991" s="110">
        <v>0</v>
      </c>
      <c r="H991" s="110">
        <v>0</v>
      </c>
      <c r="I991" s="110">
        <v>0</v>
      </c>
      <c r="J991" s="110">
        <v>1.469E-2</v>
      </c>
      <c r="K991" s="110">
        <v>6.0699999999999999E-3</v>
      </c>
      <c r="L991" s="110">
        <v>7.1150000000000005E-2</v>
      </c>
      <c r="M991" s="110">
        <v>0</v>
      </c>
      <c r="N991" s="110">
        <v>0</v>
      </c>
      <c r="O991" s="110">
        <v>0.11088000000000001</v>
      </c>
      <c r="P991" s="110">
        <v>0</v>
      </c>
      <c r="Q991" s="110">
        <v>0</v>
      </c>
      <c r="R991" s="110">
        <v>0</v>
      </c>
      <c r="S991" s="110">
        <v>0</v>
      </c>
      <c r="T991" s="110">
        <v>0</v>
      </c>
      <c r="U991" s="110">
        <v>0</v>
      </c>
      <c r="V991" s="110">
        <v>0</v>
      </c>
      <c r="W991" s="110">
        <v>0</v>
      </c>
      <c r="X991" s="110">
        <v>0</v>
      </c>
      <c r="Y991" s="110">
        <v>0</v>
      </c>
      <c r="Z991" s="110">
        <v>0</v>
      </c>
      <c r="AA991" s="110">
        <v>0</v>
      </c>
      <c r="AB991" s="110">
        <v>0</v>
      </c>
      <c r="AC991" s="110">
        <v>0.12322</v>
      </c>
      <c r="AD991" s="110">
        <v>0</v>
      </c>
      <c r="AE991" s="110">
        <v>0</v>
      </c>
      <c r="AF991" s="110">
        <v>0</v>
      </c>
      <c r="AG991" s="110">
        <v>0</v>
      </c>
    </row>
    <row r="992" spans="2:33" ht="15">
      <c r="B992" s="110"/>
      <c r="C992" s="110"/>
      <c r="D992" s="110">
        <v>2020</v>
      </c>
      <c r="E992" s="110"/>
      <c r="F992" s="110"/>
      <c r="G992" s="110"/>
      <c r="H992" s="110"/>
      <c r="I992" s="110"/>
      <c r="J992" s="110"/>
      <c r="K992" s="110"/>
      <c r="L992" s="110"/>
      <c r="M992" s="110"/>
      <c r="N992" s="110"/>
      <c r="O992" s="110"/>
      <c r="P992" s="110"/>
      <c r="Q992" s="110"/>
      <c r="R992" s="110"/>
      <c r="S992" s="110"/>
      <c r="T992" s="110"/>
      <c r="U992" s="110"/>
      <c r="V992" s="110"/>
      <c r="W992" s="110"/>
      <c r="X992" s="110"/>
      <c r="Y992" s="110"/>
      <c r="Z992" s="110"/>
      <c r="AA992" s="110"/>
      <c r="AB992" s="110"/>
      <c r="AC992" s="110"/>
      <c r="AD992" s="110"/>
      <c r="AE992" s="110"/>
      <c r="AF992" s="110"/>
      <c r="AG992" s="110"/>
    </row>
    <row r="993" spans="2:33" ht="15">
      <c r="B993" s="109" t="s">
        <v>710</v>
      </c>
      <c r="C993" s="109" t="s">
        <v>711</v>
      </c>
      <c r="D993" s="109">
        <v>2006</v>
      </c>
      <c r="E993" s="109"/>
      <c r="F993" s="109"/>
      <c r="G993" s="109"/>
      <c r="H993" s="109"/>
      <c r="I993" s="109"/>
      <c r="J993" s="109"/>
      <c r="K993" s="109"/>
      <c r="L993" s="109"/>
      <c r="M993" s="109"/>
      <c r="N993" s="109"/>
      <c r="O993" s="109">
        <v>9.7530000000000006E-2</v>
      </c>
      <c r="P993" s="109"/>
      <c r="Q993" s="109"/>
      <c r="R993" s="109"/>
      <c r="S993" s="109"/>
      <c r="T993" s="109">
        <v>0</v>
      </c>
      <c r="U993" s="109"/>
      <c r="V993" s="109"/>
      <c r="W993" s="109"/>
      <c r="X993" s="109"/>
      <c r="Y993" s="109"/>
      <c r="Z993" s="109"/>
      <c r="AA993" s="109"/>
      <c r="AB993" s="109"/>
      <c r="AC993" s="109"/>
      <c r="AD993" s="109"/>
      <c r="AE993" s="109"/>
      <c r="AF993" s="109"/>
      <c r="AG993" s="109"/>
    </row>
    <row r="994" spans="2:33" ht="15">
      <c r="B994" s="109"/>
      <c r="C994" s="109"/>
      <c r="D994" s="109">
        <v>2007</v>
      </c>
      <c r="E994" s="109"/>
      <c r="F994" s="109">
        <v>0</v>
      </c>
      <c r="G994" s="109"/>
      <c r="H994" s="109"/>
      <c r="I994" s="109"/>
      <c r="J994" s="109"/>
      <c r="K994" s="109"/>
      <c r="L994" s="109">
        <v>0</v>
      </c>
      <c r="M994" s="109"/>
      <c r="N994" s="109"/>
      <c r="O994" s="109">
        <v>0</v>
      </c>
      <c r="P994" s="109"/>
      <c r="Q994" s="109"/>
      <c r="R994" s="109"/>
      <c r="S994" s="109"/>
      <c r="T994" s="109">
        <v>0</v>
      </c>
      <c r="U994" s="109"/>
      <c r="V994" s="109"/>
      <c r="W994" s="109"/>
      <c r="X994" s="109"/>
      <c r="Y994" s="109"/>
      <c r="Z994" s="109"/>
      <c r="AA994" s="109"/>
      <c r="AB994" s="109"/>
      <c r="AC994" s="109"/>
      <c r="AD994" s="109"/>
      <c r="AE994" s="109">
        <v>0</v>
      </c>
      <c r="AF994" s="109"/>
      <c r="AG994" s="109"/>
    </row>
    <row r="995" spans="2:33" ht="15">
      <c r="B995" s="109"/>
      <c r="C995" s="109"/>
      <c r="D995" s="109">
        <v>2008</v>
      </c>
      <c r="E995" s="109"/>
      <c r="F995" s="109">
        <v>0</v>
      </c>
      <c r="G995" s="109"/>
      <c r="H995" s="109"/>
      <c r="I995" s="109"/>
      <c r="J995" s="109">
        <v>0</v>
      </c>
      <c r="K995" s="109"/>
      <c r="L995" s="109">
        <v>0</v>
      </c>
      <c r="M995" s="109"/>
      <c r="N995" s="109"/>
      <c r="O995" s="109">
        <v>0</v>
      </c>
      <c r="P995" s="109">
        <v>0</v>
      </c>
      <c r="Q995" s="109"/>
      <c r="R995" s="109"/>
      <c r="S995" s="109"/>
      <c r="T995" s="109">
        <v>0</v>
      </c>
      <c r="U995" s="109">
        <v>0</v>
      </c>
      <c r="V995" s="109">
        <v>0</v>
      </c>
      <c r="W995" s="109"/>
      <c r="X995" s="109">
        <v>0</v>
      </c>
      <c r="Y995" s="109"/>
      <c r="Z995" s="109"/>
      <c r="AA995" s="109"/>
      <c r="AB995" s="109"/>
      <c r="AC995" s="109"/>
      <c r="AD995" s="109">
        <v>0</v>
      </c>
      <c r="AE995" s="109">
        <v>0</v>
      </c>
      <c r="AF995" s="109"/>
      <c r="AG995" s="109">
        <v>0</v>
      </c>
    </row>
    <row r="996" spans="2:33" ht="15">
      <c r="B996" s="109"/>
      <c r="C996" s="109"/>
      <c r="D996" s="109">
        <v>2009</v>
      </c>
      <c r="E996" s="109">
        <v>0</v>
      </c>
      <c r="F996" s="109">
        <v>0</v>
      </c>
      <c r="G996" s="109"/>
      <c r="H996" s="109">
        <v>0</v>
      </c>
      <c r="I996" s="109"/>
      <c r="J996" s="109"/>
      <c r="K996" s="109"/>
      <c r="L996" s="109">
        <v>0</v>
      </c>
      <c r="M996" s="109"/>
      <c r="N996" s="109"/>
      <c r="O996" s="109">
        <v>0</v>
      </c>
      <c r="P996" s="109"/>
      <c r="Q996" s="109"/>
      <c r="R996" s="109"/>
      <c r="S996" s="109"/>
      <c r="T996" s="109">
        <v>0</v>
      </c>
      <c r="U996" s="109"/>
      <c r="V996" s="109">
        <v>0</v>
      </c>
      <c r="W996" s="109"/>
      <c r="X996" s="109">
        <v>0</v>
      </c>
      <c r="Y996" s="109">
        <v>0</v>
      </c>
      <c r="Z996" s="109"/>
      <c r="AA996" s="109"/>
      <c r="AB996" s="109"/>
      <c r="AC996" s="109">
        <v>0</v>
      </c>
      <c r="AD996" s="109">
        <v>0</v>
      </c>
      <c r="AE996" s="109">
        <v>0</v>
      </c>
      <c r="AF996" s="109"/>
      <c r="AG996" s="109">
        <v>0</v>
      </c>
    </row>
    <row r="997" spans="2:33" ht="15">
      <c r="B997" s="109"/>
      <c r="C997" s="109"/>
      <c r="D997" s="109">
        <v>2010</v>
      </c>
      <c r="E997" s="109">
        <v>0</v>
      </c>
      <c r="F997" s="109"/>
      <c r="G997" s="109">
        <v>0</v>
      </c>
      <c r="H997" s="109">
        <v>0</v>
      </c>
      <c r="I997" s="109">
        <v>0</v>
      </c>
      <c r="J997" s="109">
        <v>6.4890000000000003E-2</v>
      </c>
      <c r="K997" s="109">
        <v>0</v>
      </c>
      <c r="L997" s="109">
        <v>0</v>
      </c>
      <c r="M997" s="109">
        <v>0</v>
      </c>
      <c r="N997" s="109">
        <v>0.18772</v>
      </c>
      <c r="O997" s="109">
        <v>0</v>
      </c>
      <c r="P997" s="109">
        <v>0</v>
      </c>
      <c r="Q997" s="109">
        <v>0</v>
      </c>
      <c r="R997" s="109">
        <v>0</v>
      </c>
      <c r="S997" s="109">
        <v>0</v>
      </c>
      <c r="T997" s="109">
        <v>0</v>
      </c>
      <c r="U997" s="109">
        <v>0</v>
      </c>
      <c r="V997" s="109">
        <v>0</v>
      </c>
      <c r="W997" s="109">
        <v>0</v>
      </c>
      <c r="X997" s="109">
        <v>0</v>
      </c>
      <c r="Y997" s="109">
        <v>0</v>
      </c>
      <c r="Z997" s="109">
        <v>0</v>
      </c>
      <c r="AA997" s="109">
        <v>0</v>
      </c>
      <c r="AB997" s="109">
        <v>0</v>
      </c>
      <c r="AC997" s="109">
        <v>0</v>
      </c>
      <c r="AD997" s="109">
        <v>0</v>
      </c>
      <c r="AE997" s="109">
        <v>0</v>
      </c>
      <c r="AF997" s="109">
        <v>0</v>
      </c>
      <c r="AG997" s="109">
        <v>0</v>
      </c>
    </row>
    <row r="998" spans="2:33" ht="15">
      <c r="B998" s="109"/>
      <c r="C998" s="109"/>
      <c r="D998" s="109">
        <v>2011</v>
      </c>
      <c r="E998" s="109">
        <v>0</v>
      </c>
      <c r="F998" s="109">
        <v>0</v>
      </c>
      <c r="G998" s="109">
        <v>0</v>
      </c>
      <c r="H998" s="109">
        <v>0</v>
      </c>
      <c r="I998" s="109">
        <v>0</v>
      </c>
      <c r="J998" s="109">
        <v>3.252E-2</v>
      </c>
      <c r="K998" s="109">
        <v>0</v>
      </c>
      <c r="L998" s="109">
        <v>0</v>
      </c>
      <c r="M998" s="109">
        <v>0</v>
      </c>
      <c r="N998" s="109">
        <v>0</v>
      </c>
      <c r="O998" s="109">
        <v>0</v>
      </c>
      <c r="P998" s="109">
        <v>0</v>
      </c>
      <c r="Q998" s="109">
        <v>0</v>
      </c>
      <c r="R998" s="109">
        <v>0</v>
      </c>
      <c r="S998" s="109">
        <v>0</v>
      </c>
      <c r="T998" s="109">
        <v>0</v>
      </c>
      <c r="U998" s="109">
        <v>0</v>
      </c>
      <c r="V998" s="109">
        <v>0</v>
      </c>
      <c r="W998" s="109">
        <v>0</v>
      </c>
      <c r="X998" s="109">
        <v>0</v>
      </c>
      <c r="Y998" s="109">
        <v>0</v>
      </c>
      <c r="Z998" s="109">
        <v>0</v>
      </c>
      <c r="AA998" s="109">
        <v>0.23055</v>
      </c>
      <c r="AB998" s="109">
        <v>0</v>
      </c>
      <c r="AC998" s="109">
        <v>0</v>
      </c>
      <c r="AD998" s="109">
        <v>0</v>
      </c>
      <c r="AE998" s="109">
        <v>0</v>
      </c>
      <c r="AF998" s="109">
        <v>3.211E-2</v>
      </c>
      <c r="AG998" s="109">
        <v>0</v>
      </c>
    </row>
    <row r="999" spans="2:33" ht="15">
      <c r="B999" s="109"/>
      <c r="C999" s="109"/>
      <c r="D999" s="109">
        <v>2012</v>
      </c>
      <c r="E999" s="109">
        <v>0</v>
      </c>
      <c r="F999" s="109">
        <v>0</v>
      </c>
      <c r="G999" s="109">
        <v>0</v>
      </c>
      <c r="H999" s="109">
        <v>0</v>
      </c>
      <c r="I999" s="109">
        <v>0</v>
      </c>
      <c r="J999" s="109">
        <v>0</v>
      </c>
      <c r="K999" s="109">
        <v>0</v>
      </c>
      <c r="L999" s="109">
        <v>0</v>
      </c>
      <c r="M999" s="109">
        <v>0</v>
      </c>
      <c r="N999" s="109">
        <v>0</v>
      </c>
      <c r="O999" s="109">
        <v>0</v>
      </c>
      <c r="P999" s="109">
        <v>0</v>
      </c>
      <c r="Q999" s="109">
        <v>0</v>
      </c>
      <c r="R999" s="109">
        <v>0</v>
      </c>
      <c r="S999" s="109">
        <v>0</v>
      </c>
      <c r="T999" s="109">
        <v>0</v>
      </c>
      <c r="U999" s="109">
        <v>3.64E-3</v>
      </c>
      <c r="V999" s="109"/>
      <c r="W999" s="109">
        <v>0</v>
      </c>
      <c r="X999" s="109">
        <v>0</v>
      </c>
      <c r="Y999" s="109">
        <v>0</v>
      </c>
      <c r="Z999" s="109">
        <v>0</v>
      </c>
      <c r="AA999" s="109">
        <v>0</v>
      </c>
      <c r="AB999" s="109">
        <v>0</v>
      </c>
      <c r="AC999" s="109">
        <v>0</v>
      </c>
      <c r="AD999" s="109">
        <v>9.92E-3</v>
      </c>
      <c r="AE999" s="109">
        <v>0</v>
      </c>
      <c r="AF999" s="109">
        <v>0</v>
      </c>
      <c r="AG999" s="109">
        <v>0</v>
      </c>
    </row>
    <row r="1000" spans="2:33" ht="15">
      <c r="B1000" s="109"/>
      <c r="C1000" s="109"/>
      <c r="D1000" s="109">
        <v>2013</v>
      </c>
      <c r="E1000" s="109">
        <v>0</v>
      </c>
      <c r="F1000" s="109">
        <v>0</v>
      </c>
      <c r="G1000" s="109">
        <v>0</v>
      </c>
      <c r="H1000" s="109">
        <v>0</v>
      </c>
      <c r="I1000" s="109">
        <v>0</v>
      </c>
      <c r="J1000" s="109">
        <v>0</v>
      </c>
      <c r="K1000" s="109">
        <v>0</v>
      </c>
      <c r="L1000" s="109">
        <v>0</v>
      </c>
      <c r="M1000" s="109">
        <v>0</v>
      </c>
      <c r="N1000" s="109">
        <v>0</v>
      </c>
      <c r="O1000" s="109">
        <v>0.40561000000000003</v>
      </c>
      <c r="P1000" s="109">
        <v>0</v>
      </c>
      <c r="Q1000" s="109">
        <v>6.9370000000000001E-2</v>
      </c>
      <c r="R1000" s="109">
        <v>0</v>
      </c>
      <c r="S1000" s="109">
        <v>0</v>
      </c>
      <c r="T1000" s="109">
        <v>0</v>
      </c>
      <c r="U1000" s="109">
        <v>0</v>
      </c>
      <c r="V1000" s="109">
        <v>0</v>
      </c>
      <c r="W1000" s="109">
        <v>0</v>
      </c>
      <c r="X1000" s="109">
        <v>0</v>
      </c>
      <c r="Y1000" s="109">
        <v>0</v>
      </c>
      <c r="Z1000" s="109">
        <v>0</v>
      </c>
      <c r="AA1000" s="109">
        <v>0</v>
      </c>
      <c r="AB1000" s="109">
        <v>0</v>
      </c>
      <c r="AC1000" s="109">
        <v>0</v>
      </c>
      <c r="AD1000" s="109">
        <v>0</v>
      </c>
      <c r="AE1000" s="109">
        <v>0</v>
      </c>
      <c r="AF1000" s="109">
        <v>0</v>
      </c>
      <c r="AG1000" s="109">
        <v>0</v>
      </c>
    </row>
    <row r="1001" spans="2:33" ht="15">
      <c r="B1001" s="109"/>
      <c r="C1001" s="109"/>
      <c r="D1001" s="109">
        <v>2014</v>
      </c>
      <c r="E1001" s="109">
        <v>0</v>
      </c>
      <c r="F1001" s="109">
        <v>0</v>
      </c>
      <c r="G1001" s="109">
        <v>0.18975</v>
      </c>
      <c r="H1001" s="109">
        <v>0</v>
      </c>
      <c r="I1001" s="109">
        <v>0</v>
      </c>
      <c r="J1001" s="109">
        <v>0</v>
      </c>
      <c r="K1001" s="109">
        <v>0</v>
      </c>
      <c r="L1001" s="109">
        <v>0</v>
      </c>
      <c r="M1001" s="109">
        <v>0</v>
      </c>
      <c r="N1001" s="109">
        <v>0</v>
      </c>
      <c r="O1001" s="109">
        <v>0</v>
      </c>
      <c r="P1001" s="109">
        <v>0</v>
      </c>
      <c r="Q1001" s="109">
        <v>0</v>
      </c>
      <c r="R1001" s="109">
        <v>0</v>
      </c>
      <c r="S1001" s="109">
        <v>0</v>
      </c>
      <c r="T1001" s="109">
        <v>0</v>
      </c>
      <c r="U1001" s="109">
        <v>0</v>
      </c>
      <c r="V1001" s="109">
        <v>0</v>
      </c>
      <c r="W1001" s="109">
        <v>0</v>
      </c>
      <c r="X1001" s="109">
        <v>0</v>
      </c>
      <c r="Y1001" s="109">
        <v>0</v>
      </c>
      <c r="Z1001" s="109">
        <v>0</v>
      </c>
      <c r="AA1001" s="109">
        <v>0</v>
      </c>
      <c r="AB1001" s="109">
        <v>0</v>
      </c>
      <c r="AC1001" s="109">
        <v>0</v>
      </c>
      <c r="AD1001" s="109">
        <v>0</v>
      </c>
      <c r="AE1001" s="109">
        <v>0</v>
      </c>
      <c r="AF1001" s="109">
        <v>0</v>
      </c>
      <c r="AG1001" s="109">
        <v>0</v>
      </c>
    </row>
    <row r="1002" spans="2:33" ht="15">
      <c r="B1002" s="109"/>
      <c r="C1002" s="109"/>
      <c r="D1002" s="109">
        <v>2015</v>
      </c>
      <c r="E1002" s="109">
        <v>0</v>
      </c>
      <c r="F1002" s="109">
        <v>0</v>
      </c>
      <c r="G1002" s="109">
        <v>0</v>
      </c>
      <c r="H1002" s="109">
        <v>0</v>
      </c>
      <c r="I1002" s="109">
        <v>0</v>
      </c>
      <c r="J1002" s="109">
        <v>0</v>
      </c>
      <c r="K1002" s="109">
        <v>0</v>
      </c>
      <c r="L1002" s="109">
        <v>0</v>
      </c>
      <c r="M1002" s="109">
        <v>0</v>
      </c>
      <c r="N1002" s="109">
        <v>0</v>
      </c>
      <c r="O1002" s="109">
        <v>0</v>
      </c>
      <c r="P1002" s="109">
        <v>0</v>
      </c>
      <c r="Q1002" s="109">
        <v>0</v>
      </c>
      <c r="R1002" s="109">
        <v>0</v>
      </c>
      <c r="S1002" s="109">
        <v>0</v>
      </c>
      <c r="T1002" s="109">
        <v>0</v>
      </c>
      <c r="U1002" s="109">
        <v>0</v>
      </c>
      <c r="V1002" s="109">
        <v>0</v>
      </c>
      <c r="W1002" s="109">
        <v>0</v>
      </c>
      <c r="X1002" s="109">
        <v>0</v>
      </c>
      <c r="Y1002" s="109">
        <v>0</v>
      </c>
      <c r="Z1002" s="109">
        <v>0</v>
      </c>
      <c r="AA1002" s="109">
        <v>0</v>
      </c>
      <c r="AB1002" s="109">
        <v>0</v>
      </c>
      <c r="AC1002" s="109">
        <v>0</v>
      </c>
      <c r="AD1002" s="109">
        <v>0</v>
      </c>
      <c r="AE1002" s="109">
        <v>0</v>
      </c>
      <c r="AF1002" s="109">
        <v>0</v>
      </c>
      <c r="AG1002" s="109">
        <v>0</v>
      </c>
    </row>
    <row r="1003" spans="2:33" ht="15">
      <c r="B1003" s="109"/>
      <c r="C1003" s="109"/>
      <c r="D1003" s="109">
        <v>2016</v>
      </c>
      <c r="E1003" s="109">
        <v>0</v>
      </c>
      <c r="F1003" s="109">
        <v>0</v>
      </c>
      <c r="G1003" s="109">
        <v>0</v>
      </c>
      <c r="H1003" s="109">
        <v>0</v>
      </c>
      <c r="I1003" s="109">
        <v>0</v>
      </c>
      <c r="J1003" s="109"/>
      <c r="K1003" s="109">
        <v>0</v>
      </c>
      <c r="L1003" s="109">
        <v>1.6820000000000002E-2</v>
      </c>
      <c r="M1003" s="109">
        <v>0</v>
      </c>
      <c r="N1003" s="109">
        <v>0</v>
      </c>
      <c r="O1003" s="109">
        <v>7.6609999999999998E-2</v>
      </c>
      <c r="P1003" s="109">
        <v>0</v>
      </c>
      <c r="Q1003" s="109">
        <v>0</v>
      </c>
      <c r="R1003" s="109">
        <v>0</v>
      </c>
      <c r="S1003" s="109">
        <v>0</v>
      </c>
      <c r="T1003" s="109">
        <v>0</v>
      </c>
      <c r="U1003" s="109">
        <v>0</v>
      </c>
      <c r="V1003" s="109">
        <v>0</v>
      </c>
      <c r="W1003" s="109">
        <v>0</v>
      </c>
      <c r="X1003" s="109">
        <v>0</v>
      </c>
      <c r="Y1003" s="109">
        <v>0</v>
      </c>
      <c r="Z1003" s="109">
        <v>0</v>
      </c>
      <c r="AA1003" s="109">
        <v>0</v>
      </c>
      <c r="AB1003" s="109">
        <v>0</v>
      </c>
      <c r="AC1003" s="109">
        <v>0</v>
      </c>
      <c r="AD1003" s="109">
        <v>0</v>
      </c>
      <c r="AE1003" s="109">
        <v>0</v>
      </c>
      <c r="AF1003" s="109">
        <v>0</v>
      </c>
      <c r="AG1003" s="109">
        <v>0</v>
      </c>
    </row>
    <row r="1004" spans="2:33" ht="15">
      <c r="B1004" s="109"/>
      <c r="C1004" s="109"/>
      <c r="D1004" s="109">
        <v>2017</v>
      </c>
      <c r="E1004" s="109">
        <v>0</v>
      </c>
      <c r="F1004" s="109">
        <v>3.5279999999999999E-2</v>
      </c>
      <c r="G1004" s="109">
        <v>0</v>
      </c>
      <c r="H1004" s="109">
        <v>0</v>
      </c>
      <c r="I1004" s="109">
        <v>0</v>
      </c>
      <c r="J1004" s="109">
        <v>0</v>
      </c>
      <c r="K1004" s="109">
        <v>0</v>
      </c>
      <c r="L1004" s="109">
        <v>0</v>
      </c>
      <c r="M1004" s="109">
        <v>0</v>
      </c>
      <c r="N1004" s="109">
        <v>0.29868</v>
      </c>
      <c r="O1004" s="109">
        <v>1.171E-2</v>
      </c>
      <c r="P1004" s="109">
        <v>0</v>
      </c>
      <c r="Q1004" s="109">
        <v>0</v>
      </c>
      <c r="R1004" s="109">
        <v>0</v>
      </c>
      <c r="S1004" s="109">
        <v>0</v>
      </c>
      <c r="T1004" s="109">
        <v>0</v>
      </c>
      <c r="U1004" s="109">
        <v>0</v>
      </c>
      <c r="V1004" s="109">
        <v>0</v>
      </c>
      <c r="W1004" s="109">
        <v>0</v>
      </c>
      <c r="X1004" s="109">
        <v>0</v>
      </c>
      <c r="Y1004" s="109">
        <v>0</v>
      </c>
      <c r="Z1004" s="109">
        <v>0</v>
      </c>
      <c r="AA1004" s="109">
        <v>0</v>
      </c>
      <c r="AB1004" s="109">
        <v>0</v>
      </c>
      <c r="AC1004" s="109">
        <v>0</v>
      </c>
      <c r="AD1004" s="109">
        <v>0</v>
      </c>
      <c r="AE1004" s="109">
        <v>0</v>
      </c>
      <c r="AF1004" s="109">
        <v>0</v>
      </c>
      <c r="AG1004" s="109">
        <v>0</v>
      </c>
    </row>
    <row r="1005" spans="2:33" ht="15">
      <c r="B1005" s="109"/>
      <c r="C1005" s="109"/>
      <c r="D1005" s="109">
        <v>2018</v>
      </c>
      <c r="E1005" s="109">
        <v>0</v>
      </c>
      <c r="F1005" s="109">
        <v>0</v>
      </c>
      <c r="G1005" s="109">
        <v>0</v>
      </c>
      <c r="H1005" s="109">
        <v>0</v>
      </c>
      <c r="I1005" s="109">
        <v>0</v>
      </c>
      <c r="J1005" s="109">
        <v>0</v>
      </c>
      <c r="K1005" s="109">
        <v>0</v>
      </c>
      <c r="L1005" s="109">
        <v>0</v>
      </c>
      <c r="M1005" s="109">
        <v>0</v>
      </c>
      <c r="N1005" s="109">
        <v>0</v>
      </c>
      <c r="O1005" s="109">
        <v>0</v>
      </c>
      <c r="P1005" s="109">
        <v>0</v>
      </c>
      <c r="Q1005" s="109">
        <v>0</v>
      </c>
      <c r="R1005" s="109">
        <v>0</v>
      </c>
      <c r="S1005" s="109">
        <v>0</v>
      </c>
      <c r="T1005" s="109">
        <v>0</v>
      </c>
      <c r="U1005" s="109">
        <v>0.1007</v>
      </c>
      <c r="V1005" s="109">
        <v>0</v>
      </c>
      <c r="W1005" s="109">
        <v>0</v>
      </c>
      <c r="X1005" s="109">
        <v>0</v>
      </c>
      <c r="Y1005" s="109">
        <v>0</v>
      </c>
      <c r="Z1005" s="109">
        <v>0</v>
      </c>
      <c r="AA1005" s="109">
        <v>0</v>
      </c>
      <c r="AB1005" s="109">
        <v>0</v>
      </c>
      <c r="AC1005" s="109">
        <v>1.5820000000000001E-2</v>
      </c>
      <c r="AD1005" s="109">
        <v>0</v>
      </c>
      <c r="AE1005" s="109">
        <v>0</v>
      </c>
      <c r="AF1005" s="109">
        <v>0</v>
      </c>
      <c r="AG1005" s="109">
        <v>0</v>
      </c>
    </row>
    <row r="1006" spans="2:33" ht="15">
      <c r="B1006" s="109"/>
      <c r="C1006" s="109"/>
      <c r="D1006" s="109">
        <v>2019</v>
      </c>
      <c r="E1006" s="109">
        <v>0</v>
      </c>
      <c r="F1006" s="109">
        <v>0</v>
      </c>
      <c r="G1006" s="109">
        <v>0</v>
      </c>
      <c r="H1006" s="109">
        <v>0</v>
      </c>
      <c r="I1006" s="109">
        <v>0</v>
      </c>
      <c r="J1006" s="109">
        <v>0</v>
      </c>
      <c r="K1006" s="109">
        <v>0</v>
      </c>
      <c r="L1006" s="109">
        <v>0</v>
      </c>
      <c r="M1006" s="109">
        <v>0</v>
      </c>
      <c r="N1006" s="109">
        <v>0</v>
      </c>
      <c r="O1006" s="109">
        <v>0</v>
      </c>
      <c r="P1006" s="109">
        <v>0</v>
      </c>
      <c r="Q1006" s="109">
        <v>0</v>
      </c>
      <c r="R1006" s="109">
        <v>0</v>
      </c>
      <c r="S1006" s="109">
        <v>0</v>
      </c>
      <c r="T1006" s="109">
        <v>0</v>
      </c>
      <c r="U1006" s="109">
        <v>0</v>
      </c>
      <c r="V1006" s="109">
        <v>0</v>
      </c>
      <c r="W1006" s="109">
        <v>0</v>
      </c>
      <c r="X1006" s="109">
        <v>0</v>
      </c>
      <c r="Y1006" s="109">
        <v>0</v>
      </c>
      <c r="Z1006" s="109">
        <v>0</v>
      </c>
      <c r="AA1006" s="109">
        <v>0</v>
      </c>
      <c r="AB1006" s="109">
        <v>0</v>
      </c>
      <c r="AC1006" s="109">
        <v>0</v>
      </c>
      <c r="AD1006" s="109">
        <v>0</v>
      </c>
      <c r="AE1006" s="109">
        <v>0</v>
      </c>
      <c r="AF1006" s="109">
        <v>0</v>
      </c>
      <c r="AG1006" s="109">
        <v>0</v>
      </c>
    </row>
    <row r="1007" spans="2:33" ht="15">
      <c r="B1007" s="109"/>
      <c r="C1007" s="109"/>
      <c r="D1007" s="109">
        <v>2020</v>
      </c>
      <c r="E1007" s="109"/>
      <c r="F1007" s="109"/>
      <c r="G1007" s="109"/>
      <c r="H1007" s="109"/>
      <c r="I1007" s="109"/>
      <c r="J1007" s="109"/>
      <c r="K1007" s="109"/>
      <c r="L1007" s="109"/>
      <c r="M1007" s="109"/>
      <c r="N1007" s="109"/>
      <c r="O1007" s="109"/>
      <c r="P1007" s="109"/>
      <c r="Q1007" s="109"/>
      <c r="R1007" s="109"/>
      <c r="S1007" s="109"/>
      <c r="T1007" s="109"/>
      <c r="U1007" s="109"/>
      <c r="V1007" s="109"/>
      <c r="W1007" s="109"/>
      <c r="X1007" s="109"/>
      <c r="Y1007" s="109"/>
      <c r="Z1007" s="109"/>
      <c r="AA1007" s="109"/>
      <c r="AB1007" s="109"/>
      <c r="AC1007" s="109"/>
      <c r="AD1007" s="109"/>
      <c r="AE1007" s="109"/>
      <c r="AF1007" s="109"/>
      <c r="AG1007" s="109"/>
    </row>
    <row r="1008" spans="2:33" ht="15">
      <c r="B1008" s="110" t="s">
        <v>712</v>
      </c>
      <c r="C1008" s="110" t="s">
        <v>713</v>
      </c>
      <c r="D1008" s="110">
        <v>2006</v>
      </c>
      <c r="E1008" s="110"/>
      <c r="F1008" s="110"/>
      <c r="G1008" s="110"/>
      <c r="H1008" s="110"/>
      <c r="I1008" s="110"/>
      <c r="J1008" s="110"/>
      <c r="K1008" s="110"/>
      <c r="L1008" s="110"/>
      <c r="M1008" s="110"/>
      <c r="N1008" s="110"/>
      <c r="O1008" s="110">
        <v>0</v>
      </c>
      <c r="P1008" s="110"/>
      <c r="Q1008" s="110"/>
      <c r="R1008" s="110"/>
      <c r="S1008" s="110"/>
      <c r="T1008" s="110">
        <v>0</v>
      </c>
      <c r="U1008" s="110"/>
      <c r="V1008" s="110"/>
      <c r="W1008" s="110"/>
      <c r="X1008" s="110"/>
      <c r="Y1008" s="110"/>
      <c r="Z1008" s="110"/>
      <c r="AA1008" s="110"/>
      <c r="AB1008" s="110"/>
      <c r="AC1008" s="110"/>
      <c r="AD1008" s="110"/>
      <c r="AE1008" s="110"/>
      <c r="AF1008" s="110"/>
      <c r="AG1008" s="110"/>
    </row>
    <row r="1009" spans="2:33" ht="15">
      <c r="B1009" s="110"/>
      <c r="C1009" s="110"/>
      <c r="D1009" s="110">
        <v>2007</v>
      </c>
      <c r="E1009" s="110"/>
      <c r="F1009" s="110">
        <v>2.5100000000000001E-3</v>
      </c>
      <c r="G1009" s="110"/>
      <c r="H1009" s="110"/>
      <c r="I1009" s="110"/>
      <c r="J1009" s="110"/>
      <c r="K1009" s="110"/>
      <c r="L1009" s="110">
        <v>0</v>
      </c>
      <c r="M1009" s="110"/>
      <c r="N1009" s="110"/>
      <c r="O1009" s="110">
        <v>0</v>
      </c>
      <c r="P1009" s="110"/>
      <c r="Q1009" s="110"/>
      <c r="R1009" s="110"/>
      <c r="S1009" s="110"/>
      <c r="T1009" s="110">
        <v>0</v>
      </c>
      <c r="U1009" s="110"/>
      <c r="V1009" s="110"/>
      <c r="W1009" s="110"/>
      <c r="X1009" s="110"/>
      <c r="Y1009" s="110"/>
      <c r="Z1009" s="110"/>
      <c r="AA1009" s="110"/>
      <c r="AB1009" s="110"/>
      <c r="AC1009" s="110"/>
      <c r="AD1009" s="110"/>
      <c r="AE1009" s="110">
        <v>0</v>
      </c>
      <c r="AF1009" s="110"/>
      <c r="AG1009" s="110"/>
    </row>
    <row r="1010" spans="2:33" ht="15">
      <c r="B1010" s="110"/>
      <c r="C1010" s="110"/>
      <c r="D1010" s="110">
        <v>2008</v>
      </c>
      <c r="E1010" s="110"/>
      <c r="F1010" s="110">
        <v>1.34E-3</v>
      </c>
      <c r="G1010" s="110"/>
      <c r="H1010" s="110"/>
      <c r="I1010" s="110"/>
      <c r="J1010" s="110">
        <v>0</v>
      </c>
      <c r="K1010" s="110"/>
      <c r="L1010" s="110">
        <v>0</v>
      </c>
      <c r="M1010" s="110"/>
      <c r="N1010" s="110"/>
      <c r="O1010" s="110">
        <v>0</v>
      </c>
      <c r="P1010" s="110">
        <v>0</v>
      </c>
      <c r="Q1010" s="110"/>
      <c r="R1010" s="110"/>
      <c r="S1010" s="110"/>
      <c r="T1010" s="110">
        <v>0</v>
      </c>
      <c r="U1010" s="110">
        <v>0</v>
      </c>
      <c r="V1010" s="110">
        <v>0</v>
      </c>
      <c r="W1010" s="110"/>
      <c r="X1010" s="110">
        <v>0</v>
      </c>
      <c r="Y1010" s="110"/>
      <c r="Z1010" s="110"/>
      <c r="AA1010" s="110"/>
      <c r="AB1010" s="110"/>
      <c r="AC1010" s="110"/>
      <c r="AD1010" s="110">
        <v>0</v>
      </c>
      <c r="AE1010" s="110">
        <v>0.37770999999999999</v>
      </c>
      <c r="AF1010" s="110"/>
      <c r="AG1010" s="110">
        <v>0</v>
      </c>
    </row>
    <row r="1011" spans="2:33" ht="15">
      <c r="B1011" s="110"/>
      <c r="C1011" s="110"/>
      <c r="D1011" s="110">
        <v>2009</v>
      </c>
      <c r="E1011" s="110">
        <v>2</v>
      </c>
      <c r="F1011" s="110">
        <v>0</v>
      </c>
      <c r="G1011" s="110"/>
      <c r="H1011" s="110">
        <v>0</v>
      </c>
      <c r="I1011" s="110"/>
      <c r="J1011" s="110"/>
      <c r="K1011" s="110"/>
      <c r="L1011" s="110">
        <v>0</v>
      </c>
      <c r="M1011" s="110"/>
      <c r="N1011" s="110"/>
      <c r="O1011" s="110">
        <v>0</v>
      </c>
      <c r="P1011" s="110"/>
      <c r="Q1011" s="110"/>
      <c r="R1011" s="110"/>
      <c r="S1011" s="110"/>
      <c r="T1011" s="110">
        <v>0</v>
      </c>
      <c r="U1011" s="110"/>
      <c r="V1011" s="110">
        <v>0</v>
      </c>
      <c r="W1011" s="110"/>
      <c r="X1011" s="110">
        <v>2.6700000000000001E-3</v>
      </c>
      <c r="Y1011" s="110">
        <v>0</v>
      </c>
      <c r="Z1011" s="110"/>
      <c r="AA1011" s="110"/>
      <c r="AB1011" s="110"/>
      <c r="AC1011" s="110">
        <v>0</v>
      </c>
      <c r="AD1011" s="110">
        <v>0</v>
      </c>
      <c r="AE1011" s="110">
        <v>8.5470000000000004E-2</v>
      </c>
      <c r="AF1011" s="110"/>
      <c r="AG1011" s="110">
        <v>0</v>
      </c>
    </row>
    <row r="1012" spans="2:33" ht="15">
      <c r="B1012" s="110"/>
      <c r="C1012" s="110"/>
      <c r="D1012" s="110">
        <v>2010</v>
      </c>
      <c r="E1012" s="110">
        <v>0</v>
      </c>
      <c r="F1012" s="110"/>
      <c r="G1012" s="110">
        <v>0</v>
      </c>
      <c r="H1012" s="110">
        <v>0</v>
      </c>
      <c r="I1012" s="110">
        <v>0</v>
      </c>
      <c r="J1012" s="110">
        <v>0</v>
      </c>
      <c r="K1012" s="110">
        <v>1.2800000000000001E-3</v>
      </c>
      <c r="L1012" s="110">
        <v>0</v>
      </c>
      <c r="M1012" s="110">
        <v>0</v>
      </c>
      <c r="N1012" s="110">
        <v>0</v>
      </c>
      <c r="O1012" s="110">
        <v>1.264E-2</v>
      </c>
      <c r="P1012" s="110">
        <v>0</v>
      </c>
      <c r="Q1012" s="110">
        <v>4.8799999999999998E-3</v>
      </c>
      <c r="R1012" s="110">
        <v>0</v>
      </c>
      <c r="S1012" s="110">
        <v>0</v>
      </c>
      <c r="T1012" s="110">
        <v>0</v>
      </c>
      <c r="U1012" s="110">
        <v>0</v>
      </c>
      <c r="V1012" s="110">
        <v>0</v>
      </c>
      <c r="W1012" s="110">
        <v>0</v>
      </c>
      <c r="X1012" s="110">
        <v>0</v>
      </c>
      <c r="Y1012" s="110">
        <v>0</v>
      </c>
      <c r="Z1012" s="110">
        <v>0</v>
      </c>
      <c r="AA1012" s="110">
        <v>0</v>
      </c>
      <c r="AB1012" s="110">
        <v>0</v>
      </c>
      <c r="AC1012" s="110">
        <v>0</v>
      </c>
      <c r="AD1012" s="110">
        <v>0</v>
      </c>
      <c r="AE1012" s="110">
        <v>0</v>
      </c>
      <c r="AF1012" s="110">
        <v>0</v>
      </c>
      <c r="AG1012" s="110">
        <v>6.1799999999999997E-3</v>
      </c>
    </row>
    <row r="1013" spans="2:33" ht="15">
      <c r="B1013" s="110"/>
      <c r="C1013" s="110"/>
      <c r="D1013" s="110">
        <v>2011</v>
      </c>
      <c r="E1013" s="110">
        <v>0</v>
      </c>
      <c r="F1013" s="110">
        <v>0</v>
      </c>
      <c r="G1013" s="110">
        <v>0</v>
      </c>
      <c r="H1013" s="110">
        <v>0</v>
      </c>
      <c r="I1013" s="110">
        <v>0</v>
      </c>
      <c r="J1013" s="110">
        <v>0</v>
      </c>
      <c r="K1013" s="110">
        <v>7.6800000000000002E-3</v>
      </c>
      <c r="L1013" s="110">
        <v>0</v>
      </c>
      <c r="M1013" s="110">
        <v>0</v>
      </c>
      <c r="N1013" s="110">
        <v>0</v>
      </c>
      <c r="O1013" s="110">
        <v>0</v>
      </c>
      <c r="P1013" s="110">
        <v>0</v>
      </c>
      <c r="Q1013" s="110">
        <v>1.175E-2</v>
      </c>
      <c r="R1013" s="110">
        <v>0</v>
      </c>
      <c r="S1013" s="110">
        <v>1.193E-2</v>
      </c>
      <c r="T1013" s="110">
        <v>0</v>
      </c>
      <c r="U1013" s="110">
        <v>7.3000000000000001E-3</v>
      </c>
      <c r="V1013" s="110">
        <v>0</v>
      </c>
      <c r="W1013" s="110">
        <v>0</v>
      </c>
      <c r="X1013" s="110">
        <v>0</v>
      </c>
      <c r="Y1013" s="110">
        <v>0</v>
      </c>
      <c r="Z1013" s="110">
        <v>0</v>
      </c>
      <c r="AA1013" s="110">
        <v>1.397E-2</v>
      </c>
      <c r="AB1013" s="110">
        <v>0</v>
      </c>
      <c r="AC1013" s="110">
        <v>6.3289999999999999E-2</v>
      </c>
      <c r="AD1013" s="110">
        <v>0</v>
      </c>
      <c r="AE1013" s="110">
        <v>0</v>
      </c>
      <c r="AF1013" s="110">
        <v>0</v>
      </c>
      <c r="AG1013" s="110">
        <v>0</v>
      </c>
    </row>
    <row r="1014" spans="2:33" ht="15">
      <c r="B1014" s="110"/>
      <c r="C1014" s="110"/>
      <c r="D1014" s="110">
        <v>2012</v>
      </c>
      <c r="E1014" s="110">
        <v>0</v>
      </c>
      <c r="F1014" s="110">
        <v>0</v>
      </c>
      <c r="G1014" s="110">
        <v>0</v>
      </c>
      <c r="H1014" s="110">
        <v>0</v>
      </c>
      <c r="I1014" s="110">
        <v>0</v>
      </c>
      <c r="J1014" s="110">
        <v>8.0000000000000002E-3</v>
      </c>
      <c r="K1014" s="110">
        <v>0</v>
      </c>
      <c r="L1014" s="110">
        <v>0</v>
      </c>
      <c r="M1014" s="110">
        <v>0</v>
      </c>
      <c r="N1014" s="110">
        <v>0</v>
      </c>
      <c r="O1014" s="110">
        <v>0</v>
      </c>
      <c r="P1014" s="110">
        <v>0</v>
      </c>
      <c r="Q1014" s="110">
        <v>0</v>
      </c>
      <c r="R1014" s="110">
        <v>0</v>
      </c>
      <c r="S1014" s="110">
        <v>1.1310000000000001E-2</v>
      </c>
      <c r="T1014" s="110">
        <v>0</v>
      </c>
      <c r="U1014" s="110">
        <v>1.0919999999999999E-2</v>
      </c>
      <c r="V1014" s="110"/>
      <c r="W1014" s="110">
        <v>0</v>
      </c>
      <c r="X1014" s="110">
        <v>0</v>
      </c>
      <c r="Y1014" s="110">
        <v>0</v>
      </c>
      <c r="Z1014" s="110">
        <v>0</v>
      </c>
      <c r="AA1014" s="110">
        <v>0</v>
      </c>
      <c r="AB1014" s="110">
        <v>0</v>
      </c>
      <c r="AC1014" s="110">
        <v>0</v>
      </c>
      <c r="AD1014" s="110">
        <v>0</v>
      </c>
      <c r="AE1014" s="110">
        <v>0</v>
      </c>
      <c r="AF1014" s="110">
        <v>0</v>
      </c>
      <c r="AG1014" s="110">
        <v>0</v>
      </c>
    </row>
    <row r="1015" spans="2:33" ht="15">
      <c r="B1015" s="110"/>
      <c r="C1015" s="110"/>
      <c r="D1015" s="110">
        <v>2013</v>
      </c>
      <c r="E1015" s="110">
        <v>0</v>
      </c>
      <c r="F1015" s="110">
        <v>0</v>
      </c>
      <c r="G1015" s="110">
        <v>0</v>
      </c>
      <c r="H1015" s="110">
        <v>0</v>
      </c>
      <c r="I1015" s="110">
        <v>0</v>
      </c>
      <c r="J1015" s="110">
        <v>0</v>
      </c>
      <c r="K1015" s="110">
        <v>2.5699999999999998E-3</v>
      </c>
      <c r="L1015" s="110">
        <v>0</v>
      </c>
      <c r="M1015" s="110">
        <v>0</v>
      </c>
      <c r="N1015" s="110">
        <v>0</v>
      </c>
      <c r="O1015" s="110">
        <v>0</v>
      </c>
      <c r="P1015" s="110">
        <v>0</v>
      </c>
      <c r="Q1015" s="110">
        <v>0</v>
      </c>
      <c r="R1015" s="110">
        <v>0</v>
      </c>
      <c r="S1015" s="110">
        <v>0</v>
      </c>
      <c r="T1015" s="110">
        <v>0</v>
      </c>
      <c r="U1015" s="110">
        <v>0</v>
      </c>
      <c r="V1015" s="110">
        <v>0</v>
      </c>
      <c r="W1015" s="110">
        <v>0</v>
      </c>
      <c r="X1015" s="110">
        <v>0</v>
      </c>
      <c r="Y1015" s="110">
        <v>0</v>
      </c>
      <c r="Z1015" s="110">
        <v>0</v>
      </c>
      <c r="AA1015" s="110">
        <v>0</v>
      </c>
      <c r="AB1015" s="110">
        <v>0</v>
      </c>
      <c r="AC1015" s="110">
        <v>4.3650000000000001E-2</v>
      </c>
      <c r="AD1015" s="110">
        <v>9.2700000000000005E-3</v>
      </c>
      <c r="AE1015" s="110">
        <v>0</v>
      </c>
      <c r="AF1015" s="110">
        <v>3.1669999999999997E-2</v>
      </c>
      <c r="AG1015" s="110">
        <v>0</v>
      </c>
    </row>
    <row r="1016" spans="2:33" ht="15">
      <c r="B1016" s="110"/>
      <c r="C1016" s="110"/>
      <c r="D1016" s="110">
        <v>2014</v>
      </c>
      <c r="E1016" s="110">
        <v>0</v>
      </c>
      <c r="F1016" s="110">
        <v>0</v>
      </c>
      <c r="G1016" s="110">
        <v>0.18975</v>
      </c>
      <c r="H1016" s="110">
        <v>0</v>
      </c>
      <c r="I1016" s="110">
        <v>0</v>
      </c>
      <c r="J1016" s="110">
        <v>0</v>
      </c>
      <c r="K1016" s="110">
        <v>7.6499999999999997E-3</v>
      </c>
      <c r="L1016" s="110">
        <v>0</v>
      </c>
      <c r="M1016" s="110">
        <v>0</v>
      </c>
      <c r="N1016" s="110">
        <v>0</v>
      </c>
      <c r="O1016" s="110">
        <v>0</v>
      </c>
      <c r="P1016" s="110">
        <v>0</v>
      </c>
      <c r="Q1016" s="110">
        <v>2.4299999999999999E-3</v>
      </c>
      <c r="R1016" s="110">
        <v>0</v>
      </c>
      <c r="S1016" s="110">
        <v>2.4119999999999999E-2</v>
      </c>
      <c r="T1016" s="110">
        <v>0</v>
      </c>
      <c r="U1016" s="110">
        <v>0</v>
      </c>
      <c r="V1016" s="110">
        <v>0</v>
      </c>
      <c r="W1016" s="110">
        <v>0</v>
      </c>
      <c r="X1016" s="110">
        <v>0</v>
      </c>
      <c r="Y1016" s="110">
        <v>0</v>
      </c>
      <c r="Z1016" s="110">
        <v>0</v>
      </c>
      <c r="AA1016" s="110">
        <v>0</v>
      </c>
      <c r="AB1016" s="110">
        <v>0</v>
      </c>
      <c r="AC1016" s="110">
        <v>1.4840000000000001E-2</v>
      </c>
      <c r="AD1016" s="110">
        <v>0</v>
      </c>
      <c r="AE1016" s="110">
        <v>0</v>
      </c>
      <c r="AF1016" s="110">
        <v>0.21875</v>
      </c>
      <c r="AG1016" s="110">
        <v>0</v>
      </c>
    </row>
    <row r="1017" spans="2:33" ht="15">
      <c r="B1017" s="110"/>
      <c r="C1017" s="110"/>
      <c r="D1017" s="110">
        <v>2015</v>
      </c>
      <c r="E1017" s="110">
        <v>0</v>
      </c>
      <c r="F1017" s="110">
        <v>0</v>
      </c>
      <c r="G1017" s="110">
        <v>0</v>
      </c>
      <c r="H1017" s="110">
        <v>0</v>
      </c>
      <c r="I1017" s="110">
        <v>0</v>
      </c>
      <c r="J1017" s="110">
        <v>4.8640000000000003E-2</v>
      </c>
      <c r="K1017" s="110">
        <v>7.62E-3</v>
      </c>
      <c r="L1017" s="110">
        <v>0</v>
      </c>
      <c r="M1017" s="110">
        <v>0</v>
      </c>
      <c r="N1017" s="110">
        <v>0</v>
      </c>
      <c r="O1017" s="110">
        <v>0</v>
      </c>
      <c r="P1017" s="110">
        <v>0</v>
      </c>
      <c r="Q1017" s="110">
        <v>2.3900000000000002E-3</v>
      </c>
      <c r="R1017" s="110">
        <v>0</v>
      </c>
      <c r="S1017" s="110">
        <v>0</v>
      </c>
      <c r="T1017" s="110">
        <v>0</v>
      </c>
      <c r="U1017" s="110">
        <v>3.4099999999999998E-3</v>
      </c>
      <c r="V1017" s="110">
        <v>0</v>
      </c>
      <c r="W1017" s="110">
        <v>0</v>
      </c>
      <c r="X1017" s="110">
        <v>0</v>
      </c>
      <c r="Y1017" s="110">
        <v>0</v>
      </c>
      <c r="Z1017" s="110">
        <v>0</v>
      </c>
      <c r="AA1017" s="110">
        <v>0</v>
      </c>
      <c r="AB1017" s="110">
        <v>0</v>
      </c>
      <c r="AC1017" s="110">
        <v>0</v>
      </c>
      <c r="AD1017" s="110">
        <v>0</v>
      </c>
      <c r="AE1017" s="110">
        <v>0</v>
      </c>
      <c r="AF1017" s="110">
        <v>0</v>
      </c>
      <c r="AG1017" s="110">
        <v>0</v>
      </c>
    </row>
    <row r="1018" spans="2:33" ht="15">
      <c r="B1018" s="110"/>
      <c r="C1018" s="110"/>
      <c r="D1018" s="110">
        <v>2016</v>
      </c>
      <c r="E1018" s="110">
        <v>0</v>
      </c>
      <c r="F1018" s="110">
        <v>0</v>
      </c>
      <c r="G1018" s="110">
        <v>0</v>
      </c>
      <c r="H1018" s="110">
        <v>0</v>
      </c>
      <c r="I1018" s="110">
        <v>0</v>
      </c>
      <c r="J1018" s="110"/>
      <c r="K1018" s="110">
        <v>0</v>
      </c>
      <c r="L1018" s="110">
        <v>0.1346</v>
      </c>
      <c r="M1018" s="110">
        <v>0</v>
      </c>
      <c r="N1018" s="110">
        <v>0</v>
      </c>
      <c r="O1018" s="110">
        <v>0</v>
      </c>
      <c r="P1018" s="110">
        <v>0</v>
      </c>
      <c r="Q1018" s="110">
        <v>0</v>
      </c>
      <c r="R1018" s="110">
        <v>0</v>
      </c>
      <c r="S1018" s="110">
        <v>0</v>
      </c>
      <c r="T1018" s="110">
        <v>0</v>
      </c>
      <c r="U1018" s="110">
        <v>0</v>
      </c>
      <c r="V1018" s="110">
        <v>0</v>
      </c>
      <c r="W1018" s="110">
        <v>0</v>
      </c>
      <c r="X1018" s="110">
        <v>0</v>
      </c>
      <c r="Y1018" s="110">
        <v>0</v>
      </c>
      <c r="Z1018" s="110">
        <v>0</v>
      </c>
      <c r="AA1018" s="110">
        <v>0</v>
      </c>
      <c r="AB1018" s="110">
        <v>0</v>
      </c>
      <c r="AC1018" s="110">
        <v>0</v>
      </c>
      <c r="AD1018" s="110">
        <v>0</v>
      </c>
      <c r="AE1018" s="110">
        <v>0</v>
      </c>
      <c r="AF1018" s="110">
        <v>2.8889999999999999E-2</v>
      </c>
      <c r="AG1018" s="110">
        <v>0</v>
      </c>
    </row>
    <row r="1019" spans="2:33" ht="15">
      <c r="B1019" s="110"/>
      <c r="C1019" s="110"/>
      <c r="D1019" s="110">
        <v>2017</v>
      </c>
      <c r="E1019" s="110">
        <v>0</v>
      </c>
      <c r="F1019" s="110">
        <v>0</v>
      </c>
      <c r="G1019" s="110">
        <v>0</v>
      </c>
      <c r="H1019" s="110">
        <v>0</v>
      </c>
      <c r="I1019" s="110">
        <v>0</v>
      </c>
      <c r="J1019" s="110">
        <v>0</v>
      </c>
      <c r="K1019" s="110">
        <v>0</v>
      </c>
      <c r="L1019" s="110">
        <v>0</v>
      </c>
      <c r="M1019" s="110">
        <v>0</v>
      </c>
      <c r="N1019" s="110">
        <v>0</v>
      </c>
      <c r="O1019" s="110">
        <v>0</v>
      </c>
      <c r="P1019" s="110">
        <v>0</v>
      </c>
      <c r="Q1019" s="110">
        <v>0</v>
      </c>
      <c r="R1019" s="110">
        <v>0</v>
      </c>
      <c r="S1019" s="110">
        <v>0</v>
      </c>
      <c r="T1019" s="110">
        <v>0</v>
      </c>
      <c r="U1019" s="110">
        <v>0</v>
      </c>
      <c r="V1019" s="110">
        <v>0</v>
      </c>
      <c r="W1019" s="110">
        <v>0</v>
      </c>
      <c r="X1019" s="110">
        <v>0</v>
      </c>
      <c r="Y1019" s="110">
        <v>0</v>
      </c>
      <c r="Z1019" s="110">
        <v>0</v>
      </c>
      <c r="AA1019" s="110">
        <v>1.8720000000000001E-2</v>
      </c>
      <c r="AB1019" s="110">
        <v>0</v>
      </c>
      <c r="AC1019" s="110">
        <v>1.5270000000000001E-2</v>
      </c>
      <c r="AD1019" s="110">
        <v>0</v>
      </c>
      <c r="AE1019" s="110">
        <v>0</v>
      </c>
      <c r="AF1019" s="110">
        <v>0</v>
      </c>
      <c r="AG1019" s="110">
        <v>0</v>
      </c>
    </row>
    <row r="1020" spans="2:33" ht="15">
      <c r="B1020" s="110"/>
      <c r="C1020" s="110"/>
      <c r="D1020" s="110">
        <v>2018</v>
      </c>
      <c r="E1020" s="110">
        <v>0</v>
      </c>
      <c r="F1020" s="110">
        <v>0</v>
      </c>
      <c r="G1020" s="110">
        <v>0</v>
      </c>
      <c r="H1020" s="110">
        <v>0</v>
      </c>
      <c r="I1020" s="110">
        <v>0</v>
      </c>
      <c r="J1020" s="110">
        <v>0</v>
      </c>
      <c r="K1020" s="110">
        <v>6.1500000000000001E-3</v>
      </c>
      <c r="L1020" s="110">
        <v>0</v>
      </c>
      <c r="M1020" s="110">
        <v>1.1764699999999999</v>
      </c>
      <c r="N1020" s="110">
        <v>0</v>
      </c>
      <c r="O1020" s="110">
        <v>5.8399999999999997E-3</v>
      </c>
      <c r="P1020" s="110">
        <v>0</v>
      </c>
      <c r="Q1020" s="110">
        <v>0</v>
      </c>
      <c r="R1020" s="110">
        <v>0</v>
      </c>
      <c r="S1020" s="110">
        <v>0</v>
      </c>
      <c r="T1020" s="110">
        <v>0</v>
      </c>
      <c r="U1020" s="110">
        <v>5.9229999999999998E-2</v>
      </c>
      <c r="V1020" s="110">
        <v>0</v>
      </c>
      <c r="W1020" s="110">
        <v>0</v>
      </c>
      <c r="X1020" s="110">
        <v>0</v>
      </c>
      <c r="Y1020" s="110">
        <v>0</v>
      </c>
      <c r="Z1020" s="110">
        <v>0</v>
      </c>
      <c r="AA1020" s="110">
        <v>1.8200000000000001E-2</v>
      </c>
      <c r="AB1020" s="110">
        <v>0</v>
      </c>
      <c r="AC1020" s="110">
        <v>1.5820000000000001E-2</v>
      </c>
      <c r="AD1020" s="110">
        <v>0</v>
      </c>
      <c r="AE1020" s="110">
        <v>0</v>
      </c>
      <c r="AF1020" s="110">
        <v>0</v>
      </c>
      <c r="AG1020" s="110">
        <v>0</v>
      </c>
    </row>
    <row r="1021" spans="2:33" ht="15">
      <c r="B1021" s="110"/>
      <c r="C1021" s="110"/>
      <c r="D1021" s="110">
        <v>2019</v>
      </c>
      <c r="E1021" s="110">
        <v>8.4700000000000001E-3</v>
      </c>
      <c r="F1021" s="110">
        <v>0</v>
      </c>
      <c r="G1021" s="110">
        <v>0</v>
      </c>
      <c r="H1021" s="110">
        <v>0</v>
      </c>
      <c r="I1021" s="110">
        <v>0</v>
      </c>
      <c r="J1021" s="110">
        <v>7.3400000000000002E-3</v>
      </c>
      <c r="K1021" s="110">
        <v>6.0699999999999999E-3</v>
      </c>
      <c r="L1021" s="110">
        <v>0</v>
      </c>
      <c r="M1021" s="110">
        <v>0</v>
      </c>
      <c r="N1021" s="110">
        <v>0</v>
      </c>
      <c r="O1021" s="110">
        <v>0</v>
      </c>
      <c r="P1021" s="110">
        <v>0</v>
      </c>
      <c r="Q1021" s="110">
        <v>0</v>
      </c>
      <c r="R1021" s="110">
        <v>0</v>
      </c>
      <c r="S1021" s="110">
        <v>0</v>
      </c>
      <c r="T1021" s="110">
        <v>0</v>
      </c>
      <c r="U1021" s="110">
        <v>0</v>
      </c>
      <c r="V1021" s="110">
        <v>0</v>
      </c>
      <c r="W1021" s="110">
        <v>0</v>
      </c>
      <c r="X1021" s="110">
        <v>0</v>
      </c>
      <c r="Y1021" s="110">
        <v>0</v>
      </c>
      <c r="Z1021" s="110">
        <v>0</v>
      </c>
      <c r="AA1021" s="110">
        <v>0</v>
      </c>
      <c r="AB1021" s="110">
        <v>0</v>
      </c>
      <c r="AC1021" s="110">
        <v>0</v>
      </c>
      <c r="AD1021" s="110">
        <v>0</v>
      </c>
      <c r="AE1021" s="110">
        <v>0.55052999999999996</v>
      </c>
      <c r="AF1021" s="110">
        <v>0.10768</v>
      </c>
      <c r="AG1021" s="110">
        <v>0</v>
      </c>
    </row>
    <row r="1022" spans="2:33" ht="15">
      <c r="B1022" s="110"/>
      <c r="C1022" s="110"/>
      <c r="D1022" s="110">
        <v>2020</v>
      </c>
      <c r="E1022" s="110"/>
      <c r="F1022" s="110"/>
      <c r="G1022" s="110"/>
      <c r="H1022" s="110"/>
      <c r="I1022" s="110"/>
      <c r="J1022" s="110"/>
      <c r="K1022" s="110"/>
      <c r="L1022" s="110"/>
      <c r="M1022" s="110"/>
      <c r="N1022" s="110"/>
      <c r="O1022" s="110"/>
      <c r="P1022" s="110"/>
      <c r="Q1022" s="110"/>
      <c r="R1022" s="110"/>
      <c r="S1022" s="110"/>
      <c r="T1022" s="110"/>
      <c r="U1022" s="110"/>
      <c r="V1022" s="110"/>
      <c r="W1022" s="110"/>
      <c r="X1022" s="110"/>
      <c r="Y1022" s="110"/>
      <c r="Z1022" s="110"/>
      <c r="AA1022" s="110"/>
      <c r="AB1022" s="110"/>
      <c r="AC1022" s="110"/>
      <c r="AD1022" s="110"/>
      <c r="AE1022" s="110"/>
      <c r="AF1022" s="110"/>
      <c r="AG1022" s="110"/>
    </row>
    <row r="1023" spans="2:33" ht="15">
      <c r="B1023" s="109" t="s">
        <v>714</v>
      </c>
      <c r="C1023" s="109" t="s">
        <v>715</v>
      </c>
      <c r="D1023" s="109">
        <v>2006</v>
      </c>
      <c r="E1023" s="109"/>
      <c r="F1023" s="109"/>
      <c r="G1023" s="109"/>
      <c r="H1023" s="109"/>
      <c r="I1023" s="109"/>
      <c r="J1023" s="109"/>
      <c r="K1023" s="109"/>
      <c r="L1023" s="109"/>
      <c r="M1023" s="109"/>
      <c r="N1023" s="109"/>
      <c r="O1023" s="109">
        <v>5.5730000000000002E-2</v>
      </c>
      <c r="P1023" s="109"/>
      <c r="Q1023" s="109"/>
      <c r="R1023" s="109"/>
      <c r="S1023" s="109"/>
      <c r="T1023" s="109">
        <v>0</v>
      </c>
      <c r="U1023" s="109"/>
      <c r="V1023" s="109"/>
      <c r="W1023" s="109"/>
      <c r="X1023" s="109"/>
      <c r="Y1023" s="109"/>
      <c r="Z1023" s="109"/>
      <c r="AA1023" s="109"/>
      <c r="AB1023" s="109"/>
      <c r="AC1023" s="109"/>
      <c r="AD1023" s="109"/>
      <c r="AE1023" s="109"/>
      <c r="AF1023" s="109"/>
      <c r="AG1023" s="109"/>
    </row>
    <row r="1024" spans="2:33" ht="15">
      <c r="B1024" s="109"/>
      <c r="C1024" s="109"/>
      <c r="D1024" s="109">
        <v>2007</v>
      </c>
      <c r="E1024" s="109"/>
      <c r="F1024" s="109">
        <v>1.41E-3</v>
      </c>
      <c r="G1024" s="109"/>
      <c r="H1024" s="109"/>
      <c r="I1024" s="109"/>
      <c r="J1024" s="109"/>
      <c r="K1024" s="109"/>
      <c r="L1024" s="109">
        <v>2.325E-2</v>
      </c>
      <c r="M1024" s="109"/>
      <c r="N1024" s="109"/>
      <c r="O1024" s="109">
        <v>6.8900000000000003E-2</v>
      </c>
      <c r="P1024" s="109"/>
      <c r="Q1024" s="109"/>
      <c r="R1024" s="109"/>
      <c r="S1024" s="109"/>
      <c r="T1024" s="109">
        <v>0</v>
      </c>
      <c r="U1024" s="109"/>
      <c r="V1024" s="109"/>
      <c r="W1024" s="109"/>
      <c r="X1024" s="109"/>
      <c r="Y1024" s="109"/>
      <c r="Z1024" s="109"/>
      <c r="AA1024" s="109"/>
      <c r="AB1024" s="109"/>
      <c r="AC1024" s="109"/>
      <c r="AD1024" s="109"/>
      <c r="AE1024" s="109">
        <v>9.4219999999999998E-2</v>
      </c>
      <c r="AF1024" s="109"/>
      <c r="AG1024" s="109"/>
    </row>
    <row r="1025" spans="2:33" ht="15">
      <c r="B1025" s="109"/>
      <c r="C1025" s="109"/>
      <c r="D1025" s="109">
        <v>2008</v>
      </c>
      <c r="E1025" s="109"/>
      <c r="F1025" s="109">
        <v>1.15E-3</v>
      </c>
      <c r="G1025" s="109"/>
      <c r="H1025" s="109"/>
      <c r="I1025" s="109"/>
      <c r="J1025" s="109">
        <v>1.8E-3</v>
      </c>
      <c r="K1025" s="109"/>
      <c r="L1025" s="109">
        <v>6.6860000000000003E-2</v>
      </c>
      <c r="M1025" s="109"/>
      <c r="N1025" s="109"/>
      <c r="O1025" s="109">
        <v>1.2999999999999999E-4</v>
      </c>
      <c r="P1025" s="109">
        <v>0</v>
      </c>
      <c r="Q1025" s="109"/>
      <c r="R1025" s="109"/>
      <c r="S1025" s="109"/>
      <c r="T1025" s="109">
        <v>0</v>
      </c>
      <c r="U1025" s="109">
        <v>1E-4</v>
      </c>
      <c r="V1025" s="109">
        <v>0</v>
      </c>
      <c r="W1025" s="109"/>
      <c r="X1025" s="109">
        <v>2.0999999999999999E-3</v>
      </c>
      <c r="Y1025" s="109"/>
      <c r="Z1025" s="109"/>
      <c r="AA1025" s="109"/>
      <c r="AB1025" s="109"/>
      <c r="AC1025" s="109"/>
      <c r="AD1025" s="109">
        <v>2.7E-4</v>
      </c>
      <c r="AE1025" s="109">
        <v>9.4420000000000004E-2</v>
      </c>
      <c r="AF1025" s="109"/>
      <c r="AG1025" s="109">
        <v>1.0000000000000001E-5</v>
      </c>
    </row>
    <row r="1026" spans="2:33" ht="15">
      <c r="B1026" s="109"/>
      <c r="C1026" s="109"/>
      <c r="D1026" s="109">
        <v>2009</v>
      </c>
      <c r="E1026" s="109">
        <v>6</v>
      </c>
      <c r="F1026" s="109">
        <v>2.7999999999999998E-4</v>
      </c>
      <c r="G1026" s="109"/>
      <c r="H1026" s="109">
        <v>8.0299999999999996E-2</v>
      </c>
      <c r="I1026" s="109"/>
      <c r="J1026" s="109"/>
      <c r="K1026" s="109"/>
      <c r="L1026" s="109">
        <v>3.4520000000000002E-2</v>
      </c>
      <c r="M1026" s="109"/>
      <c r="N1026" s="109"/>
      <c r="O1026" s="109">
        <v>9.0000000000000006E-5</v>
      </c>
      <c r="P1026" s="109"/>
      <c r="Q1026" s="109"/>
      <c r="R1026" s="109"/>
      <c r="S1026" s="109"/>
      <c r="T1026" s="109">
        <v>6.1760000000000002E-2</v>
      </c>
      <c r="U1026" s="109"/>
      <c r="V1026" s="109">
        <v>0</v>
      </c>
      <c r="W1026" s="109"/>
      <c r="X1026" s="109">
        <v>0</v>
      </c>
      <c r="Y1026" s="109">
        <v>6.0000000000000002E-5</v>
      </c>
      <c r="Z1026" s="109"/>
      <c r="AA1026" s="109"/>
      <c r="AB1026" s="109"/>
      <c r="AC1026" s="109">
        <v>2.7499999999999998E-3</v>
      </c>
      <c r="AD1026" s="109">
        <v>1.7000000000000001E-4</v>
      </c>
      <c r="AE1026" s="109">
        <v>8.5470000000000004E-2</v>
      </c>
      <c r="AF1026" s="109"/>
      <c r="AG1026" s="109">
        <v>3.7599999999999999E-3</v>
      </c>
    </row>
    <row r="1027" spans="2:33" ht="15">
      <c r="B1027" s="109"/>
      <c r="C1027" s="109"/>
      <c r="D1027" s="109">
        <v>2010</v>
      </c>
      <c r="E1027" s="109">
        <v>1.9099999999999999E-2</v>
      </c>
      <c r="F1027" s="109"/>
      <c r="G1027" s="109">
        <v>0</v>
      </c>
      <c r="H1027" s="109">
        <v>1.975E-2</v>
      </c>
      <c r="I1027" s="109">
        <v>0</v>
      </c>
      <c r="J1027" s="109">
        <v>4.0559999999999999E-2</v>
      </c>
      <c r="K1027" s="109">
        <v>5.1399999999999996E-3</v>
      </c>
      <c r="L1027" s="109">
        <v>1.6670000000000001E-2</v>
      </c>
      <c r="M1027" s="109">
        <v>0</v>
      </c>
      <c r="N1027" s="109">
        <v>0</v>
      </c>
      <c r="O1027" s="109">
        <v>7.5850000000000001E-2</v>
      </c>
      <c r="P1027" s="109">
        <v>0</v>
      </c>
      <c r="Q1027" s="109">
        <v>2.4389999999999998E-2</v>
      </c>
      <c r="R1027" s="109">
        <v>0.11834</v>
      </c>
      <c r="S1027" s="109">
        <v>0.34016999999999997</v>
      </c>
      <c r="T1027" s="109">
        <v>0</v>
      </c>
      <c r="U1027" s="109">
        <v>2.1399999999999999E-2</v>
      </c>
      <c r="V1027" s="109">
        <v>0</v>
      </c>
      <c r="W1027" s="109">
        <v>0</v>
      </c>
      <c r="X1027" s="109">
        <v>0</v>
      </c>
      <c r="Y1027" s="109">
        <v>1.4919999999999999E-2</v>
      </c>
      <c r="Z1027" s="109">
        <v>0</v>
      </c>
      <c r="AA1027" s="109">
        <v>0.17852999999999999</v>
      </c>
      <c r="AB1027" s="109">
        <v>9.2329999999999995E-2</v>
      </c>
      <c r="AC1027" s="109">
        <v>0.16968</v>
      </c>
      <c r="AD1027" s="109">
        <v>2.1180000000000001E-2</v>
      </c>
      <c r="AE1027" s="109">
        <v>9.3299999999999994E-2</v>
      </c>
      <c r="AF1027" s="109">
        <v>0.18173</v>
      </c>
      <c r="AG1027" s="109">
        <v>8.2400000000000008E-3</v>
      </c>
    </row>
    <row r="1028" spans="2:33" ht="15">
      <c r="B1028" s="109"/>
      <c r="C1028" s="109"/>
      <c r="D1028" s="109">
        <v>2011</v>
      </c>
      <c r="E1028" s="109">
        <v>2.9909999999999999E-2</v>
      </c>
      <c r="F1028" s="109">
        <v>3.492E-2</v>
      </c>
      <c r="G1028" s="109">
        <v>0.6109</v>
      </c>
      <c r="H1028" s="109">
        <v>8.4589999999999999E-2</v>
      </c>
      <c r="I1028" s="109">
        <v>0</v>
      </c>
      <c r="J1028" s="109">
        <v>4.0649999999999999E-2</v>
      </c>
      <c r="K1028" s="109">
        <v>5.1200000000000004E-3</v>
      </c>
      <c r="L1028" s="109">
        <v>4.9540000000000001E-2</v>
      </c>
      <c r="M1028" s="109">
        <v>0</v>
      </c>
      <c r="N1028" s="109">
        <v>0</v>
      </c>
      <c r="O1028" s="109">
        <v>3.0890000000000001E-2</v>
      </c>
      <c r="P1028" s="109">
        <v>8.4320000000000006E-2</v>
      </c>
      <c r="Q1028" s="109">
        <v>1.6449999999999999E-2</v>
      </c>
      <c r="R1028" s="109">
        <v>0</v>
      </c>
      <c r="S1028" s="109">
        <v>0.35798000000000002</v>
      </c>
      <c r="T1028" s="109">
        <v>0</v>
      </c>
      <c r="U1028" s="109">
        <v>7.3000000000000001E-3</v>
      </c>
      <c r="V1028" s="109">
        <v>0</v>
      </c>
      <c r="W1028" s="109">
        <v>0</v>
      </c>
      <c r="X1028" s="109">
        <v>0</v>
      </c>
      <c r="Y1028" s="109">
        <v>0</v>
      </c>
      <c r="Z1028" s="109">
        <v>0</v>
      </c>
      <c r="AA1028" s="109">
        <v>0.1537</v>
      </c>
      <c r="AB1028" s="109">
        <v>6.5490000000000007E-2</v>
      </c>
      <c r="AC1028" s="109">
        <v>0.12658</v>
      </c>
      <c r="AD1028" s="109">
        <v>1.031E-2</v>
      </c>
      <c r="AE1028" s="109">
        <v>0</v>
      </c>
      <c r="AF1028" s="109">
        <v>9.6339999999999995E-2</v>
      </c>
      <c r="AG1028" s="109">
        <v>2.0300000000000001E-3</v>
      </c>
    </row>
    <row r="1029" spans="2:33" ht="15">
      <c r="B1029" s="109"/>
      <c r="C1029" s="109"/>
      <c r="D1029" s="109">
        <v>2012</v>
      </c>
      <c r="E1029" s="109">
        <v>4.8779999999999997E-2</v>
      </c>
      <c r="F1029" s="109">
        <v>1.172E-2</v>
      </c>
      <c r="G1029" s="109">
        <v>0.39752999999999999</v>
      </c>
      <c r="H1029" s="109">
        <v>1.2840000000000001E-2</v>
      </c>
      <c r="I1029" s="109">
        <v>0</v>
      </c>
      <c r="J1029" s="109">
        <v>4.8000000000000001E-2</v>
      </c>
      <c r="K1029" s="109">
        <v>1.1480000000000001E-2</v>
      </c>
      <c r="L1029" s="109">
        <v>1.6789999999999999E-2</v>
      </c>
      <c r="M1029" s="109">
        <v>0</v>
      </c>
      <c r="N1029" s="109">
        <v>0</v>
      </c>
      <c r="O1029" s="109">
        <v>1.8530000000000001E-2</v>
      </c>
      <c r="P1029" s="109">
        <v>0</v>
      </c>
      <c r="Q1029" s="109">
        <v>7.0800000000000004E-3</v>
      </c>
      <c r="R1029" s="109">
        <v>0.22033</v>
      </c>
      <c r="S1029" s="109">
        <v>0.45252999999999999</v>
      </c>
      <c r="T1029" s="109">
        <v>0</v>
      </c>
      <c r="U1029" s="109">
        <v>7.28E-3</v>
      </c>
      <c r="V1029" s="109"/>
      <c r="W1029" s="109">
        <v>0</v>
      </c>
      <c r="X1029" s="109">
        <v>0</v>
      </c>
      <c r="Y1029" s="109">
        <v>0</v>
      </c>
      <c r="Z1029" s="109">
        <v>0</v>
      </c>
      <c r="AA1029" s="109">
        <v>0.14080000000000001</v>
      </c>
      <c r="AB1029" s="109">
        <v>3.4079999999999999E-2</v>
      </c>
      <c r="AC1029" s="109">
        <v>0.13591</v>
      </c>
      <c r="AD1029" s="109">
        <v>0</v>
      </c>
      <c r="AE1029" s="109">
        <v>0</v>
      </c>
      <c r="AF1029" s="109">
        <v>0.22181000000000001</v>
      </c>
      <c r="AG1029" s="109">
        <v>2E-3</v>
      </c>
    </row>
    <row r="1030" spans="2:33" ht="15">
      <c r="B1030" s="109"/>
      <c r="C1030" s="109"/>
      <c r="D1030" s="109">
        <v>2013</v>
      </c>
      <c r="E1030" s="109">
        <v>6.8019999999999997E-2</v>
      </c>
      <c r="F1030" s="109">
        <v>0</v>
      </c>
      <c r="G1030" s="109">
        <v>0.14210999999999999</v>
      </c>
      <c r="H1030" s="109">
        <v>2.528E-2</v>
      </c>
      <c r="I1030" s="109">
        <v>0</v>
      </c>
      <c r="J1030" s="109">
        <v>3.1870000000000002E-2</v>
      </c>
      <c r="K1030" s="109">
        <v>5.1399999999999996E-3</v>
      </c>
      <c r="L1030" s="109">
        <v>0</v>
      </c>
      <c r="M1030" s="109">
        <v>0</v>
      </c>
      <c r="N1030" s="109">
        <v>0</v>
      </c>
      <c r="O1030" s="109">
        <v>5.8700000000000002E-3</v>
      </c>
      <c r="P1030" s="109">
        <v>0</v>
      </c>
      <c r="Q1030" s="109">
        <v>1.196E-2</v>
      </c>
      <c r="R1030" s="109">
        <v>6.0049999999999999E-2</v>
      </c>
      <c r="S1030" s="109">
        <v>0.18542</v>
      </c>
      <c r="T1030" s="109">
        <v>0</v>
      </c>
      <c r="U1030" s="109">
        <v>1.0449999999999999E-2</v>
      </c>
      <c r="V1030" s="109">
        <v>0</v>
      </c>
      <c r="W1030" s="109">
        <v>0</v>
      </c>
      <c r="X1030" s="109">
        <v>0</v>
      </c>
      <c r="Y1030" s="109">
        <v>6.2429999999999999E-2</v>
      </c>
      <c r="Z1030" s="109">
        <v>2.6089999999999999E-2</v>
      </c>
      <c r="AA1030" s="109">
        <v>5.8099999999999999E-2</v>
      </c>
      <c r="AB1030" s="109">
        <v>0.10099</v>
      </c>
      <c r="AC1030" s="109">
        <v>7.2760000000000005E-2</v>
      </c>
      <c r="AD1030" s="109">
        <v>0</v>
      </c>
      <c r="AE1030" s="109">
        <v>0</v>
      </c>
      <c r="AF1030" s="109">
        <v>9.5019999999999993E-2</v>
      </c>
      <c r="AG1030" s="109">
        <v>2E-3</v>
      </c>
    </row>
    <row r="1031" spans="2:33" ht="15">
      <c r="B1031" s="109"/>
      <c r="C1031" s="109"/>
      <c r="D1031" s="109">
        <v>2014</v>
      </c>
      <c r="E1031" s="109">
        <v>6.7430000000000004E-2</v>
      </c>
      <c r="F1031" s="109">
        <v>1.1939999999999999E-2</v>
      </c>
      <c r="G1031" s="109">
        <v>0.33206000000000002</v>
      </c>
      <c r="H1031" s="109">
        <v>7.4359999999999996E-2</v>
      </c>
      <c r="I1031" s="109">
        <v>0</v>
      </c>
      <c r="J1031" s="109">
        <v>0</v>
      </c>
      <c r="K1031" s="109">
        <v>3.82E-3</v>
      </c>
      <c r="L1031" s="109">
        <v>1.67E-2</v>
      </c>
      <c r="M1031" s="109">
        <v>0</v>
      </c>
      <c r="N1031" s="109">
        <v>0</v>
      </c>
      <c r="O1031" s="109">
        <v>2.3009999999999999E-2</v>
      </c>
      <c r="P1031" s="109">
        <v>2.802E-2</v>
      </c>
      <c r="Q1031" s="109">
        <v>1.9460000000000002E-2</v>
      </c>
      <c r="R1031" s="109">
        <v>0.19678999999999999</v>
      </c>
      <c r="S1031" s="109">
        <v>0.16889000000000001</v>
      </c>
      <c r="T1031" s="109">
        <v>0</v>
      </c>
      <c r="U1031" s="109">
        <v>3.5100000000000001E-3</v>
      </c>
      <c r="V1031" s="109">
        <v>0</v>
      </c>
      <c r="W1031" s="109">
        <v>0</v>
      </c>
      <c r="X1031" s="109">
        <v>0</v>
      </c>
      <c r="Y1031" s="109">
        <v>0</v>
      </c>
      <c r="Z1031" s="109">
        <v>0</v>
      </c>
      <c r="AA1031" s="109">
        <v>4.4740000000000002E-2</v>
      </c>
      <c r="AB1031" s="109">
        <v>0.30024000000000001</v>
      </c>
      <c r="AC1031" s="109">
        <v>1.4840000000000001E-2</v>
      </c>
      <c r="AD1031" s="109">
        <v>0</v>
      </c>
      <c r="AE1031" s="109">
        <v>0</v>
      </c>
      <c r="AF1031" s="109">
        <v>0.15625</v>
      </c>
      <c r="AG1031" s="109">
        <v>1.9599999999999999E-3</v>
      </c>
    </row>
    <row r="1032" spans="2:33" ht="15">
      <c r="B1032" s="109"/>
      <c r="C1032" s="109"/>
      <c r="D1032" s="109">
        <v>2015</v>
      </c>
      <c r="E1032" s="109">
        <v>6.7040000000000002E-2</v>
      </c>
      <c r="F1032" s="109">
        <v>0</v>
      </c>
      <c r="G1032" s="109">
        <v>0.18435000000000001</v>
      </c>
      <c r="H1032" s="109">
        <v>4.292E-2</v>
      </c>
      <c r="I1032" s="109">
        <v>0</v>
      </c>
      <c r="J1032" s="109">
        <v>3.243E-2</v>
      </c>
      <c r="K1032" s="109">
        <v>1.0160000000000001E-2</v>
      </c>
      <c r="L1032" s="109">
        <v>0</v>
      </c>
      <c r="M1032" s="109">
        <v>0</v>
      </c>
      <c r="N1032" s="109">
        <v>0.10002</v>
      </c>
      <c r="O1032" s="109">
        <v>1.171E-2</v>
      </c>
      <c r="P1032" s="109">
        <v>0</v>
      </c>
      <c r="Q1032" s="109">
        <v>1.1990000000000001E-2</v>
      </c>
      <c r="R1032" s="109">
        <v>6.5129999999999993E-2</v>
      </c>
      <c r="S1032" s="109">
        <v>8.3330000000000001E-2</v>
      </c>
      <c r="T1032" s="109">
        <v>0</v>
      </c>
      <c r="U1032" s="109">
        <v>2.0459999999999999E-2</v>
      </c>
      <c r="V1032" s="109">
        <v>0</v>
      </c>
      <c r="W1032" s="109">
        <v>0</v>
      </c>
      <c r="X1032" s="109">
        <v>0</v>
      </c>
      <c r="Y1032" s="109">
        <v>6.8700000000000002E-3</v>
      </c>
      <c r="Z1032" s="109">
        <v>0</v>
      </c>
      <c r="AA1032" s="109">
        <v>2.7470000000000001E-2</v>
      </c>
      <c r="AB1032" s="109">
        <v>0</v>
      </c>
      <c r="AC1032" s="109">
        <v>7.2849999999999998E-2</v>
      </c>
      <c r="AD1032" s="109">
        <v>8.8400000000000006E-3</v>
      </c>
      <c r="AE1032" s="109">
        <v>0</v>
      </c>
      <c r="AF1032" s="109">
        <v>0.11564000000000001</v>
      </c>
      <c r="AG1032" s="109">
        <v>3.7599999999999999E-3</v>
      </c>
    </row>
    <row r="1033" spans="2:33" ht="15">
      <c r="B1033" s="109"/>
      <c r="C1033" s="109"/>
      <c r="D1033" s="109">
        <v>2016</v>
      </c>
      <c r="E1033" s="109">
        <v>0.12392</v>
      </c>
      <c r="F1033" s="109">
        <v>0</v>
      </c>
      <c r="G1033" s="109">
        <v>0.18439</v>
      </c>
      <c r="H1033" s="109">
        <v>1.1950000000000001E-2</v>
      </c>
      <c r="I1033" s="109">
        <v>0</v>
      </c>
      <c r="J1033" s="109">
        <v>4.761E-2</v>
      </c>
      <c r="K1033" s="109">
        <v>7.4700000000000001E-3</v>
      </c>
      <c r="L1033" s="109">
        <v>6.7299999999999999E-2</v>
      </c>
      <c r="M1033" s="109">
        <v>0</v>
      </c>
      <c r="N1033" s="109">
        <v>0.10390000000000001</v>
      </c>
      <c r="O1033" s="109">
        <v>5.8900000000000003E-3</v>
      </c>
      <c r="P1033" s="109">
        <v>0</v>
      </c>
      <c r="Q1033" s="109">
        <v>2.0240000000000001E-2</v>
      </c>
      <c r="R1033" s="109">
        <v>6.4640000000000003E-2</v>
      </c>
      <c r="S1033" s="109">
        <v>0.20197999999999999</v>
      </c>
      <c r="T1033" s="109">
        <v>0</v>
      </c>
      <c r="U1033" s="109">
        <v>9.2399999999999999E-3</v>
      </c>
      <c r="V1033" s="109">
        <v>0</v>
      </c>
      <c r="W1033" s="109">
        <v>0</v>
      </c>
      <c r="X1033" s="109">
        <v>0</v>
      </c>
      <c r="Y1033" s="109">
        <v>0</v>
      </c>
      <c r="Z1033" s="109">
        <v>0</v>
      </c>
      <c r="AA1033" s="109">
        <v>2.563E-2</v>
      </c>
      <c r="AB1033" s="109">
        <v>6.6409999999999997E-2</v>
      </c>
      <c r="AC1033" s="109">
        <v>0</v>
      </c>
      <c r="AD1033" s="109">
        <v>0</v>
      </c>
      <c r="AE1033" s="109">
        <v>0</v>
      </c>
      <c r="AF1033" s="109">
        <v>0.17337</v>
      </c>
      <c r="AG1033" s="109">
        <v>7.5199999999999998E-3</v>
      </c>
    </row>
    <row r="1034" spans="2:33" ht="15">
      <c r="B1034" s="109"/>
      <c r="C1034" s="109"/>
      <c r="D1034" s="109">
        <v>2017</v>
      </c>
      <c r="E1034" s="109">
        <v>4.6679999999999999E-2</v>
      </c>
      <c r="F1034" s="109">
        <v>0</v>
      </c>
      <c r="G1034" s="109">
        <v>0.55755999999999994</v>
      </c>
      <c r="H1034" s="109">
        <v>1.223E-2</v>
      </c>
      <c r="I1034" s="109">
        <v>0</v>
      </c>
      <c r="J1034" s="109">
        <v>3.0450000000000001E-2</v>
      </c>
      <c r="K1034" s="109">
        <v>7.4700000000000001E-3</v>
      </c>
      <c r="L1034" s="109">
        <v>0</v>
      </c>
      <c r="M1034" s="109">
        <v>0</v>
      </c>
      <c r="N1034" s="109">
        <v>0</v>
      </c>
      <c r="O1034" s="109">
        <v>0</v>
      </c>
      <c r="P1034" s="109">
        <v>0</v>
      </c>
      <c r="Q1034" s="109">
        <v>4.8599999999999997E-3</v>
      </c>
      <c r="R1034" s="109">
        <v>6.5780000000000005E-2</v>
      </c>
      <c r="S1034" s="109">
        <v>7.2069999999999995E-2</v>
      </c>
      <c r="T1034" s="109">
        <v>0</v>
      </c>
      <c r="U1034" s="109">
        <v>9.1400000000000006E-3</v>
      </c>
      <c r="V1034" s="109">
        <v>0</v>
      </c>
      <c r="W1034" s="109">
        <v>0</v>
      </c>
      <c r="X1034" s="109">
        <v>0</v>
      </c>
      <c r="Y1034" s="109">
        <v>6.7200000000000003E-3</v>
      </c>
      <c r="Z1034" s="109">
        <v>0</v>
      </c>
      <c r="AA1034" s="109">
        <v>3.7449999999999997E-2</v>
      </c>
      <c r="AB1034" s="109">
        <v>3.2349999999999997E-2</v>
      </c>
      <c r="AC1034" s="109">
        <v>9.1619999999999993E-2</v>
      </c>
      <c r="AD1034" s="109">
        <v>0</v>
      </c>
      <c r="AE1034" s="109">
        <v>0</v>
      </c>
      <c r="AF1034" s="109">
        <v>0.11405999999999999</v>
      </c>
      <c r="AG1034" s="109">
        <v>5.62E-3</v>
      </c>
    </row>
    <row r="1035" spans="2:33" ht="15">
      <c r="B1035" s="109"/>
      <c r="C1035" s="109"/>
      <c r="D1035" s="109">
        <v>2018</v>
      </c>
      <c r="E1035" s="109">
        <v>1.7520000000000001E-2</v>
      </c>
      <c r="F1035" s="109">
        <v>0</v>
      </c>
      <c r="G1035" s="109">
        <v>0.38181999999999999</v>
      </c>
      <c r="H1035" s="109">
        <v>0</v>
      </c>
      <c r="I1035" s="109">
        <v>0</v>
      </c>
      <c r="J1035" s="109">
        <v>2.9559999999999999E-2</v>
      </c>
      <c r="K1035" s="109">
        <v>6.1500000000000001E-3</v>
      </c>
      <c r="L1035" s="109">
        <v>0</v>
      </c>
      <c r="M1035" s="109">
        <v>0</v>
      </c>
      <c r="N1035" s="109">
        <v>0</v>
      </c>
      <c r="O1035" s="109">
        <v>0</v>
      </c>
      <c r="P1035" s="109">
        <v>0</v>
      </c>
      <c r="Q1035" s="109">
        <v>7.9100000000000004E-3</v>
      </c>
      <c r="R1035" s="109">
        <v>0</v>
      </c>
      <c r="S1035" s="109">
        <v>3.576E-2</v>
      </c>
      <c r="T1035" s="109">
        <v>0</v>
      </c>
      <c r="U1035" s="109">
        <v>1.184E-2</v>
      </c>
      <c r="V1035" s="109">
        <v>0</v>
      </c>
      <c r="W1035" s="109">
        <v>0</v>
      </c>
      <c r="X1035" s="109">
        <v>0.16503999999999999</v>
      </c>
      <c r="Y1035" s="109">
        <v>6.5599999999999999E-3</v>
      </c>
      <c r="Z1035" s="109">
        <v>0</v>
      </c>
      <c r="AA1035" s="109">
        <v>3.0339999999999999E-2</v>
      </c>
      <c r="AB1035" s="109">
        <v>3.4169999999999999E-2</v>
      </c>
      <c r="AC1035" s="109">
        <v>3.1649999999999998E-2</v>
      </c>
      <c r="AD1035" s="109">
        <v>0</v>
      </c>
      <c r="AE1035" s="109">
        <v>0</v>
      </c>
      <c r="AF1035" s="109">
        <v>0.13791</v>
      </c>
      <c r="AG1035" s="109">
        <v>5.6100000000000004E-3</v>
      </c>
    </row>
    <row r="1036" spans="2:33" ht="15">
      <c r="B1036" s="109"/>
      <c r="C1036" s="109"/>
      <c r="D1036" s="109">
        <v>2019</v>
      </c>
      <c r="E1036" s="109">
        <v>8.4700000000000001E-3</v>
      </c>
      <c r="F1036" s="109">
        <v>0</v>
      </c>
      <c r="G1036" s="109">
        <v>9.5380000000000006E-2</v>
      </c>
      <c r="H1036" s="109">
        <v>6.1500000000000001E-3</v>
      </c>
      <c r="I1036" s="109">
        <v>0</v>
      </c>
      <c r="J1036" s="109">
        <v>0</v>
      </c>
      <c r="K1036" s="109">
        <v>6.0699999999999999E-3</v>
      </c>
      <c r="L1036" s="109">
        <v>0</v>
      </c>
      <c r="M1036" s="109">
        <v>0</v>
      </c>
      <c r="N1036" s="109">
        <v>0</v>
      </c>
      <c r="O1036" s="109">
        <v>5.8300000000000001E-3</v>
      </c>
      <c r="P1036" s="109">
        <v>2.717E-2</v>
      </c>
      <c r="Q1036" s="109">
        <v>7.9699999999999997E-3</v>
      </c>
      <c r="R1036" s="109">
        <v>6.5769999999999995E-2</v>
      </c>
      <c r="S1036" s="109">
        <v>9.6509999999999999E-2</v>
      </c>
      <c r="T1036" s="109">
        <v>0</v>
      </c>
      <c r="U1036" s="109">
        <v>0</v>
      </c>
      <c r="V1036" s="109">
        <v>0</v>
      </c>
      <c r="W1036" s="109">
        <v>0</v>
      </c>
      <c r="X1036" s="109">
        <v>0</v>
      </c>
      <c r="Y1036" s="109">
        <v>0</v>
      </c>
      <c r="Z1036" s="109">
        <v>0</v>
      </c>
      <c r="AA1036" s="109">
        <v>1.789E-2</v>
      </c>
      <c r="AB1036" s="109">
        <v>6.7199999999999996E-2</v>
      </c>
      <c r="AC1036" s="109">
        <v>0</v>
      </c>
      <c r="AD1036" s="109">
        <v>7.8600000000000007E-3</v>
      </c>
      <c r="AE1036" s="109">
        <v>0</v>
      </c>
      <c r="AF1036" s="109">
        <v>8.0759999999999998E-2</v>
      </c>
      <c r="AG1036" s="109">
        <v>3.5899999999999999E-3</v>
      </c>
    </row>
    <row r="1037" spans="2:33" ht="15">
      <c r="B1037" s="109"/>
      <c r="C1037" s="109"/>
      <c r="D1037" s="109">
        <v>2020</v>
      </c>
      <c r="E1037" s="109"/>
      <c r="F1037" s="109"/>
      <c r="G1037" s="109"/>
      <c r="H1037" s="109"/>
      <c r="I1037" s="109"/>
      <c r="J1037" s="109"/>
      <c r="K1037" s="109"/>
      <c r="L1037" s="109"/>
      <c r="M1037" s="109"/>
      <c r="N1037" s="109"/>
      <c r="O1037" s="109"/>
      <c r="P1037" s="109"/>
      <c r="Q1037" s="109"/>
      <c r="R1037" s="109"/>
      <c r="S1037" s="109"/>
      <c r="T1037" s="109"/>
      <c r="U1037" s="109"/>
      <c r="V1037" s="109"/>
      <c r="W1037" s="109"/>
      <c r="X1037" s="109"/>
      <c r="Y1037" s="109"/>
      <c r="Z1037" s="109"/>
      <c r="AA1037" s="109"/>
      <c r="AB1037" s="109"/>
      <c r="AC1037" s="109"/>
      <c r="AD1037" s="109"/>
      <c r="AE1037" s="109"/>
      <c r="AF1037" s="109"/>
      <c r="AG1037" s="109"/>
    </row>
    <row r="1038" spans="2:33" ht="15">
      <c r="B1038" s="110" t="s">
        <v>716</v>
      </c>
      <c r="C1038" s="110" t="s">
        <v>717</v>
      </c>
      <c r="D1038" s="110">
        <v>2006</v>
      </c>
      <c r="E1038" s="110"/>
      <c r="F1038" s="110"/>
      <c r="G1038" s="110"/>
      <c r="H1038" s="110"/>
      <c r="I1038" s="110"/>
      <c r="J1038" s="110"/>
      <c r="K1038" s="110"/>
      <c r="L1038" s="110"/>
      <c r="M1038" s="110"/>
      <c r="N1038" s="110"/>
      <c r="O1038" s="110">
        <v>0</v>
      </c>
      <c r="P1038" s="110"/>
      <c r="Q1038" s="110"/>
      <c r="R1038" s="110"/>
      <c r="S1038" s="110"/>
      <c r="T1038" s="110">
        <v>0</v>
      </c>
      <c r="U1038" s="110"/>
      <c r="V1038" s="110"/>
      <c r="W1038" s="110"/>
      <c r="X1038" s="110"/>
      <c r="Y1038" s="110"/>
      <c r="Z1038" s="110"/>
      <c r="AA1038" s="110"/>
      <c r="AB1038" s="110"/>
      <c r="AC1038" s="110"/>
      <c r="AD1038" s="110"/>
      <c r="AE1038" s="110"/>
      <c r="AF1038" s="110"/>
      <c r="AG1038" s="110"/>
    </row>
    <row r="1039" spans="2:33" ht="15">
      <c r="B1039" s="110"/>
      <c r="C1039" s="110"/>
      <c r="D1039" s="110">
        <v>2007</v>
      </c>
      <c r="E1039" s="110"/>
      <c r="F1039" s="110">
        <v>0</v>
      </c>
      <c r="G1039" s="110"/>
      <c r="H1039" s="110"/>
      <c r="I1039" s="110"/>
      <c r="J1039" s="110"/>
      <c r="K1039" s="110"/>
      <c r="L1039" s="110">
        <v>0</v>
      </c>
      <c r="M1039" s="110"/>
      <c r="N1039" s="110"/>
      <c r="O1039" s="110">
        <v>0</v>
      </c>
      <c r="P1039" s="110"/>
      <c r="Q1039" s="110"/>
      <c r="R1039" s="110"/>
      <c r="S1039" s="110"/>
      <c r="T1039" s="110">
        <v>0</v>
      </c>
      <c r="U1039" s="110"/>
      <c r="V1039" s="110"/>
      <c r="W1039" s="110"/>
      <c r="X1039" s="110"/>
      <c r="Y1039" s="110"/>
      <c r="Z1039" s="110"/>
      <c r="AA1039" s="110"/>
      <c r="AB1039" s="110"/>
      <c r="AC1039" s="110"/>
      <c r="AD1039" s="110"/>
      <c r="AE1039" s="110">
        <v>0</v>
      </c>
      <c r="AF1039" s="110"/>
      <c r="AG1039" s="110"/>
    </row>
    <row r="1040" spans="2:33" ht="15">
      <c r="B1040" s="110"/>
      <c r="C1040" s="110"/>
      <c r="D1040" s="110">
        <v>2008</v>
      </c>
      <c r="E1040" s="110"/>
      <c r="F1040" s="110">
        <v>0</v>
      </c>
      <c r="G1040" s="110"/>
      <c r="H1040" s="110"/>
      <c r="I1040" s="110"/>
      <c r="J1040" s="110">
        <v>0</v>
      </c>
      <c r="K1040" s="110"/>
      <c r="L1040" s="110">
        <v>0</v>
      </c>
      <c r="M1040" s="110"/>
      <c r="N1040" s="110"/>
      <c r="O1040" s="110">
        <v>0</v>
      </c>
      <c r="P1040" s="110">
        <v>0</v>
      </c>
      <c r="Q1040" s="110"/>
      <c r="R1040" s="110"/>
      <c r="S1040" s="110"/>
      <c r="T1040" s="110">
        <v>0</v>
      </c>
      <c r="U1040" s="110">
        <v>0</v>
      </c>
      <c r="V1040" s="110">
        <v>0</v>
      </c>
      <c r="W1040" s="110"/>
      <c r="X1040" s="110">
        <v>0</v>
      </c>
      <c r="Y1040" s="110"/>
      <c r="Z1040" s="110"/>
      <c r="AA1040" s="110"/>
      <c r="AB1040" s="110"/>
      <c r="AC1040" s="110"/>
      <c r="AD1040" s="110">
        <v>0</v>
      </c>
      <c r="AE1040" s="110">
        <v>0</v>
      </c>
      <c r="AF1040" s="110"/>
      <c r="AG1040" s="110">
        <v>0</v>
      </c>
    </row>
    <row r="1041" spans="2:33" ht="15">
      <c r="B1041" s="110"/>
      <c r="C1041" s="110"/>
      <c r="D1041" s="110">
        <v>2009</v>
      </c>
      <c r="E1041" s="110">
        <v>0</v>
      </c>
      <c r="F1041" s="110">
        <v>0</v>
      </c>
      <c r="G1041" s="110"/>
      <c r="H1041" s="110">
        <v>0</v>
      </c>
      <c r="I1041" s="110"/>
      <c r="J1041" s="110"/>
      <c r="K1041" s="110"/>
      <c r="L1041" s="110">
        <v>0</v>
      </c>
      <c r="M1041" s="110"/>
      <c r="N1041" s="110"/>
      <c r="O1041" s="110">
        <v>0</v>
      </c>
      <c r="P1041" s="110"/>
      <c r="Q1041" s="110"/>
      <c r="R1041" s="110"/>
      <c r="S1041" s="110"/>
      <c r="T1041" s="110">
        <v>0</v>
      </c>
      <c r="U1041" s="110"/>
      <c r="V1041" s="110">
        <v>0</v>
      </c>
      <c r="W1041" s="110"/>
      <c r="X1041" s="110">
        <v>0</v>
      </c>
      <c r="Y1041" s="110">
        <v>0</v>
      </c>
      <c r="Z1041" s="110"/>
      <c r="AA1041" s="110"/>
      <c r="AB1041" s="110"/>
      <c r="AC1041" s="110">
        <v>0</v>
      </c>
      <c r="AD1041" s="110">
        <v>0</v>
      </c>
      <c r="AE1041" s="110">
        <v>0</v>
      </c>
      <c r="AF1041" s="110"/>
      <c r="AG1041" s="110">
        <v>0</v>
      </c>
    </row>
    <row r="1042" spans="2:33" ht="15">
      <c r="B1042" s="110"/>
      <c r="C1042" s="110"/>
      <c r="D1042" s="110">
        <v>2010</v>
      </c>
      <c r="E1042" s="110">
        <v>0</v>
      </c>
      <c r="F1042" s="110"/>
      <c r="G1042" s="110">
        <v>0</v>
      </c>
      <c r="H1042" s="110">
        <v>0</v>
      </c>
      <c r="I1042" s="110">
        <v>0</v>
      </c>
      <c r="J1042" s="110">
        <v>0</v>
      </c>
      <c r="K1042" s="110">
        <v>0</v>
      </c>
      <c r="L1042" s="110">
        <v>0</v>
      </c>
      <c r="M1042" s="110">
        <v>0</v>
      </c>
      <c r="N1042" s="110">
        <v>0</v>
      </c>
      <c r="O1042" s="110">
        <v>0</v>
      </c>
      <c r="P1042" s="110">
        <v>0</v>
      </c>
      <c r="Q1042" s="110">
        <v>0</v>
      </c>
      <c r="R1042" s="110">
        <v>0</v>
      </c>
      <c r="S1042" s="110">
        <v>0</v>
      </c>
      <c r="T1042" s="110">
        <v>0</v>
      </c>
      <c r="U1042" s="110">
        <v>0</v>
      </c>
      <c r="V1042" s="110">
        <v>0</v>
      </c>
      <c r="W1042" s="110">
        <v>0</v>
      </c>
      <c r="X1042" s="110">
        <v>0</v>
      </c>
      <c r="Y1042" s="110">
        <v>0</v>
      </c>
      <c r="Z1042" s="110">
        <v>0</v>
      </c>
      <c r="AA1042" s="110">
        <v>0</v>
      </c>
      <c r="AB1042" s="110">
        <v>0</v>
      </c>
      <c r="AC1042" s="110">
        <v>2.828E-2</v>
      </c>
      <c r="AD1042" s="110">
        <v>0</v>
      </c>
      <c r="AE1042" s="110">
        <v>0</v>
      </c>
      <c r="AF1042" s="110">
        <v>0</v>
      </c>
      <c r="AG1042" s="110">
        <v>0</v>
      </c>
    </row>
    <row r="1043" spans="2:33" ht="15">
      <c r="B1043" s="110"/>
      <c r="C1043" s="110"/>
      <c r="D1043" s="110">
        <v>2011</v>
      </c>
      <c r="E1043" s="110">
        <v>0</v>
      </c>
      <c r="F1043" s="110">
        <v>0</v>
      </c>
      <c r="G1043" s="110">
        <v>0</v>
      </c>
      <c r="H1043" s="110">
        <v>0</v>
      </c>
      <c r="I1043" s="110">
        <v>0</v>
      </c>
      <c r="J1043" s="110">
        <v>0</v>
      </c>
      <c r="K1043" s="110">
        <v>0</v>
      </c>
      <c r="L1043" s="110">
        <v>0</v>
      </c>
      <c r="M1043" s="110">
        <v>0</v>
      </c>
      <c r="N1043" s="110">
        <v>0</v>
      </c>
      <c r="O1043" s="110">
        <v>0</v>
      </c>
      <c r="P1043" s="110">
        <v>0</v>
      </c>
      <c r="Q1043" s="110">
        <v>0</v>
      </c>
      <c r="R1043" s="110">
        <v>0</v>
      </c>
      <c r="S1043" s="110">
        <v>0</v>
      </c>
      <c r="T1043" s="110">
        <v>0</v>
      </c>
      <c r="U1043" s="110">
        <v>0</v>
      </c>
      <c r="V1043" s="110">
        <v>0</v>
      </c>
      <c r="W1043" s="110">
        <v>0</v>
      </c>
      <c r="X1043" s="110">
        <v>0</v>
      </c>
      <c r="Y1043" s="110">
        <v>0</v>
      </c>
      <c r="Z1043" s="110">
        <v>0</v>
      </c>
      <c r="AA1043" s="110">
        <v>0</v>
      </c>
      <c r="AB1043" s="110">
        <v>0</v>
      </c>
      <c r="AC1043" s="110">
        <v>0</v>
      </c>
      <c r="AD1043" s="110">
        <v>0</v>
      </c>
      <c r="AE1043" s="110">
        <v>0</v>
      </c>
      <c r="AF1043" s="110">
        <v>0</v>
      </c>
      <c r="AG1043" s="110">
        <v>0</v>
      </c>
    </row>
    <row r="1044" spans="2:33" ht="15">
      <c r="B1044" s="110"/>
      <c r="C1044" s="110"/>
      <c r="D1044" s="110">
        <v>2012</v>
      </c>
      <c r="E1044" s="110">
        <v>0</v>
      </c>
      <c r="F1044" s="110">
        <v>0</v>
      </c>
      <c r="G1044" s="110">
        <v>0</v>
      </c>
      <c r="H1044" s="110">
        <v>0</v>
      </c>
      <c r="I1044" s="110">
        <v>0</v>
      </c>
      <c r="J1044" s="110">
        <v>0</v>
      </c>
      <c r="K1044" s="110">
        <v>0</v>
      </c>
      <c r="L1044" s="110">
        <v>0</v>
      </c>
      <c r="M1044" s="110">
        <v>0</v>
      </c>
      <c r="N1044" s="110">
        <v>0</v>
      </c>
      <c r="O1044" s="110">
        <v>0</v>
      </c>
      <c r="P1044" s="110">
        <v>0</v>
      </c>
      <c r="Q1044" s="110">
        <v>0</v>
      </c>
      <c r="R1044" s="110">
        <v>0</v>
      </c>
      <c r="S1044" s="110">
        <v>0</v>
      </c>
      <c r="T1044" s="110">
        <v>0</v>
      </c>
      <c r="U1044" s="110">
        <v>0</v>
      </c>
      <c r="V1044" s="110"/>
      <c r="W1044" s="110">
        <v>0</v>
      </c>
      <c r="X1044" s="110">
        <v>0</v>
      </c>
      <c r="Y1044" s="110">
        <v>0</v>
      </c>
      <c r="Z1044" s="110">
        <v>0</v>
      </c>
      <c r="AA1044" s="110">
        <v>0</v>
      </c>
      <c r="AB1044" s="110">
        <v>0</v>
      </c>
      <c r="AC1044" s="110">
        <v>0</v>
      </c>
      <c r="AD1044" s="110">
        <v>0</v>
      </c>
      <c r="AE1044" s="110">
        <v>0</v>
      </c>
      <c r="AF1044" s="110">
        <v>0</v>
      </c>
      <c r="AG1044" s="110">
        <v>0</v>
      </c>
    </row>
    <row r="1045" spans="2:33" ht="15">
      <c r="B1045" s="110"/>
      <c r="C1045" s="110"/>
      <c r="D1045" s="110">
        <v>2013</v>
      </c>
      <c r="E1045" s="110">
        <v>0</v>
      </c>
      <c r="F1045" s="110">
        <v>0</v>
      </c>
      <c r="G1045" s="110">
        <v>0</v>
      </c>
      <c r="H1045" s="110">
        <v>0</v>
      </c>
      <c r="I1045" s="110">
        <v>0</v>
      </c>
      <c r="J1045" s="110">
        <v>0</v>
      </c>
      <c r="K1045" s="110">
        <v>0</v>
      </c>
      <c r="L1045" s="110">
        <v>0</v>
      </c>
      <c r="M1045" s="110">
        <v>0</v>
      </c>
      <c r="N1045" s="110">
        <v>0</v>
      </c>
      <c r="O1045" s="110">
        <v>0</v>
      </c>
      <c r="P1045" s="110">
        <v>0</v>
      </c>
      <c r="Q1045" s="110">
        <v>0</v>
      </c>
      <c r="R1045" s="110">
        <v>0</v>
      </c>
      <c r="S1045" s="110">
        <v>0</v>
      </c>
      <c r="T1045" s="110">
        <v>0</v>
      </c>
      <c r="U1045" s="110">
        <v>0</v>
      </c>
      <c r="V1045" s="110">
        <v>0</v>
      </c>
      <c r="W1045" s="110">
        <v>0</v>
      </c>
      <c r="X1045" s="110">
        <v>0</v>
      </c>
      <c r="Y1045" s="110">
        <v>0</v>
      </c>
      <c r="Z1045" s="110">
        <v>0</v>
      </c>
      <c r="AA1045" s="110">
        <v>0</v>
      </c>
      <c r="AB1045" s="110">
        <v>0</v>
      </c>
      <c r="AC1045" s="110">
        <v>0</v>
      </c>
      <c r="AD1045" s="110">
        <v>0</v>
      </c>
      <c r="AE1045" s="110">
        <v>0</v>
      </c>
      <c r="AF1045" s="110">
        <v>0</v>
      </c>
      <c r="AG1045" s="110">
        <v>0</v>
      </c>
    </row>
    <row r="1046" spans="2:33" ht="15">
      <c r="B1046" s="110"/>
      <c r="C1046" s="110"/>
      <c r="D1046" s="110">
        <v>2014</v>
      </c>
      <c r="E1046" s="110">
        <v>0</v>
      </c>
      <c r="F1046" s="110">
        <v>0</v>
      </c>
      <c r="G1046" s="110">
        <v>0</v>
      </c>
      <c r="H1046" s="110">
        <v>0</v>
      </c>
      <c r="I1046" s="110">
        <v>0</v>
      </c>
      <c r="J1046" s="110">
        <v>0</v>
      </c>
      <c r="K1046" s="110">
        <v>0</v>
      </c>
      <c r="L1046" s="110">
        <v>0</v>
      </c>
      <c r="M1046" s="110">
        <v>0</v>
      </c>
      <c r="N1046" s="110">
        <v>0</v>
      </c>
      <c r="O1046" s="110">
        <v>0</v>
      </c>
      <c r="P1046" s="110">
        <v>0</v>
      </c>
      <c r="Q1046" s="110">
        <v>0</v>
      </c>
      <c r="R1046" s="110">
        <v>0</v>
      </c>
      <c r="S1046" s="110">
        <v>0</v>
      </c>
      <c r="T1046" s="110">
        <v>0</v>
      </c>
      <c r="U1046" s="110">
        <v>0</v>
      </c>
      <c r="V1046" s="110">
        <v>0</v>
      </c>
      <c r="W1046" s="110">
        <v>0</v>
      </c>
      <c r="X1046" s="110">
        <v>0</v>
      </c>
      <c r="Y1046" s="110">
        <v>0</v>
      </c>
      <c r="Z1046" s="110">
        <v>0</v>
      </c>
      <c r="AA1046" s="110">
        <v>0</v>
      </c>
      <c r="AB1046" s="110">
        <v>0</v>
      </c>
      <c r="AC1046" s="110">
        <v>0</v>
      </c>
      <c r="AD1046" s="110">
        <v>0</v>
      </c>
      <c r="AE1046" s="110">
        <v>0</v>
      </c>
      <c r="AF1046" s="110">
        <v>0</v>
      </c>
      <c r="AG1046" s="110">
        <v>0</v>
      </c>
    </row>
    <row r="1047" spans="2:33" ht="15">
      <c r="B1047" s="110"/>
      <c r="C1047" s="110"/>
      <c r="D1047" s="110">
        <v>2015</v>
      </c>
      <c r="E1047" s="110">
        <v>0</v>
      </c>
      <c r="F1047" s="110">
        <v>0</v>
      </c>
      <c r="G1047" s="110">
        <v>0</v>
      </c>
      <c r="H1047" s="110">
        <v>0</v>
      </c>
      <c r="I1047" s="110">
        <v>0</v>
      </c>
      <c r="J1047" s="110">
        <v>0</v>
      </c>
      <c r="K1047" s="110">
        <v>0</v>
      </c>
      <c r="L1047" s="110">
        <v>0</v>
      </c>
      <c r="M1047" s="110">
        <v>0</v>
      </c>
      <c r="N1047" s="110">
        <v>0</v>
      </c>
      <c r="O1047" s="110">
        <v>0</v>
      </c>
      <c r="P1047" s="110">
        <v>0</v>
      </c>
      <c r="Q1047" s="110">
        <v>0</v>
      </c>
      <c r="R1047" s="110">
        <v>0</v>
      </c>
      <c r="S1047" s="110">
        <v>0</v>
      </c>
      <c r="T1047" s="110">
        <v>0</v>
      </c>
      <c r="U1047" s="110">
        <v>0</v>
      </c>
      <c r="V1047" s="110">
        <v>0</v>
      </c>
      <c r="W1047" s="110">
        <v>0</v>
      </c>
      <c r="X1047" s="110">
        <v>0</v>
      </c>
      <c r="Y1047" s="110">
        <v>6.8700000000000002E-3</v>
      </c>
      <c r="Z1047" s="110">
        <v>0</v>
      </c>
      <c r="AA1047" s="110">
        <v>0</v>
      </c>
      <c r="AB1047" s="110">
        <v>3.2649999999999998E-2</v>
      </c>
      <c r="AC1047" s="110">
        <v>0</v>
      </c>
      <c r="AD1047" s="110">
        <v>0</v>
      </c>
      <c r="AE1047" s="110">
        <v>0</v>
      </c>
      <c r="AF1047" s="110">
        <v>0</v>
      </c>
      <c r="AG1047" s="110">
        <v>0</v>
      </c>
    </row>
    <row r="1048" spans="2:33" ht="15">
      <c r="B1048" s="110"/>
      <c r="C1048" s="110"/>
      <c r="D1048" s="110">
        <v>2016</v>
      </c>
      <c r="E1048" s="110">
        <v>0</v>
      </c>
      <c r="F1048" s="110">
        <v>0</v>
      </c>
      <c r="G1048" s="110">
        <v>0</v>
      </c>
      <c r="H1048" s="110">
        <v>0</v>
      </c>
      <c r="I1048" s="110">
        <v>0</v>
      </c>
      <c r="J1048" s="110"/>
      <c r="K1048" s="110">
        <v>0</v>
      </c>
      <c r="L1048" s="110">
        <v>0</v>
      </c>
      <c r="M1048" s="110">
        <v>0</v>
      </c>
      <c r="N1048" s="110">
        <v>0</v>
      </c>
      <c r="O1048" s="110">
        <v>0</v>
      </c>
      <c r="P1048" s="110">
        <v>0</v>
      </c>
      <c r="Q1048" s="110">
        <v>0</v>
      </c>
      <c r="R1048" s="110">
        <v>0</v>
      </c>
      <c r="S1048" s="110">
        <v>0</v>
      </c>
      <c r="T1048" s="110">
        <v>0</v>
      </c>
      <c r="U1048" s="110">
        <v>0</v>
      </c>
      <c r="V1048" s="110">
        <v>0</v>
      </c>
      <c r="W1048" s="110">
        <v>0</v>
      </c>
      <c r="X1048" s="110">
        <v>0</v>
      </c>
      <c r="Y1048" s="110">
        <v>0</v>
      </c>
      <c r="Z1048" s="110">
        <v>0</v>
      </c>
      <c r="AA1048" s="110">
        <v>0</v>
      </c>
      <c r="AB1048" s="110">
        <v>0</v>
      </c>
      <c r="AC1048" s="110">
        <v>0</v>
      </c>
      <c r="AD1048" s="110">
        <v>0</v>
      </c>
      <c r="AE1048" s="110">
        <v>0</v>
      </c>
      <c r="AF1048" s="110">
        <v>0</v>
      </c>
      <c r="AG1048" s="110">
        <v>1.8799999999999999E-3</v>
      </c>
    </row>
    <row r="1049" spans="2:33" ht="15">
      <c r="B1049" s="110"/>
      <c r="C1049" s="110"/>
      <c r="D1049" s="110">
        <v>2017</v>
      </c>
      <c r="E1049" s="110">
        <v>0</v>
      </c>
      <c r="F1049" s="110">
        <v>0</v>
      </c>
      <c r="G1049" s="110">
        <v>0</v>
      </c>
      <c r="H1049" s="110">
        <v>0</v>
      </c>
      <c r="I1049" s="110">
        <v>0</v>
      </c>
      <c r="J1049" s="110">
        <v>0</v>
      </c>
      <c r="K1049" s="110">
        <v>0</v>
      </c>
      <c r="L1049" s="110">
        <v>0</v>
      </c>
      <c r="M1049" s="110">
        <v>0</v>
      </c>
      <c r="N1049" s="110">
        <v>0</v>
      </c>
      <c r="O1049" s="110">
        <v>0</v>
      </c>
      <c r="P1049" s="110">
        <v>0</v>
      </c>
      <c r="Q1049" s="110">
        <v>0</v>
      </c>
      <c r="R1049" s="110">
        <v>0</v>
      </c>
      <c r="S1049" s="110">
        <v>0</v>
      </c>
      <c r="T1049" s="110">
        <v>0</v>
      </c>
      <c r="U1049" s="110">
        <v>0</v>
      </c>
      <c r="V1049" s="110">
        <v>0</v>
      </c>
      <c r="W1049" s="110">
        <v>0</v>
      </c>
      <c r="X1049" s="110">
        <v>0</v>
      </c>
      <c r="Y1049" s="110">
        <v>0</v>
      </c>
      <c r="Z1049" s="110">
        <v>0</v>
      </c>
      <c r="AA1049" s="110">
        <v>0</v>
      </c>
      <c r="AB1049" s="110">
        <v>0</v>
      </c>
      <c r="AC1049" s="110">
        <v>0</v>
      </c>
      <c r="AD1049" s="110">
        <v>0</v>
      </c>
      <c r="AE1049" s="110">
        <v>0</v>
      </c>
      <c r="AF1049" s="110">
        <v>0</v>
      </c>
      <c r="AG1049" s="110">
        <v>0</v>
      </c>
    </row>
    <row r="1050" spans="2:33" ht="15">
      <c r="B1050" s="110"/>
      <c r="C1050" s="110"/>
      <c r="D1050" s="110">
        <v>2018</v>
      </c>
      <c r="E1050" s="110">
        <v>0</v>
      </c>
      <c r="F1050" s="110">
        <v>0</v>
      </c>
      <c r="G1050" s="110">
        <v>0</v>
      </c>
      <c r="H1050" s="110">
        <v>0</v>
      </c>
      <c r="I1050" s="110">
        <v>0</v>
      </c>
      <c r="J1050" s="110">
        <v>0</v>
      </c>
      <c r="K1050" s="110">
        <v>1.23E-3</v>
      </c>
      <c r="L1050" s="110">
        <v>0</v>
      </c>
      <c r="M1050" s="110">
        <v>0</v>
      </c>
      <c r="N1050" s="110">
        <v>0</v>
      </c>
      <c r="O1050" s="110">
        <v>0</v>
      </c>
      <c r="P1050" s="110">
        <v>0</v>
      </c>
      <c r="Q1050" s="110">
        <v>0</v>
      </c>
      <c r="R1050" s="110">
        <v>0</v>
      </c>
      <c r="S1050" s="110">
        <v>0</v>
      </c>
      <c r="T1050" s="110">
        <v>0</v>
      </c>
      <c r="U1050" s="110">
        <v>0</v>
      </c>
      <c r="V1050" s="110">
        <v>0</v>
      </c>
      <c r="W1050" s="110">
        <v>0</v>
      </c>
      <c r="X1050" s="110">
        <v>0</v>
      </c>
      <c r="Y1050" s="110">
        <v>0</v>
      </c>
      <c r="Z1050" s="110">
        <v>0</v>
      </c>
      <c r="AA1050" s="110">
        <v>0</v>
      </c>
      <c r="AB1050" s="110">
        <v>0</v>
      </c>
      <c r="AC1050" s="110">
        <v>0</v>
      </c>
      <c r="AD1050" s="110">
        <v>0</v>
      </c>
      <c r="AE1050" s="110">
        <v>0</v>
      </c>
      <c r="AF1050" s="110">
        <v>0</v>
      </c>
      <c r="AG1050" s="110">
        <v>0</v>
      </c>
    </row>
    <row r="1051" spans="2:33" ht="15">
      <c r="B1051" s="110"/>
      <c r="C1051" s="110"/>
      <c r="D1051" s="110">
        <v>2019</v>
      </c>
      <c r="E1051" s="110">
        <v>0</v>
      </c>
      <c r="F1051" s="110">
        <v>0</v>
      </c>
      <c r="G1051" s="110">
        <v>0</v>
      </c>
      <c r="H1051" s="110">
        <v>0</v>
      </c>
      <c r="I1051" s="110">
        <v>0</v>
      </c>
      <c r="J1051" s="110">
        <v>0</v>
      </c>
      <c r="K1051" s="110">
        <v>0</v>
      </c>
      <c r="L1051" s="110">
        <v>0</v>
      </c>
      <c r="M1051" s="110">
        <v>0</v>
      </c>
      <c r="N1051" s="110">
        <v>0</v>
      </c>
      <c r="O1051" s="110">
        <v>0</v>
      </c>
      <c r="P1051" s="110">
        <v>0</v>
      </c>
      <c r="Q1051" s="110">
        <v>0</v>
      </c>
      <c r="R1051" s="110">
        <v>0</v>
      </c>
      <c r="S1051" s="110">
        <v>0</v>
      </c>
      <c r="T1051" s="110">
        <v>0</v>
      </c>
      <c r="U1051" s="110">
        <v>0</v>
      </c>
      <c r="V1051" s="110">
        <v>0</v>
      </c>
      <c r="W1051" s="110">
        <v>0</v>
      </c>
      <c r="X1051" s="110">
        <v>0</v>
      </c>
      <c r="Y1051" s="110">
        <v>0</v>
      </c>
      <c r="Z1051" s="110">
        <v>0</v>
      </c>
      <c r="AA1051" s="110">
        <v>0</v>
      </c>
      <c r="AB1051" s="110">
        <v>0</v>
      </c>
      <c r="AC1051" s="110">
        <v>0</v>
      </c>
      <c r="AD1051" s="110">
        <v>0</v>
      </c>
      <c r="AE1051" s="110">
        <v>0</v>
      </c>
      <c r="AF1051" s="110">
        <v>0</v>
      </c>
      <c r="AG1051" s="110">
        <v>0</v>
      </c>
    </row>
    <row r="1052" spans="2:33" ht="15">
      <c r="B1052" s="110"/>
      <c r="C1052" s="110"/>
      <c r="D1052" s="110">
        <v>2020</v>
      </c>
      <c r="E1052" s="110"/>
      <c r="F1052" s="110"/>
      <c r="G1052" s="110"/>
      <c r="H1052" s="110"/>
      <c r="I1052" s="110"/>
      <c r="J1052" s="110"/>
      <c r="K1052" s="110"/>
      <c r="L1052" s="110"/>
      <c r="M1052" s="110"/>
      <c r="N1052" s="110"/>
      <c r="O1052" s="110"/>
      <c r="P1052" s="110"/>
      <c r="Q1052" s="110"/>
      <c r="R1052" s="110"/>
      <c r="S1052" s="110"/>
      <c r="T1052" s="110"/>
      <c r="U1052" s="110"/>
      <c r="V1052" s="110"/>
      <c r="W1052" s="110"/>
      <c r="X1052" s="110"/>
      <c r="Y1052" s="110"/>
      <c r="Z1052" s="110"/>
      <c r="AA1052" s="110"/>
      <c r="AB1052" s="110"/>
      <c r="AC1052" s="110"/>
      <c r="AD1052" s="110"/>
      <c r="AE1052" s="110"/>
      <c r="AF1052" s="110"/>
      <c r="AG1052" s="110"/>
    </row>
    <row r="1053" spans="2:33" ht="15">
      <c r="B1053" s="109" t="s">
        <v>718</v>
      </c>
      <c r="C1053" s="109" t="s">
        <v>719</v>
      </c>
      <c r="D1053" s="109">
        <v>2006</v>
      </c>
      <c r="E1053" s="109"/>
      <c r="F1053" s="109"/>
      <c r="G1053" s="109"/>
      <c r="H1053" s="109"/>
      <c r="I1053" s="109"/>
      <c r="J1053" s="109"/>
      <c r="K1053" s="109"/>
      <c r="L1053" s="109"/>
      <c r="M1053" s="109"/>
      <c r="N1053" s="109"/>
      <c r="O1053" s="109">
        <v>0</v>
      </c>
      <c r="P1053" s="109"/>
      <c r="Q1053" s="109"/>
      <c r="R1053" s="109"/>
      <c r="S1053" s="109"/>
      <c r="T1053" s="109">
        <v>0</v>
      </c>
      <c r="U1053" s="109"/>
      <c r="V1053" s="109"/>
      <c r="W1053" s="109"/>
      <c r="X1053" s="109"/>
      <c r="Y1053" s="109"/>
      <c r="Z1053" s="109"/>
      <c r="AA1053" s="109"/>
      <c r="AB1053" s="109"/>
      <c r="AC1053" s="109"/>
      <c r="AD1053" s="109"/>
      <c r="AE1053" s="109"/>
      <c r="AF1053" s="109"/>
      <c r="AG1053" s="109"/>
    </row>
    <row r="1054" spans="2:33" ht="15">
      <c r="B1054" s="109"/>
      <c r="C1054" s="109"/>
      <c r="D1054" s="109">
        <v>2007</v>
      </c>
      <c r="E1054" s="109"/>
      <c r="F1054" s="109">
        <v>0</v>
      </c>
      <c r="G1054" s="109"/>
      <c r="H1054" s="109"/>
      <c r="I1054" s="109"/>
      <c r="J1054" s="109"/>
      <c r="K1054" s="109"/>
      <c r="L1054" s="109">
        <v>0</v>
      </c>
      <c r="M1054" s="109"/>
      <c r="N1054" s="109"/>
      <c r="O1054" s="109">
        <v>0</v>
      </c>
      <c r="P1054" s="109"/>
      <c r="Q1054" s="109"/>
      <c r="R1054" s="109"/>
      <c r="S1054" s="109"/>
      <c r="T1054" s="109">
        <v>0</v>
      </c>
      <c r="U1054" s="109"/>
      <c r="V1054" s="109"/>
      <c r="W1054" s="109"/>
      <c r="X1054" s="109"/>
      <c r="Y1054" s="109"/>
      <c r="Z1054" s="109"/>
      <c r="AA1054" s="109"/>
      <c r="AB1054" s="109"/>
      <c r="AC1054" s="109"/>
      <c r="AD1054" s="109"/>
      <c r="AE1054" s="109">
        <v>0</v>
      </c>
      <c r="AF1054" s="109"/>
      <c r="AG1054" s="109"/>
    </row>
    <row r="1055" spans="2:33" ht="15">
      <c r="B1055" s="109"/>
      <c r="C1055" s="109"/>
      <c r="D1055" s="109">
        <v>2008</v>
      </c>
      <c r="E1055" s="109"/>
      <c r="F1055" s="109">
        <v>0</v>
      </c>
      <c r="G1055" s="109"/>
      <c r="H1055" s="109"/>
      <c r="I1055" s="109"/>
      <c r="J1055" s="109">
        <v>0</v>
      </c>
      <c r="K1055" s="109"/>
      <c r="L1055" s="109">
        <v>0</v>
      </c>
      <c r="M1055" s="109"/>
      <c r="N1055" s="109"/>
      <c r="O1055" s="109">
        <v>0</v>
      </c>
      <c r="P1055" s="109">
        <v>0</v>
      </c>
      <c r="Q1055" s="109"/>
      <c r="R1055" s="109"/>
      <c r="S1055" s="109"/>
      <c r="T1055" s="109">
        <v>0</v>
      </c>
      <c r="U1055" s="109">
        <v>0</v>
      </c>
      <c r="V1055" s="109">
        <v>0</v>
      </c>
      <c r="W1055" s="109"/>
      <c r="X1055" s="109">
        <v>0</v>
      </c>
      <c r="Y1055" s="109"/>
      <c r="Z1055" s="109"/>
      <c r="AA1055" s="109"/>
      <c r="AB1055" s="109"/>
      <c r="AC1055" s="109"/>
      <c r="AD1055" s="109">
        <v>0</v>
      </c>
      <c r="AE1055" s="109">
        <v>0.18884999999999999</v>
      </c>
      <c r="AF1055" s="109"/>
      <c r="AG1055" s="109">
        <v>0</v>
      </c>
    </row>
    <row r="1056" spans="2:33" ht="15">
      <c r="B1056" s="109"/>
      <c r="C1056" s="109"/>
      <c r="D1056" s="109">
        <v>2009</v>
      </c>
      <c r="E1056" s="109">
        <v>1</v>
      </c>
      <c r="F1056" s="109">
        <v>6.6E-4</v>
      </c>
      <c r="G1056" s="109"/>
      <c r="H1056" s="109">
        <v>0</v>
      </c>
      <c r="I1056" s="109"/>
      <c r="J1056" s="109"/>
      <c r="K1056" s="109"/>
      <c r="L1056" s="109">
        <v>1.7260000000000001E-2</v>
      </c>
      <c r="M1056" s="109"/>
      <c r="N1056" s="109"/>
      <c r="O1056" s="109">
        <v>0</v>
      </c>
      <c r="P1056" s="109"/>
      <c r="Q1056" s="109"/>
      <c r="R1056" s="109"/>
      <c r="S1056" s="109"/>
      <c r="T1056" s="109">
        <v>0</v>
      </c>
      <c r="U1056" s="109"/>
      <c r="V1056" s="109">
        <v>0</v>
      </c>
      <c r="W1056" s="109"/>
      <c r="X1056" s="109">
        <v>0</v>
      </c>
      <c r="Y1056" s="109">
        <v>0</v>
      </c>
      <c r="Z1056" s="109"/>
      <c r="AA1056" s="109"/>
      <c r="AB1056" s="109"/>
      <c r="AC1056" s="109">
        <v>0</v>
      </c>
      <c r="AD1056" s="109">
        <v>0</v>
      </c>
      <c r="AE1056" s="109">
        <v>0</v>
      </c>
      <c r="AF1056" s="109"/>
      <c r="AG1056" s="109">
        <v>0</v>
      </c>
    </row>
    <row r="1057" spans="2:33" ht="15">
      <c r="B1057" s="109"/>
      <c r="C1057" s="109"/>
      <c r="D1057" s="109">
        <v>2010</v>
      </c>
      <c r="E1057" s="109">
        <v>0</v>
      </c>
      <c r="F1057" s="109"/>
      <c r="G1057" s="109">
        <v>0</v>
      </c>
      <c r="H1057" s="109">
        <v>0</v>
      </c>
      <c r="I1057" s="109">
        <v>0</v>
      </c>
      <c r="J1057" s="109">
        <v>0</v>
      </c>
      <c r="K1057" s="109">
        <v>0</v>
      </c>
      <c r="L1057" s="109">
        <v>0</v>
      </c>
      <c r="M1057" s="109">
        <v>0</v>
      </c>
      <c r="N1057" s="109">
        <v>0</v>
      </c>
      <c r="O1057" s="109">
        <v>0</v>
      </c>
      <c r="P1057" s="109">
        <v>0</v>
      </c>
      <c r="Q1057" s="109">
        <v>0</v>
      </c>
      <c r="R1057" s="109">
        <v>5.917E-2</v>
      </c>
      <c r="S1057" s="109">
        <v>0</v>
      </c>
      <c r="T1057" s="109">
        <v>0</v>
      </c>
      <c r="U1057" s="109">
        <v>0</v>
      </c>
      <c r="V1057" s="109">
        <v>0</v>
      </c>
      <c r="W1057" s="109">
        <v>0</v>
      </c>
      <c r="X1057" s="109">
        <v>0</v>
      </c>
      <c r="Y1057" s="109">
        <v>2.239E-2</v>
      </c>
      <c r="Z1057" s="109">
        <v>0</v>
      </c>
      <c r="AA1057" s="109">
        <v>0</v>
      </c>
      <c r="AB1057" s="109">
        <v>0</v>
      </c>
      <c r="AC1057" s="109">
        <v>0</v>
      </c>
      <c r="AD1057" s="109">
        <v>0</v>
      </c>
      <c r="AE1057" s="109">
        <v>0</v>
      </c>
      <c r="AF1057" s="109">
        <v>0</v>
      </c>
      <c r="AG1057" s="109">
        <v>0</v>
      </c>
    </row>
    <row r="1058" spans="2:33" ht="15">
      <c r="B1058" s="109"/>
      <c r="C1058" s="109"/>
      <c r="D1058" s="109">
        <v>2011</v>
      </c>
      <c r="E1058" s="109">
        <v>1.9939999999999999E-2</v>
      </c>
      <c r="F1058" s="109">
        <v>0</v>
      </c>
      <c r="G1058" s="109">
        <v>0</v>
      </c>
      <c r="H1058" s="109">
        <v>0</v>
      </c>
      <c r="I1058" s="109">
        <v>0</v>
      </c>
      <c r="J1058" s="109">
        <v>0</v>
      </c>
      <c r="K1058" s="109">
        <v>0</v>
      </c>
      <c r="L1058" s="109">
        <v>0</v>
      </c>
      <c r="M1058" s="109">
        <v>0</v>
      </c>
      <c r="N1058" s="109">
        <v>0</v>
      </c>
      <c r="O1058" s="109">
        <v>0</v>
      </c>
      <c r="P1058" s="109">
        <v>0</v>
      </c>
      <c r="Q1058" s="109">
        <v>4.7000000000000002E-3</v>
      </c>
      <c r="R1058" s="109">
        <v>0.16392999999999999</v>
      </c>
      <c r="S1058" s="109">
        <v>1.193E-2</v>
      </c>
      <c r="T1058" s="109">
        <v>0</v>
      </c>
      <c r="U1058" s="109">
        <v>0</v>
      </c>
      <c r="V1058" s="109">
        <v>0</v>
      </c>
      <c r="W1058" s="109">
        <v>0</v>
      </c>
      <c r="X1058" s="109">
        <v>0</v>
      </c>
      <c r="Y1058" s="109">
        <v>0</v>
      </c>
      <c r="Z1058" s="109">
        <v>2.8570000000000002E-2</v>
      </c>
      <c r="AA1058" s="109">
        <v>6.9800000000000001E-3</v>
      </c>
      <c r="AB1058" s="109">
        <v>0</v>
      </c>
      <c r="AC1058" s="109">
        <v>0</v>
      </c>
      <c r="AD1058" s="109">
        <v>0</v>
      </c>
      <c r="AE1058" s="109">
        <v>0</v>
      </c>
      <c r="AF1058" s="109">
        <v>0</v>
      </c>
      <c r="AG1058" s="109">
        <v>0</v>
      </c>
    </row>
    <row r="1059" spans="2:33" ht="15">
      <c r="B1059" s="109"/>
      <c r="C1059" s="109"/>
      <c r="D1059" s="109">
        <v>2012</v>
      </c>
      <c r="E1059" s="109">
        <v>0</v>
      </c>
      <c r="F1059" s="109">
        <v>0</v>
      </c>
      <c r="G1059" s="109">
        <v>0</v>
      </c>
      <c r="H1059" s="109">
        <v>0</v>
      </c>
      <c r="I1059" s="109">
        <v>0</v>
      </c>
      <c r="J1059" s="109">
        <v>0</v>
      </c>
      <c r="K1059" s="109">
        <v>0</v>
      </c>
      <c r="L1059" s="109">
        <v>0</v>
      </c>
      <c r="M1059" s="109">
        <v>0</v>
      </c>
      <c r="N1059" s="109">
        <v>0</v>
      </c>
      <c r="O1059" s="109">
        <v>0</v>
      </c>
      <c r="P1059" s="109">
        <v>0</v>
      </c>
      <c r="Q1059" s="109">
        <v>4.7200000000000002E-3</v>
      </c>
      <c r="R1059" s="109">
        <v>0</v>
      </c>
      <c r="S1059" s="109">
        <v>0</v>
      </c>
      <c r="T1059" s="109">
        <v>0</v>
      </c>
      <c r="U1059" s="109">
        <v>0</v>
      </c>
      <c r="V1059" s="109"/>
      <c r="W1059" s="109">
        <v>0</v>
      </c>
      <c r="X1059" s="109">
        <v>0</v>
      </c>
      <c r="Y1059" s="109">
        <v>0</v>
      </c>
      <c r="Z1059" s="109">
        <v>0</v>
      </c>
      <c r="AA1059" s="109">
        <v>0</v>
      </c>
      <c r="AB1059" s="109">
        <v>0</v>
      </c>
      <c r="AC1059" s="109">
        <v>0</v>
      </c>
      <c r="AD1059" s="109">
        <v>0</v>
      </c>
      <c r="AE1059" s="109">
        <v>0</v>
      </c>
      <c r="AF1059" s="109">
        <v>0</v>
      </c>
      <c r="AG1059" s="109">
        <v>0</v>
      </c>
    </row>
    <row r="1060" spans="2:33" ht="15">
      <c r="B1060" s="109"/>
      <c r="C1060" s="109"/>
      <c r="D1060" s="109">
        <v>2013</v>
      </c>
      <c r="E1060" s="109">
        <v>0</v>
      </c>
      <c r="F1060" s="109">
        <v>0</v>
      </c>
      <c r="G1060" s="109">
        <v>0</v>
      </c>
      <c r="H1060" s="109">
        <v>0</v>
      </c>
      <c r="I1060" s="109">
        <v>0</v>
      </c>
      <c r="J1060" s="109">
        <v>0</v>
      </c>
      <c r="K1060" s="109">
        <v>0</v>
      </c>
      <c r="L1060" s="109">
        <v>1.653E-2</v>
      </c>
      <c r="M1060" s="109">
        <v>0</v>
      </c>
      <c r="N1060" s="109">
        <v>0</v>
      </c>
      <c r="O1060" s="109">
        <v>0</v>
      </c>
      <c r="P1060" s="109">
        <v>0</v>
      </c>
      <c r="Q1060" s="109">
        <v>0</v>
      </c>
      <c r="R1060" s="109">
        <v>0</v>
      </c>
      <c r="S1060" s="109">
        <v>4.6350000000000002E-2</v>
      </c>
      <c r="T1060" s="109">
        <v>0</v>
      </c>
      <c r="U1060" s="109">
        <v>0</v>
      </c>
      <c r="V1060" s="109">
        <v>0</v>
      </c>
      <c r="W1060" s="109">
        <v>0</v>
      </c>
      <c r="X1060" s="109">
        <v>0</v>
      </c>
      <c r="Y1060" s="109">
        <v>0</v>
      </c>
      <c r="Z1060" s="109">
        <v>0</v>
      </c>
      <c r="AA1060" s="109">
        <v>0</v>
      </c>
      <c r="AB1060" s="109">
        <v>0</v>
      </c>
      <c r="AC1060" s="109">
        <v>0</v>
      </c>
      <c r="AD1060" s="109">
        <v>0</v>
      </c>
      <c r="AE1060" s="109">
        <v>0</v>
      </c>
      <c r="AF1060" s="109">
        <v>0</v>
      </c>
      <c r="AG1060" s="109">
        <v>0</v>
      </c>
    </row>
    <row r="1061" spans="2:33" ht="15">
      <c r="B1061" s="109"/>
      <c r="C1061" s="109"/>
      <c r="D1061" s="109">
        <v>2014</v>
      </c>
      <c r="E1061" s="109">
        <v>0</v>
      </c>
      <c r="F1061" s="109">
        <v>0</v>
      </c>
      <c r="G1061" s="109">
        <v>0</v>
      </c>
      <c r="H1061" s="109">
        <v>0</v>
      </c>
      <c r="I1061" s="109">
        <v>0</v>
      </c>
      <c r="J1061" s="109">
        <v>0</v>
      </c>
      <c r="K1061" s="109">
        <v>0</v>
      </c>
      <c r="L1061" s="109">
        <v>0</v>
      </c>
      <c r="M1061" s="109">
        <v>0</v>
      </c>
      <c r="N1061" s="109">
        <v>0</v>
      </c>
      <c r="O1061" s="109">
        <v>0</v>
      </c>
      <c r="P1061" s="109">
        <v>0</v>
      </c>
      <c r="Q1061" s="109">
        <v>0</v>
      </c>
      <c r="R1061" s="109">
        <v>0</v>
      </c>
      <c r="S1061" s="109">
        <v>9.6509999999999999E-2</v>
      </c>
      <c r="T1061" s="109">
        <v>0</v>
      </c>
      <c r="U1061" s="109">
        <v>0</v>
      </c>
      <c r="V1061" s="109">
        <v>0</v>
      </c>
      <c r="W1061" s="109">
        <v>0</v>
      </c>
      <c r="X1061" s="109">
        <v>0</v>
      </c>
      <c r="Y1061" s="109">
        <v>0</v>
      </c>
      <c r="Z1061" s="109">
        <v>0</v>
      </c>
      <c r="AA1061" s="109">
        <v>0</v>
      </c>
      <c r="AB1061" s="109">
        <v>0</v>
      </c>
      <c r="AC1061" s="109">
        <v>0</v>
      </c>
      <c r="AD1061" s="109">
        <v>0</v>
      </c>
      <c r="AE1061" s="109">
        <v>0</v>
      </c>
      <c r="AF1061" s="109">
        <v>0</v>
      </c>
      <c r="AG1061" s="109">
        <v>0</v>
      </c>
    </row>
    <row r="1062" spans="2:33" ht="15">
      <c r="B1062" s="109"/>
      <c r="C1062" s="109"/>
      <c r="D1062" s="109">
        <v>2015</v>
      </c>
      <c r="E1062" s="109">
        <v>0</v>
      </c>
      <c r="F1062" s="109">
        <v>0</v>
      </c>
      <c r="G1062" s="109">
        <v>0</v>
      </c>
      <c r="H1062" s="109">
        <v>0</v>
      </c>
      <c r="I1062" s="109">
        <v>0</v>
      </c>
      <c r="J1062" s="109">
        <v>0</v>
      </c>
      <c r="K1062" s="109">
        <v>1.2700000000000001E-3</v>
      </c>
      <c r="L1062" s="109">
        <v>0</v>
      </c>
      <c r="M1062" s="109">
        <v>0</v>
      </c>
      <c r="N1062" s="109">
        <v>0</v>
      </c>
      <c r="O1062" s="109">
        <v>0</v>
      </c>
      <c r="P1062" s="109">
        <v>0</v>
      </c>
      <c r="Q1062" s="109">
        <v>0</v>
      </c>
      <c r="R1062" s="109">
        <v>0</v>
      </c>
      <c r="S1062" s="109">
        <v>0</v>
      </c>
      <c r="T1062" s="109">
        <v>0</v>
      </c>
      <c r="U1062" s="109">
        <v>0</v>
      </c>
      <c r="V1062" s="109">
        <v>0</v>
      </c>
      <c r="W1062" s="109">
        <v>0</v>
      </c>
      <c r="X1062" s="109">
        <v>0</v>
      </c>
      <c r="Y1062" s="109">
        <v>0</v>
      </c>
      <c r="Z1062" s="109">
        <v>2.4299999999999999E-2</v>
      </c>
      <c r="AA1062" s="109">
        <v>0</v>
      </c>
      <c r="AB1062" s="109">
        <v>0</v>
      </c>
      <c r="AC1062" s="109">
        <v>0</v>
      </c>
      <c r="AD1062" s="109">
        <v>0</v>
      </c>
      <c r="AE1062" s="109">
        <v>0</v>
      </c>
      <c r="AF1062" s="109">
        <v>0</v>
      </c>
      <c r="AG1062" s="109">
        <v>0</v>
      </c>
    </row>
    <row r="1063" spans="2:33" ht="15">
      <c r="B1063" s="109"/>
      <c r="C1063" s="109"/>
      <c r="D1063" s="109">
        <v>2016</v>
      </c>
      <c r="E1063" s="109">
        <v>0</v>
      </c>
      <c r="F1063" s="109">
        <v>0</v>
      </c>
      <c r="G1063" s="109">
        <v>0</v>
      </c>
      <c r="H1063" s="109">
        <v>0</v>
      </c>
      <c r="I1063" s="109">
        <v>0</v>
      </c>
      <c r="J1063" s="109"/>
      <c r="K1063" s="109">
        <v>0</v>
      </c>
      <c r="L1063" s="109">
        <v>0</v>
      </c>
      <c r="M1063" s="109">
        <v>0</v>
      </c>
      <c r="N1063" s="109">
        <v>0</v>
      </c>
      <c r="O1063" s="109">
        <v>0</v>
      </c>
      <c r="P1063" s="109">
        <v>0</v>
      </c>
      <c r="Q1063" s="109">
        <v>0</v>
      </c>
      <c r="R1063" s="109">
        <v>0</v>
      </c>
      <c r="S1063" s="109">
        <v>0</v>
      </c>
      <c r="T1063" s="109">
        <v>0</v>
      </c>
      <c r="U1063" s="109">
        <v>0</v>
      </c>
      <c r="V1063" s="109">
        <v>0</v>
      </c>
      <c r="W1063" s="109">
        <v>0</v>
      </c>
      <c r="X1063" s="109">
        <v>0</v>
      </c>
      <c r="Y1063" s="109">
        <v>0</v>
      </c>
      <c r="Z1063" s="109">
        <v>0</v>
      </c>
      <c r="AA1063" s="109">
        <v>0</v>
      </c>
      <c r="AB1063" s="109">
        <v>0</v>
      </c>
      <c r="AC1063" s="109">
        <v>0</v>
      </c>
      <c r="AD1063" s="109">
        <v>0</v>
      </c>
      <c r="AE1063" s="109">
        <v>0</v>
      </c>
      <c r="AF1063" s="109">
        <v>0</v>
      </c>
      <c r="AG1063" s="109">
        <v>0</v>
      </c>
    </row>
    <row r="1064" spans="2:33" ht="15">
      <c r="B1064" s="109"/>
      <c r="C1064" s="109"/>
      <c r="D1064" s="109">
        <v>2017</v>
      </c>
      <c r="E1064" s="109">
        <v>0</v>
      </c>
      <c r="F1064" s="109">
        <v>0</v>
      </c>
      <c r="G1064" s="109">
        <v>0</v>
      </c>
      <c r="H1064" s="109">
        <v>0</v>
      </c>
      <c r="I1064" s="109">
        <v>0</v>
      </c>
      <c r="J1064" s="109">
        <v>0</v>
      </c>
      <c r="K1064" s="109">
        <v>0</v>
      </c>
      <c r="L1064" s="109">
        <v>0</v>
      </c>
      <c r="M1064" s="109">
        <v>0</v>
      </c>
      <c r="N1064" s="109">
        <v>0</v>
      </c>
      <c r="O1064" s="109">
        <v>0</v>
      </c>
      <c r="P1064" s="109">
        <v>0</v>
      </c>
      <c r="Q1064" s="109">
        <v>0</v>
      </c>
      <c r="R1064" s="109">
        <v>0</v>
      </c>
      <c r="S1064" s="109">
        <v>0</v>
      </c>
      <c r="T1064" s="109">
        <v>0</v>
      </c>
      <c r="U1064" s="109">
        <v>0</v>
      </c>
      <c r="V1064" s="109">
        <v>0</v>
      </c>
      <c r="W1064" s="109">
        <v>0</v>
      </c>
      <c r="X1064" s="109">
        <v>0</v>
      </c>
      <c r="Y1064" s="109">
        <v>0</v>
      </c>
      <c r="Z1064" s="109">
        <v>0</v>
      </c>
      <c r="AA1064" s="109">
        <v>0</v>
      </c>
      <c r="AB1064" s="109">
        <v>0</v>
      </c>
      <c r="AC1064" s="109">
        <v>0</v>
      </c>
      <c r="AD1064" s="109">
        <v>0</v>
      </c>
      <c r="AE1064" s="109">
        <v>0</v>
      </c>
      <c r="AF1064" s="109">
        <v>0</v>
      </c>
      <c r="AG1064" s="109">
        <v>0</v>
      </c>
    </row>
    <row r="1065" spans="2:33" ht="15">
      <c r="B1065" s="109"/>
      <c r="C1065" s="109"/>
      <c r="D1065" s="109">
        <v>2018</v>
      </c>
      <c r="E1065" s="109">
        <v>0</v>
      </c>
      <c r="F1065" s="109">
        <v>0</v>
      </c>
      <c r="G1065" s="109">
        <v>0</v>
      </c>
      <c r="H1065" s="109">
        <v>0</v>
      </c>
      <c r="I1065" s="109">
        <v>0</v>
      </c>
      <c r="J1065" s="109">
        <v>0</v>
      </c>
      <c r="K1065" s="109">
        <v>0</v>
      </c>
      <c r="L1065" s="109">
        <v>0</v>
      </c>
      <c r="M1065" s="109">
        <v>0</v>
      </c>
      <c r="N1065" s="109">
        <v>0</v>
      </c>
      <c r="O1065" s="109">
        <v>0</v>
      </c>
      <c r="P1065" s="109">
        <v>0</v>
      </c>
      <c r="Q1065" s="109">
        <v>0</v>
      </c>
      <c r="R1065" s="109">
        <v>0</v>
      </c>
      <c r="S1065" s="109">
        <v>0</v>
      </c>
      <c r="T1065" s="109">
        <v>0</v>
      </c>
      <c r="U1065" s="109">
        <v>0</v>
      </c>
      <c r="V1065" s="109">
        <v>0</v>
      </c>
      <c r="W1065" s="109">
        <v>0</v>
      </c>
      <c r="X1065" s="109">
        <v>0</v>
      </c>
      <c r="Y1065" s="109">
        <v>0</v>
      </c>
      <c r="Z1065" s="109">
        <v>0</v>
      </c>
      <c r="AA1065" s="109">
        <v>0</v>
      </c>
      <c r="AB1065" s="109">
        <v>0</v>
      </c>
      <c r="AC1065" s="109">
        <v>0</v>
      </c>
      <c r="AD1065" s="109">
        <v>0</v>
      </c>
      <c r="AE1065" s="109">
        <v>0</v>
      </c>
      <c r="AF1065" s="109">
        <v>0</v>
      </c>
      <c r="AG1065" s="109">
        <v>0</v>
      </c>
    </row>
    <row r="1066" spans="2:33" ht="15">
      <c r="B1066" s="109"/>
      <c r="C1066" s="109"/>
      <c r="D1066" s="109">
        <v>2019</v>
      </c>
      <c r="E1066" s="109">
        <v>8.4700000000000001E-3</v>
      </c>
      <c r="F1066" s="109">
        <v>0</v>
      </c>
      <c r="G1066" s="109">
        <v>0</v>
      </c>
      <c r="H1066" s="109">
        <v>0</v>
      </c>
      <c r="I1066" s="109">
        <v>0</v>
      </c>
      <c r="J1066" s="109">
        <v>0</v>
      </c>
      <c r="K1066" s="109">
        <v>0</v>
      </c>
      <c r="L1066" s="109">
        <v>0</v>
      </c>
      <c r="M1066" s="109">
        <v>0</v>
      </c>
      <c r="N1066" s="109">
        <v>0</v>
      </c>
      <c r="O1066" s="109">
        <v>0</v>
      </c>
      <c r="P1066" s="109">
        <v>0</v>
      </c>
      <c r="Q1066" s="109">
        <v>2.65E-3</v>
      </c>
      <c r="R1066" s="109">
        <v>0</v>
      </c>
      <c r="S1066" s="109">
        <v>4.8250000000000001E-2</v>
      </c>
      <c r="T1066" s="109">
        <v>0</v>
      </c>
      <c r="U1066" s="109">
        <v>0</v>
      </c>
      <c r="V1066" s="109">
        <v>0</v>
      </c>
      <c r="W1066" s="109">
        <v>0</v>
      </c>
      <c r="X1066" s="109">
        <v>0</v>
      </c>
      <c r="Y1066" s="109">
        <v>0</v>
      </c>
      <c r="Z1066" s="109">
        <v>0</v>
      </c>
      <c r="AA1066" s="109">
        <v>0</v>
      </c>
      <c r="AB1066" s="109">
        <v>0</v>
      </c>
      <c r="AC1066" s="109">
        <v>0</v>
      </c>
      <c r="AD1066" s="109">
        <v>0</v>
      </c>
      <c r="AE1066" s="109">
        <v>0</v>
      </c>
      <c r="AF1066" s="109">
        <v>0</v>
      </c>
      <c r="AG1066" s="109">
        <v>0</v>
      </c>
    </row>
    <row r="1067" spans="2:33" ht="15">
      <c r="B1067" s="109"/>
      <c r="C1067" s="109"/>
      <c r="D1067" s="109">
        <v>2020</v>
      </c>
      <c r="E1067" s="109"/>
      <c r="F1067" s="109"/>
      <c r="G1067" s="109"/>
      <c r="H1067" s="109"/>
      <c r="I1067" s="109"/>
      <c r="J1067" s="109"/>
      <c r="K1067" s="109"/>
      <c r="L1067" s="109"/>
      <c r="M1067" s="109"/>
      <c r="N1067" s="109"/>
      <c r="O1067" s="109"/>
      <c r="P1067" s="109"/>
      <c r="Q1067" s="109"/>
      <c r="R1067" s="109"/>
      <c r="S1067" s="109"/>
      <c r="T1067" s="109"/>
      <c r="U1067" s="109"/>
      <c r="V1067" s="109"/>
      <c r="W1067" s="109"/>
      <c r="X1067" s="109"/>
      <c r="Y1067" s="109"/>
      <c r="Z1067" s="109"/>
      <c r="AA1067" s="109"/>
      <c r="AB1067" s="109"/>
      <c r="AC1067" s="109"/>
      <c r="AD1067" s="109"/>
      <c r="AE1067" s="109"/>
      <c r="AF1067" s="109"/>
      <c r="AG1067" s="109"/>
    </row>
    <row r="1068" spans="2:33" ht="15">
      <c r="B1068" s="110" t="s">
        <v>720</v>
      </c>
      <c r="C1068" s="110" t="s">
        <v>721</v>
      </c>
      <c r="D1068" s="110">
        <v>2006</v>
      </c>
      <c r="E1068" s="110">
        <v>1.3500000000000001E-3</v>
      </c>
      <c r="F1068" s="110">
        <v>6.5500000000000003E-3</v>
      </c>
      <c r="G1068" s="110">
        <v>2.3959999999999999E-2</v>
      </c>
      <c r="H1068" s="110"/>
      <c r="I1068" s="110"/>
      <c r="J1068" s="110">
        <v>1.73E-3</v>
      </c>
      <c r="K1068" s="110">
        <v>8.3000000000000001E-4</v>
      </c>
      <c r="L1068" s="110">
        <v>6.3000000000000003E-4</v>
      </c>
      <c r="M1068" s="110"/>
      <c r="N1068" s="110">
        <v>7.7299999999999999E-3</v>
      </c>
      <c r="O1068" s="110">
        <v>1.07E-3</v>
      </c>
      <c r="P1068" s="110">
        <v>2.7999999999999998E-4</v>
      </c>
      <c r="Q1068" s="110">
        <v>2.2000000000000001E-4</v>
      </c>
      <c r="R1068" s="110"/>
      <c r="S1068" s="110">
        <v>2.7100000000000002E-3</v>
      </c>
      <c r="T1068" s="110">
        <v>0</v>
      </c>
      <c r="U1068" s="110">
        <v>6.6E-4</v>
      </c>
      <c r="V1068" s="110">
        <v>0</v>
      </c>
      <c r="W1068" s="110"/>
      <c r="X1068" s="110">
        <v>0</v>
      </c>
      <c r="Y1068" s="110">
        <v>5.1000000000000004E-4</v>
      </c>
      <c r="Z1068" s="110">
        <v>3.4000000000000002E-4</v>
      </c>
      <c r="AA1068" s="110">
        <v>3.46E-3</v>
      </c>
      <c r="AB1068" s="110">
        <v>2.0600000000000002E-3</v>
      </c>
      <c r="AC1068" s="110"/>
      <c r="AD1068" s="110">
        <v>1E-4</v>
      </c>
      <c r="AE1068" s="110">
        <v>0</v>
      </c>
      <c r="AF1068" s="110">
        <v>2.7299999999999998E-3</v>
      </c>
      <c r="AG1068" s="110">
        <v>2.0000000000000002E-5</v>
      </c>
    </row>
    <row r="1069" spans="2:33" ht="15">
      <c r="B1069" s="110"/>
      <c r="C1069" s="110"/>
      <c r="D1069" s="110">
        <v>2007</v>
      </c>
      <c r="E1069" s="110">
        <v>8.7000000000000001E-4</v>
      </c>
      <c r="F1069" s="110"/>
      <c r="G1069" s="110">
        <v>2.47E-3</v>
      </c>
      <c r="H1069" s="110"/>
      <c r="I1069" s="110">
        <v>0</v>
      </c>
      <c r="J1069" s="110">
        <v>2.5999999999999999E-3</v>
      </c>
      <c r="K1069" s="110">
        <v>2.5000000000000001E-4</v>
      </c>
      <c r="L1069" s="110">
        <v>1.9000000000000001E-4</v>
      </c>
      <c r="M1069" s="110">
        <v>0</v>
      </c>
      <c r="N1069" s="110">
        <v>2.5899999999999999E-3</v>
      </c>
      <c r="O1069" s="110">
        <v>5.2999999999999998E-4</v>
      </c>
      <c r="P1069" s="110">
        <v>0</v>
      </c>
      <c r="Q1069" s="110">
        <v>1.2E-4</v>
      </c>
      <c r="R1069" s="110"/>
      <c r="S1069" s="110">
        <v>3.6700000000000001E-3</v>
      </c>
      <c r="T1069" s="110">
        <v>0</v>
      </c>
      <c r="U1069" s="110">
        <v>2.0000000000000001E-4</v>
      </c>
      <c r="V1069" s="110">
        <v>0</v>
      </c>
      <c r="W1069" s="110"/>
      <c r="X1069" s="110">
        <v>1.01E-3</v>
      </c>
      <c r="Y1069" s="110">
        <v>1.2E-4</v>
      </c>
      <c r="Z1069" s="110">
        <v>3.4000000000000002E-4</v>
      </c>
      <c r="AA1069" s="110">
        <v>3.4499999999999999E-3</v>
      </c>
      <c r="AB1069" s="110">
        <v>1.25E-3</v>
      </c>
      <c r="AC1069" s="110">
        <v>8.8999999999999995E-4</v>
      </c>
      <c r="AD1069" s="110">
        <v>9.0000000000000006E-5</v>
      </c>
      <c r="AE1069" s="110">
        <v>1.23E-3</v>
      </c>
      <c r="AF1069" s="110">
        <v>1.8600000000000001E-3</v>
      </c>
      <c r="AG1069" s="110">
        <v>2.5000000000000001E-4</v>
      </c>
    </row>
    <row r="1070" spans="2:33" ht="15">
      <c r="B1070" s="110"/>
      <c r="C1070" s="110"/>
      <c r="D1070" s="110">
        <v>2008</v>
      </c>
      <c r="E1070" s="110">
        <v>5.5999999999999995E-4</v>
      </c>
      <c r="F1070" s="110"/>
      <c r="G1070" s="110">
        <v>3.4199999999999999E-3</v>
      </c>
      <c r="H1070" s="110"/>
      <c r="I1070" s="110"/>
      <c r="J1070" s="110"/>
      <c r="K1070" s="110">
        <v>3.6000000000000002E-4</v>
      </c>
      <c r="L1070" s="110">
        <v>5.6999999999999998E-4</v>
      </c>
      <c r="M1070" s="110">
        <v>0</v>
      </c>
      <c r="N1070" s="110">
        <v>5.4299999999999999E-3</v>
      </c>
      <c r="O1070" s="110"/>
      <c r="P1070" s="110"/>
      <c r="Q1070" s="110">
        <v>1.6000000000000001E-4</v>
      </c>
      <c r="R1070" s="110"/>
      <c r="S1070" s="110">
        <v>3.3700000000000002E-3</v>
      </c>
      <c r="T1070" s="110">
        <v>0</v>
      </c>
      <c r="U1070" s="110"/>
      <c r="V1070" s="110"/>
      <c r="W1070" s="110"/>
      <c r="X1070" s="110"/>
      <c r="Y1070" s="110">
        <v>0</v>
      </c>
      <c r="Z1070" s="110">
        <v>3.4000000000000002E-4</v>
      </c>
      <c r="AA1070" s="110">
        <v>2.1800000000000001E-3</v>
      </c>
      <c r="AB1070" s="110">
        <v>1.4400000000000001E-3</v>
      </c>
      <c r="AC1070" s="110">
        <v>3.7299999999999998E-3</v>
      </c>
      <c r="AD1070" s="110"/>
      <c r="AE1070" s="110">
        <v>1.3180000000000001E-2</v>
      </c>
      <c r="AF1070" s="110">
        <v>2.1900000000000001E-3</v>
      </c>
      <c r="AG1070" s="110"/>
    </row>
    <row r="1071" spans="2:33" ht="15">
      <c r="B1071" s="110"/>
      <c r="C1071" s="110"/>
      <c r="D1071" s="110">
        <v>2009</v>
      </c>
      <c r="E1071" s="110">
        <v>8.5999999999999998E-4</v>
      </c>
      <c r="F1071" s="110"/>
      <c r="G1071" s="110">
        <v>4.6600000000000001E-3</v>
      </c>
      <c r="H1071" s="110">
        <v>8.0000000000000004E-4</v>
      </c>
      <c r="I1071" s="110"/>
      <c r="J1071" s="110">
        <v>1.39E-3</v>
      </c>
      <c r="K1071" s="110">
        <v>1.4999999999999999E-4</v>
      </c>
      <c r="L1071" s="110">
        <v>5.9000000000000003E-4</v>
      </c>
      <c r="M1071" s="110">
        <v>0</v>
      </c>
      <c r="N1071" s="110">
        <v>0</v>
      </c>
      <c r="O1071" s="110"/>
      <c r="P1071" s="110">
        <v>0</v>
      </c>
      <c r="Q1071" s="110">
        <v>1.6000000000000001E-4</v>
      </c>
      <c r="R1071" s="110"/>
      <c r="S1071" s="110">
        <v>5.4099999999999999E-3</v>
      </c>
      <c r="T1071" s="110">
        <v>5.9000000000000003E-4</v>
      </c>
      <c r="U1071" s="110">
        <v>7.5000000000000002E-4</v>
      </c>
      <c r="V1071" s="110"/>
      <c r="W1071" s="110">
        <v>0</v>
      </c>
      <c r="X1071" s="110"/>
      <c r="Y1071" s="110"/>
      <c r="Z1071" s="110">
        <v>3.3E-4</v>
      </c>
      <c r="AA1071" s="110">
        <v>2.63E-3</v>
      </c>
      <c r="AB1071" s="110">
        <v>9.6000000000000002E-4</v>
      </c>
      <c r="AC1071" s="110"/>
      <c r="AD1071" s="110"/>
      <c r="AE1071" s="110">
        <v>2.3800000000000002E-3</v>
      </c>
      <c r="AF1071" s="110">
        <v>0</v>
      </c>
      <c r="AG1071" s="110">
        <v>3.0000000000000001E-5</v>
      </c>
    </row>
    <row r="1072" spans="2:33" ht="15">
      <c r="B1072" s="110"/>
      <c r="C1072" s="110"/>
      <c r="D1072" s="110">
        <v>2010</v>
      </c>
      <c r="E1072" s="110">
        <v>3.6999999999999999E-4</v>
      </c>
      <c r="F1072" s="110"/>
      <c r="G1072" s="110">
        <v>0</v>
      </c>
      <c r="H1072" s="110">
        <v>1.6000000000000001E-4</v>
      </c>
      <c r="I1072" s="110">
        <v>0</v>
      </c>
      <c r="J1072" s="110">
        <v>2.1299999999999999E-3</v>
      </c>
      <c r="K1072" s="110">
        <v>9.0000000000000006E-5</v>
      </c>
      <c r="L1072" s="110">
        <v>1.9000000000000001E-4</v>
      </c>
      <c r="M1072" s="110">
        <v>0</v>
      </c>
      <c r="N1072" s="110">
        <v>2.6199999999999999E-3</v>
      </c>
      <c r="O1072" s="110">
        <v>6.7000000000000002E-4</v>
      </c>
      <c r="P1072" s="110">
        <v>0</v>
      </c>
      <c r="Q1072" s="110">
        <v>1.4999999999999999E-4</v>
      </c>
      <c r="R1072" s="110">
        <v>1.72E-3</v>
      </c>
      <c r="S1072" s="110">
        <v>3.7799999999999999E-3</v>
      </c>
      <c r="T1072" s="110">
        <v>0</v>
      </c>
      <c r="U1072" s="110">
        <v>1.2999999999999999E-4</v>
      </c>
      <c r="V1072" s="110">
        <v>0</v>
      </c>
      <c r="W1072" s="110">
        <v>0</v>
      </c>
      <c r="X1072" s="110">
        <v>0</v>
      </c>
      <c r="Y1072" s="110">
        <v>2.9999999999999997E-4</v>
      </c>
      <c r="Z1072" s="110">
        <v>0</v>
      </c>
      <c r="AA1072" s="110">
        <v>1.9599999999999999E-3</v>
      </c>
      <c r="AB1072" s="110">
        <v>7.2000000000000005E-4</v>
      </c>
      <c r="AC1072" s="110">
        <v>2.5400000000000002E-3</v>
      </c>
      <c r="AD1072" s="110">
        <v>8.9999999999999998E-4</v>
      </c>
      <c r="AE1072" s="110">
        <v>1.2199999999999999E-3</v>
      </c>
      <c r="AF1072" s="110">
        <v>7.4099999999999999E-3</v>
      </c>
      <c r="AG1072" s="110">
        <v>1.2E-4</v>
      </c>
    </row>
    <row r="1073" spans="2:33" ht="15">
      <c r="B1073" s="110"/>
      <c r="C1073" s="110"/>
      <c r="D1073" s="110">
        <v>2011</v>
      </c>
      <c r="E1073" s="110">
        <v>4.4999999999999999E-4</v>
      </c>
      <c r="F1073" s="110">
        <v>3.1E-4</v>
      </c>
      <c r="G1073" s="110">
        <v>6.77E-3</v>
      </c>
      <c r="H1073" s="110">
        <v>7.6000000000000004E-4</v>
      </c>
      <c r="I1073" s="110">
        <v>0</v>
      </c>
      <c r="J1073" s="110">
        <v>1.92E-3</v>
      </c>
      <c r="K1073" s="110">
        <v>3.8000000000000002E-4</v>
      </c>
      <c r="L1073" s="110">
        <v>5.5000000000000003E-4</v>
      </c>
      <c r="M1073" s="110">
        <v>0</v>
      </c>
      <c r="N1073" s="110">
        <v>0</v>
      </c>
      <c r="O1073" s="110">
        <v>2.3000000000000001E-4</v>
      </c>
      <c r="P1073" s="110">
        <v>7.6999999999999996E-4</v>
      </c>
      <c r="Q1073" s="110">
        <v>1.6000000000000001E-4</v>
      </c>
      <c r="R1073" s="110">
        <v>2.0100000000000001E-3</v>
      </c>
      <c r="S1073" s="110">
        <v>4.1000000000000003E-3</v>
      </c>
      <c r="T1073" s="110">
        <v>0</v>
      </c>
      <c r="U1073" s="110">
        <v>9.0000000000000006E-5</v>
      </c>
      <c r="V1073" s="110">
        <v>0</v>
      </c>
      <c r="W1073" s="110">
        <v>0</v>
      </c>
      <c r="X1073" s="110">
        <v>0</v>
      </c>
      <c r="Y1073" s="110">
        <v>0</v>
      </c>
      <c r="Z1073" s="110">
        <v>3.2000000000000003E-4</v>
      </c>
      <c r="AA1073" s="110">
        <v>3.2100000000000002E-3</v>
      </c>
      <c r="AB1073" s="110">
        <v>4.8000000000000001E-4</v>
      </c>
      <c r="AC1073" s="110">
        <v>2.9099999999999998E-3</v>
      </c>
      <c r="AD1073" s="110">
        <v>1.7000000000000001E-4</v>
      </c>
      <c r="AE1073" s="110">
        <v>6.4599999999999996E-3</v>
      </c>
      <c r="AF1073" s="110">
        <v>1.64E-3</v>
      </c>
      <c r="AG1073" s="110">
        <v>1.0000000000000001E-5</v>
      </c>
    </row>
    <row r="1074" spans="2:33" ht="15">
      <c r="B1074" s="110"/>
      <c r="C1074" s="110"/>
      <c r="D1074" s="110">
        <v>2012</v>
      </c>
      <c r="E1074" s="110">
        <v>4.4000000000000002E-4</v>
      </c>
      <c r="F1074" s="110">
        <v>1E-4</v>
      </c>
      <c r="G1074" s="110">
        <v>4.2599999999999999E-3</v>
      </c>
      <c r="H1074" s="110">
        <v>1.1E-4</v>
      </c>
      <c r="I1074" s="110">
        <v>0</v>
      </c>
      <c r="J1074" s="110">
        <v>1.0300000000000001E-3</v>
      </c>
      <c r="K1074" s="110">
        <v>1E-4</v>
      </c>
      <c r="L1074" s="110">
        <v>1.8000000000000001E-4</v>
      </c>
      <c r="M1074" s="110">
        <v>0</v>
      </c>
      <c r="N1074" s="110">
        <v>0</v>
      </c>
      <c r="O1074" s="110">
        <v>1.9000000000000001E-4</v>
      </c>
      <c r="P1074" s="110">
        <v>0</v>
      </c>
      <c r="Q1074" s="110">
        <v>6.9999999999999994E-5</v>
      </c>
      <c r="R1074" s="110">
        <v>4.5300000000000002E-3</v>
      </c>
      <c r="S1074" s="110">
        <v>5.0800000000000003E-3</v>
      </c>
      <c r="T1074" s="110">
        <v>0</v>
      </c>
      <c r="U1074" s="110">
        <v>1.3999999999999999E-4</v>
      </c>
      <c r="V1074" s="110">
        <v>0</v>
      </c>
      <c r="W1074" s="110">
        <v>0</v>
      </c>
      <c r="X1074" s="110">
        <v>0</v>
      </c>
      <c r="Y1074" s="110">
        <v>1.6199999999999999E-3</v>
      </c>
      <c r="Z1074" s="110">
        <v>0</v>
      </c>
      <c r="AA1074" s="110">
        <v>4.45E-3</v>
      </c>
      <c r="AB1074" s="110">
        <v>7.7999999999999999E-4</v>
      </c>
      <c r="AC1074" s="110">
        <v>2.2399999999999998E-3</v>
      </c>
      <c r="AD1074" s="110">
        <v>8.0000000000000007E-5</v>
      </c>
      <c r="AE1074" s="110">
        <v>0</v>
      </c>
      <c r="AF1074" s="110">
        <v>4.8700000000000002E-3</v>
      </c>
      <c r="AG1074" s="110">
        <v>1.0000000000000001E-5</v>
      </c>
    </row>
    <row r="1075" spans="2:33" ht="15">
      <c r="B1075" s="110"/>
      <c r="C1075" s="110"/>
      <c r="D1075" s="110">
        <v>2013</v>
      </c>
      <c r="E1075" s="110">
        <v>1.08E-3</v>
      </c>
      <c r="F1075" s="110">
        <v>0</v>
      </c>
      <c r="G1075" s="110">
        <v>1.64E-3</v>
      </c>
      <c r="H1075" s="110">
        <v>8.1999999999999998E-4</v>
      </c>
      <c r="I1075" s="110">
        <v>0</v>
      </c>
      <c r="J1075" s="110">
        <v>5.9000000000000003E-4</v>
      </c>
      <c r="K1075" s="110">
        <v>6.0000000000000002E-5</v>
      </c>
      <c r="L1075" s="110">
        <v>1.8000000000000001E-4</v>
      </c>
      <c r="M1075" s="110">
        <v>0</v>
      </c>
      <c r="N1075" s="110">
        <v>0</v>
      </c>
      <c r="O1075" s="110">
        <v>3.2299999999999998E-3</v>
      </c>
      <c r="P1075" s="110">
        <v>0</v>
      </c>
      <c r="Q1075" s="110">
        <v>3.8000000000000002E-4</v>
      </c>
      <c r="R1075" s="110">
        <v>1.16E-3</v>
      </c>
      <c r="S1075" s="110">
        <v>2.5500000000000002E-3</v>
      </c>
      <c r="T1075" s="110">
        <v>0</v>
      </c>
      <c r="U1075" s="110">
        <v>6.0000000000000002E-5</v>
      </c>
      <c r="V1075" s="110">
        <v>0</v>
      </c>
      <c r="W1075" s="110">
        <v>0</v>
      </c>
      <c r="X1075" s="110">
        <v>0</v>
      </c>
      <c r="Y1075" s="110">
        <v>5.1000000000000004E-4</v>
      </c>
      <c r="Z1075" s="110">
        <v>2.9999999999999997E-4</v>
      </c>
      <c r="AA1075" s="110">
        <v>4.6999999999999999E-4</v>
      </c>
      <c r="AB1075" s="110">
        <v>8.1999999999999998E-4</v>
      </c>
      <c r="AC1075" s="110">
        <v>1.7600000000000001E-3</v>
      </c>
      <c r="AD1075" s="110">
        <v>8.0000000000000007E-5</v>
      </c>
      <c r="AE1075" s="110">
        <v>0</v>
      </c>
      <c r="AF1075" s="110">
        <v>1.39E-3</v>
      </c>
      <c r="AG1075" s="110">
        <v>3.0000000000000001E-5</v>
      </c>
    </row>
    <row r="1076" spans="2:33" ht="15">
      <c r="B1076" s="110"/>
      <c r="C1076" s="110"/>
      <c r="D1076" s="110">
        <v>2014</v>
      </c>
      <c r="E1076" s="110">
        <v>5.8E-4</v>
      </c>
      <c r="F1076" s="110">
        <v>9.0000000000000006E-5</v>
      </c>
      <c r="G1076" s="110">
        <v>8.8100000000000001E-3</v>
      </c>
      <c r="H1076" s="110">
        <v>6.4000000000000005E-4</v>
      </c>
      <c r="I1076" s="110">
        <v>0</v>
      </c>
      <c r="J1076" s="110"/>
      <c r="K1076" s="110">
        <v>1.3999999999999999E-4</v>
      </c>
      <c r="L1076" s="110">
        <v>1.8000000000000001E-4</v>
      </c>
      <c r="M1076" s="110">
        <v>0</v>
      </c>
      <c r="N1076" s="110">
        <v>0</v>
      </c>
      <c r="O1076" s="110">
        <v>1.6000000000000001E-4</v>
      </c>
      <c r="P1076" s="110">
        <v>2.5000000000000001E-4</v>
      </c>
      <c r="Q1076" s="110">
        <v>1.3999999999999999E-4</v>
      </c>
      <c r="R1076" s="110">
        <v>3.2299999999999998E-3</v>
      </c>
      <c r="S1076" s="110">
        <v>3.2499999999999999E-3</v>
      </c>
      <c r="T1076" s="110">
        <v>0</v>
      </c>
      <c r="U1076" s="110">
        <v>2.0000000000000002E-5</v>
      </c>
      <c r="V1076" s="110">
        <v>0</v>
      </c>
      <c r="W1076" s="110">
        <v>0</v>
      </c>
      <c r="X1076" s="110">
        <v>0</v>
      </c>
      <c r="Y1076" s="110">
        <v>0</v>
      </c>
      <c r="Z1076" s="110">
        <v>0</v>
      </c>
      <c r="AA1076" s="110">
        <v>3.6999999999999999E-4</v>
      </c>
      <c r="AB1076" s="110">
        <v>2.33E-3</v>
      </c>
      <c r="AC1076" s="110">
        <v>4.4000000000000002E-4</v>
      </c>
      <c r="AD1076" s="110">
        <v>0</v>
      </c>
      <c r="AE1076" s="110">
        <v>1.4300000000000001E-3</v>
      </c>
      <c r="AF1076" s="110">
        <v>4.0600000000000002E-3</v>
      </c>
      <c r="AG1076" s="110">
        <v>1.0000000000000001E-5</v>
      </c>
    </row>
    <row r="1077" spans="2:33" ht="15">
      <c r="B1077" s="110"/>
      <c r="C1077" s="110"/>
      <c r="D1077" s="110">
        <v>2015</v>
      </c>
      <c r="E1077" s="110">
        <v>7.3999999999999999E-4</v>
      </c>
      <c r="F1077" s="110">
        <v>0</v>
      </c>
      <c r="G1077" s="110">
        <v>3.8600000000000001E-3</v>
      </c>
      <c r="H1077" s="110">
        <v>3.6000000000000002E-4</v>
      </c>
      <c r="I1077" s="110">
        <v>0</v>
      </c>
      <c r="J1077" s="110">
        <v>1.39E-3</v>
      </c>
      <c r="K1077" s="110">
        <v>1.7000000000000001E-4</v>
      </c>
      <c r="L1077" s="110">
        <v>0</v>
      </c>
      <c r="M1077" s="110">
        <v>0</v>
      </c>
      <c r="N1077" s="110">
        <v>1.58E-3</v>
      </c>
      <c r="O1077" s="110">
        <v>8.0000000000000007E-5</v>
      </c>
      <c r="P1077" s="110">
        <v>0</v>
      </c>
      <c r="Q1077" s="110">
        <v>6.9999999999999994E-5</v>
      </c>
      <c r="R1077" s="110">
        <v>1.0499999999999999E-3</v>
      </c>
      <c r="S1077" s="110">
        <v>1.24E-3</v>
      </c>
      <c r="T1077" s="110">
        <v>0</v>
      </c>
      <c r="U1077" s="110">
        <v>1.3999999999999999E-4</v>
      </c>
      <c r="V1077" s="110">
        <v>0</v>
      </c>
      <c r="W1077" s="110">
        <v>0</v>
      </c>
      <c r="X1077" s="110">
        <v>0</v>
      </c>
      <c r="Y1077" s="110">
        <v>1E-4</v>
      </c>
      <c r="Z1077" s="110">
        <v>2.7999999999999998E-4</v>
      </c>
      <c r="AA1077" s="110">
        <v>3.6000000000000002E-4</v>
      </c>
      <c r="AB1077" s="110">
        <v>2.5000000000000001E-4</v>
      </c>
      <c r="AC1077" s="110">
        <v>7.5000000000000002E-4</v>
      </c>
      <c r="AD1077" s="110">
        <v>8.0000000000000007E-5</v>
      </c>
      <c r="AE1077" s="110">
        <v>0</v>
      </c>
      <c r="AF1077" s="110">
        <v>1.17E-3</v>
      </c>
      <c r="AG1077" s="110">
        <v>3.0000000000000001E-5</v>
      </c>
    </row>
    <row r="1078" spans="2:33" ht="15">
      <c r="B1078" s="110"/>
      <c r="C1078" s="110"/>
      <c r="D1078" s="110">
        <v>2016</v>
      </c>
      <c r="E1078" s="110">
        <v>1.4400000000000001E-3</v>
      </c>
      <c r="F1078" s="110">
        <v>8.4999999999999995E-4</v>
      </c>
      <c r="G1078" s="110">
        <v>2.7399999999999998E-3</v>
      </c>
      <c r="H1078" s="110">
        <v>1E-4</v>
      </c>
      <c r="I1078" s="110">
        <v>0</v>
      </c>
      <c r="J1078" s="110">
        <v>1.3500000000000001E-3</v>
      </c>
      <c r="K1078" s="110">
        <v>3.5E-4</v>
      </c>
      <c r="L1078" s="110">
        <v>8.7100000000000007E-3</v>
      </c>
      <c r="M1078" s="110">
        <v>0</v>
      </c>
      <c r="N1078" s="110">
        <v>8.0999999999999996E-4</v>
      </c>
      <c r="O1078" s="110">
        <v>5.5000000000000003E-4</v>
      </c>
      <c r="P1078" s="110">
        <v>0</v>
      </c>
      <c r="Q1078" s="110">
        <v>1E-4</v>
      </c>
      <c r="R1078" s="110">
        <v>1.1900000000000001E-3</v>
      </c>
      <c r="S1078" s="110">
        <v>2.3400000000000001E-3</v>
      </c>
      <c r="T1078" s="110">
        <v>0</v>
      </c>
      <c r="U1078" s="110">
        <v>3.1E-4</v>
      </c>
      <c r="V1078" s="110">
        <v>0</v>
      </c>
      <c r="W1078" s="110">
        <v>0</v>
      </c>
      <c r="X1078" s="110">
        <v>0</v>
      </c>
      <c r="Y1078" s="110">
        <v>0</v>
      </c>
      <c r="Z1078" s="110">
        <v>0</v>
      </c>
      <c r="AA1078" s="110">
        <v>2.5999999999999998E-4</v>
      </c>
      <c r="AB1078" s="110">
        <v>4.8000000000000001E-4</v>
      </c>
      <c r="AC1078" s="110">
        <v>0</v>
      </c>
      <c r="AD1078" s="110">
        <v>0</v>
      </c>
      <c r="AE1078" s="110">
        <v>0</v>
      </c>
      <c r="AF1078" s="110">
        <v>2.8600000000000001E-3</v>
      </c>
      <c r="AG1078" s="110">
        <v>8.0000000000000007E-5</v>
      </c>
    </row>
    <row r="1079" spans="2:33" ht="15">
      <c r="B1079" s="110"/>
      <c r="C1079" s="110"/>
      <c r="D1079" s="110">
        <v>2017</v>
      </c>
      <c r="E1079" s="110">
        <v>7.9000000000000001E-4</v>
      </c>
      <c r="F1079" s="110">
        <v>2.5999999999999998E-4</v>
      </c>
      <c r="G1079" s="110">
        <v>8.3400000000000002E-3</v>
      </c>
      <c r="H1079" s="110">
        <v>1E-4</v>
      </c>
      <c r="I1079" s="110">
        <v>0</v>
      </c>
      <c r="J1079" s="110">
        <v>4.2000000000000002E-4</v>
      </c>
      <c r="K1079" s="110">
        <v>4.2999999999999999E-4</v>
      </c>
      <c r="L1079" s="110">
        <v>0</v>
      </c>
      <c r="M1079" s="110">
        <v>0</v>
      </c>
      <c r="N1079" s="110">
        <v>2.6900000000000001E-3</v>
      </c>
      <c r="O1079" s="110">
        <v>2.3000000000000001E-4</v>
      </c>
      <c r="P1079" s="110">
        <v>0</v>
      </c>
      <c r="Q1079" s="110">
        <v>2.0000000000000002E-5</v>
      </c>
      <c r="R1079" s="110">
        <v>1.3600000000000001E-3</v>
      </c>
      <c r="S1079" s="110">
        <v>7.7999999999999999E-4</v>
      </c>
      <c r="T1079" s="110">
        <v>0</v>
      </c>
      <c r="U1079" s="110">
        <v>9.0000000000000006E-5</v>
      </c>
      <c r="V1079" s="110">
        <v>0</v>
      </c>
      <c r="W1079" s="110">
        <v>0</v>
      </c>
      <c r="X1079" s="110">
        <v>0</v>
      </c>
      <c r="Y1079" s="110">
        <v>5.0000000000000002E-5</v>
      </c>
      <c r="Z1079" s="110">
        <v>0</v>
      </c>
      <c r="AA1079" s="110">
        <v>9.8999999999999999E-4</v>
      </c>
      <c r="AB1079" s="110">
        <v>2.2000000000000001E-4</v>
      </c>
      <c r="AC1079" s="110">
        <v>1.25E-3</v>
      </c>
      <c r="AD1079" s="110">
        <v>0</v>
      </c>
      <c r="AE1079" s="110">
        <v>0</v>
      </c>
      <c r="AF1079" s="110">
        <v>1.0300000000000001E-3</v>
      </c>
      <c r="AG1079" s="110">
        <v>4.0000000000000003E-5</v>
      </c>
    </row>
    <row r="1080" spans="2:33" ht="15">
      <c r="B1080" s="110"/>
      <c r="C1080" s="110"/>
      <c r="D1080" s="110">
        <v>2018</v>
      </c>
      <c r="E1080" s="110">
        <v>5.1999999999999995E-4</v>
      </c>
      <c r="F1080" s="110">
        <v>0</v>
      </c>
      <c r="G1080" s="110">
        <v>6.0800000000000003E-3</v>
      </c>
      <c r="H1080" s="110">
        <v>0</v>
      </c>
      <c r="I1080" s="110">
        <v>0</v>
      </c>
      <c r="J1080" s="110">
        <v>4.8000000000000001E-4</v>
      </c>
      <c r="K1080" s="110">
        <v>1.2999999999999999E-4</v>
      </c>
      <c r="L1080" s="110">
        <v>0</v>
      </c>
      <c r="M1080" s="110">
        <v>1.376E-2</v>
      </c>
      <c r="N1080" s="110">
        <v>0</v>
      </c>
      <c r="O1080" s="110">
        <v>2.2000000000000001E-4</v>
      </c>
      <c r="P1080" s="110">
        <v>0</v>
      </c>
      <c r="Q1080" s="110">
        <v>6.0000000000000002E-5</v>
      </c>
      <c r="R1080" s="110"/>
      <c r="S1080" s="110">
        <v>3.8000000000000002E-4</v>
      </c>
      <c r="T1080" s="110">
        <v>0</v>
      </c>
      <c r="U1080" s="110">
        <v>1.09E-3</v>
      </c>
      <c r="V1080" s="110">
        <v>0</v>
      </c>
      <c r="W1080" s="110">
        <v>0</v>
      </c>
      <c r="X1080" s="110">
        <v>1.6000000000000001E-3</v>
      </c>
      <c r="Y1080" s="110">
        <v>5.0000000000000002E-5</v>
      </c>
      <c r="Z1080" s="110">
        <v>0</v>
      </c>
      <c r="AA1080" s="110">
        <v>3.8000000000000002E-4</v>
      </c>
      <c r="AB1080" s="110">
        <v>2.2000000000000001E-4</v>
      </c>
      <c r="AC1080" s="110">
        <v>7.2999999999999996E-4</v>
      </c>
      <c r="AD1080" s="110">
        <v>0</v>
      </c>
      <c r="AE1080" s="110">
        <v>0</v>
      </c>
      <c r="AF1080" s="110">
        <v>1.7799999999999999E-3</v>
      </c>
      <c r="AG1080" s="110">
        <v>4.0000000000000003E-5</v>
      </c>
    </row>
    <row r="1081" spans="2:33" ht="15">
      <c r="B1081" s="110"/>
      <c r="C1081" s="110"/>
      <c r="D1081" s="110">
        <v>2019</v>
      </c>
      <c r="E1081" s="110">
        <v>2.2000000000000001E-4</v>
      </c>
      <c r="F1081" s="110">
        <v>0</v>
      </c>
      <c r="G1081" s="110">
        <v>1.31E-3</v>
      </c>
      <c r="H1081" s="110">
        <v>4.0000000000000003E-5</v>
      </c>
      <c r="I1081" s="110">
        <v>0</v>
      </c>
      <c r="J1081" s="110">
        <v>2.7E-4</v>
      </c>
      <c r="K1081" s="110">
        <v>1.3999999999999999E-4</v>
      </c>
      <c r="L1081" s="110">
        <v>6.7000000000000002E-4</v>
      </c>
      <c r="M1081" s="110">
        <v>0</v>
      </c>
      <c r="N1081" s="110">
        <v>0</v>
      </c>
      <c r="O1081" s="110">
        <v>7.2999999999999996E-4</v>
      </c>
      <c r="P1081" s="110">
        <v>2.0000000000000001E-4</v>
      </c>
      <c r="Q1081" s="110">
        <v>4.0000000000000003E-5</v>
      </c>
      <c r="R1081" s="110"/>
      <c r="S1081" s="110">
        <v>1.5399999999999999E-3</v>
      </c>
      <c r="T1081" s="110">
        <v>0</v>
      </c>
      <c r="U1081" s="110">
        <v>0</v>
      </c>
      <c r="V1081" s="110">
        <v>0</v>
      </c>
      <c r="W1081" s="110">
        <v>0</v>
      </c>
      <c r="X1081" s="110">
        <v>0</v>
      </c>
      <c r="Y1081" s="110">
        <v>0</v>
      </c>
      <c r="Z1081" s="110">
        <v>0</v>
      </c>
      <c r="AA1081" s="110">
        <v>1.2999999999999999E-4</v>
      </c>
      <c r="AB1081" s="110">
        <v>3.8999999999999999E-4</v>
      </c>
      <c r="AC1081" s="110">
        <v>1.2199999999999999E-3</v>
      </c>
      <c r="AD1081" s="110">
        <v>6.0000000000000002E-5</v>
      </c>
      <c r="AE1081" s="110">
        <v>7.1500000000000001E-3</v>
      </c>
      <c r="AF1081" s="110">
        <v>1.7600000000000001E-3</v>
      </c>
      <c r="AG1081" s="110">
        <v>2.0000000000000002E-5</v>
      </c>
    </row>
    <row r="1082" spans="2:33" ht="15">
      <c r="B1082" s="110"/>
      <c r="C1082" s="110"/>
      <c r="D1082" s="110">
        <v>2020</v>
      </c>
      <c r="E1082" s="110"/>
      <c r="F1082" s="110"/>
      <c r="G1082" s="110"/>
      <c r="H1082" s="110"/>
      <c r="I1082" s="110"/>
      <c r="J1082" s="110"/>
      <c r="K1082" s="110"/>
      <c r="L1082" s="110"/>
      <c r="M1082" s="110"/>
      <c r="N1082" s="110"/>
      <c r="O1082" s="110"/>
      <c r="P1082" s="110"/>
      <c r="Q1082" s="110"/>
      <c r="R1082" s="110"/>
      <c r="S1082" s="110"/>
      <c r="T1082" s="110"/>
      <c r="U1082" s="110"/>
      <c r="V1082" s="110"/>
      <c r="W1082" s="110"/>
      <c r="X1082" s="110"/>
      <c r="Y1082" s="110"/>
      <c r="Z1082" s="110"/>
      <c r="AA1082" s="110"/>
      <c r="AB1082" s="110"/>
      <c r="AC1082" s="110"/>
      <c r="AD1082" s="110"/>
      <c r="AE1082" s="110"/>
      <c r="AF1082" s="110"/>
      <c r="AG1082" s="110"/>
    </row>
    <row r="1083" spans="2:33" ht="15">
      <c r="B1083" s="109" t="s">
        <v>722</v>
      </c>
      <c r="C1083" s="109" t="s">
        <v>723</v>
      </c>
      <c r="D1083" s="109">
        <v>2006</v>
      </c>
      <c r="E1083" s="109">
        <v>1.1E-4</v>
      </c>
      <c r="F1083" s="109">
        <v>0</v>
      </c>
      <c r="G1083" s="109">
        <v>1.1979999999999999E-2</v>
      </c>
      <c r="H1083" s="109"/>
      <c r="I1083" s="109"/>
      <c r="J1083" s="109">
        <v>1.3999999999999999E-4</v>
      </c>
      <c r="K1083" s="109">
        <v>2.0000000000000002E-5</v>
      </c>
      <c r="L1083" s="109">
        <v>0</v>
      </c>
      <c r="M1083" s="109"/>
      <c r="N1083" s="109">
        <v>1.1000000000000001E-3</v>
      </c>
      <c r="O1083" s="109">
        <v>0</v>
      </c>
      <c r="P1083" s="109">
        <v>0</v>
      </c>
      <c r="Q1083" s="109">
        <v>2.0000000000000002E-5</v>
      </c>
      <c r="R1083" s="109"/>
      <c r="S1083" s="109">
        <v>2.0000000000000001E-4</v>
      </c>
      <c r="T1083" s="109">
        <v>0</v>
      </c>
      <c r="U1083" s="109">
        <v>2.5000000000000001E-4</v>
      </c>
      <c r="V1083" s="109">
        <v>0</v>
      </c>
      <c r="W1083" s="109"/>
      <c r="X1083" s="109">
        <v>0</v>
      </c>
      <c r="Y1083" s="109">
        <v>2.5000000000000001E-4</v>
      </c>
      <c r="Z1083" s="109">
        <v>0</v>
      </c>
      <c r="AA1083" s="109">
        <v>0</v>
      </c>
      <c r="AB1083" s="109"/>
      <c r="AC1083" s="109"/>
      <c r="AD1083" s="109"/>
      <c r="AE1083" s="109"/>
      <c r="AF1083" s="109"/>
      <c r="AG1083" s="109">
        <v>0</v>
      </c>
    </row>
    <row r="1084" spans="2:33" ht="15">
      <c r="B1084" s="109"/>
      <c r="C1084" s="109"/>
      <c r="D1084" s="109">
        <v>2007</v>
      </c>
      <c r="E1084" s="109">
        <v>1E-4</v>
      </c>
      <c r="F1084" s="109"/>
      <c r="G1084" s="109">
        <v>0</v>
      </c>
      <c r="H1084" s="109"/>
      <c r="I1084" s="109">
        <v>0</v>
      </c>
      <c r="J1084" s="109">
        <v>1.3999999999999999E-4</v>
      </c>
      <c r="K1084" s="109">
        <v>3.0000000000000001E-5</v>
      </c>
      <c r="L1084" s="109">
        <v>0</v>
      </c>
      <c r="M1084" s="109">
        <v>0</v>
      </c>
      <c r="N1084" s="109">
        <v>1.0300000000000001E-3</v>
      </c>
      <c r="O1084" s="109">
        <v>4.0000000000000003E-5</v>
      </c>
      <c r="P1084" s="109">
        <v>0</v>
      </c>
      <c r="Q1084" s="109">
        <v>0</v>
      </c>
      <c r="R1084" s="109"/>
      <c r="S1084" s="109">
        <v>2.9E-4</v>
      </c>
      <c r="T1084" s="109">
        <v>0</v>
      </c>
      <c r="U1084" s="109">
        <v>0</v>
      </c>
      <c r="V1084" s="109">
        <v>0</v>
      </c>
      <c r="W1084" s="109"/>
      <c r="X1084" s="109">
        <v>0</v>
      </c>
      <c r="Y1084" s="109">
        <v>0</v>
      </c>
      <c r="Z1084" s="109">
        <v>0</v>
      </c>
      <c r="AA1084" s="109">
        <v>0</v>
      </c>
      <c r="AB1084" s="109">
        <v>0</v>
      </c>
      <c r="AC1084" s="109">
        <v>0</v>
      </c>
      <c r="AD1084" s="109">
        <v>0</v>
      </c>
      <c r="AE1084" s="109">
        <v>0</v>
      </c>
      <c r="AF1084" s="109">
        <v>0</v>
      </c>
      <c r="AG1084" s="109">
        <v>0</v>
      </c>
    </row>
    <row r="1085" spans="2:33" ht="15">
      <c r="B1085" s="109"/>
      <c r="C1085" s="109"/>
      <c r="D1085" s="109">
        <v>2008</v>
      </c>
      <c r="E1085" s="109">
        <v>0</v>
      </c>
      <c r="F1085" s="109"/>
      <c r="G1085" s="109">
        <v>0</v>
      </c>
      <c r="H1085" s="109"/>
      <c r="I1085" s="109"/>
      <c r="J1085" s="109"/>
      <c r="K1085" s="109">
        <v>2.5000000000000001E-4</v>
      </c>
      <c r="L1085" s="109">
        <v>0</v>
      </c>
      <c r="M1085" s="109">
        <v>0</v>
      </c>
      <c r="N1085" s="109">
        <v>0</v>
      </c>
      <c r="O1085" s="109"/>
      <c r="P1085" s="109"/>
      <c r="Q1085" s="109">
        <v>0</v>
      </c>
      <c r="R1085" s="109"/>
      <c r="S1085" s="109">
        <v>3.6000000000000002E-4</v>
      </c>
      <c r="T1085" s="109">
        <v>0</v>
      </c>
      <c r="U1085" s="109"/>
      <c r="V1085" s="109"/>
      <c r="W1085" s="109"/>
      <c r="X1085" s="109"/>
      <c r="Y1085" s="109">
        <v>0</v>
      </c>
      <c r="Z1085" s="109">
        <v>0</v>
      </c>
      <c r="AA1085" s="109">
        <v>1.3999999999999999E-4</v>
      </c>
      <c r="AB1085" s="109">
        <v>0</v>
      </c>
      <c r="AC1085" s="109">
        <v>0</v>
      </c>
      <c r="AD1085" s="109"/>
      <c r="AE1085" s="109">
        <v>4.79E-3</v>
      </c>
      <c r="AF1085" s="109">
        <v>0</v>
      </c>
      <c r="AG1085" s="109"/>
    </row>
    <row r="1086" spans="2:33" ht="15">
      <c r="B1086" s="109"/>
      <c r="C1086" s="109"/>
      <c r="D1086" s="109">
        <v>2009</v>
      </c>
      <c r="E1086" s="109">
        <v>0</v>
      </c>
      <c r="F1086" s="109"/>
      <c r="G1086" s="109">
        <v>4.6000000000000001E-4</v>
      </c>
      <c r="H1086" s="109">
        <v>1.1E-4</v>
      </c>
      <c r="I1086" s="109"/>
      <c r="J1086" s="109">
        <v>0</v>
      </c>
      <c r="K1086" s="109">
        <v>0</v>
      </c>
      <c r="L1086" s="109">
        <v>0</v>
      </c>
      <c r="M1086" s="109">
        <v>0</v>
      </c>
      <c r="N1086" s="109">
        <v>0</v>
      </c>
      <c r="O1086" s="109"/>
      <c r="P1086" s="109">
        <v>0</v>
      </c>
      <c r="Q1086" s="109">
        <v>2.0000000000000002E-5</v>
      </c>
      <c r="R1086" s="109"/>
      <c r="S1086" s="109">
        <v>0</v>
      </c>
      <c r="T1086" s="109">
        <v>0</v>
      </c>
      <c r="U1086" s="109">
        <v>3.8000000000000002E-4</v>
      </c>
      <c r="V1086" s="109"/>
      <c r="W1086" s="109">
        <v>0</v>
      </c>
      <c r="X1086" s="109"/>
      <c r="Y1086" s="109"/>
      <c r="Z1086" s="109">
        <v>0</v>
      </c>
      <c r="AA1086" s="109">
        <v>0</v>
      </c>
      <c r="AB1086" s="109">
        <v>0</v>
      </c>
      <c r="AC1086" s="109"/>
      <c r="AD1086" s="109"/>
      <c r="AE1086" s="109">
        <v>0</v>
      </c>
      <c r="AF1086" s="109">
        <v>0</v>
      </c>
      <c r="AG1086" s="109">
        <v>0</v>
      </c>
    </row>
    <row r="1087" spans="2:33" ht="15">
      <c r="B1087" s="109"/>
      <c r="C1087" s="109"/>
      <c r="D1087" s="109">
        <v>2010</v>
      </c>
      <c r="E1087" s="109">
        <v>1.8000000000000001E-4</v>
      </c>
      <c r="F1087" s="109"/>
      <c r="G1087" s="109">
        <v>0</v>
      </c>
      <c r="H1087" s="109">
        <v>0</v>
      </c>
      <c r="I1087" s="109">
        <v>0</v>
      </c>
      <c r="J1087" s="109">
        <v>1.4999999999999999E-4</v>
      </c>
      <c r="K1087" s="109">
        <v>3.0000000000000001E-5</v>
      </c>
      <c r="L1087" s="109">
        <v>0</v>
      </c>
      <c r="M1087" s="109">
        <v>0</v>
      </c>
      <c r="N1087" s="109">
        <v>0</v>
      </c>
      <c r="O1087" s="109">
        <v>0</v>
      </c>
      <c r="P1087" s="109">
        <v>0</v>
      </c>
      <c r="Q1087" s="109">
        <v>0</v>
      </c>
      <c r="R1087" s="109">
        <v>0</v>
      </c>
      <c r="S1087" s="109">
        <v>0</v>
      </c>
      <c r="T1087" s="109">
        <v>0</v>
      </c>
      <c r="U1087" s="109">
        <v>0</v>
      </c>
      <c r="V1087" s="109">
        <v>0</v>
      </c>
      <c r="W1087" s="109">
        <v>0</v>
      </c>
      <c r="X1087" s="109">
        <v>0</v>
      </c>
      <c r="Y1087" s="109">
        <v>0</v>
      </c>
      <c r="Z1087" s="109">
        <v>0</v>
      </c>
      <c r="AA1087" s="109">
        <v>5.0000000000000001E-4</v>
      </c>
      <c r="AB1087" s="109">
        <v>0</v>
      </c>
      <c r="AC1087" s="109">
        <v>0</v>
      </c>
      <c r="AD1087" s="109">
        <v>7.2000000000000005E-4</v>
      </c>
      <c r="AE1087" s="109">
        <v>0</v>
      </c>
      <c r="AF1087" s="109">
        <v>4.7999999999999996E-3</v>
      </c>
      <c r="AG1087" s="109">
        <v>0</v>
      </c>
    </row>
    <row r="1088" spans="2:33" ht="15">
      <c r="B1088" s="109"/>
      <c r="C1088" s="109"/>
      <c r="D1088" s="109">
        <v>2011</v>
      </c>
      <c r="E1088" s="109">
        <v>0</v>
      </c>
      <c r="F1088" s="109">
        <v>0</v>
      </c>
      <c r="G1088" s="109">
        <v>0</v>
      </c>
      <c r="H1088" s="109">
        <v>5.0000000000000002E-5</v>
      </c>
      <c r="I1088" s="109">
        <v>0</v>
      </c>
      <c r="J1088" s="109">
        <v>5.9000000000000003E-4</v>
      </c>
      <c r="K1088" s="109">
        <v>2.7E-4</v>
      </c>
      <c r="L1088" s="109">
        <v>0</v>
      </c>
      <c r="M1088" s="109">
        <v>0</v>
      </c>
      <c r="N1088" s="109">
        <v>0</v>
      </c>
      <c r="O1088" s="109">
        <v>0</v>
      </c>
      <c r="P1088" s="109">
        <v>0</v>
      </c>
      <c r="Q1088" s="109">
        <v>0</v>
      </c>
      <c r="R1088" s="109">
        <v>0</v>
      </c>
      <c r="S1088" s="109">
        <v>0</v>
      </c>
      <c r="T1088" s="109">
        <v>0</v>
      </c>
      <c r="U1088" s="109">
        <v>0</v>
      </c>
      <c r="V1088" s="109">
        <v>0</v>
      </c>
      <c r="W1088" s="109">
        <v>0</v>
      </c>
      <c r="X1088" s="109">
        <v>0</v>
      </c>
      <c r="Y1088" s="109">
        <v>0</v>
      </c>
      <c r="Z1088" s="109">
        <v>0</v>
      </c>
      <c r="AA1088" s="109">
        <v>0</v>
      </c>
      <c r="AB1088" s="109">
        <v>0</v>
      </c>
      <c r="AC1088" s="109">
        <v>0</v>
      </c>
      <c r="AD1088" s="109">
        <v>8.0000000000000007E-5</v>
      </c>
      <c r="AE1088" s="109">
        <v>6.4599999999999996E-3</v>
      </c>
      <c r="AF1088" s="109">
        <v>0</v>
      </c>
      <c r="AG1088" s="109">
        <v>0</v>
      </c>
    </row>
    <row r="1089" spans="2:33" ht="15">
      <c r="B1089" s="109"/>
      <c r="C1089" s="109"/>
      <c r="D1089" s="109">
        <v>2012</v>
      </c>
      <c r="E1089" s="109">
        <v>0</v>
      </c>
      <c r="F1089" s="109">
        <v>0</v>
      </c>
      <c r="G1089" s="109">
        <v>0</v>
      </c>
      <c r="H1089" s="109">
        <v>0</v>
      </c>
      <c r="I1089" s="109">
        <v>0</v>
      </c>
      <c r="J1089" s="109">
        <v>0</v>
      </c>
      <c r="K1089" s="109">
        <v>0</v>
      </c>
      <c r="L1089" s="109">
        <v>0</v>
      </c>
      <c r="M1089" s="109">
        <v>0</v>
      </c>
      <c r="N1089" s="109">
        <v>0</v>
      </c>
      <c r="O1089" s="109">
        <v>4.0000000000000003E-5</v>
      </c>
      <c r="P1089" s="109">
        <v>0</v>
      </c>
      <c r="Q1089" s="109">
        <v>1.0000000000000001E-5</v>
      </c>
      <c r="R1089" s="109">
        <v>8.9999999999999998E-4</v>
      </c>
      <c r="S1089" s="109">
        <v>0</v>
      </c>
      <c r="T1089" s="109">
        <v>0</v>
      </c>
      <c r="U1089" s="109">
        <v>0</v>
      </c>
      <c r="V1089" s="109"/>
      <c r="W1089" s="109">
        <v>0</v>
      </c>
      <c r="X1089" s="109">
        <v>0</v>
      </c>
      <c r="Y1089" s="109">
        <v>1.6199999999999999E-3</v>
      </c>
      <c r="Z1089" s="109">
        <v>0</v>
      </c>
      <c r="AA1089" s="109">
        <v>3.32E-3</v>
      </c>
      <c r="AB1089" s="109">
        <v>5.1999999999999995E-4</v>
      </c>
      <c r="AC1089" s="109">
        <v>0</v>
      </c>
      <c r="AD1089" s="109">
        <v>0</v>
      </c>
      <c r="AE1089" s="109">
        <v>0</v>
      </c>
      <c r="AF1089" s="109">
        <v>2.0300000000000001E-3</v>
      </c>
      <c r="AG1089" s="109">
        <v>0</v>
      </c>
    </row>
    <row r="1090" spans="2:33" ht="15">
      <c r="B1090" s="109"/>
      <c r="C1090" s="109"/>
      <c r="D1090" s="109">
        <v>2013</v>
      </c>
      <c r="E1090" s="109">
        <v>5.0000000000000001E-4</v>
      </c>
      <c r="F1090" s="109">
        <v>0</v>
      </c>
      <c r="G1090" s="109">
        <v>0</v>
      </c>
      <c r="H1090" s="109">
        <v>5.9999999999999995E-4</v>
      </c>
      <c r="I1090" s="109">
        <v>0</v>
      </c>
      <c r="J1090" s="109">
        <v>0</v>
      </c>
      <c r="K1090" s="109">
        <v>0</v>
      </c>
      <c r="L1090" s="109">
        <v>0</v>
      </c>
      <c r="M1090" s="109">
        <v>0</v>
      </c>
      <c r="N1090" s="109">
        <v>0</v>
      </c>
      <c r="O1090" s="109">
        <v>1.2999999999999999E-4</v>
      </c>
      <c r="P1090" s="109">
        <v>0</v>
      </c>
      <c r="Q1090" s="109">
        <v>0</v>
      </c>
      <c r="R1090" s="109">
        <v>0</v>
      </c>
      <c r="S1090" s="109">
        <v>0</v>
      </c>
      <c r="T1090" s="109">
        <v>0</v>
      </c>
      <c r="U1090" s="109">
        <v>0</v>
      </c>
      <c r="V1090" s="109">
        <v>0</v>
      </c>
      <c r="W1090" s="109">
        <v>0</v>
      </c>
      <c r="X1090" s="109">
        <v>0</v>
      </c>
      <c r="Y1090" s="109">
        <v>0</v>
      </c>
      <c r="Z1090" s="109">
        <v>0</v>
      </c>
      <c r="AA1090" s="109">
        <v>0</v>
      </c>
      <c r="AB1090" s="109">
        <v>0</v>
      </c>
      <c r="AC1090" s="109">
        <v>0</v>
      </c>
      <c r="AD1090" s="109">
        <v>0</v>
      </c>
      <c r="AE1090" s="109">
        <v>0</v>
      </c>
      <c r="AF1090" s="109">
        <v>0</v>
      </c>
      <c r="AG1090" s="109">
        <v>1.0000000000000001E-5</v>
      </c>
    </row>
    <row r="1091" spans="2:33" ht="15">
      <c r="B1091" s="109"/>
      <c r="C1091" s="109"/>
      <c r="D1091" s="109">
        <v>2014</v>
      </c>
      <c r="E1091" s="109">
        <v>0</v>
      </c>
      <c r="F1091" s="109">
        <v>0</v>
      </c>
      <c r="G1091" s="109">
        <v>0</v>
      </c>
      <c r="H1091" s="109">
        <v>0</v>
      </c>
      <c r="I1091" s="109">
        <v>0</v>
      </c>
      <c r="J1091" s="109"/>
      <c r="K1091" s="109">
        <v>4.0000000000000003E-5</v>
      </c>
      <c r="L1091" s="109">
        <v>0</v>
      </c>
      <c r="M1091" s="109">
        <v>0</v>
      </c>
      <c r="N1091" s="109">
        <v>0</v>
      </c>
      <c r="O1091" s="109">
        <v>0</v>
      </c>
      <c r="P1091" s="109">
        <v>0</v>
      </c>
      <c r="Q1091" s="109">
        <v>3.0000000000000001E-5</v>
      </c>
      <c r="R1091" s="109"/>
      <c r="S1091" s="109">
        <v>0</v>
      </c>
      <c r="T1091" s="109">
        <v>0</v>
      </c>
      <c r="U1091" s="109">
        <v>0</v>
      </c>
      <c r="V1091" s="109">
        <v>0</v>
      </c>
      <c r="W1091" s="109">
        <v>0</v>
      </c>
      <c r="X1091" s="109">
        <v>0</v>
      </c>
      <c r="Y1091" s="109">
        <v>0</v>
      </c>
      <c r="Z1091" s="109">
        <v>0</v>
      </c>
      <c r="AA1091" s="109">
        <v>0</v>
      </c>
      <c r="AB1091" s="109">
        <v>0</v>
      </c>
      <c r="AC1091" s="109">
        <v>0</v>
      </c>
      <c r="AD1091" s="109">
        <v>0</v>
      </c>
      <c r="AE1091" s="109">
        <v>1.4300000000000001E-3</v>
      </c>
      <c r="AF1091" s="109">
        <v>0</v>
      </c>
      <c r="AG1091" s="109">
        <v>0</v>
      </c>
    </row>
    <row r="1092" spans="2:33" ht="15">
      <c r="B1092" s="109"/>
      <c r="C1092" s="109"/>
      <c r="D1092" s="109">
        <v>2015</v>
      </c>
      <c r="E1092" s="109">
        <v>1.6000000000000001E-4</v>
      </c>
      <c r="F1092" s="109">
        <v>0</v>
      </c>
      <c r="G1092" s="109">
        <v>1.2800000000000001E-3</v>
      </c>
      <c r="H1092" s="109">
        <v>0</v>
      </c>
      <c r="I1092" s="109">
        <v>0</v>
      </c>
      <c r="J1092" s="109">
        <v>0</v>
      </c>
      <c r="K1092" s="109">
        <v>1.0000000000000001E-5</v>
      </c>
      <c r="L1092" s="109">
        <v>0</v>
      </c>
      <c r="M1092" s="109">
        <v>0</v>
      </c>
      <c r="N1092" s="109">
        <v>7.9000000000000001E-4</v>
      </c>
      <c r="O1092" s="109">
        <v>0</v>
      </c>
      <c r="P1092" s="109">
        <v>0</v>
      </c>
      <c r="Q1092" s="109">
        <v>0</v>
      </c>
      <c r="R1092" s="109">
        <v>0</v>
      </c>
      <c r="S1092" s="109">
        <v>2.7E-4</v>
      </c>
      <c r="T1092" s="109">
        <v>0</v>
      </c>
      <c r="U1092" s="109">
        <v>0</v>
      </c>
      <c r="V1092" s="109">
        <v>0</v>
      </c>
      <c r="W1092" s="109">
        <v>0</v>
      </c>
      <c r="X1092" s="109">
        <v>0</v>
      </c>
      <c r="Y1092" s="109">
        <v>0</v>
      </c>
      <c r="Z1092" s="109">
        <v>0</v>
      </c>
      <c r="AA1092" s="109">
        <v>1.2E-4</v>
      </c>
      <c r="AB1092" s="109">
        <v>0</v>
      </c>
      <c r="AC1092" s="109">
        <v>0</v>
      </c>
      <c r="AD1092" s="109">
        <v>0</v>
      </c>
      <c r="AE1092" s="109">
        <v>0</v>
      </c>
      <c r="AF1092" s="109">
        <v>0</v>
      </c>
      <c r="AG1092" s="109">
        <v>0</v>
      </c>
    </row>
    <row r="1093" spans="2:33" ht="15">
      <c r="B1093" s="109"/>
      <c r="C1093" s="109"/>
      <c r="D1093" s="109">
        <v>2016</v>
      </c>
      <c r="E1093" s="109">
        <v>4.0000000000000002E-4</v>
      </c>
      <c r="F1093" s="109">
        <v>8.4999999999999995E-4</v>
      </c>
      <c r="G1093" s="109">
        <v>0</v>
      </c>
      <c r="H1093" s="109">
        <v>0</v>
      </c>
      <c r="I1093" s="109">
        <v>0</v>
      </c>
      <c r="J1093" s="109">
        <v>6.7000000000000002E-4</v>
      </c>
      <c r="K1093" s="109">
        <v>2.7999999999999998E-4</v>
      </c>
      <c r="L1093" s="109">
        <v>6.1900000000000002E-3</v>
      </c>
      <c r="M1093" s="109">
        <v>0</v>
      </c>
      <c r="N1093" s="109">
        <v>0</v>
      </c>
      <c r="O1093" s="109">
        <v>0</v>
      </c>
      <c r="P1093" s="109">
        <v>0</v>
      </c>
      <c r="Q1093" s="109">
        <v>1.0000000000000001E-5</v>
      </c>
      <c r="R1093" s="109">
        <v>0</v>
      </c>
      <c r="S1093" s="109">
        <v>0</v>
      </c>
      <c r="T1093" s="109">
        <v>0</v>
      </c>
      <c r="U1093" s="109">
        <v>2.5000000000000001E-4</v>
      </c>
      <c r="V1093" s="109">
        <v>0</v>
      </c>
      <c r="W1093" s="109">
        <v>0</v>
      </c>
      <c r="X1093" s="109">
        <v>0</v>
      </c>
      <c r="Y1093" s="109">
        <v>0</v>
      </c>
      <c r="Z1093" s="109">
        <v>0</v>
      </c>
      <c r="AA1093" s="109">
        <v>5.0000000000000002E-5</v>
      </c>
      <c r="AB1093" s="109">
        <v>0</v>
      </c>
      <c r="AC1093" s="109">
        <v>0</v>
      </c>
      <c r="AD1093" s="109">
        <v>0</v>
      </c>
      <c r="AE1093" s="109">
        <v>0</v>
      </c>
      <c r="AF1093" s="109">
        <v>3.5E-4</v>
      </c>
      <c r="AG1093" s="109">
        <v>1.0000000000000001E-5</v>
      </c>
    </row>
    <row r="1094" spans="2:33" ht="15">
      <c r="B1094" s="109"/>
      <c r="C1094" s="109"/>
      <c r="D1094" s="109">
        <v>2017</v>
      </c>
      <c r="E1094" s="109">
        <v>3.8999999999999999E-4</v>
      </c>
      <c r="F1094" s="109">
        <v>0</v>
      </c>
      <c r="G1094" s="109">
        <v>0</v>
      </c>
      <c r="H1094" s="109">
        <v>0</v>
      </c>
      <c r="I1094" s="109">
        <v>0</v>
      </c>
      <c r="J1094" s="109">
        <v>0</v>
      </c>
      <c r="K1094" s="109">
        <v>3.6000000000000002E-4</v>
      </c>
      <c r="L1094" s="109">
        <v>0</v>
      </c>
      <c r="M1094" s="109">
        <v>0</v>
      </c>
      <c r="N1094" s="109"/>
      <c r="O1094" s="109">
        <v>1.4999999999999999E-4</v>
      </c>
      <c r="P1094" s="109">
        <v>0</v>
      </c>
      <c r="Q1094" s="109">
        <v>0</v>
      </c>
      <c r="R1094" s="109">
        <v>0</v>
      </c>
      <c r="S1094" s="109">
        <v>0</v>
      </c>
      <c r="T1094" s="109">
        <v>0</v>
      </c>
      <c r="U1094" s="109">
        <v>3.0000000000000001E-5</v>
      </c>
      <c r="V1094" s="109">
        <v>0</v>
      </c>
      <c r="W1094" s="109">
        <v>0</v>
      </c>
      <c r="X1094" s="109">
        <v>0</v>
      </c>
      <c r="Y1094" s="109">
        <v>0</v>
      </c>
      <c r="Z1094" s="109">
        <v>0</v>
      </c>
      <c r="AA1094" s="109">
        <v>5.4000000000000001E-4</v>
      </c>
      <c r="AB1094" s="109">
        <v>0</v>
      </c>
      <c r="AC1094" s="109">
        <v>0</v>
      </c>
      <c r="AD1094" s="109">
        <v>0</v>
      </c>
      <c r="AE1094" s="109">
        <v>0</v>
      </c>
      <c r="AF1094" s="109">
        <v>0</v>
      </c>
      <c r="AG1094" s="109">
        <v>0</v>
      </c>
    </row>
    <row r="1095" spans="2:33" ht="15">
      <c r="B1095" s="109"/>
      <c r="C1095" s="109"/>
      <c r="D1095" s="109">
        <v>2018</v>
      </c>
      <c r="E1095" s="109">
        <v>3.6999999999999999E-4</v>
      </c>
      <c r="F1095" s="109">
        <v>0</v>
      </c>
      <c r="G1095" s="109">
        <v>6.7000000000000002E-4</v>
      </c>
      <c r="H1095" s="109">
        <v>0</v>
      </c>
      <c r="I1095" s="109">
        <v>0</v>
      </c>
      <c r="J1095" s="109">
        <v>9.0000000000000006E-5</v>
      </c>
      <c r="K1095" s="109">
        <v>2.0000000000000002E-5</v>
      </c>
      <c r="L1095" s="109">
        <v>0</v>
      </c>
      <c r="M1095" s="109">
        <v>0</v>
      </c>
      <c r="N1095" s="109">
        <v>0</v>
      </c>
      <c r="O1095" s="109">
        <v>1.8000000000000001E-4</v>
      </c>
      <c r="P1095" s="109">
        <v>0</v>
      </c>
      <c r="Q1095" s="109">
        <v>3.0000000000000001E-5</v>
      </c>
      <c r="R1095" s="109"/>
      <c r="S1095" s="109">
        <v>0</v>
      </c>
      <c r="T1095" s="109">
        <v>0</v>
      </c>
      <c r="U1095" s="109">
        <v>0</v>
      </c>
      <c r="V1095" s="109">
        <v>0</v>
      </c>
      <c r="W1095" s="109">
        <v>0</v>
      </c>
      <c r="X1095" s="109">
        <v>0</v>
      </c>
      <c r="Y1095" s="109">
        <v>0</v>
      </c>
      <c r="Z1095" s="109">
        <v>0</v>
      </c>
      <c r="AA1095" s="109">
        <v>0</v>
      </c>
      <c r="AB1095" s="109">
        <v>0</v>
      </c>
      <c r="AC1095" s="109">
        <v>0</v>
      </c>
      <c r="AD1095" s="109">
        <v>0</v>
      </c>
      <c r="AE1095" s="109">
        <v>0</v>
      </c>
      <c r="AF1095" s="109">
        <v>5.1000000000000004E-4</v>
      </c>
      <c r="AG1095" s="109">
        <v>0</v>
      </c>
    </row>
    <row r="1096" spans="2:33" ht="15">
      <c r="B1096" s="109"/>
      <c r="C1096" s="109"/>
      <c r="D1096" s="109">
        <v>2019</v>
      </c>
      <c r="E1096" s="109">
        <v>0</v>
      </c>
      <c r="F1096" s="109">
        <v>0</v>
      </c>
      <c r="G1096" s="109">
        <v>0</v>
      </c>
      <c r="H1096" s="109">
        <v>0</v>
      </c>
      <c r="I1096" s="109">
        <v>0</v>
      </c>
      <c r="J1096" s="109">
        <v>1.8000000000000001E-4</v>
      </c>
      <c r="K1096" s="109">
        <v>4.0000000000000003E-5</v>
      </c>
      <c r="L1096" s="109">
        <v>6.7000000000000002E-4</v>
      </c>
      <c r="M1096" s="109">
        <v>0</v>
      </c>
      <c r="N1096" s="109">
        <v>0</v>
      </c>
      <c r="O1096" s="109">
        <v>6.8999999999999997E-4</v>
      </c>
      <c r="P1096" s="109">
        <v>0</v>
      </c>
      <c r="Q1096" s="109">
        <v>0</v>
      </c>
      <c r="R1096" s="109"/>
      <c r="S1096" s="109">
        <v>0</v>
      </c>
      <c r="T1096" s="109">
        <v>0</v>
      </c>
      <c r="U1096" s="109">
        <v>0</v>
      </c>
      <c r="V1096" s="109">
        <v>0</v>
      </c>
      <c r="W1096" s="109">
        <v>0</v>
      </c>
      <c r="X1096" s="109">
        <v>0</v>
      </c>
      <c r="Y1096" s="109">
        <v>0</v>
      </c>
      <c r="Z1096" s="109">
        <v>0</v>
      </c>
      <c r="AA1096" s="109">
        <v>0</v>
      </c>
      <c r="AB1096" s="109">
        <v>0</v>
      </c>
      <c r="AC1096" s="109">
        <v>1.2199999999999999E-3</v>
      </c>
      <c r="AD1096" s="109">
        <v>0</v>
      </c>
      <c r="AE1096" s="109">
        <v>0</v>
      </c>
      <c r="AF1096" s="109">
        <v>0</v>
      </c>
      <c r="AG1096" s="109">
        <v>0</v>
      </c>
    </row>
    <row r="1097" spans="2:33" ht="15">
      <c r="B1097" s="109"/>
      <c r="C1097" s="109"/>
      <c r="D1097" s="109">
        <v>2020</v>
      </c>
      <c r="E1097" s="109"/>
      <c r="F1097" s="109"/>
      <c r="G1097" s="109"/>
      <c r="H1097" s="109"/>
      <c r="I1097" s="109"/>
      <c r="J1097" s="109"/>
      <c r="K1097" s="109"/>
      <c r="L1097" s="109"/>
      <c r="M1097" s="109"/>
      <c r="N1097" s="109"/>
      <c r="O1097" s="109"/>
      <c r="P1097" s="109"/>
      <c r="Q1097" s="109"/>
      <c r="R1097" s="109"/>
      <c r="S1097" s="109"/>
      <c r="T1097" s="109"/>
      <c r="U1097" s="109"/>
      <c r="V1097" s="109"/>
      <c r="W1097" s="109"/>
      <c r="X1097" s="109"/>
      <c r="Y1097" s="109"/>
      <c r="Z1097" s="109"/>
      <c r="AA1097" s="109"/>
      <c r="AB1097" s="109"/>
      <c r="AC1097" s="109"/>
      <c r="AD1097" s="109"/>
      <c r="AE1097" s="109"/>
      <c r="AF1097" s="109"/>
      <c r="AG1097" s="109"/>
    </row>
    <row r="1098" spans="2:33" ht="15">
      <c r="B1098" s="110" t="s">
        <v>724</v>
      </c>
      <c r="C1098" s="110" t="s">
        <v>725</v>
      </c>
      <c r="D1098" s="110">
        <v>2006</v>
      </c>
      <c r="E1098" s="110">
        <v>0</v>
      </c>
      <c r="F1098" s="110">
        <v>0</v>
      </c>
      <c r="G1098" s="110">
        <v>0</v>
      </c>
      <c r="H1098" s="110"/>
      <c r="I1098" s="110"/>
      <c r="J1098" s="110">
        <v>0</v>
      </c>
      <c r="K1098" s="110">
        <v>0</v>
      </c>
      <c r="L1098" s="110">
        <v>0</v>
      </c>
      <c r="M1098" s="110"/>
      <c r="N1098" s="110">
        <v>0</v>
      </c>
      <c r="O1098" s="110">
        <v>6.8000000000000005E-4</v>
      </c>
      <c r="P1098" s="110">
        <v>0</v>
      </c>
      <c r="Q1098" s="110"/>
      <c r="R1098" s="110"/>
      <c r="S1098" s="110"/>
      <c r="T1098" s="110">
        <v>0</v>
      </c>
      <c r="U1098" s="110">
        <v>0</v>
      </c>
      <c r="V1098" s="110">
        <v>0</v>
      </c>
      <c r="W1098" s="110"/>
      <c r="X1098" s="110">
        <v>0</v>
      </c>
      <c r="Y1098" s="110">
        <v>6.0000000000000002E-5</v>
      </c>
      <c r="Z1098" s="110">
        <v>0</v>
      </c>
      <c r="AA1098" s="110">
        <v>0</v>
      </c>
      <c r="AB1098" s="110"/>
      <c r="AC1098" s="110"/>
      <c r="AD1098" s="110"/>
      <c r="AE1098" s="110"/>
      <c r="AF1098" s="110"/>
      <c r="AG1098" s="110">
        <v>0</v>
      </c>
    </row>
    <row r="1099" spans="2:33" ht="15">
      <c r="B1099" s="110"/>
      <c r="C1099" s="110"/>
      <c r="D1099" s="110">
        <v>2007</v>
      </c>
      <c r="E1099" s="110">
        <v>0</v>
      </c>
      <c r="F1099" s="110"/>
      <c r="G1099" s="110">
        <v>0</v>
      </c>
      <c r="H1099" s="110"/>
      <c r="I1099" s="110">
        <v>0</v>
      </c>
      <c r="J1099" s="110">
        <v>0</v>
      </c>
      <c r="K1099" s="110">
        <v>0</v>
      </c>
      <c r="L1099" s="110">
        <v>0</v>
      </c>
      <c r="M1099" s="110">
        <v>0</v>
      </c>
      <c r="N1099" s="110">
        <v>5.1000000000000004E-4</v>
      </c>
      <c r="O1099" s="110">
        <v>0</v>
      </c>
      <c r="P1099" s="110">
        <v>0</v>
      </c>
      <c r="Q1099" s="110">
        <v>0</v>
      </c>
      <c r="R1099" s="110"/>
      <c r="S1099" s="110">
        <v>0</v>
      </c>
      <c r="T1099" s="110">
        <v>0</v>
      </c>
      <c r="U1099" s="110">
        <v>0</v>
      </c>
      <c r="V1099" s="110">
        <v>0</v>
      </c>
      <c r="W1099" s="110"/>
      <c r="X1099" s="110">
        <v>0</v>
      </c>
      <c r="Y1099" s="110">
        <v>0</v>
      </c>
      <c r="Z1099" s="110">
        <v>0</v>
      </c>
      <c r="AA1099" s="110">
        <v>0</v>
      </c>
      <c r="AB1099" s="110">
        <v>5.0000000000000001E-4</v>
      </c>
      <c r="AC1099" s="110">
        <v>0</v>
      </c>
      <c r="AD1099" s="110">
        <v>0</v>
      </c>
      <c r="AE1099" s="110">
        <v>0</v>
      </c>
      <c r="AF1099" s="110">
        <v>0</v>
      </c>
      <c r="AG1099" s="110">
        <v>2.1000000000000001E-4</v>
      </c>
    </row>
    <row r="1100" spans="2:33" ht="15">
      <c r="B1100" s="110"/>
      <c r="C1100" s="110"/>
      <c r="D1100" s="110">
        <v>2008</v>
      </c>
      <c r="E1100" s="110">
        <v>0</v>
      </c>
      <c r="F1100" s="110"/>
      <c r="G1100" s="110">
        <v>0</v>
      </c>
      <c r="H1100" s="110"/>
      <c r="I1100" s="110"/>
      <c r="J1100" s="110"/>
      <c r="K1100" s="110">
        <v>0</v>
      </c>
      <c r="L1100" s="110">
        <v>0</v>
      </c>
      <c r="M1100" s="110">
        <v>0</v>
      </c>
      <c r="N1100" s="110">
        <v>2.4099999999999998E-3</v>
      </c>
      <c r="O1100" s="110"/>
      <c r="P1100" s="110"/>
      <c r="Q1100" s="110">
        <v>0</v>
      </c>
      <c r="R1100" s="110"/>
      <c r="S1100" s="110">
        <v>1.2E-4</v>
      </c>
      <c r="T1100" s="110">
        <v>0</v>
      </c>
      <c r="U1100" s="110"/>
      <c r="V1100" s="110"/>
      <c r="W1100" s="110"/>
      <c r="X1100" s="110"/>
      <c r="Y1100" s="110">
        <v>0</v>
      </c>
      <c r="Z1100" s="110">
        <v>0</v>
      </c>
      <c r="AA1100" s="110">
        <v>0</v>
      </c>
      <c r="AB1100" s="110">
        <v>9.6000000000000002E-4</v>
      </c>
      <c r="AC1100" s="110">
        <v>4.2999999999999999E-4</v>
      </c>
      <c r="AD1100" s="110"/>
      <c r="AE1100" s="110">
        <v>0</v>
      </c>
      <c r="AF1100" s="110">
        <v>0</v>
      </c>
      <c r="AG1100" s="110"/>
    </row>
    <row r="1101" spans="2:33" ht="15">
      <c r="B1101" s="110"/>
      <c r="C1101" s="110"/>
      <c r="D1101" s="110">
        <v>2009</v>
      </c>
      <c r="E1101" s="110">
        <v>0</v>
      </c>
      <c r="F1101" s="110"/>
      <c r="G1101" s="110">
        <v>0</v>
      </c>
      <c r="H1101" s="110">
        <v>0</v>
      </c>
      <c r="I1101" s="110"/>
      <c r="J1101" s="110">
        <v>0</v>
      </c>
      <c r="K1101" s="110">
        <v>0</v>
      </c>
      <c r="L1101" s="110">
        <v>0</v>
      </c>
      <c r="M1101" s="110">
        <v>0</v>
      </c>
      <c r="N1101" s="110">
        <v>0</v>
      </c>
      <c r="O1101" s="110"/>
      <c r="P1101" s="110">
        <v>0</v>
      </c>
      <c r="Q1101" s="110">
        <v>0</v>
      </c>
      <c r="R1101" s="110"/>
      <c r="S1101" s="110">
        <v>0</v>
      </c>
      <c r="T1101" s="110">
        <v>0</v>
      </c>
      <c r="U1101" s="110">
        <v>0</v>
      </c>
      <c r="V1101" s="110"/>
      <c r="W1101" s="110">
        <v>0</v>
      </c>
      <c r="X1101" s="110"/>
      <c r="Y1101" s="110"/>
      <c r="Z1101" s="110">
        <v>0</v>
      </c>
      <c r="AA1101" s="110">
        <v>0</v>
      </c>
      <c r="AB1101" s="110">
        <v>0</v>
      </c>
      <c r="AC1101" s="110"/>
      <c r="AD1101" s="110"/>
      <c r="AE1101" s="110">
        <v>0</v>
      </c>
      <c r="AF1101" s="110">
        <v>0</v>
      </c>
      <c r="AG1101" s="110">
        <v>0</v>
      </c>
    </row>
    <row r="1102" spans="2:33" ht="15">
      <c r="B1102" s="110"/>
      <c r="C1102" s="110"/>
      <c r="D1102" s="110">
        <v>2010</v>
      </c>
      <c r="E1102" s="110">
        <v>0</v>
      </c>
      <c r="F1102" s="110"/>
      <c r="G1102" s="110">
        <v>0</v>
      </c>
      <c r="H1102" s="110">
        <v>0</v>
      </c>
      <c r="I1102" s="110">
        <v>0</v>
      </c>
      <c r="J1102" s="110">
        <v>1.2199999999999999E-3</v>
      </c>
      <c r="K1102" s="110">
        <v>0</v>
      </c>
      <c r="L1102" s="110">
        <v>0</v>
      </c>
      <c r="M1102" s="110">
        <v>0</v>
      </c>
      <c r="N1102" s="110">
        <v>2.6199999999999999E-3</v>
      </c>
      <c r="O1102" s="110">
        <v>0</v>
      </c>
      <c r="P1102" s="110">
        <v>0</v>
      </c>
      <c r="Q1102" s="110">
        <v>0</v>
      </c>
      <c r="R1102" s="110">
        <v>0</v>
      </c>
      <c r="S1102" s="110">
        <v>0</v>
      </c>
      <c r="T1102" s="110">
        <v>0</v>
      </c>
      <c r="U1102" s="110">
        <v>0</v>
      </c>
      <c r="V1102" s="110">
        <v>0</v>
      </c>
      <c r="W1102" s="110">
        <v>0</v>
      </c>
      <c r="X1102" s="110">
        <v>0</v>
      </c>
      <c r="Y1102" s="110">
        <v>0</v>
      </c>
      <c r="Z1102" s="110">
        <v>0</v>
      </c>
      <c r="AA1102" s="110">
        <v>0</v>
      </c>
      <c r="AB1102" s="110">
        <v>0</v>
      </c>
      <c r="AC1102" s="110">
        <v>0</v>
      </c>
      <c r="AD1102" s="110">
        <v>0</v>
      </c>
      <c r="AE1102" s="110">
        <v>0</v>
      </c>
      <c r="AF1102" s="110">
        <v>0</v>
      </c>
      <c r="AG1102" s="110">
        <v>0</v>
      </c>
    </row>
    <row r="1103" spans="2:33" ht="15">
      <c r="B1103" s="110"/>
      <c r="C1103" s="110"/>
      <c r="D1103" s="110">
        <v>2011</v>
      </c>
      <c r="E1103" s="110">
        <v>0</v>
      </c>
      <c r="F1103" s="110">
        <v>0</v>
      </c>
      <c r="G1103" s="110">
        <v>0</v>
      </c>
      <c r="H1103" s="110">
        <v>0</v>
      </c>
      <c r="I1103" s="110">
        <v>0</v>
      </c>
      <c r="J1103" s="110">
        <v>5.9000000000000003E-4</v>
      </c>
      <c r="K1103" s="110">
        <v>0</v>
      </c>
      <c r="L1103" s="110">
        <v>0</v>
      </c>
      <c r="M1103" s="110">
        <v>0</v>
      </c>
      <c r="N1103" s="110">
        <v>0</v>
      </c>
      <c r="O1103" s="110">
        <v>0</v>
      </c>
      <c r="P1103" s="110">
        <v>0</v>
      </c>
      <c r="Q1103" s="110">
        <v>0</v>
      </c>
      <c r="R1103" s="110">
        <v>0</v>
      </c>
      <c r="S1103" s="110">
        <v>0</v>
      </c>
      <c r="T1103" s="110">
        <v>0</v>
      </c>
      <c r="U1103" s="110">
        <v>0</v>
      </c>
      <c r="V1103" s="110">
        <v>0</v>
      </c>
      <c r="W1103" s="110">
        <v>0</v>
      </c>
      <c r="X1103" s="110">
        <v>0</v>
      </c>
      <c r="Y1103" s="110">
        <v>0</v>
      </c>
      <c r="Z1103" s="110">
        <v>0</v>
      </c>
      <c r="AA1103" s="110">
        <v>1.82E-3</v>
      </c>
      <c r="AB1103" s="110">
        <v>0</v>
      </c>
      <c r="AC1103" s="110">
        <v>0</v>
      </c>
      <c r="AD1103" s="110">
        <v>0</v>
      </c>
      <c r="AE1103" s="110">
        <v>0</v>
      </c>
      <c r="AF1103" s="110">
        <v>4.0999999999999999E-4</v>
      </c>
      <c r="AG1103" s="110">
        <v>0</v>
      </c>
    </row>
    <row r="1104" spans="2:33" ht="15">
      <c r="B1104" s="110"/>
      <c r="C1104" s="110"/>
      <c r="D1104" s="110">
        <v>2012</v>
      </c>
      <c r="E1104" s="110">
        <v>0</v>
      </c>
      <c r="F1104" s="110">
        <v>0</v>
      </c>
      <c r="G1104" s="110">
        <v>0</v>
      </c>
      <c r="H1104" s="110">
        <v>0</v>
      </c>
      <c r="I1104" s="110">
        <v>0</v>
      </c>
      <c r="J1104" s="110">
        <v>0</v>
      </c>
      <c r="K1104" s="110">
        <v>0</v>
      </c>
      <c r="L1104" s="110">
        <v>0</v>
      </c>
      <c r="M1104" s="110">
        <v>0</v>
      </c>
      <c r="N1104" s="110">
        <v>0</v>
      </c>
      <c r="O1104" s="110">
        <v>0</v>
      </c>
      <c r="P1104" s="110">
        <v>0</v>
      </c>
      <c r="Q1104" s="110">
        <v>0</v>
      </c>
      <c r="R1104" s="110">
        <v>0</v>
      </c>
      <c r="S1104" s="110">
        <v>0</v>
      </c>
      <c r="T1104" s="110">
        <v>0</v>
      </c>
      <c r="U1104" s="110">
        <v>2.0000000000000002E-5</v>
      </c>
      <c r="V1104" s="110"/>
      <c r="W1104" s="110">
        <v>0</v>
      </c>
      <c r="X1104" s="110">
        <v>0</v>
      </c>
      <c r="Y1104" s="110">
        <v>0</v>
      </c>
      <c r="Z1104" s="110">
        <v>0</v>
      </c>
      <c r="AA1104" s="110">
        <v>0</v>
      </c>
      <c r="AB1104" s="110">
        <v>0</v>
      </c>
      <c r="AC1104" s="110">
        <v>0</v>
      </c>
      <c r="AD1104" s="110">
        <v>8.0000000000000007E-5</v>
      </c>
      <c r="AE1104" s="110">
        <v>0</v>
      </c>
      <c r="AF1104" s="110">
        <v>0</v>
      </c>
      <c r="AG1104" s="110">
        <v>0</v>
      </c>
    </row>
    <row r="1105" spans="2:33" ht="15">
      <c r="B1105" s="110"/>
      <c r="C1105" s="110"/>
      <c r="D1105" s="110">
        <v>2013</v>
      </c>
      <c r="E1105" s="110">
        <v>0</v>
      </c>
      <c r="F1105" s="110">
        <v>0</v>
      </c>
      <c r="G1105" s="110">
        <v>0</v>
      </c>
      <c r="H1105" s="110">
        <v>0</v>
      </c>
      <c r="I1105" s="110">
        <v>0</v>
      </c>
      <c r="J1105" s="110">
        <v>0</v>
      </c>
      <c r="K1105" s="110">
        <v>0</v>
      </c>
      <c r="L1105" s="110">
        <v>0</v>
      </c>
      <c r="M1105" s="110">
        <v>0</v>
      </c>
      <c r="N1105" s="110">
        <v>0</v>
      </c>
      <c r="O1105" s="110">
        <v>3.0500000000000002E-3</v>
      </c>
      <c r="P1105" s="110">
        <v>0</v>
      </c>
      <c r="Q1105" s="110">
        <v>3.3E-4</v>
      </c>
      <c r="R1105" s="110">
        <v>0</v>
      </c>
      <c r="S1105" s="110">
        <v>0</v>
      </c>
      <c r="T1105" s="110">
        <v>0</v>
      </c>
      <c r="U1105" s="110">
        <v>0</v>
      </c>
      <c r="V1105" s="110">
        <v>0</v>
      </c>
      <c r="W1105" s="110">
        <v>0</v>
      </c>
      <c r="X1105" s="110">
        <v>0</v>
      </c>
      <c r="Y1105" s="110">
        <v>0</v>
      </c>
      <c r="Z1105" s="110">
        <v>0</v>
      </c>
      <c r="AA1105" s="110">
        <v>0</v>
      </c>
      <c r="AB1105" s="110">
        <v>0</v>
      </c>
      <c r="AC1105" s="110">
        <v>0</v>
      </c>
      <c r="AD1105" s="110">
        <v>0</v>
      </c>
      <c r="AE1105" s="110">
        <v>0</v>
      </c>
      <c r="AF1105" s="110">
        <v>0</v>
      </c>
      <c r="AG1105" s="110">
        <v>0</v>
      </c>
    </row>
    <row r="1106" spans="2:33" ht="15">
      <c r="B1106" s="110"/>
      <c r="C1106" s="110"/>
      <c r="D1106" s="110">
        <v>2014</v>
      </c>
      <c r="E1106" s="110">
        <v>0</v>
      </c>
      <c r="F1106" s="110">
        <v>0</v>
      </c>
      <c r="G1106" s="110">
        <v>2.3500000000000001E-3</v>
      </c>
      <c r="H1106" s="110">
        <v>0</v>
      </c>
      <c r="I1106" s="110">
        <v>0</v>
      </c>
      <c r="J1106" s="110"/>
      <c r="K1106" s="110">
        <v>0</v>
      </c>
      <c r="L1106" s="110">
        <v>0</v>
      </c>
      <c r="M1106" s="110">
        <v>0</v>
      </c>
      <c r="N1106" s="110">
        <v>0</v>
      </c>
      <c r="O1106" s="110">
        <v>0</v>
      </c>
      <c r="P1106" s="110">
        <v>0</v>
      </c>
      <c r="Q1106" s="110">
        <v>0</v>
      </c>
      <c r="R1106" s="110"/>
      <c r="S1106" s="110">
        <v>0</v>
      </c>
      <c r="T1106" s="110">
        <v>0</v>
      </c>
      <c r="U1106" s="110">
        <v>0</v>
      </c>
      <c r="V1106" s="110">
        <v>0</v>
      </c>
      <c r="W1106" s="110">
        <v>0</v>
      </c>
      <c r="X1106" s="110">
        <v>0</v>
      </c>
      <c r="Y1106" s="110">
        <v>0</v>
      </c>
      <c r="Z1106" s="110">
        <v>0</v>
      </c>
      <c r="AA1106" s="110">
        <v>0</v>
      </c>
      <c r="AB1106" s="110">
        <v>0</v>
      </c>
      <c r="AC1106" s="110">
        <v>0</v>
      </c>
      <c r="AD1106" s="110">
        <v>0</v>
      </c>
      <c r="AE1106" s="110">
        <v>0</v>
      </c>
      <c r="AF1106" s="110">
        <v>0</v>
      </c>
      <c r="AG1106" s="110">
        <v>0</v>
      </c>
    </row>
    <row r="1107" spans="2:33" ht="15">
      <c r="B1107" s="110"/>
      <c r="C1107" s="110"/>
      <c r="D1107" s="110">
        <v>2015</v>
      </c>
      <c r="E1107" s="110">
        <v>0</v>
      </c>
      <c r="F1107" s="110">
        <v>0</v>
      </c>
      <c r="G1107" s="110">
        <v>0</v>
      </c>
      <c r="H1107" s="110">
        <v>0</v>
      </c>
      <c r="I1107" s="110">
        <v>0</v>
      </c>
      <c r="J1107" s="110">
        <v>0</v>
      </c>
      <c r="K1107" s="110">
        <v>0</v>
      </c>
      <c r="L1107" s="110">
        <v>0</v>
      </c>
      <c r="M1107" s="110">
        <v>0</v>
      </c>
      <c r="N1107" s="110">
        <v>0</v>
      </c>
      <c r="O1107" s="110">
        <v>0</v>
      </c>
      <c r="P1107" s="110">
        <v>0</v>
      </c>
      <c r="Q1107" s="110">
        <v>0</v>
      </c>
      <c r="R1107" s="110">
        <v>0</v>
      </c>
      <c r="S1107" s="110">
        <v>0</v>
      </c>
      <c r="T1107" s="110">
        <v>0</v>
      </c>
      <c r="U1107" s="110">
        <v>0</v>
      </c>
      <c r="V1107" s="110">
        <v>0</v>
      </c>
      <c r="W1107" s="110">
        <v>0</v>
      </c>
      <c r="X1107" s="110">
        <v>0</v>
      </c>
      <c r="Y1107" s="110">
        <v>0</v>
      </c>
      <c r="Z1107" s="110">
        <v>0</v>
      </c>
      <c r="AA1107" s="110">
        <v>0</v>
      </c>
      <c r="AB1107" s="110">
        <v>0</v>
      </c>
      <c r="AC1107" s="110">
        <v>0</v>
      </c>
      <c r="AD1107" s="110">
        <v>0</v>
      </c>
      <c r="AE1107" s="110">
        <v>0</v>
      </c>
      <c r="AF1107" s="110">
        <v>0</v>
      </c>
      <c r="AG1107" s="110">
        <v>0</v>
      </c>
    </row>
    <row r="1108" spans="2:33" ht="15">
      <c r="B1108" s="110"/>
      <c r="C1108" s="110"/>
      <c r="D1108" s="110">
        <v>2016</v>
      </c>
      <c r="E1108" s="110">
        <v>0</v>
      </c>
      <c r="F1108" s="110">
        <v>0</v>
      </c>
      <c r="G1108" s="110">
        <v>0</v>
      </c>
      <c r="H1108" s="110">
        <v>0</v>
      </c>
      <c r="I1108" s="110">
        <v>0</v>
      </c>
      <c r="J1108" s="110">
        <v>0</v>
      </c>
      <c r="K1108" s="110">
        <v>0</v>
      </c>
      <c r="L1108" s="110">
        <v>1.9000000000000001E-4</v>
      </c>
      <c r="M1108" s="110">
        <v>0</v>
      </c>
      <c r="N1108" s="110">
        <v>0</v>
      </c>
      <c r="O1108" s="110">
        <v>5.1000000000000004E-4</v>
      </c>
      <c r="P1108" s="110">
        <v>0</v>
      </c>
      <c r="Q1108" s="110">
        <v>0</v>
      </c>
      <c r="R1108" s="110">
        <v>0</v>
      </c>
      <c r="S1108" s="110">
        <v>0</v>
      </c>
      <c r="T1108" s="110">
        <v>0</v>
      </c>
      <c r="U1108" s="110">
        <v>0</v>
      </c>
      <c r="V1108" s="110">
        <v>0</v>
      </c>
      <c r="W1108" s="110">
        <v>0</v>
      </c>
      <c r="X1108" s="110">
        <v>0</v>
      </c>
      <c r="Y1108" s="110">
        <v>0</v>
      </c>
      <c r="Z1108" s="110">
        <v>0</v>
      </c>
      <c r="AA1108" s="110">
        <v>0</v>
      </c>
      <c r="AB1108" s="110">
        <v>0</v>
      </c>
      <c r="AC1108" s="110">
        <v>0</v>
      </c>
      <c r="AD1108" s="110">
        <v>0</v>
      </c>
      <c r="AE1108" s="110">
        <v>0</v>
      </c>
      <c r="AF1108" s="110">
        <v>0</v>
      </c>
      <c r="AG1108" s="110">
        <v>0</v>
      </c>
    </row>
    <row r="1109" spans="2:33" ht="15">
      <c r="B1109" s="110"/>
      <c r="C1109" s="110"/>
      <c r="D1109" s="110">
        <v>2017</v>
      </c>
      <c r="E1109" s="110">
        <v>0</v>
      </c>
      <c r="F1109" s="110">
        <v>2.5999999999999998E-4</v>
      </c>
      <c r="G1109" s="110">
        <v>0</v>
      </c>
      <c r="H1109" s="110">
        <v>0</v>
      </c>
      <c r="I1109" s="110">
        <v>0</v>
      </c>
      <c r="J1109" s="110">
        <v>0</v>
      </c>
      <c r="K1109" s="110">
        <v>0</v>
      </c>
      <c r="L1109" s="110">
        <v>0</v>
      </c>
      <c r="M1109" s="110">
        <v>0</v>
      </c>
      <c r="N1109" s="110">
        <v>2.6900000000000001E-3</v>
      </c>
      <c r="O1109" s="110">
        <v>6.9999999999999994E-5</v>
      </c>
      <c r="P1109" s="110">
        <v>0</v>
      </c>
      <c r="Q1109" s="110">
        <v>0</v>
      </c>
      <c r="R1109" s="110">
        <v>0</v>
      </c>
      <c r="S1109" s="110">
        <v>0</v>
      </c>
      <c r="T1109" s="110">
        <v>0</v>
      </c>
      <c r="U1109" s="110">
        <v>0</v>
      </c>
      <c r="V1109" s="110">
        <v>0</v>
      </c>
      <c r="W1109" s="110">
        <v>0</v>
      </c>
      <c r="X1109" s="110">
        <v>0</v>
      </c>
      <c r="Y1109" s="110">
        <v>0</v>
      </c>
      <c r="Z1109" s="110">
        <v>0</v>
      </c>
      <c r="AA1109" s="110">
        <v>0</v>
      </c>
      <c r="AB1109" s="110">
        <v>0</v>
      </c>
      <c r="AC1109" s="110">
        <v>0</v>
      </c>
      <c r="AD1109" s="110">
        <v>0</v>
      </c>
      <c r="AE1109" s="110">
        <v>0</v>
      </c>
      <c r="AF1109" s="110">
        <v>0</v>
      </c>
      <c r="AG1109" s="110">
        <v>0</v>
      </c>
    </row>
    <row r="1110" spans="2:33" ht="15">
      <c r="B1110" s="110"/>
      <c r="C1110" s="110"/>
      <c r="D1110" s="110">
        <v>2018</v>
      </c>
      <c r="E1110" s="110">
        <v>0</v>
      </c>
      <c r="F1110" s="110">
        <v>0</v>
      </c>
      <c r="G1110" s="110">
        <v>0</v>
      </c>
      <c r="H1110" s="110">
        <v>0</v>
      </c>
      <c r="I1110" s="110">
        <v>0</v>
      </c>
      <c r="J1110" s="110">
        <v>0</v>
      </c>
      <c r="K1110" s="110">
        <v>0</v>
      </c>
      <c r="L1110" s="110">
        <v>0</v>
      </c>
      <c r="M1110" s="110">
        <v>0</v>
      </c>
      <c r="N1110" s="110">
        <v>0</v>
      </c>
      <c r="O1110" s="110">
        <v>0</v>
      </c>
      <c r="P1110" s="110">
        <v>0</v>
      </c>
      <c r="Q1110" s="110">
        <v>0</v>
      </c>
      <c r="R1110" s="110"/>
      <c r="S1110" s="110">
        <v>0</v>
      </c>
      <c r="T1110" s="110">
        <v>0</v>
      </c>
      <c r="U1110" s="110">
        <v>6.4000000000000005E-4</v>
      </c>
      <c r="V1110" s="110">
        <v>0</v>
      </c>
      <c r="W1110" s="110">
        <v>0</v>
      </c>
      <c r="X1110" s="110">
        <v>0</v>
      </c>
      <c r="Y1110" s="110">
        <v>0</v>
      </c>
      <c r="Z1110" s="110">
        <v>0</v>
      </c>
      <c r="AA1110" s="110">
        <v>0</v>
      </c>
      <c r="AB1110" s="110">
        <v>0</v>
      </c>
      <c r="AC1110" s="110">
        <v>1.8000000000000001E-4</v>
      </c>
      <c r="AD1110" s="110">
        <v>0</v>
      </c>
      <c r="AE1110" s="110">
        <v>0</v>
      </c>
      <c r="AF1110" s="110">
        <v>0</v>
      </c>
      <c r="AG1110" s="110">
        <v>0</v>
      </c>
    </row>
    <row r="1111" spans="2:33" ht="15">
      <c r="B1111" s="110"/>
      <c r="C1111" s="110"/>
      <c r="D1111" s="110">
        <v>2019</v>
      </c>
      <c r="E1111" s="110">
        <v>0</v>
      </c>
      <c r="F1111" s="110">
        <v>0</v>
      </c>
      <c r="G1111" s="110">
        <v>0</v>
      </c>
      <c r="H1111" s="110">
        <v>0</v>
      </c>
      <c r="I1111" s="110">
        <v>0</v>
      </c>
      <c r="J1111" s="110">
        <v>0</v>
      </c>
      <c r="K1111" s="110">
        <v>0</v>
      </c>
      <c r="L1111" s="110">
        <v>0</v>
      </c>
      <c r="M1111" s="110">
        <v>0</v>
      </c>
      <c r="N1111" s="110">
        <v>0</v>
      </c>
      <c r="O1111" s="110">
        <v>0</v>
      </c>
      <c r="P1111" s="110">
        <v>0</v>
      </c>
      <c r="Q1111" s="110">
        <v>0</v>
      </c>
      <c r="R1111" s="110"/>
      <c r="S1111" s="110">
        <v>0</v>
      </c>
      <c r="T1111" s="110">
        <v>0</v>
      </c>
      <c r="U1111" s="110">
        <v>0</v>
      </c>
      <c r="V1111" s="110">
        <v>0</v>
      </c>
      <c r="W1111" s="110">
        <v>0</v>
      </c>
      <c r="X1111" s="110">
        <v>0</v>
      </c>
      <c r="Y1111" s="110">
        <v>0</v>
      </c>
      <c r="Z1111" s="110">
        <v>0</v>
      </c>
      <c r="AA1111" s="110">
        <v>0</v>
      </c>
      <c r="AB1111" s="110">
        <v>0</v>
      </c>
      <c r="AC1111" s="110">
        <v>0</v>
      </c>
      <c r="AD1111" s="110">
        <v>0</v>
      </c>
      <c r="AE1111" s="110">
        <v>0</v>
      </c>
      <c r="AF1111" s="110">
        <v>0</v>
      </c>
      <c r="AG1111" s="110">
        <v>0</v>
      </c>
    </row>
    <row r="1112" spans="2:33" ht="15">
      <c r="B1112" s="110"/>
      <c r="C1112" s="110"/>
      <c r="D1112" s="110">
        <v>2020</v>
      </c>
      <c r="E1112" s="110"/>
      <c r="F1112" s="110"/>
      <c r="G1112" s="110"/>
      <c r="H1112" s="110"/>
      <c r="I1112" s="110"/>
      <c r="J1112" s="110"/>
      <c r="K1112" s="110"/>
      <c r="L1112" s="110"/>
      <c r="M1112" s="110"/>
      <c r="N1112" s="110"/>
      <c r="O1112" s="110"/>
      <c r="P1112" s="110"/>
      <c r="Q1112" s="110"/>
      <c r="R1112" s="110"/>
      <c r="S1112" s="110"/>
      <c r="T1112" s="110"/>
      <c r="U1112" s="110"/>
      <c r="V1112" s="110"/>
      <c r="W1112" s="110"/>
      <c r="X1112" s="110"/>
      <c r="Y1112" s="110"/>
      <c r="Z1112" s="110"/>
      <c r="AA1112" s="110"/>
      <c r="AB1112" s="110"/>
      <c r="AC1112" s="110"/>
      <c r="AD1112" s="110"/>
      <c r="AE1112" s="110"/>
      <c r="AF1112" s="110"/>
      <c r="AG1112" s="110"/>
    </row>
    <row r="1113" spans="2:33" ht="15">
      <c r="B1113" s="109" t="s">
        <v>726</v>
      </c>
      <c r="C1113" s="109" t="s">
        <v>727</v>
      </c>
      <c r="D1113" s="109">
        <v>2006</v>
      </c>
      <c r="E1113" s="109">
        <v>0</v>
      </c>
      <c r="F1113" s="109">
        <v>2.0000000000000001E-4</v>
      </c>
      <c r="G1113" s="109">
        <v>0</v>
      </c>
      <c r="H1113" s="109"/>
      <c r="I1113" s="109"/>
      <c r="J1113" s="109">
        <v>0</v>
      </c>
      <c r="K1113" s="109">
        <v>1.0000000000000001E-5</v>
      </c>
      <c r="L1113" s="109">
        <v>0</v>
      </c>
      <c r="M1113" s="109"/>
      <c r="N1113" s="109">
        <v>6.0699999999999999E-3</v>
      </c>
      <c r="O1113" s="109">
        <v>0</v>
      </c>
      <c r="P1113" s="109">
        <v>0</v>
      </c>
      <c r="Q1113" s="109"/>
      <c r="R1113" s="109"/>
      <c r="S1113" s="109">
        <v>2.0000000000000001E-4</v>
      </c>
      <c r="T1113" s="109">
        <v>0</v>
      </c>
      <c r="U1113" s="109">
        <v>1.0000000000000001E-5</v>
      </c>
      <c r="V1113" s="109">
        <v>0</v>
      </c>
      <c r="W1113" s="109"/>
      <c r="X1113" s="109">
        <v>0</v>
      </c>
      <c r="Y1113" s="109">
        <v>0</v>
      </c>
      <c r="Z1113" s="109">
        <v>0</v>
      </c>
      <c r="AA1113" s="109">
        <v>4.4000000000000002E-4</v>
      </c>
      <c r="AB1113" s="109"/>
      <c r="AC1113" s="109"/>
      <c r="AD1113" s="109"/>
      <c r="AE1113" s="109"/>
      <c r="AF1113" s="109"/>
      <c r="AG1113" s="109">
        <v>0</v>
      </c>
    </row>
    <row r="1114" spans="2:33" ht="15">
      <c r="B1114" s="109"/>
      <c r="C1114" s="109"/>
      <c r="D1114" s="109">
        <v>2007</v>
      </c>
      <c r="E1114" s="109">
        <v>0</v>
      </c>
      <c r="F1114" s="109"/>
      <c r="G1114" s="109">
        <v>0</v>
      </c>
      <c r="H1114" s="109"/>
      <c r="I1114" s="109">
        <v>0</v>
      </c>
      <c r="J1114" s="109">
        <v>1.3999999999999999E-4</v>
      </c>
      <c r="K1114" s="109">
        <v>5.0000000000000002E-5</v>
      </c>
      <c r="L1114" s="109">
        <v>0</v>
      </c>
      <c r="M1114" s="109">
        <v>0</v>
      </c>
      <c r="N1114" s="109">
        <v>5.1000000000000004E-4</v>
      </c>
      <c r="O1114" s="109">
        <v>0</v>
      </c>
      <c r="P1114" s="109">
        <v>0</v>
      </c>
      <c r="Q1114" s="109">
        <v>1.0000000000000001E-5</v>
      </c>
      <c r="R1114" s="109"/>
      <c r="S1114" s="109">
        <v>7.9000000000000001E-4</v>
      </c>
      <c r="T1114" s="109">
        <v>0</v>
      </c>
      <c r="U1114" s="109">
        <v>0</v>
      </c>
      <c r="V1114" s="109">
        <v>0</v>
      </c>
      <c r="W1114" s="109"/>
      <c r="X1114" s="109">
        <v>0</v>
      </c>
      <c r="Y1114" s="109">
        <v>0</v>
      </c>
      <c r="Z1114" s="109">
        <v>0</v>
      </c>
      <c r="AA1114" s="109">
        <v>5.5999999999999995E-4</v>
      </c>
      <c r="AB1114" s="109">
        <v>0</v>
      </c>
      <c r="AC1114" s="109">
        <v>0</v>
      </c>
      <c r="AD1114" s="109">
        <v>0</v>
      </c>
      <c r="AE1114" s="109">
        <v>0</v>
      </c>
      <c r="AF1114" s="109">
        <v>9.3000000000000005E-4</v>
      </c>
      <c r="AG1114" s="109">
        <v>0</v>
      </c>
    </row>
    <row r="1115" spans="2:33" ht="15">
      <c r="B1115" s="109"/>
      <c r="C1115" s="109"/>
      <c r="D1115" s="109">
        <v>2008</v>
      </c>
      <c r="E1115" s="109">
        <v>0</v>
      </c>
      <c r="F1115" s="109"/>
      <c r="G1115" s="109">
        <v>0</v>
      </c>
      <c r="H1115" s="109"/>
      <c r="I1115" s="109"/>
      <c r="J1115" s="109"/>
      <c r="K1115" s="109">
        <v>0</v>
      </c>
      <c r="L1115" s="109">
        <v>0</v>
      </c>
      <c r="M1115" s="109">
        <v>0</v>
      </c>
      <c r="N1115" s="109">
        <v>1.1999999999999999E-3</v>
      </c>
      <c r="O1115" s="109"/>
      <c r="P1115" s="109"/>
      <c r="Q1115" s="109">
        <v>1.0000000000000001E-5</v>
      </c>
      <c r="R1115" s="109"/>
      <c r="S1115" s="109">
        <v>0</v>
      </c>
      <c r="T1115" s="109">
        <v>0</v>
      </c>
      <c r="U1115" s="109"/>
      <c r="V1115" s="109"/>
      <c r="W1115" s="109"/>
      <c r="X1115" s="109"/>
      <c r="Y1115" s="109">
        <v>0</v>
      </c>
      <c r="Z1115" s="109">
        <v>0</v>
      </c>
      <c r="AA1115" s="109">
        <v>9.0000000000000006E-5</v>
      </c>
      <c r="AB1115" s="109">
        <v>0</v>
      </c>
      <c r="AC1115" s="109">
        <v>0</v>
      </c>
      <c r="AD1115" s="109"/>
      <c r="AE1115" s="109">
        <v>4.79E-3</v>
      </c>
      <c r="AF1115" s="109">
        <v>0</v>
      </c>
      <c r="AG1115" s="109"/>
    </row>
    <row r="1116" spans="2:33" ht="15">
      <c r="B1116" s="109"/>
      <c r="C1116" s="109"/>
      <c r="D1116" s="109">
        <v>2009</v>
      </c>
      <c r="E1116" s="109">
        <v>1.9000000000000001E-4</v>
      </c>
      <c r="F1116" s="109"/>
      <c r="G1116" s="109">
        <v>0</v>
      </c>
      <c r="H1116" s="109">
        <v>0</v>
      </c>
      <c r="I1116" s="109"/>
      <c r="J1116" s="109">
        <v>0</v>
      </c>
      <c r="K1116" s="109">
        <v>3.0000000000000001E-5</v>
      </c>
      <c r="L1116" s="109">
        <v>0</v>
      </c>
      <c r="M1116" s="109">
        <v>0</v>
      </c>
      <c r="N1116" s="109">
        <v>0</v>
      </c>
      <c r="O1116" s="109"/>
      <c r="P1116" s="109">
        <v>0</v>
      </c>
      <c r="Q1116" s="109">
        <v>0</v>
      </c>
      <c r="R1116" s="109"/>
      <c r="S1116" s="109">
        <v>0</v>
      </c>
      <c r="T1116" s="109">
        <v>0</v>
      </c>
      <c r="U1116" s="109">
        <v>0</v>
      </c>
      <c r="V1116" s="109"/>
      <c r="W1116" s="109">
        <v>0</v>
      </c>
      <c r="X1116" s="109"/>
      <c r="Y1116" s="109"/>
      <c r="Z1116" s="109">
        <v>0</v>
      </c>
      <c r="AA1116" s="109">
        <v>1.07E-3</v>
      </c>
      <c r="AB1116" s="109">
        <v>0</v>
      </c>
      <c r="AC1116" s="109"/>
      <c r="AD1116" s="109"/>
      <c r="AE1116" s="109">
        <v>1.1900000000000001E-3</v>
      </c>
      <c r="AF1116" s="109">
        <v>0</v>
      </c>
      <c r="AG1116" s="109">
        <v>0</v>
      </c>
    </row>
    <row r="1117" spans="2:33" ht="15">
      <c r="B1117" s="109"/>
      <c r="C1117" s="109"/>
      <c r="D1117" s="109">
        <v>2010</v>
      </c>
      <c r="E1117" s="109">
        <v>0</v>
      </c>
      <c r="F1117" s="109"/>
      <c r="G1117" s="109">
        <v>0</v>
      </c>
      <c r="H1117" s="109">
        <v>0</v>
      </c>
      <c r="I1117" s="109">
        <v>0</v>
      </c>
      <c r="J1117" s="109">
        <v>0</v>
      </c>
      <c r="K1117" s="109">
        <v>1.0000000000000001E-5</v>
      </c>
      <c r="L1117" s="109">
        <v>0</v>
      </c>
      <c r="M1117" s="109">
        <v>0</v>
      </c>
      <c r="N1117" s="109">
        <v>0</v>
      </c>
      <c r="O1117" s="109">
        <v>1E-4</v>
      </c>
      <c r="P1117" s="109">
        <v>0</v>
      </c>
      <c r="Q1117" s="109">
        <v>2.0000000000000002E-5</v>
      </c>
      <c r="R1117" s="109">
        <v>0</v>
      </c>
      <c r="S1117" s="109">
        <v>0</v>
      </c>
      <c r="T1117" s="109">
        <v>0</v>
      </c>
      <c r="U1117" s="109">
        <v>0</v>
      </c>
      <c r="V1117" s="109">
        <v>0</v>
      </c>
      <c r="W1117" s="109">
        <v>0</v>
      </c>
      <c r="X1117" s="109">
        <v>0</v>
      </c>
      <c r="Y1117" s="109">
        <v>0</v>
      </c>
      <c r="Z1117" s="109">
        <v>0</v>
      </c>
      <c r="AA1117" s="109">
        <v>0</v>
      </c>
      <c r="AB1117" s="109">
        <v>0</v>
      </c>
      <c r="AC1117" s="109">
        <v>0</v>
      </c>
      <c r="AD1117" s="109">
        <v>0</v>
      </c>
      <c r="AE1117" s="109">
        <v>0</v>
      </c>
      <c r="AF1117" s="109">
        <v>0</v>
      </c>
      <c r="AG1117" s="109">
        <v>5.0000000000000002E-5</v>
      </c>
    </row>
    <row r="1118" spans="2:33" ht="15">
      <c r="B1118" s="109"/>
      <c r="C1118" s="109"/>
      <c r="D1118" s="109">
        <v>2011</v>
      </c>
      <c r="E1118" s="109">
        <v>0</v>
      </c>
      <c r="F1118" s="109">
        <v>0</v>
      </c>
      <c r="G1118" s="109">
        <v>0</v>
      </c>
      <c r="H1118" s="109">
        <v>0</v>
      </c>
      <c r="I1118" s="109">
        <v>0</v>
      </c>
      <c r="J1118" s="109">
        <v>0</v>
      </c>
      <c r="K1118" s="109">
        <v>6.9999999999999994E-5</v>
      </c>
      <c r="L1118" s="109">
        <v>0</v>
      </c>
      <c r="M1118" s="109">
        <v>0</v>
      </c>
      <c r="N1118" s="109">
        <v>0</v>
      </c>
      <c r="O1118" s="109">
        <v>0</v>
      </c>
      <c r="P1118" s="109">
        <v>0</v>
      </c>
      <c r="Q1118" s="109">
        <v>6.0000000000000002E-5</v>
      </c>
      <c r="R1118" s="109">
        <v>0</v>
      </c>
      <c r="S1118" s="109">
        <v>1.2E-4</v>
      </c>
      <c r="T1118" s="109">
        <v>0</v>
      </c>
      <c r="U1118" s="109">
        <v>4.0000000000000003E-5</v>
      </c>
      <c r="V1118" s="109">
        <v>0</v>
      </c>
      <c r="W1118" s="109">
        <v>0</v>
      </c>
      <c r="X1118" s="109">
        <v>0</v>
      </c>
      <c r="Y1118" s="109">
        <v>0</v>
      </c>
      <c r="Z1118" s="109">
        <v>0</v>
      </c>
      <c r="AA1118" s="109">
        <v>1.1E-4</v>
      </c>
      <c r="AB1118" s="109">
        <v>0</v>
      </c>
      <c r="AC1118" s="109">
        <v>9.7000000000000005E-4</v>
      </c>
      <c r="AD1118" s="109">
        <v>0</v>
      </c>
      <c r="AE1118" s="109">
        <v>0</v>
      </c>
      <c r="AF1118" s="109">
        <v>0</v>
      </c>
      <c r="AG1118" s="109">
        <v>0</v>
      </c>
    </row>
    <row r="1119" spans="2:33" ht="15">
      <c r="B1119" s="109"/>
      <c r="C1119" s="109"/>
      <c r="D1119" s="109">
        <v>2012</v>
      </c>
      <c r="E1119" s="109">
        <v>0</v>
      </c>
      <c r="F1119" s="109">
        <v>0</v>
      </c>
      <c r="G1119" s="109">
        <v>0</v>
      </c>
      <c r="H1119" s="109">
        <v>0</v>
      </c>
      <c r="I1119" s="109">
        <v>0</v>
      </c>
      <c r="J1119" s="109">
        <v>1.3999999999999999E-4</v>
      </c>
      <c r="K1119" s="109">
        <v>0</v>
      </c>
      <c r="L1119" s="109">
        <v>0</v>
      </c>
      <c r="M1119" s="109">
        <v>0</v>
      </c>
      <c r="N1119" s="109">
        <v>0</v>
      </c>
      <c r="O1119" s="109">
        <v>0</v>
      </c>
      <c r="P1119" s="109">
        <v>0</v>
      </c>
      <c r="Q1119" s="109">
        <v>0</v>
      </c>
      <c r="R1119" s="109">
        <v>0</v>
      </c>
      <c r="S1119" s="109">
        <v>1.2E-4</v>
      </c>
      <c r="T1119" s="109">
        <v>0</v>
      </c>
      <c r="U1119" s="109">
        <v>6.9999999999999994E-5</v>
      </c>
      <c r="V1119" s="109"/>
      <c r="W1119" s="109">
        <v>0</v>
      </c>
      <c r="X1119" s="109">
        <v>0</v>
      </c>
      <c r="Y1119" s="109">
        <v>0</v>
      </c>
      <c r="Z1119" s="109">
        <v>0</v>
      </c>
      <c r="AA1119" s="109">
        <v>0</v>
      </c>
      <c r="AB1119" s="109">
        <v>0</v>
      </c>
      <c r="AC1119" s="109">
        <v>0</v>
      </c>
      <c r="AD1119" s="109">
        <v>0</v>
      </c>
      <c r="AE1119" s="109">
        <v>0</v>
      </c>
      <c r="AF1119" s="109">
        <v>0</v>
      </c>
      <c r="AG1119" s="109">
        <v>0</v>
      </c>
    </row>
    <row r="1120" spans="2:33" ht="15">
      <c r="B1120" s="109"/>
      <c r="C1120" s="109"/>
      <c r="D1120" s="109">
        <v>2013</v>
      </c>
      <c r="E1120" s="109">
        <v>0</v>
      </c>
      <c r="F1120" s="109">
        <v>0</v>
      </c>
      <c r="G1120" s="109">
        <v>0</v>
      </c>
      <c r="H1120" s="109">
        <v>0</v>
      </c>
      <c r="I1120" s="109">
        <v>0</v>
      </c>
      <c r="J1120" s="109">
        <v>0</v>
      </c>
      <c r="K1120" s="109">
        <v>2.0000000000000002E-5</v>
      </c>
      <c r="L1120" s="109">
        <v>0</v>
      </c>
      <c r="M1120" s="109">
        <v>0</v>
      </c>
      <c r="N1120" s="109">
        <v>0</v>
      </c>
      <c r="O1120" s="109">
        <v>0</v>
      </c>
      <c r="P1120" s="109">
        <v>0</v>
      </c>
      <c r="Q1120" s="109">
        <v>0</v>
      </c>
      <c r="R1120" s="109">
        <v>0</v>
      </c>
      <c r="S1120" s="109">
        <v>0</v>
      </c>
      <c r="T1120" s="109">
        <v>0</v>
      </c>
      <c r="U1120" s="109">
        <v>0</v>
      </c>
      <c r="V1120" s="109">
        <v>0</v>
      </c>
      <c r="W1120" s="109">
        <v>0</v>
      </c>
      <c r="X1120" s="109">
        <v>0</v>
      </c>
      <c r="Y1120" s="109">
        <v>0</v>
      </c>
      <c r="Z1120" s="109">
        <v>0</v>
      </c>
      <c r="AA1120" s="109">
        <v>0</v>
      </c>
      <c r="AB1120" s="109">
        <v>0</v>
      </c>
      <c r="AC1120" s="109">
        <v>6.6E-4</v>
      </c>
      <c r="AD1120" s="109">
        <v>8.0000000000000007E-5</v>
      </c>
      <c r="AE1120" s="109">
        <v>0</v>
      </c>
      <c r="AF1120" s="109">
        <v>3.4000000000000002E-4</v>
      </c>
      <c r="AG1120" s="109">
        <v>0</v>
      </c>
    </row>
    <row r="1121" spans="2:33" ht="15">
      <c r="B1121" s="109"/>
      <c r="C1121" s="109"/>
      <c r="D1121" s="109">
        <v>2014</v>
      </c>
      <c r="E1121" s="109">
        <v>0</v>
      </c>
      <c r="F1121" s="109">
        <v>0</v>
      </c>
      <c r="G1121" s="109">
        <v>2.3500000000000001E-3</v>
      </c>
      <c r="H1121" s="109">
        <v>0</v>
      </c>
      <c r="I1121" s="109">
        <v>0</v>
      </c>
      <c r="J1121" s="109"/>
      <c r="K1121" s="109">
        <v>6.0000000000000002E-5</v>
      </c>
      <c r="L1121" s="109">
        <v>0</v>
      </c>
      <c r="M1121" s="109">
        <v>0</v>
      </c>
      <c r="N1121" s="109">
        <v>0</v>
      </c>
      <c r="O1121" s="109">
        <v>0</v>
      </c>
      <c r="P1121" s="109">
        <v>0</v>
      </c>
      <c r="Q1121" s="109">
        <v>1.0000000000000001E-5</v>
      </c>
      <c r="R1121" s="109"/>
      <c r="S1121" s="109">
        <v>2.7E-4</v>
      </c>
      <c r="T1121" s="109">
        <v>0</v>
      </c>
      <c r="U1121" s="109">
        <v>0</v>
      </c>
      <c r="V1121" s="109">
        <v>0</v>
      </c>
      <c r="W1121" s="109">
        <v>0</v>
      </c>
      <c r="X1121" s="109">
        <v>0</v>
      </c>
      <c r="Y1121" s="109">
        <v>0</v>
      </c>
      <c r="Z1121" s="109">
        <v>0</v>
      </c>
      <c r="AA1121" s="109">
        <v>0</v>
      </c>
      <c r="AB1121" s="109">
        <v>0</v>
      </c>
      <c r="AC1121" s="109">
        <v>2.2000000000000001E-4</v>
      </c>
      <c r="AD1121" s="109">
        <v>0</v>
      </c>
      <c r="AE1121" s="109">
        <v>0</v>
      </c>
      <c r="AF1121" s="109">
        <v>2.3700000000000001E-3</v>
      </c>
      <c r="AG1121" s="109">
        <v>0</v>
      </c>
    </row>
    <row r="1122" spans="2:33" ht="15">
      <c r="B1122" s="109"/>
      <c r="C1122" s="109"/>
      <c r="D1122" s="109">
        <v>2015</v>
      </c>
      <c r="E1122" s="109">
        <v>0</v>
      </c>
      <c r="F1122" s="109">
        <v>0</v>
      </c>
      <c r="G1122" s="109">
        <v>0</v>
      </c>
      <c r="H1122" s="109">
        <v>0</v>
      </c>
      <c r="I1122" s="109">
        <v>0</v>
      </c>
      <c r="J1122" s="109">
        <v>8.3000000000000001E-4</v>
      </c>
      <c r="K1122" s="109">
        <v>6.0000000000000002E-5</v>
      </c>
      <c r="L1122" s="109">
        <v>0</v>
      </c>
      <c r="M1122" s="109">
        <v>0</v>
      </c>
      <c r="N1122" s="109">
        <v>0</v>
      </c>
      <c r="O1122" s="109">
        <v>0</v>
      </c>
      <c r="P1122" s="109">
        <v>0</v>
      </c>
      <c r="Q1122" s="109">
        <v>1.0000000000000001E-5</v>
      </c>
      <c r="R1122" s="109">
        <v>0</v>
      </c>
      <c r="S1122" s="109">
        <v>0</v>
      </c>
      <c r="T1122" s="109">
        <v>0</v>
      </c>
      <c r="U1122" s="109">
        <v>2.0000000000000002E-5</v>
      </c>
      <c r="V1122" s="109">
        <v>0</v>
      </c>
      <c r="W1122" s="109">
        <v>0</v>
      </c>
      <c r="X1122" s="109">
        <v>0</v>
      </c>
      <c r="Y1122" s="109">
        <v>0</v>
      </c>
      <c r="Z1122" s="109">
        <v>0</v>
      </c>
      <c r="AA1122" s="109">
        <v>0</v>
      </c>
      <c r="AB1122" s="109">
        <v>0</v>
      </c>
      <c r="AC1122" s="109">
        <v>0</v>
      </c>
      <c r="AD1122" s="109">
        <v>0</v>
      </c>
      <c r="AE1122" s="109">
        <v>0</v>
      </c>
      <c r="AF1122" s="109">
        <v>0</v>
      </c>
      <c r="AG1122" s="109">
        <v>0</v>
      </c>
    </row>
    <row r="1123" spans="2:33" ht="15">
      <c r="B1123" s="109"/>
      <c r="C1123" s="109"/>
      <c r="D1123" s="109">
        <v>2016</v>
      </c>
      <c r="E1123" s="109">
        <v>0</v>
      </c>
      <c r="F1123" s="109">
        <v>0</v>
      </c>
      <c r="G1123" s="109">
        <v>0</v>
      </c>
      <c r="H1123" s="109">
        <v>0</v>
      </c>
      <c r="I1123" s="109">
        <v>0</v>
      </c>
      <c r="J1123" s="109">
        <v>0</v>
      </c>
      <c r="K1123" s="109">
        <v>0</v>
      </c>
      <c r="L1123" s="109">
        <v>1.5399999999999999E-3</v>
      </c>
      <c r="M1123" s="109">
        <v>0</v>
      </c>
      <c r="N1123" s="109">
        <v>0</v>
      </c>
      <c r="O1123" s="109">
        <v>0</v>
      </c>
      <c r="P1123" s="109">
        <v>0</v>
      </c>
      <c r="Q1123" s="109">
        <v>0</v>
      </c>
      <c r="R1123" s="109">
        <v>0</v>
      </c>
      <c r="S1123" s="109">
        <v>0</v>
      </c>
      <c r="T1123" s="109">
        <v>0</v>
      </c>
      <c r="U1123" s="109">
        <v>0</v>
      </c>
      <c r="V1123" s="109">
        <v>0</v>
      </c>
      <c r="W1123" s="109">
        <v>0</v>
      </c>
      <c r="X1123" s="109">
        <v>0</v>
      </c>
      <c r="Y1123" s="109">
        <v>0</v>
      </c>
      <c r="Z1123" s="109">
        <v>0</v>
      </c>
      <c r="AA1123" s="109">
        <v>0</v>
      </c>
      <c r="AB1123" s="109">
        <v>0</v>
      </c>
      <c r="AC1123" s="109">
        <v>0</v>
      </c>
      <c r="AD1123" s="109">
        <v>0</v>
      </c>
      <c r="AE1123" s="109">
        <v>0</v>
      </c>
      <c r="AF1123" s="109">
        <v>3.5E-4</v>
      </c>
      <c r="AG1123" s="109">
        <v>0</v>
      </c>
    </row>
    <row r="1124" spans="2:33" ht="15">
      <c r="B1124" s="109"/>
      <c r="C1124" s="109"/>
      <c r="D1124" s="109">
        <v>2017</v>
      </c>
      <c r="E1124" s="109">
        <v>0</v>
      </c>
      <c r="F1124" s="109">
        <v>0</v>
      </c>
      <c r="G1124" s="109">
        <v>0</v>
      </c>
      <c r="H1124" s="109">
        <v>0</v>
      </c>
      <c r="I1124" s="109">
        <v>0</v>
      </c>
      <c r="J1124" s="109">
        <v>0</v>
      </c>
      <c r="K1124" s="109">
        <v>0</v>
      </c>
      <c r="L1124" s="109">
        <v>0</v>
      </c>
      <c r="M1124" s="109">
        <v>0</v>
      </c>
      <c r="N1124" s="109"/>
      <c r="O1124" s="109">
        <v>0</v>
      </c>
      <c r="P1124" s="109">
        <v>0</v>
      </c>
      <c r="Q1124" s="109">
        <v>0</v>
      </c>
      <c r="R1124" s="109">
        <v>0</v>
      </c>
      <c r="S1124" s="109">
        <v>0</v>
      </c>
      <c r="T1124" s="109">
        <v>0</v>
      </c>
      <c r="U1124" s="109">
        <v>0</v>
      </c>
      <c r="V1124" s="109">
        <v>0</v>
      </c>
      <c r="W1124" s="109">
        <v>0</v>
      </c>
      <c r="X1124" s="109">
        <v>0</v>
      </c>
      <c r="Y1124" s="109">
        <v>0</v>
      </c>
      <c r="Z1124" s="109">
        <v>0</v>
      </c>
      <c r="AA1124" s="109">
        <v>1.3999999999999999E-4</v>
      </c>
      <c r="AB1124" s="109">
        <v>0</v>
      </c>
      <c r="AC1124" s="109">
        <v>1.7000000000000001E-4</v>
      </c>
      <c r="AD1124" s="109">
        <v>0</v>
      </c>
      <c r="AE1124" s="109">
        <v>0</v>
      </c>
      <c r="AF1124" s="109">
        <v>0</v>
      </c>
      <c r="AG1124" s="109">
        <v>0</v>
      </c>
    </row>
    <row r="1125" spans="2:33" ht="15">
      <c r="B1125" s="109"/>
      <c r="C1125" s="109"/>
      <c r="D1125" s="109">
        <v>2018</v>
      </c>
      <c r="E1125" s="109">
        <v>0</v>
      </c>
      <c r="F1125" s="109">
        <v>0</v>
      </c>
      <c r="G1125" s="109">
        <v>0</v>
      </c>
      <c r="H1125" s="109">
        <v>0</v>
      </c>
      <c r="I1125" s="109">
        <v>0</v>
      </c>
      <c r="J1125" s="109">
        <v>0</v>
      </c>
      <c r="K1125" s="109">
        <v>5.0000000000000002E-5</v>
      </c>
      <c r="L1125" s="109">
        <v>0</v>
      </c>
      <c r="M1125" s="109">
        <v>1.376E-2</v>
      </c>
      <c r="N1125" s="109">
        <v>0</v>
      </c>
      <c r="O1125" s="109">
        <v>3.0000000000000001E-5</v>
      </c>
      <c r="P1125" s="109">
        <v>0</v>
      </c>
      <c r="Q1125" s="109">
        <v>0</v>
      </c>
      <c r="R1125" s="109"/>
      <c r="S1125" s="109">
        <v>0</v>
      </c>
      <c r="T1125" s="109">
        <v>0</v>
      </c>
      <c r="U1125" s="109">
        <v>3.6999999999999999E-4</v>
      </c>
      <c r="V1125" s="109">
        <v>0</v>
      </c>
      <c r="W1125" s="109">
        <v>0</v>
      </c>
      <c r="X1125" s="109">
        <v>0</v>
      </c>
      <c r="Y1125" s="109">
        <v>0</v>
      </c>
      <c r="Z1125" s="109">
        <v>0</v>
      </c>
      <c r="AA1125" s="109">
        <v>1.3999999999999999E-4</v>
      </c>
      <c r="AB1125" s="109">
        <v>0</v>
      </c>
      <c r="AC1125" s="109">
        <v>1.8000000000000001E-4</v>
      </c>
      <c r="AD1125" s="109">
        <v>0</v>
      </c>
      <c r="AE1125" s="109">
        <v>0</v>
      </c>
      <c r="AF1125" s="109">
        <v>0</v>
      </c>
      <c r="AG1125" s="109">
        <v>0</v>
      </c>
    </row>
    <row r="1126" spans="2:33" ht="15">
      <c r="B1126" s="109"/>
      <c r="C1126" s="109"/>
      <c r="D1126" s="109">
        <v>2019</v>
      </c>
      <c r="E1126" s="109">
        <v>6.9999999999999994E-5</v>
      </c>
      <c r="F1126" s="109">
        <v>0</v>
      </c>
      <c r="G1126" s="109">
        <v>0</v>
      </c>
      <c r="H1126" s="109">
        <v>0</v>
      </c>
      <c r="I1126" s="109">
        <v>0</v>
      </c>
      <c r="J1126" s="109">
        <v>9.0000000000000006E-5</v>
      </c>
      <c r="K1126" s="109">
        <v>4.0000000000000003E-5</v>
      </c>
      <c r="L1126" s="109">
        <v>0</v>
      </c>
      <c r="M1126" s="109">
        <v>0</v>
      </c>
      <c r="N1126" s="109">
        <v>0</v>
      </c>
      <c r="O1126" s="109">
        <v>0</v>
      </c>
      <c r="P1126" s="109">
        <v>0</v>
      </c>
      <c r="Q1126" s="109">
        <v>0</v>
      </c>
      <c r="R1126" s="109"/>
      <c r="S1126" s="109">
        <v>0</v>
      </c>
      <c r="T1126" s="109">
        <v>0</v>
      </c>
      <c r="U1126" s="109">
        <v>0</v>
      </c>
      <c r="V1126" s="109">
        <v>0</v>
      </c>
      <c r="W1126" s="109">
        <v>0</v>
      </c>
      <c r="X1126" s="109">
        <v>0</v>
      </c>
      <c r="Y1126" s="109">
        <v>0</v>
      </c>
      <c r="Z1126" s="109">
        <v>0</v>
      </c>
      <c r="AA1126" s="109">
        <v>0</v>
      </c>
      <c r="AB1126" s="109">
        <v>0</v>
      </c>
      <c r="AC1126" s="109">
        <v>0</v>
      </c>
      <c r="AD1126" s="109">
        <v>0</v>
      </c>
      <c r="AE1126" s="109">
        <v>7.1500000000000001E-3</v>
      </c>
      <c r="AF1126" s="109">
        <v>1.01E-3</v>
      </c>
      <c r="AG1126" s="109">
        <v>0</v>
      </c>
    </row>
    <row r="1127" spans="2:33" ht="15">
      <c r="B1127" s="109"/>
      <c r="C1127" s="109"/>
      <c r="D1127" s="109">
        <v>2020</v>
      </c>
      <c r="E1127" s="109"/>
      <c r="F1127" s="109"/>
      <c r="G1127" s="109"/>
      <c r="H1127" s="109"/>
      <c r="I1127" s="109"/>
      <c r="J1127" s="109"/>
      <c r="K1127" s="109"/>
      <c r="L1127" s="109"/>
      <c r="M1127" s="109"/>
      <c r="N1127" s="109"/>
      <c r="O1127" s="109"/>
      <c r="P1127" s="109"/>
      <c r="Q1127" s="109"/>
      <c r="R1127" s="109"/>
      <c r="S1127" s="109"/>
      <c r="T1127" s="109"/>
      <c r="U1127" s="109"/>
      <c r="V1127" s="109"/>
      <c r="W1127" s="109"/>
      <c r="X1127" s="109"/>
      <c r="Y1127" s="109"/>
      <c r="Z1127" s="109"/>
      <c r="AA1127" s="109"/>
      <c r="AB1127" s="109"/>
      <c r="AC1127" s="109"/>
      <c r="AD1127" s="109"/>
      <c r="AE1127" s="109"/>
      <c r="AF1127" s="109"/>
      <c r="AG1127" s="109"/>
    </row>
    <row r="1128" spans="2:33" ht="15">
      <c r="B1128" s="110" t="s">
        <v>728</v>
      </c>
      <c r="C1128" s="110" t="s">
        <v>729</v>
      </c>
      <c r="D1128" s="110">
        <v>2006</v>
      </c>
      <c r="E1128" s="110">
        <v>1.1299999999999999E-3</v>
      </c>
      <c r="F1128" s="110">
        <v>2.0000000000000001E-4</v>
      </c>
      <c r="G1128" s="110">
        <v>1.1979999999999999E-2</v>
      </c>
      <c r="H1128" s="110"/>
      <c r="I1128" s="110"/>
      <c r="J1128" s="110">
        <v>1.5900000000000001E-3</v>
      </c>
      <c r="K1128" s="110">
        <v>1.8000000000000001E-4</v>
      </c>
      <c r="L1128" s="110">
        <v>6.3000000000000003E-4</v>
      </c>
      <c r="M1128" s="110"/>
      <c r="N1128" s="110">
        <v>5.5000000000000003E-4</v>
      </c>
      <c r="O1128" s="110">
        <v>3.8999999999999999E-4</v>
      </c>
      <c r="P1128" s="110">
        <v>2.7999999999999998E-4</v>
      </c>
      <c r="Q1128" s="110">
        <v>1.4999999999999999E-4</v>
      </c>
      <c r="R1128" s="110"/>
      <c r="S1128" s="110">
        <v>1.7700000000000001E-3</v>
      </c>
      <c r="T1128" s="110">
        <v>0</v>
      </c>
      <c r="U1128" s="110">
        <v>3.4000000000000002E-4</v>
      </c>
      <c r="V1128" s="110">
        <v>0</v>
      </c>
      <c r="W1128" s="110"/>
      <c r="X1128" s="110">
        <v>0</v>
      </c>
      <c r="Y1128" s="110">
        <v>1.2E-4</v>
      </c>
      <c r="Z1128" s="110">
        <v>3.4000000000000002E-4</v>
      </c>
      <c r="AA1128" s="110">
        <v>0</v>
      </c>
      <c r="AB1128" s="110">
        <v>2.0600000000000002E-3</v>
      </c>
      <c r="AC1128" s="110"/>
      <c r="AD1128" s="110">
        <v>1E-4</v>
      </c>
      <c r="AE1128" s="110"/>
      <c r="AF1128" s="110">
        <v>2.7299999999999998E-3</v>
      </c>
      <c r="AG1128" s="110">
        <v>2.0000000000000002E-5</v>
      </c>
    </row>
    <row r="1129" spans="2:33" ht="15">
      <c r="B1129" s="110"/>
      <c r="C1129" s="110"/>
      <c r="D1129" s="110">
        <v>2007</v>
      </c>
      <c r="E1129" s="110">
        <v>7.6000000000000004E-4</v>
      </c>
      <c r="F1129" s="110"/>
      <c r="G1129" s="110">
        <v>2.47E-3</v>
      </c>
      <c r="H1129" s="110"/>
      <c r="I1129" s="110">
        <v>0</v>
      </c>
      <c r="J1129" s="110">
        <v>2.31E-3</v>
      </c>
      <c r="K1129" s="110">
        <v>1.6000000000000001E-4</v>
      </c>
      <c r="L1129" s="110">
        <v>1.9000000000000001E-4</v>
      </c>
      <c r="M1129" s="110">
        <v>0</v>
      </c>
      <c r="N1129" s="110">
        <v>5.1000000000000004E-4</v>
      </c>
      <c r="O1129" s="110">
        <v>4.8000000000000001E-4</v>
      </c>
      <c r="P1129" s="110">
        <v>0</v>
      </c>
      <c r="Q1129" s="110">
        <v>1.1E-4</v>
      </c>
      <c r="R1129" s="110"/>
      <c r="S1129" s="110">
        <v>2.5699999999999998E-3</v>
      </c>
      <c r="T1129" s="110">
        <v>0</v>
      </c>
      <c r="U1129" s="110">
        <v>2.0000000000000001E-4</v>
      </c>
      <c r="V1129" s="110">
        <v>0</v>
      </c>
      <c r="W1129" s="110"/>
      <c r="X1129" s="110">
        <v>1.01E-3</v>
      </c>
      <c r="Y1129" s="110">
        <v>1.2E-4</v>
      </c>
      <c r="Z1129" s="110">
        <v>0</v>
      </c>
      <c r="AA1129" s="110">
        <v>0</v>
      </c>
      <c r="AB1129" s="110">
        <v>5.0000000000000001E-4</v>
      </c>
      <c r="AC1129" s="110">
        <v>8.8999999999999995E-4</v>
      </c>
      <c r="AD1129" s="110">
        <v>9.0000000000000006E-5</v>
      </c>
      <c r="AE1129" s="110">
        <v>1.23E-3</v>
      </c>
      <c r="AF1129" s="110">
        <v>9.3000000000000005E-4</v>
      </c>
      <c r="AG1129" s="110">
        <v>4.0000000000000003E-5</v>
      </c>
    </row>
    <row r="1130" spans="2:33" ht="15">
      <c r="B1130" s="110"/>
      <c r="C1130" s="110"/>
      <c r="D1130" s="110">
        <v>2008</v>
      </c>
      <c r="E1130" s="110">
        <v>1.8000000000000001E-4</v>
      </c>
      <c r="F1130" s="110"/>
      <c r="G1130" s="110">
        <v>1.2800000000000001E-3</v>
      </c>
      <c r="H1130" s="110"/>
      <c r="I1130" s="110"/>
      <c r="J1130" s="110"/>
      <c r="K1130" s="110">
        <v>1E-4</v>
      </c>
      <c r="L1130" s="110">
        <v>5.6999999999999998E-4</v>
      </c>
      <c r="M1130" s="110">
        <v>0</v>
      </c>
      <c r="N1130" s="110">
        <v>1.81E-3</v>
      </c>
      <c r="O1130" s="110"/>
      <c r="P1130" s="110"/>
      <c r="Q1130" s="110">
        <v>1.3999999999999999E-4</v>
      </c>
      <c r="R1130" s="110"/>
      <c r="S1130" s="110">
        <v>2.8900000000000002E-3</v>
      </c>
      <c r="T1130" s="110">
        <v>0</v>
      </c>
      <c r="U1130" s="110"/>
      <c r="V1130" s="110"/>
      <c r="W1130" s="110"/>
      <c r="X1130" s="110"/>
      <c r="Y1130" s="110">
        <v>0</v>
      </c>
      <c r="Z1130" s="110">
        <v>3.4000000000000002E-4</v>
      </c>
      <c r="AA1130" s="110">
        <v>0</v>
      </c>
      <c r="AB1130" s="110">
        <v>4.8000000000000001E-4</v>
      </c>
      <c r="AC1130" s="110">
        <v>2.5799999999999998E-3</v>
      </c>
      <c r="AD1130" s="110"/>
      <c r="AE1130" s="110">
        <v>1.1900000000000001E-3</v>
      </c>
      <c r="AF1130" s="110">
        <v>2.1900000000000001E-3</v>
      </c>
      <c r="AG1130" s="110"/>
    </row>
    <row r="1131" spans="2:33" ht="15">
      <c r="B1131" s="110"/>
      <c r="C1131" s="110"/>
      <c r="D1131" s="110">
        <v>2009</v>
      </c>
      <c r="E1131" s="110">
        <v>5.6999999999999998E-4</v>
      </c>
      <c r="F1131" s="110"/>
      <c r="G1131" s="110">
        <v>4.1900000000000001E-3</v>
      </c>
      <c r="H1131" s="110">
        <v>6.8999999999999997E-4</v>
      </c>
      <c r="I1131" s="110"/>
      <c r="J1131" s="110">
        <v>1.39E-3</v>
      </c>
      <c r="K1131" s="110">
        <v>1.2E-4</v>
      </c>
      <c r="L1131" s="110">
        <v>3.8999999999999999E-4</v>
      </c>
      <c r="M1131" s="110">
        <v>0</v>
      </c>
      <c r="N1131" s="110">
        <v>0</v>
      </c>
      <c r="O1131" s="110"/>
      <c r="P1131" s="110">
        <v>0</v>
      </c>
      <c r="Q1131" s="110">
        <v>1.3999999999999999E-4</v>
      </c>
      <c r="R1131" s="110"/>
      <c r="S1131" s="110">
        <v>5.4099999999999999E-3</v>
      </c>
      <c r="T1131" s="110">
        <v>5.9000000000000003E-4</v>
      </c>
      <c r="U1131" s="110">
        <v>3.6000000000000002E-4</v>
      </c>
      <c r="V1131" s="110"/>
      <c r="W1131" s="110">
        <v>0</v>
      </c>
      <c r="X1131" s="110"/>
      <c r="Y1131" s="110"/>
      <c r="Z1131" s="110">
        <v>3.3E-4</v>
      </c>
      <c r="AA1131" s="110">
        <v>1.39E-3</v>
      </c>
      <c r="AB1131" s="110">
        <v>9.6000000000000002E-4</v>
      </c>
      <c r="AC1131" s="110"/>
      <c r="AD1131" s="110"/>
      <c r="AE1131" s="110">
        <v>1.1900000000000001E-3</v>
      </c>
      <c r="AF1131" s="110">
        <v>0</v>
      </c>
      <c r="AG1131" s="110">
        <v>3.0000000000000001E-5</v>
      </c>
    </row>
    <row r="1132" spans="2:33" ht="15">
      <c r="B1132" s="110"/>
      <c r="C1132" s="110"/>
      <c r="D1132" s="110">
        <v>2010</v>
      </c>
      <c r="E1132" s="110">
        <v>1.8000000000000001E-4</v>
      </c>
      <c r="F1132" s="110"/>
      <c r="G1132" s="110">
        <v>0</v>
      </c>
      <c r="H1132" s="110">
        <v>1.6000000000000001E-4</v>
      </c>
      <c r="I1132" s="110">
        <v>0</v>
      </c>
      <c r="J1132" s="110">
        <v>7.6000000000000004E-4</v>
      </c>
      <c r="K1132" s="110">
        <v>4.0000000000000003E-5</v>
      </c>
      <c r="L1132" s="110">
        <v>1.9000000000000001E-4</v>
      </c>
      <c r="M1132" s="110">
        <v>0</v>
      </c>
      <c r="N1132" s="110">
        <v>0</v>
      </c>
      <c r="O1132" s="110">
        <v>5.6999999999999998E-4</v>
      </c>
      <c r="P1132" s="110">
        <v>0</v>
      </c>
      <c r="Q1132" s="110">
        <v>1.2E-4</v>
      </c>
      <c r="R1132" s="110">
        <v>1.14E-3</v>
      </c>
      <c r="S1132" s="110">
        <v>3.7799999999999999E-3</v>
      </c>
      <c r="T1132" s="110">
        <v>0</v>
      </c>
      <c r="U1132" s="110">
        <v>1.2999999999999999E-4</v>
      </c>
      <c r="V1132" s="110">
        <v>0</v>
      </c>
      <c r="W1132" s="110">
        <v>0</v>
      </c>
      <c r="X1132" s="110">
        <v>0</v>
      </c>
      <c r="Y1132" s="110">
        <v>1.2E-4</v>
      </c>
      <c r="Z1132" s="110">
        <v>0</v>
      </c>
      <c r="AA1132" s="110">
        <v>1.4599999999999999E-3</v>
      </c>
      <c r="AB1132" s="110">
        <v>7.2000000000000005E-4</v>
      </c>
      <c r="AC1132" s="110">
        <v>2.1800000000000001E-3</v>
      </c>
      <c r="AD1132" s="110">
        <v>1.8000000000000001E-4</v>
      </c>
      <c r="AE1132" s="110">
        <v>1.2199999999999999E-3</v>
      </c>
      <c r="AF1132" s="110">
        <v>2.6099999999999999E-3</v>
      </c>
      <c r="AG1132" s="110">
        <v>6.9999999999999994E-5</v>
      </c>
    </row>
    <row r="1133" spans="2:33" ht="15">
      <c r="B1133" s="110"/>
      <c r="C1133" s="110"/>
      <c r="D1133" s="110">
        <v>2011</v>
      </c>
      <c r="E1133" s="110">
        <v>2.7E-4</v>
      </c>
      <c r="F1133" s="110">
        <v>3.1E-4</v>
      </c>
      <c r="G1133" s="110">
        <v>6.77E-3</v>
      </c>
      <c r="H1133" s="110">
        <v>7.1000000000000002E-4</v>
      </c>
      <c r="I1133" s="110">
        <v>0</v>
      </c>
      <c r="J1133" s="110">
        <v>7.3999999999999999E-4</v>
      </c>
      <c r="K1133" s="110">
        <v>4.0000000000000003E-5</v>
      </c>
      <c r="L1133" s="110">
        <v>5.5000000000000003E-4</v>
      </c>
      <c r="M1133" s="110">
        <v>0</v>
      </c>
      <c r="N1133" s="110">
        <v>0</v>
      </c>
      <c r="O1133" s="110">
        <v>2.3000000000000001E-4</v>
      </c>
      <c r="P1133" s="110">
        <v>7.6999999999999996E-4</v>
      </c>
      <c r="Q1133" s="110">
        <v>8.0000000000000007E-5</v>
      </c>
      <c r="R1133" s="110">
        <v>0</v>
      </c>
      <c r="S1133" s="110">
        <v>3.8400000000000001E-3</v>
      </c>
      <c r="T1133" s="110">
        <v>0</v>
      </c>
      <c r="U1133" s="110">
        <v>4.0000000000000003E-5</v>
      </c>
      <c r="V1133" s="110">
        <v>0</v>
      </c>
      <c r="W1133" s="110">
        <v>0</v>
      </c>
      <c r="X1133" s="110">
        <v>0</v>
      </c>
      <c r="Y1133" s="110">
        <v>0</v>
      </c>
      <c r="Z1133" s="110">
        <v>0</v>
      </c>
      <c r="AA1133" s="110">
        <v>1.2099999999999999E-3</v>
      </c>
      <c r="AB1133" s="110">
        <v>4.8000000000000001E-4</v>
      </c>
      <c r="AC1133" s="110">
        <v>1.9400000000000001E-3</v>
      </c>
      <c r="AD1133" s="110">
        <v>8.0000000000000007E-5</v>
      </c>
      <c r="AE1133" s="110">
        <v>0</v>
      </c>
      <c r="AF1133" s="110">
        <v>1.23E-3</v>
      </c>
      <c r="AG1133" s="110">
        <v>1.0000000000000001E-5</v>
      </c>
    </row>
    <row r="1134" spans="2:33" ht="15">
      <c r="B1134" s="110"/>
      <c r="C1134" s="110"/>
      <c r="D1134" s="110">
        <v>2012</v>
      </c>
      <c r="E1134" s="110">
        <v>4.4000000000000002E-4</v>
      </c>
      <c r="F1134" s="110">
        <v>1E-4</v>
      </c>
      <c r="G1134" s="110">
        <v>4.2599999999999999E-3</v>
      </c>
      <c r="H1134" s="110">
        <v>1.1E-4</v>
      </c>
      <c r="I1134" s="110">
        <v>0</v>
      </c>
      <c r="J1134" s="110">
        <v>8.8000000000000003E-4</v>
      </c>
      <c r="K1134" s="110">
        <v>1E-4</v>
      </c>
      <c r="L1134" s="110">
        <v>1.8000000000000001E-4</v>
      </c>
      <c r="M1134" s="110">
        <v>0</v>
      </c>
      <c r="N1134" s="110">
        <v>0</v>
      </c>
      <c r="O1134" s="110">
        <v>1.3999999999999999E-4</v>
      </c>
      <c r="P1134" s="110">
        <v>0</v>
      </c>
      <c r="Q1134" s="110">
        <v>3.0000000000000001E-5</v>
      </c>
      <c r="R1134" s="110">
        <v>3.62E-3</v>
      </c>
      <c r="S1134" s="110">
        <v>4.9500000000000004E-3</v>
      </c>
      <c r="T1134" s="110">
        <v>0</v>
      </c>
      <c r="U1134" s="110">
        <v>4.0000000000000003E-5</v>
      </c>
      <c r="V1134" s="110"/>
      <c r="W1134" s="110">
        <v>0</v>
      </c>
      <c r="X1134" s="110">
        <v>0</v>
      </c>
      <c r="Y1134" s="110">
        <v>0</v>
      </c>
      <c r="Z1134" s="110">
        <v>0</v>
      </c>
      <c r="AA1134" s="110">
        <v>1.1199999999999999E-3</v>
      </c>
      <c r="AB1134" s="110">
        <v>2.5999999999999998E-4</v>
      </c>
      <c r="AC1134" s="110">
        <v>2.2399999999999998E-3</v>
      </c>
      <c r="AD1134" s="110">
        <v>0</v>
      </c>
      <c r="AE1134" s="110">
        <v>0</v>
      </c>
      <c r="AF1134" s="110">
        <v>2.8400000000000001E-3</v>
      </c>
      <c r="AG1134" s="110">
        <v>1.0000000000000001E-5</v>
      </c>
    </row>
    <row r="1135" spans="2:33" ht="15">
      <c r="B1135" s="110"/>
      <c r="C1135" s="110"/>
      <c r="D1135" s="110">
        <v>2013</v>
      </c>
      <c r="E1135" s="110">
        <v>5.8E-4</v>
      </c>
      <c r="F1135" s="110">
        <v>0</v>
      </c>
      <c r="G1135" s="110">
        <v>1.64E-3</v>
      </c>
      <c r="H1135" s="110">
        <v>2.2000000000000001E-4</v>
      </c>
      <c r="I1135" s="110">
        <v>0</v>
      </c>
      <c r="J1135" s="110">
        <v>5.9000000000000003E-4</v>
      </c>
      <c r="K1135" s="110">
        <v>4.0000000000000003E-5</v>
      </c>
      <c r="L1135" s="110">
        <v>0</v>
      </c>
      <c r="M1135" s="110">
        <v>0</v>
      </c>
      <c r="N1135" s="110">
        <v>0</v>
      </c>
      <c r="O1135" s="110">
        <v>4.0000000000000003E-5</v>
      </c>
      <c r="P1135" s="110">
        <v>0</v>
      </c>
      <c r="Q1135" s="110">
        <v>5.0000000000000002E-5</v>
      </c>
      <c r="R1135" s="110">
        <v>1.16E-3</v>
      </c>
      <c r="S1135" s="110">
        <v>2.0400000000000001E-3</v>
      </c>
      <c r="T1135" s="110">
        <v>0</v>
      </c>
      <c r="U1135" s="110">
        <v>6.0000000000000002E-5</v>
      </c>
      <c r="V1135" s="110">
        <v>0</v>
      </c>
      <c r="W1135" s="110">
        <v>0</v>
      </c>
      <c r="X1135" s="110">
        <v>0</v>
      </c>
      <c r="Y1135" s="110">
        <v>5.1000000000000004E-4</v>
      </c>
      <c r="Z1135" s="110">
        <v>2.9999999999999997E-4</v>
      </c>
      <c r="AA1135" s="110">
        <v>4.6999999999999999E-4</v>
      </c>
      <c r="AB1135" s="110">
        <v>8.1999999999999998E-4</v>
      </c>
      <c r="AC1135" s="110">
        <v>1.1000000000000001E-3</v>
      </c>
      <c r="AD1135" s="110">
        <v>0</v>
      </c>
      <c r="AE1135" s="110">
        <v>0</v>
      </c>
      <c r="AF1135" s="110">
        <v>1.0399999999999999E-3</v>
      </c>
      <c r="AG1135" s="110">
        <v>1.0000000000000001E-5</v>
      </c>
    </row>
    <row r="1136" spans="2:33" ht="15">
      <c r="B1136" s="110"/>
      <c r="C1136" s="110"/>
      <c r="D1136" s="110">
        <v>2014</v>
      </c>
      <c r="E1136" s="110">
        <v>5.8E-4</v>
      </c>
      <c r="F1136" s="110">
        <v>9.0000000000000006E-5</v>
      </c>
      <c r="G1136" s="110">
        <v>4.1099999999999999E-3</v>
      </c>
      <c r="H1136" s="110">
        <v>6.4000000000000005E-4</v>
      </c>
      <c r="I1136" s="110">
        <v>0</v>
      </c>
      <c r="J1136" s="110"/>
      <c r="K1136" s="110">
        <v>3.0000000000000001E-5</v>
      </c>
      <c r="L1136" s="110">
        <v>1.8000000000000001E-4</v>
      </c>
      <c r="M1136" s="110">
        <v>0</v>
      </c>
      <c r="N1136" s="110">
        <v>0</v>
      </c>
      <c r="O1136" s="110">
        <v>1.6000000000000001E-4</v>
      </c>
      <c r="P1136" s="110">
        <v>2.5000000000000001E-4</v>
      </c>
      <c r="Q1136" s="110">
        <v>9.0000000000000006E-5</v>
      </c>
      <c r="R1136" s="110">
        <v>3.2299999999999998E-3</v>
      </c>
      <c r="S1136" s="110">
        <v>1.89E-3</v>
      </c>
      <c r="T1136" s="110">
        <v>0</v>
      </c>
      <c r="U1136" s="110">
        <v>2.0000000000000002E-5</v>
      </c>
      <c r="V1136" s="110">
        <v>0</v>
      </c>
      <c r="W1136" s="110">
        <v>0</v>
      </c>
      <c r="X1136" s="110">
        <v>0</v>
      </c>
      <c r="Y1136" s="110">
        <v>0</v>
      </c>
      <c r="Z1136" s="110">
        <v>0</v>
      </c>
      <c r="AA1136" s="110">
        <v>3.6999999999999999E-4</v>
      </c>
      <c r="AB1136" s="110">
        <v>2.33E-3</v>
      </c>
      <c r="AC1136" s="110">
        <v>2.2000000000000001E-4</v>
      </c>
      <c r="AD1136" s="110">
        <v>0</v>
      </c>
      <c r="AE1136" s="110">
        <v>0</v>
      </c>
      <c r="AF1136" s="110">
        <v>1.6900000000000001E-3</v>
      </c>
      <c r="AG1136" s="110">
        <v>1.0000000000000001E-5</v>
      </c>
    </row>
    <row r="1137" spans="2:33" ht="15">
      <c r="B1137" s="110"/>
      <c r="C1137" s="110"/>
      <c r="D1137" s="110">
        <v>2015</v>
      </c>
      <c r="E1137" s="110">
        <v>5.6999999999999998E-4</v>
      </c>
      <c r="F1137" s="110">
        <v>0</v>
      </c>
      <c r="G1137" s="110">
        <v>2.5699999999999998E-3</v>
      </c>
      <c r="H1137" s="110">
        <v>3.6000000000000002E-4</v>
      </c>
      <c r="I1137" s="110">
        <v>0</v>
      </c>
      <c r="J1137" s="110">
        <v>5.5000000000000003E-4</v>
      </c>
      <c r="K1137" s="110">
        <v>8.0000000000000007E-5</v>
      </c>
      <c r="L1137" s="110">
        <v>0</v>
      </c>
      <c r="M1137" s="110">
        <v>0</v>
      </c>
      <c r="N1137" s="110">
        <v>7.9000000000000001E-4</v>
      </c>
      <c r="O1137" s="110">
        <v>8.0000000000000007E-5</v>
      </c>
      <c r="P1137" s="110">
        <v>0</v>
      </c>
      <c r="Q1137" s="110">
        <v>6.0000000000000002E-5</v>
      </c>
      <c r="R1137" s="110">
        <v>1.0499999999999999E-3</v>
      </c>
      <c r="S1137" s="110">
        <v>9.6000000000000002E-4</v>
      </c>
      <c r="T1137" s="110">
        <v>0</v>
      </c>
      <c r="U1137" s="110">
        <v>1.2E-4</v>
      </c>
      <c r="V1137" s="110">
        <v>0</v>
      </c>
      <c r="W1137" s="110">
        <v>0</v>
      </c>
      <c r="X1137" s="110">
        <v>0</v>
      </c>
      <c r="Y1137" s="110">
        <v>5.0000000000000002E-5</v>
      </c>
      <c r="Z1137" s="110">
        <v>0</v>
      </c>
      <c r="AA1137" s="110">
        <v>2.4000000000000001E-4</v>
      </c>
      <c r="AB1137" s="110">
        <v>0</v>
      </c>
      <c r="AC1137" s="110">
        <v>7.5000000000000002E-4</v>
      </c>
      <c r="AD1137" s="110">
        <v>8.0000000000000007E-5</v>
      </c>
      <c r="AE1137" s="110">
        <v>0</v>
      </c>
      <c r="AF1137" s="110">
        <v>1.17E-3</v>
      </c>
      <c r="AG1137" s="110">
        <v>3.0000000000000001E-5</v>
      </c>
    </row>
    <row r="1138" spans="2:33" ht="15">
      <c r="B1138" s="110"/>
      <c r="C1138" s="110"/>
      <c r="D1138" s="110">
        <v>2016</v>
      </c>
      <c r="E1138" s="110">
        <v>1.0399999999999999E-3</v>
      </c>
      <c r="F1138" s="110">
        <v>0</v>
      </c>
      <c r="G1138" s="110">
        <v>2.7399999999999998E-3</v>
      </c>
      <c r="H1138" s="110">
        <v>1E-4</v>
      </c>
      <c r="I1138" s="110">
        <v>0</v>
      </c>
      <c r="J1138" s="110">
        <v>6.7000000000000002E-4</v>
      </c>
      <c r="K1138" s="110">
        <v>6.0000000000000002E-5</v>
      </c>
      <c r="L1138" s="110">
        <v>7.6999999999999996E-4</v>
      </c>
      <c r="M1138" s="110">
        <v>0</v>
      </c>
      <c r="N1138" s="110">
        <v>8.0999999999999996E-4</v>
      </c>
      <c r="O1138" s="110">
        <v>3.0000000000000001E-5</v>
      </c>
      <c r="P1138" s="110">
        <v>0</v>
      </c>
      <c r="Q1138" s="110">
        <v>9.0000000000000006E-5</v>
      </c>
      <c r="R1138" s="110">
        <v>1.1900000000000001E-3</v>
      </c>
      <c r="S1138" s="110">
        <v>2.3400000000000001E-3</v>
      </c>
      <c r="T1138" s="110">
        <v>0</v>
      </c>
      <c r="U1138" s="110">
        <v>5.0000000000000002E-5</v>
      </c>
      <c r="V1138" s="110">
        <v>0</v>
      </c>
      <c r="W1138" s="110">
        <v>0</v>
      </c>
      <c r="X1138" s="110">
        <v>0</v>
      </c>
      <c r="Y1138" s="110">
        <v>0</v>
      </c>
      <c r="Z1138" s="110">
        <v>0</v>
      </c>
      <c r="AA1138" s="110">
        <v>2.0000000000000001E-4</v>
      </c>
      <c r="AB1138" s="110">
        <v>4.8000000000000001E-4</v>
      </c>
      <c r="AC1138" s="110">
        <v>0</v>
      </c>
      <c r="AD1138" s="110">
        <v>0</v>
      </c>
      <c r="AE1138" s="110">
        <v>0</v>
      </c>
      <c r="AF1138" s="110">
        <v>2.14E-3</v>
      </c>
      <c r="AG1138" s="110">
        <v>5.0000000000000002E-5</v>
      </c>
    </row>
    <row r="1139" spans="2:33" ht="15">
      <c r="B1139" s="110"/>
      <c r="C1139" s="110"/>
      <c r="D1139" s="110">
        <v>2017</v>
      </c>
      <c r="E1139" s="110">
        <v>3.8999999999999999E-4</v>
      </c>
      <c r="F1139" s="110">
        <v>0</v>
      </c>
      <c r="G1139" s="110">
        <v>8.3400000000000002E-3</v>
      </c>
      <c r="H1139" s="110">
        <v>1E-4</v>
      </c>
      <c r="I1139" s="110">
        <v>0</v>
      </c>
      <c r="J1139" s="110">
        <v>4.2000000000000002E-4</v>
      </c>
      <c r="K1139" s="110">
        <v>6.0000000000000002E-5</v>
      </c>
      <c r="L1139" s="110">
        <v>0</v>
      </c>
      <c r="M1139" s="110">
        <v>0</v>
      </c>
      <c r="N1139" s="110"/>
      <c r="O1139" s="110">
        <v>0</v>
      </c>
      <c r="P1139" s="110">
        <v>0</v>
      </c>
      <c r="Q1139" s="110">
        <v>2.0000000000000002E-5</v>
      </c>
      <c r="R1139" s="110">
        <v>1.3600000000000001E-3</v>
      </c>
      <c r="S1139" s="110">
        <v>7.7999999999999999E-4</v>
      </c>
      <c r="T1139" s="110">
        <v>0</v>
      </c>
      <c r="U1139" s="110">
        <v>5.0000000000000002E-5</v>
      </c>
      <c r="V1139" s="110">
        <v>0</v>
      </c>
      <c r="W1139" s="110">
        <v>0</v>
      </c>
      <c r="X1139" s="110">
        <v>0</v>
      </c>
      <c r="Y1139" s="110">
        <v>5.0000000000000002E-5</v>
      </c>
      <c r="Z1139" s="110">
        <v>0</v>
      </c>
      <c r="AA1139" s="110">
        <v>2.9E-4</v>
      </c>
      <c r="AB1139" s="110">
        <v>2.2000000000000001E-4</v>
      </c>
      <c r="AC1139" s="110">
        <v>1.07E-3</v>
      </c>
      <c r="AD1139" s="110">
        <v>0</v>
      </c>
      <c r="AE1139" s="110">
        <v>0</v>
      </c>
      <c r="AF1139" s="110">
        <v>1.0300000000000001E-3</v>
      </c>
      <c r="AG1139" s="110">
        <v>4.0000000000000003E-5</v>
      </c>
    </row>
    <row r="1140" spans="2:33" ht="15">
      <c r="B1140" s="110"/>
      <c r="C1140" s="110"/>
      <c r="D1140" s="110">
        <v>2018</v>
      </c>
      <c r="E1140" s="110">
        <v>1.4999999999999999E-4</v>
      </c>
      <c r="F1140" s="110">
        <v>0</v>
      </c>
      <c r="G1140" s="110">
        <v>5.4000000000000003E-3</v>
      </c>
      <c r="H1140" s="110">
        <v>0</v>
      </c>
      <c r="I1140" s="110">
        <v>0</v>
      </c>
      <c r="J1140" s="110">
        <v>3.8000000000000002E-4</v>
      </c>
      <c r="K1140" s="110">
        <v>5.0000000000000002E-5</v>
      </c>
      <c r="L1140" s="110">
        <v>0</v>
      </c>
      <c r="M1140" s="110">
        <v>0</v>
      </c>
      <c r="N1140" s="110">
        <v>0</v>
      </c>
      <c r="O1140" s="110">
        <v>0</v>
      </c>
      <c r="P1140" s="110">
        <v>0</v>
      </c>
      <c r="Q1140" s="110">
        <v>3.0000000000000001E-5</v>
      </c>
      <c r="R1140" s="110"/>
      <c r="S1140" s="110">
        <v>3.8000000000000002E-4</v>
      </c>
      <c r="T1140" s="110">
        <v>0</v>
      </c>
      <c r="U1140" s="110">
        <v>6.9999999999999994E-5</v>
      </c>
      <c r="V1140" s="110">
        <v>0</v>
      </c>
      <c r="W1140" s="110">
        <v>0</v>
      </c>
      <c r="X1140" s="110">
        <v>1.6000000000000001E-3</v>
      </c>
      <c r="Y1140" s="110">
        <v>5.0000000000000002E-5</v>
      </c>
      <c r="Z1140" s="110">
        <v>0</v>
      </c>
      <c r="AA1140" s="110">
        <v>2.3000000000000001E-4</v>
      </c>
      <c r="AB1140" s="110">
        <v>2.2000000000000001E-4</v>
      </c>
      <c r="AC1140" s="110">
        <v>3.6000000000000002E-4</v>
      </c>
      <c r="AD1140" s="110">
        <v>0</v>
      </c>
      <c r="AE1140" s="110">
        <v>0</v>
      </c>
      <c r="AF1140" s="110">
        <v>1.2700000000000001E-3</v>
      </c>
      <c r="AG1140" s="110">
        <v>4.0000000000000003E-5</v>
      </c>
    </row>
    <row r="1141" spans="2:33" ht="15">
      <c r="B1141" s="110"/>
      <c r="C1141" s="110"/>
      <c r="D1141" s="110">
        <v>2019</v>
      </c>
      <c r="E1141" s="110">
        <v>6.9999999999999994E-5</v>
      </c>
      <c r="F1141" s="110">
        <v>0</v>
      </c>
      <c r="G1141" s="110">
        <v>1.31E-3</v>
      </c>
      <c r="H1141" s="110">
        <v>4.0000000000000003E-5</v>
      </c>
      <c r="I1141" s="110">
        <v>0</v>
      </c>
      <c r="J1141" s="110">
        <v>0</v>
      </c>
      <c r="K1141" s="110">
        <v>4.0000000000000003E-5</v>
      </c>
      <c r="L1141" s="110">
        <v>0</v>
      </c>
      <c r="M1141" s="110">
        <v>0</v>
      </c>
      <c r="N1141" s="110">
        <v>0</v>
      </c>
      <c r="O1141" s="110">
        <v>3.0000000000000001E-5</v>
      </c>
      <c r="P1141" s="110">
        <v>2.0000000000000001E-4</v>
      </c>
      <c r="Q1141" s="110">
        <v>3.0000000000000001E-5</v>
      </c>
      <c r="R1141" s="110"/>
      <c r="S1141" s="110">
        <v>1.0300000000000001E-3</v>
      </c>
      <c r="T1141" s="110">
        <v>0</v>
      </c>
      <c r="U1141" s="110">
        <v>0</v>
      </c>
      <c r="V1141" s="110">
        <v>0</v>
      </c>
      <c r="W1141" s="110">
        <v>0</v>
      </c>
      <c r="X1141" s="110">
        <v>0</v>
      </c>
      <c r="Y1141" s="110">
        <v>0</v>
      </c>
      <c r="Z1141" s="110">
        <v>0</v>
      </c>
      <c r="AA1141" s="110">
        <v>1.2999999999999999E-4</v>
      </c>
      <c r="AB1141" s="110">
        <v>3.8999999999999999E-4</v>
      </c>
      <c r="AC1141" s="110">
        <v>0</v>
      </c>
      <c r="AD1141" s="110">
        <v>6.0000000000000002E-5</v>
      </c>
      <c r="AE1141" s="110">
        <v>0</v>
      </c>
      <c r="AF1141" s="110">
        <v>7.5000000000000002E-4</v>
      </c>
      <c r="AG1141" s="110">
        <v>2.0000000000000002E-5</v>
      </c>
    </row>
    <row r="1142" spans="2:33" ht="15">
      <c r="B1142" s="110"/>
      <c r="C1142" s="110"/>
      <c r="D1142" s="110">
        <v>2020</v>
      </c>
      <c r="E1142" s="110"/>
      <c r="F1142" s="110"/>
      <c r="G1142" s="110"/>
      <c r="H1142" s="110"/>
      <c r="I1142" s="110"/>
      <c r="J1142" s="110"/>
      <c r="K1142" s="110"/>
      <c r="L1142" s="110"/>
      <c r="M1142" s="110"/>
      <c r="N1142" s="110"/>
      <c r="O1142" s="110"/>
      <c r="P1142" s="110"/>
      <c r="Q1142" s="110"/>
      <c r="R1142" s="110"/>
      <c r="S1142" s="110"/>
      <c r="T1142" s="110"/>
      <c r="U1142" s="110"/>
      <c r="V1142" s="110"/>
      <c r="W1142" s="110"/>
      <c r="X1142" s="110"/>
      <c r="Y1142" s="110"/>
      <c r="Z1142" s="110"/>
      <c r="AA1142" s="110"/>
      <c r="AB1142" s="110"/>
      <c r="AC1142" s="110"/>
      <c r="AD1142" s="110"/>
      <c r="AE1142" s="110"/>
      <c r="AF1142" s="110"/>
      <c r="AG1142" s="110"/>
    </row>
    <row r="1143" spans="2:33" ht="15">
      <c r="B1143" s="109" t="s">
        <v>730</v>
      </c>
      <c r="C1143" s="109" t="s">
        <v>731</v>
      </c>
      <c r="D1143" s="109">
        <v>2006</v>
      </c>
      <c r="E1143" s="109">
        <v>0</v>
      </c>
      <c r="F1143" s="109">
        <v>0</v>
      </c>
      <c r="G1143" s="109">
        <v>0</v>
      </c>
      <c r="H1143" s="109"/>
      <c r="I1143" s="109"/>
      <c r="J1143" s="109">
        <v>0</v>
      </c>
      <c r="K1143" s="109">
        <v>0</v>
      </c>
      <c r="L1143" s="109">
        <v>0</v>
      </c>
      <c r="M1143" s="109"/>
      <c r="N1143" s="109">
        <v>0</v>
      </c>
      <c r="O1143" s="109">
        <v>0</v>
      </c>
      <c r="P1143" s="109">
        <v>0</v>
      </c>
      <c r="Q1143" s="109"/>
      <c r="R1143" s="109"/>
      <c r="S1143" s="109"/>
      <c r="T1143" s="109">
        <v>0</v>
      </c>
      <c r="U1143" s="109">
        <v>5.0000000000000002E-5</v>
      </c>
      <c r="V1143" s="109">
        <v>0</v>
      </c>
      <c r="W1143" s="109"/>
      <c r="X1143" s="109">
        <v>0</v>
      </c>
      <c r="Y1143" s="109">
        <v>0</v>
      </c>
      <c r="Z1143" s="109">
        <v>0</v>
      </c>
      <c r="AA1143" s="109">
        <v>0</v>
      </c>
      <c r="AB1143" s="109"/>
      <c r="AC1143" s="109"/>
      <c r="AD1143" s="109"/>
      <c r="AE1143" s="109"/>
      <c r="AF1143" s="109"/>
      <c r="AG1143" s="109">
        <v>0</v>
      </c>
    </row>
    <row r="1144" spans="2:33" ht="15">
      <c r="B1144" s="109"/>
      <c r="C1144" s="109"/>
      <c r="D1144" s="109">
        <v>2007</v>
      </c>
      <c r="E1144" s="109">
        <v>0</v>
      </c>
      <c r="F1144" s="109"/>
      <c r="G1144" s="109">
        <v>0</v>
      </c>
      <c r="H1144" s="109"/>
      <c r="I1144" s="109">
        <v>0</v>
      </c>
      <c r="J1144" s="109">
        <v>0</v>
      </c>
      <c r="K1144" s="109">
        <v>0</v>
      </c>
      <c r="L1144" s="109">
        <v>0</v>
      </c>
      <c r="M1144" s="109">
        <v>0</v>
      </c>
      <c r="N1144" s="109">
        <v>0</v>
      </c>
      <c r="O1144" s="109">
        <v>0</v>
      </c>
      <c r="P1144" s="109">
        <v>0</v>
      </c>
      <c r="Q1144" s="109">
        <v>0</v>
      </c>
      <c r="R1144" s="109"/>
      <c r="S1144" s="109">
        <v>0</v>
      </c>
      <c r="T1144" s="109">
        <v>0</v>
      </c>
      <c r="U1144" s="109">
        <v>0</v>
      </c>
      <c r="V1144" s="109">
        <v>0</v>
      </c>
      <c r="W1144" s="109"/>
      <c r="X1144" s="109">
        <v>0</v>
      </c>
      <c r="Y1144" s="109">
        <v>0</v>
      </c>
      <c r="Z1144" s="109">
        <v>0</v>
      </c>
      <c r="AA1144" s="109">
        <v>0</v>
      </c>
      <c r="AB1144" s="109">
        <v>0</v>
      </c>
      <c r="AC1144" s="109">
        <v>0</v>
      </c>
      <c r="AD1144" s="109">
        <v>0</v>
      </c>
      <c r="AE1144" s="109">
        <v>0</v>
      </c>
      <c r="AF1144" s="109">
        <v>0</v>
      </c>
      <c r="AG1144" s="109">
        <v>0</v>
      </c>
    </row>
    <row r="1145" spans="2:33" ht="15">
      <c r="B1145" s="109"/>
      <c r="C1145" s="109"/>
      <c r="D1145" s="109">
        <v>2008</v>
      </c>
      <c r="E1145" s="109">
        <v>0</v>
      </c>
      <c r="F1145" s="109"/>
      <c r="G1145" s="109">
        <v>2.14E-3</v>
      </c>
      <c r="H1145" s="109"/>
      <c r="I1145" s="109"/>
      <c r="J1145" s="109"/>
      <c r="K1145" s="109">
        <v>0</v>
      </c>
      <c r="L1145" s="109">
        <v>0</v>
      </c>
      <c r="M1145" s="109">
        <v>0</v>
      </c>
      <c r="N1145" s="109">
        <v>0</v>
      </c>
      <c r="O1145" s="109"/>
      <c r="P1145" s="109"/>
      <c r="Q1145" s="109">
        <v>0</v>
      </c>
      <c r="R1145" s="109"/>
      <c r="S1145" s="109">
        <v>0</v>
      </c>
      <c r="T1145" s="109">
        <v>0</v>
      </c>
      <c r="U1145" s="109"/>
      <c r="V1145" s="109"/>
      <c r="W1145" s="109"/>
      <c r="X1145" s="109"/>
      <c r="Y1145" s="109">
        <v>0</v>
      </c>
      <c r="Z1145" s="109">
        <v>0</v>
      </c>
      <c r="AA1145" s="109">
        <v>0</v>
      </c>
      <c r="AB1145" s="109">
        <v>0</v>
      </c>
      <c r="AC1145" s="109">
        <v>0</v>
      </c>
      <c r="AD1145" s="109"/>
      <c r="AE1145" s="109">
        <v>0</v>
      </c>
      <c r="AF1145" s="109">
        <v>0</v>
      </c>
      <c r="AG1145" s="109"/>
    </row>
    <row r="1146" spans="2:33" ht="15">
      <c r="B1146" s="109"/>
      <c r="C1146" s="109"/>
      <c r="D1146" s="109">
        <v>2009</v>
      </c>
      <c r="E1146" s="109">
        <v>0</v>
      </c>
      <c r="F1146" s="109"/>
      <c r="G1146" s="109">
        <v>0</v>
      </c>
      <c r="H1146" s="109">
        <v>0</v>
      </c>
      <c r="I1146" s="109"/>
      <c r="J1146" s="109">
        <v>0</v>
      </c>
      <c r="K1146" s="109">
        <v>0</v>
      </c>
      <c r="L1146" s="109">
        <v>0</v>
      </c>
      <c r="M1146" s="109">
        <v>0</v>
      </c>
      <c r="N1146" s="109">
        <v>0</v>
      </c>
      <c r="O1146" s="109"/>
      <c r="P1146" s="109">
        <v>0</v>
      </c>
      <c r="Q1146" s="109">
        <v>0</v>
      </c>
      <c r="R1146" s="109"/>
      <c r="S1146" s="109">
        <v>0</v>
      </c>
      <c r="T1146" s="109">
        <v>0</v>
      </c>
      <c r="U1146" s="109">
        <v>0</v>
      </c>
      <c r="V1146" s="109"/>
      <c r="W1146" s="109">
        <v>0</v>
      </c>
      <c r="X1146" s="109"/>
      <c r="Y1146" s="109"/>
      <c r="Z1146" s="109">
        <v>0</v>
      </c>
      <c r="AA1146" s="109">
        <v>0</v>
      </c>
      <c r="AB1146" s="109">
        <v>0</v>
      </c>
      <c r="AC1146" s="109"/>
      <c r="AD1146" s="109"/>
      <c r="AE1146" s="109">
        <v>0</v>
      </c>
      <c r="AF1146" s="109">
        <v>0</v>
      </c>
      <c r="AG1146" s="109">
        <v>0</v>
      </c>
    </row>
    <row r="1147" spans="2:33" ht="15">
      <c r="B1147" s="109"/>
      <c r="C1147" s="109"/>
      <c r="D1147" s="109">
        <v>2010</v>
      </c>
      <c r="E1147" s="109">
        <v>0</v>
      </c>
      <c r="F1147" s="109"/>
      <c r="G1147" s="109">
        <v>0</v>
      </c>
      <c r="H1147" s="109">
        <v>0</v>
      </c>
      <c r="I1147" s="109">
        <v>0</v>
      </c>
      <c r="J1147" s="109">
        <v>0</v>
      </c>
      <c r="K1147" s="109">
        <v>0</v>
      </c>
      <c r="L1147" s="109">
        <v>0</v>
      </c>
      <c r="M1147" s="109">
        <v>0</v>
      </c>
      <c r="N1147" s="109">
        <v>0</v>
      </c>
      <c r="O1147" s="109">
        <v>0</v>
      </c>
      <c r="P1147" s="109">
        <v>0</v>
      </c>
      <c r="Q1147" s="109">
        <v>0</v>
      </c>
      <c r="R1147" s="109">
        <v>0</v>
      </c>
      <c r="S1147" s="109">
        <v>0</v>
      </c>
      <c r="T1147" s="109">
        <v>0</v>
      </c>
      <c r="U1147" s="109">
        <v>0</v>
      </c>
      <c r="V1147" s="109">
        <v>0</v>
      </c>
      <c r="W1147" s="109">
        <v>0</v>
      </c>
      <c r="X1147" s="109">
        <v>0</v>
      </c>
      <c r="Y1147" s="109">
        <v>0</v>
      </c>
      <c r="Z1147" s="109">
        <v>0</v>
      </c>
      <c r="AA1147" s="109">
        <v>0</v>
      </c>
      <c r="AB1147" s="109">
        <v>0</v>
      </c>
      <c r="AC1147" s="109">
        <v>3.6000000000000002E-4</v>
      </c>
      <c r="AD1147" s="109">
        <v>0</v>
      </c>
      <c r="AE1147" s="109">
        <v>0</v>
      </c>
      <c r="AF1147" s="109">
        <v>0</v>
      </c>
      <c r="AG1147" s="109">
        <v>0</v>
      </c>
    </row>
    <row r="1148" spans="2:33" ht="15">
      <c r="B1148" s="109"/>
      <c r="C1148" s="109"/>
      <c r="D1148" s="109">
        <v>2011</v>
      </c>
      <c r="E1148" s="109">
        <v>0</v>
      </c>
      <c r="F1148" s="109">
        <v>0</v>
      </c>
      <c r="G1148" s="109">
        <v>0</v>
      </c>
      <c r="H1148" s="109">
        <v>0</v>
      </c>
      <c r="I1148" s="109">
        <v>0</v>
      </c>
      <c r="J1148" s="109">
        <v>0</v>
      </c>
      <c r="K1148" s="109">
        <v>0</v>
      </c>
      <c r="L1148" s="109">
        <v>0</v>
      </c>
      <c r="M1148" s="109">
        <v>0</v>
      </c>
      <c r="N1148" s="109">
        <v>0</v>
      </c>
      <c r="O1148" s="109">
        <v>0</v>
      </c>
      <c r="P1148" s="109">
        <v>0</v>
      </c>
      <c r="Q1148" s="109">
        <v>0</v>
      </c>
      <c r="R1148" s="109">
        <v>0</v>
      </c>
      <c r="S1148" s="109">
        <v>0</v>
      </c>
      <c r="T1148" s="109">
        <v>0</v>
      </c>
      <c r="U1148" s="109">
        <v>0</v>
      </c>
      <c r="V1148" s="109">
        <v>0</v>
      </c>
      <c r="W1148" s="109">
        <v>0</v>
      </c>
      <c r="X1148" s="109">
        <v>0</v>
      </c>
      <c r="Y1148" s="109">
        <v>0</v>
      </c>
      <c r="Z1148" s="109">
        <v>0</v>
      </c>
      <c r="AA1148" s="109">
        <v>0</v>
      </c>
      <c r="AB1148" s="109">
        <v>0</v>
      </c>
      <c r="AC1148" s="109">
        <v>0</v>
      </c>
      <c r="AD1148" s="109">
        <v>0</v>
      </c>
      <c r="AE1148" s="109">
        <v>0</v>
      </c>
      <c r="AF1148" s="109">
        <v>0</v>
      </c>
      <c r="AG1148" s="109">
        <v>0</v>
      </c>
    </row>
    <row r="1149" spans="2:33" ht="15">
      <c r="B1149" s="109"/>
      <c r="C1149" s="109"/>
      <c r="D1149" s="109">
        <v>2012</v>
      </c>
      <c r="E1149" s="109">
        <v>0</v>
      </c>
      <c r="F1149" s="109">
        <v>0</v>
      </c>
      <c r="G1149" s="109">
        <v>0</v>
      </c>
      <c r="H1149" s="109">
        <v>0</v>
      </c>
      <c r="I1149" s="109">
        <v>0</v>
      </c>
      <c r="J1149" s="109">
        <v>0</v>
      </c>
      <c r="K1149" s="109">
        <v>0</v>
      </c>
      <c r="L1149" s="109">
        <v>0</v>
      </c>
      <c r="M1149" s="109">
        <v>0</v>
      </c>
      <c r="N1149" s="109">
        <v>0</v>
      </c>
      <c r="O1149" s="109">
        <v>0</v>
      </c>
      <c r="P1149" s="109">
        <v>0</v>
      </c>
      <c r="Q1149" s="109">
        <v>0</v>
      </c>
      <c r="R1149" s="109">
        <v>0</v>
      </c>
      <c r="S1149" s="109">
        <v>0</v>
      </c>
      <c r="T1149" s="109">
        <v>0</v>
      </c>
      <c r="U1149" s="109">
        <v>0</v>
      </c>
      <c r="V1149" s="109"/>
      <c r="W1149" s="109">
        <v>0</v>
      </c>
      <c r="X1149" s="109">
        <v>0</v>
      </c>
      <c r="Y1149" s="109">
        <v>0</v>
      </c>
      <c r="Z1149" s="109">
        <v>0</v>
      </c>
      <c r="AA1149" s="109">
        <v>0</v>
      </c>
      <c r="AB1149" s="109">
        <v>0</v>
      </c>
      <c r="AC1149" s="109">
        <v>0</v>
      </c>
      <c r="AD1149" s="109">
        <v>0</v>
      </c>
      <c r="AE1149" s="109">
        <v>0</v>
      </c>
      <c r="AF1149" s="109">
        <v>0</v>
      </c>
      <c r="AG1149" s="109">
        <v>0</v>
      </c>
    </row>
    <row r="1150" spans="2:33" ht="15">
      <c r="B1150" s="109"/>
      <c r="C1150" s="109"/>
      <c r="D1150" s="109">
        <v>2013</v>
      </c>
      <c r="E1150" s="109">
        <v>0</v>
      </c>
      <c r="F1150" s="109">
        <v>0</v>
      </c>
      <c r="G1150" s="109">
        <v>0</v>
      </c>
      <c r="H1150" s="109">
        <v>0</v>
      </c>
      <c r="I1150" s="109">
        <v>0</v>
      </c>
      <c r="J1150" s="109">
        <v>0</v>
      </c>
      <c r="K1150" s="109">
        <v>0</v>
      </c>
      <c r="L1150" s="109">
        <v>0</v>
      </c>
      <c r="M1150" s="109">
        <v>0</v>
      </c>
      <c r="N1150" s="109">
        <v>0</v>
      </c>
      <c r="O1150" s="109">
        <v>0</v>
      </c>
      <c r="P1150" s="109">
        <v>0</v>
      </c>
      <c r="Q1150" s="109">
        <v>0</v>
      </c>
      <c r="R1150" s="109">
        <v>0</v>
      </c>
      <c r="S1150" s="109">
        <v>0</v>
      </c>
      <c r="T1150" s="109">
        <v>0</v>
      </c>
      <c r="U1150" s="109">
        <v>0</v>
      </c>
      <c r="V1150" s="109">
        <v>0</v>
      </c>
      <c r="W1150" s="109">
        <v>0</v>
      </c>
      <c r="X1150" s="109">
        <v>0</v>
      </c>
      <c r="Y1150" s="109">
        <v>0</v>
      </c>
      <c r="Z1150" s="109">
        <v>0</v>
      </c>
      <c r="AA1150" s="109">
        <v>0</v>
      </c>
      <c r="AB1150" s="109">
        <v>0</v>
      </c>
      <c r="AC1150" s="109">
        <v>0</v>
      </c>
      <c r="AD1150" s="109">
        <v>0</v>
      </c>
      <c r="AE1150" s="109">
        <v>0</v>
      </c>
      <c r="AF1150" s="109">
        <v>0</v>
      </c>
      <c r="AG1150" s="109">
        <v>0</v>
      </c>
    </row>
    <row r="1151" spans="2:33" ht="15">
      <c r="B1151" s="109"/>
      <c r="C1151" s="109"/>
      <c r="D1151" s="109">
        <v>2014</v>
      </c>
      <c r="E1151" s="109">
        <v>0</v>
      </c>
      <c r="F1151" s="109">
        <v>0</v>
      </c>
      <c r="G1151" s="109">
        <v>0</v>
      </c>
      <c r="H1151" s="109">
        <v>0</v>
      </c>
      <c r="I1151" s="109">
        <v>0</v>
      </c>
      <c r="J1151" s="109"/>
      <c r="K1151" s="109">
        <v>0</v>
      </c>
      <c r="L1151" s="109">
        <v>0</v>
      </c>
      <c r="M1151" s="109">
        <v>0</v>
      </c>
      <c r="N1151" s="109">
        <v>0</v>
      </c>
      <c r="O1151" s="109">
        <v>0</v>
      </c>
      <c r="P1151" s="109">
        <v>0</v>
      </c>
      <c r="Q1151" s="109">
        <v>0</v>
      </c>
      <c r="R1151" s="109"/>
      <c r="S1151" s="109">
        <v>0</v>
      </c>
      <c r="T1151" s="109">
        <v>0</v>
      </c>
      <c r="U1151" s="109">
        <v>0</v>
      </c>
      <c r="V1151" s="109">
        <v>0</v>
      </c>
      <c r="W1151" s="109">
        <v>0</v>
      </c>
      <c r="X1151" s="109">
        <v>0</v>
      </c>
      <c r="Y1151" s="109">
        <v>0</v>
      </c>
      <c r="Z1151" s="109">
        <v>0</v>
      </c>
      <c r="AA1151" s="109">
        <v>0</v>
      </c>
      <c r="AB1151" s="109">
        <v>0</v>
      </c>
      <c r="AC1151" s="109">
        <v>0</v>
      </c>
      <c r="AD1151" s="109">
        <v>0</v>
      </c>
      <c r="AE1151" s="109">
        <v>0</v>
      </c>
      <c r="AF1151" s="109">
        <v>0</v>
      </c>
      <c r="AG1151" s="109">
        <v>0</v>
      </c>
    </row>
    <row r="1152" spans="2:33" ht="15">
      <c r="B1152" s="109"/>
      <c r="C1152" s="109"/>
      <c r="D1152" s="109">
        <v>2015</v>
      </c>
      <c r="E1152" s="109">
        <v>0</v>
      </c>
      <c r="F1152" s="109">
        <v>0</v>
      </c>
      <c r="G1152" s="109">
        <v>0</v>
      </c>
      <c r="H1152" s="109">
        <v>0</v>
      </c>
      <c r="I1152" s="109">
        <v>0</v>
      </c>
      <c r="J1152" s="109">
        <v>0</v>
      </c>
      <c r="K1152" s="109">
        <v>0</v>
      </c>
      <c r="L1152" s="109">
        <v>0</v>
      </c>
      <c r="M1152" s="109">
        <v>0</v>
      </c>
      <c r="N1152" s="109">
        <v>0</v>
      </c>
      <c r="O1152" s="109">
        <v>0</v>
      </c>
      <c r="P1152" s="109">
        <v>0</v>
      </c>
      <c r="Q1152" s="109">
        <v>0</v>
      </c>
      <c r="R1152" s="109">
        <v>0</v>
      </c>
      <c r="S1152" s="109">
        <v>0</v>
      </c>
      <c r="T1152" s="109">
        <v>0</v>
      </c>
      <c r="U1152" s="109">
        <v>0</v>
      </c>
      <c r="V1152" s="109">
        <v>0</v>
      </c>
      <c r="W1152" s="109">
        <v>0</v>
      </c>
      <c r="X1152" s="109">
        <v>0</v>
      </c>
      <c r="Y1152" s="109">
        <v>5.0000000000000002E-5</v>
      </c>
      <c r="Z1152" s="109">
        <v>0</v>
      </c>
      <c r="AA1152" s="109">
        <v>0</v>
      </c>
      <c r="AB1152" s="109">
        <v>2.5000000000000001E-4</v>
      </c>
      <c r="AC1152" s="109">
        <v>0</v>
      </c>
      <c r="AD1152" s="109">
        <v>0</v>
      </c>
      <c r="AE1152" s="109">
        <v>0</v>
      </c>
      <c r="AF1152" s="109">
        <v>0</v>
      </c>
      <c r="AG1152" s="109">
        <v>0</v>
      </c>
    </row>
    <row r="1153" spans="2:33" ht="15">
      <c r="B1153" s="109"/>
      <c r="C1153" s="109"/>
      <c r="D1153" s="109">
        <v>2016</v>
      </c>
      <c r="E1153" s="109">
        <v>0</v>
      </c>
      <c r="F1153" s="109">
        <v>0</v>
      </c>
      <c r="G1153" s="109">
        <v>0</v>
      </c>
      <c r="H1153" s="109">
        <v>0</v>
      </c>
      <c r="I1153" s="109">
        <v>0</v>
      </c>
      <c r="J1153" s="109">
        <v>0</v>
      </c>
      <c r="K1153" s="109">
        <v>0</v>
      </c>
      <c r="L1153" s="109">
        <v>0</v>
      </c>
      <c r="M1153" s="109">
        <v>0</v>
      </c>
      <c r="N1153" s="109">
        <v>0</v>
      </c>
      <c r="O1153" s="109">
        <v>0</v>
      </c>
      <c r="P1153" s="109">
        <v>0</v>
      </c>
      <c r="Q1153" s="109">
        <v>0</v>
      </c>
      <c r="R1153" s="109">
        <v>0</v>
      </c>
      <c r="S1153" s="109">
        <v>0</v>
      </c>
      <c r="T1153" s="109">
        <v>0</v>
      </c>
      <c r="U1153" s="109">
        <v>0</v>
      </c>
      <c r="V1153" s="109">
        <v>0</v>
      </c>
      <c r="W1153" s="109">
        <v>0</v>
      </c>
      <c r="X1153" s="109">
        <v>0</v>
      </c>
      <c r="Y1153" s="109">
        <v>0</v>
      </c>
      <c r="Z1153" s="109">
        <v>0</v>
      </c>
      <c r="AA1153" s="109">
        <v>0</v>
      </c>
      <c r="AB1153" s="109">
        <v>0</v>
      </c>
      <c r="AC1153" s="109">
        <v>0</v>
      </c>
      <c r="AD1153" s="109">
        <v>0</v>
      </c>
      <c r="AE1153" s="109">
        <v>0</v>
      </c>
      <c r="AF1153" s="109">
        <v>0</v>
      </c>
      <c r="AG1153" s="109">
        <v>1.0000000000000001E-5</v>
      </c>
    </row>
    <row r="1154" spans="2:33" ht="15">
      <c r="B1154" s="109"/>
      <c r="C1154" s="109"/>
      <c r="D1154" s="109">
        <v>2017</v>
      </c>
      <c r="E1154" s="109">
        <v>0</v>
      </c>
      <c r="F1154" s="109">
        <v>0</v>
      </c>
      <c r="G1154" s="109">
        <v>0</v>
      </c>
      <c r="H1154" s="109">
        <v>0</v>
      </c>
      <c r="I1154" s="109">
        <v>0</v>
      </c>
      <c r="J1154" s="109">
        <v>0</v>
      </c>
      <c r="K1154" s="109">
        <v>0</v>
      </c>
      <c r="L1154" s="109">
        <v>0</v>
      </c>
      <c r="M1154" s="109">
        <v>0</v>
      </c>
      <c r="N1154" s="109"/>
      <c r="O1154" s="109">
        <v>0</v>
      </c>
      <c r="P1154" s="109">
        <v>0</v>
      </c>
      <c r="Q1154" s="109">
        <v>0</v>
      </c>
      <c r="R1154" s="109">
        <v>0</v>
      </c>
      <c r="S1154" s="109">
        <v>0</v>
      </c>
      <c r="T1154" s="109">
        <v>0</v>
      </c>
      <c r="U1154" s="109">
        <v>0</v>
      </c>
      <c r="V1154" s="109">
        <v>0</v>
      </c>
      <c r="W1154" s="109">
        <v>0</v>
      </c>
      <c r="X1154" s="109">
        <v>0</v>
      </c>
      <c r="Y1154" s="109">
        <v>0</v>
      </c>
      <c r="Z1154" s="109">
        <v>0</v>
      </c>
      <c r="AA1154" s="109">
        <v>0</v>
      </c>
      <c r="AB1154" s="109">
        <v>0</v>
      </c>
      <c r="AC1154" s="109">
        <v>0</v>
      </c>
      <c r="AD1154" s="109">
        <v>0</v>
      </c>
      <c r="AE1154" s="109">
        <v>0</v>
      </c>
      <c r="AF1154" s="109">
        <v>0</v>
      </c>
      <c r="AG1154" s="109">
        <v>0</v>
      </c>
    </row>
    <row r="1155" spans="2:33" ht="15">
      <c r="B1155" s="109"/>
      <c r="C1155" s="109"/>
      <c r="D1155" s="109">
        <v>2018</v>
      </c>
      <c r="E1155" s="109">
        <v>0</v>
      </c>
      <c r="F1155" s="109">
        <v>0</v>
      </c>
      <c r="G1155" s="109">
        <v>0</v>
      </c>
      <c r="H1155" s="109">
        <v>0</v>
      </c>
      <c r="I1155" s="109">
        <v>0</v>
      </c>
      <c r="J1155" s="109">
        <v>0</v>
      </c>
      <c r="K1155" s="109">
        <v>1.0000000000000001E-5</v>
      </c>
      <c r="L1155" s="109">
        <v>0</v>
      </c>
      <c r="M1155" s="109">
        <v>0</v>
      </c>
      <c r="N1155" s="109">
        <v>0</v>
      </c>
      <c r="O1155" s="109">
        <v>0</v>
      </c>
      <c r="P1155" s="109">
        <v>0</v>
      </c>
      <c r="Q1155" s="109">
        <v>0</v>
      </c>
      <c r="R1155" s="109"/>
      <c r="S1155" s="109">
        <v>0</v>
      </c>
      <c r="T1155" s="109">
        <v>0</v>
      </c>
      <c r="U1155" s="109">
        <v>0</v>
      </c>
      <c r="V1155" s="109">
        <v>0</v>
      </c>
      <c r="W1155" s="109">
        <v>0</v>
      </c>
      <c r="X1155" s="109">
        <v>0</v>
      </c>
      <c r="Y1155" s="109">
        <v>0</v>
      </c>
      <c r="Z1155" s="109">
        <v>0</v>
      </c>
      <c r="AA1155" s="109">
        <v>0</v>
      </c>
      <c r="AB1155" s="109">
        <v>0</v>
      </c>
      <c r="AC1155" s="109">
        <v>0</v>
      </c>
      <c r="AD1155" s="109">
        <v>0</v>
      </c>
      <c r="AE1155" s="109">
        <v>0</v>
      </c>
      <c r="AF1155" s="109">
        <v>0</v>
      </c>
      <c r="AG1155" s="109">
        <v>0</v>
      </c>
    </row>
    <row r="1156" spans="2:33" ht="15">
      <c r="B1156" s="109"/>
      <c r="C1156" s="109"/>
      <c r="D1156" s="109">
        <v>2019</v>
      </c>
      <c r="E1156" s="109">
        <v>0</v>
      </c>
      <c r="F1156" s="109">
        <v>0</v>
      </c>
      <c r="G1156" s="109">
        <v>0</v>
      </c>
      <c r="H1156" s="109">
        <v>0</v>
      </c>
      <c r="I1156" s="109">
        <v>0</v>
      </c>
      <c r="J1156" s="109">
        <v>0</v>
      </c>
      <c r="K1156" s="109">
        <v>0</v>
      </c>
      <c r="L1156" s="109">
        <v>0</v>
      </c>
      <c r="M1156" s="109">
        <v>0</v>
      </c>
      <c r="N1156" s="109">
        <v>0</v>
      </c>
      <c r="O1156" s="109">
        <v>0</v>
      </c>
      <c r="P1156" s="109">
        <v>0</v>
      </c>
      <c r="Q1156" s="109">
        <v>0</v>
      </c>
      <c r="R1156" s="109"/>
      <c r="S1156" s="109">
        <v>0</v>
      </c>
      <c r="T1156" s="109">
        <v>0</v>
      </c>
      <c r="U1156" s="109">
        <v>0</v>
      </c>
      <c r="V1156" s="109">
        <v>0</v>
      </c>
      <c r="W1156" s="109">
        <v>0</v>
      </c>
      <c r="X1156" s="109">
        <v>0</v>
      </c>
      <c r="Y1156" s="109">
        <v>0</v>
      </c>
      <c r="Z1156" s="109">
        <v>0</v>
      </c>
      <c r="AA1156" s="109">
        <v>0</v>
      </c>
      <c r="AB1156" s="109">
        <v>0</v>
      </c>
      <c r="AC1156" s="109">
        <v>0</v>
      </c>
      <c r="AD1156" s="109">
        <v>0</v>
      </c>
      <c r="AE1156" s="109">
        <v>0</v>
      </c>
      <c r="AF1156" s="109">
        <v>0</v>
      </c>
      <c r="AG1156" s="109">
        <v>0</v>
      </c>
    </row>
    <row r="1157" spans="2:33" ht="15">
      <c r="B1157" s="109"/>
      <c r="C1157" s="109"/>
      <c r="D1157" s="109">
        <v>2020</v>
      </c>
      <c r="E1157" s="109"/>
      <c r="F1157" s="109"/>
      <c r="G1157" s="109"/>
      <c r="H1157" s="109"/>
      <c r="I1157" s="109"/>
      <c r="J1157" s="109"/>
      <c r="K1157" s="109"/>
      <c r="L1157" s="109"/>
      <c r="M1157" s="109"/>
      <c r="N1157" s="109"/>
      <c r="O1157" s="109"/>
      <c r="P1157" s="109"/>
      <c r="Q1157" s="109"/>
      <c r="R1157" s="109"/>
      <c r="S1157" s="109"/>
      <c r="T1157" s="109"/>
      <c r="U1157" s="109"/>
      <c r="V1157" s="109"/>
      <c r="W1157" s="109"/>
      <c r="X1157" s="109"/>
      <c r="Y1157" s="109"/>
      <c r="Z1157" s="109"/>
      <c r="AA1157" s="109"/>
      <c r="AB1157" s="109"/>
      <c r="AC1157" s="109"/>
      <c r="AD1157" s="109"/>
      <c r="AE1157" s="109"/>
      <c r="AF1157" s="109"/>
      <c r="AG1157" s="109"/>
    </row>
    <row r="1158" spans="2:33" ht="15">
      <c r="B1158" s="110" t="s">
        <v>732</v>
      </c>
      <c r="C1158" s="110" t="s">
        <v>733</v>
      </c>
      <c r="D1158" s="110">
        <v>2006</v>
      </c>
      <c r="E1158" s="110">
        <v>1.1E-4</v>
      </c>
      <c r="F1158" s="110">
        <v>6.1399999999999996E-3</v>
      </c>
      <c r="G1158" s="110">
        <v>0</v>
      </c>
      <c r="H1158" s="110"/>
      <c r="I1158" s="110"/>
      <c r="J1158" s="110">
        <v>0</v>
      </c>
      <c r="K1158" s="110">
        <v>6.0999999999999997E-4</v>
      </c>
      <c r="L1158" s="110">
        <v>0</v>
      </c>
      <c r="M1158" s="110"/>
      <c r="N1158" s="110">
        <v>0</v>
      </c>
      <c r="O1158" s="110">
        <v>0</v>
      </c>
      <c r="P1158" s="110">
        <v>0</v>
      </c>
      <c r="Q1158" s="110">
        <v>3.0000000000000001E-5</v>
      </c>
      <c r="R1158" s="110"/>
      <c r="S1158" s="110">
        <v>5.1999999999999995E-4</v>
      </c>
      <c r="T1158" s="110">
        <v>0</v>
      </c>
      <c r="U1158" s="110">
        <v>0</v>
      </c>
      <c r="V1158" s="110">
        <v>0</v>
      </c>
      <c r="W1158" s="110"/>
      <c r="X1158" s="110">
        <v>0</v>
      </c>
      <c r="Y1158" s="110">
        <v>6.0000000000000002E-5</v>
      </c>
      <c r="Z1158" s="110">
        <v>0</v>
      </c>
      <c r="AA1158" s="110">
        <v>3.0200000000000001E-3</v>
      </c>
      <c r="AB1158" s="110"/>
      <c r="AC1158" s="110"/>
      <c r="AD1158" s="110"/>
      <c r="AE1158" s="110"/>
      <c r="AF1158" s="110"/>
      <c r="AG1158" s="110">
        <v>0</v>
      </c>
    </row>
    <row r="1159" spans="2:33" ht="15">
      <c r="B1159" s="110"/>
      <c r="C1159" s="110"/>
      <c r="D1159" s="110">
        <v>2007</v>
      </c>
      <c r="E1159" s="110">
        <v>0</v>
      </c>
      <c r="F1159" s="110"/>
      <c r="G1159" s="110">
        <v>0</v>
      </c>
      <c r="H1159" s="110"/>
      <c r="I1159" s="110">
        <v>0</v>
      </c>
      <c r="J1159" s="110">
        <v>0</v>
      </c>
      <c r="K1159" s="110">
        <v>0</v>
      </c>
      <c r="L1159" s="110">
        <v>0</v>
      </c>
      <c r="M1159" s="110">
        <v>0</v>
      </c>
      <c r="N1159" s="110">
        <v>0</v>
      </c>
      <c r="O1159" s="110">
        <v>0</v>
      </c>
      <c r="P1159" s="110">
        <v>0</v>
      </c>
      <c r="Q1159" s="110">
        <v>0</v>
      </c>
      <c r="R1159" s="110"/>
      <c r="S1159" s="110">
        <v>0</v>
      </c>
      <c r="T1159" s="110">
        <v>0</v>
      </c>
      <c r="U1159" s="110">
        <v>0</v>
      </c>
      <c r="V1159" s="110">
        <v>0</v>
      </c>
      <c r="W1159" s="110"/>
      <c r="X1159" s="110">
        <v>0</v>
      </c>
      <c r="Y1159" s="110">
        <v>0</v>
      </c>
      <c r="Z1159" s="110">
        <v>3.4000000000000002E-4</v>
      </c>
      <c r="AA1159" s="110">
        <v>2.8900000000000002E-3</v>
      </c>
      <c r="AB1159" s="110">
        <v>2.5000000000000001E-4</v>
      </c>
      <c r="AC1159" s="110">
        <v>0</v>
      </c>
      <c r="AD1159" s="110">
        <v>0</v>
      </c>
      <c r="AE1159" s="110">
        <v>0</v>
      </c>
      <c r="AF1159" s="110">
        <v>0</v>
      </c>
      <c r="AG1159" s="110">
        <v>0</v>
      </c>
    </row>
    <row r="1160" spans="2:33" ht="15">
      <c r="B1160" s="110"/>
      <c r="C1160" s="110"/>
      <c r="D1160" s="110">
        <v>2008</v>
      </c>
      <c r="E1160" s="110">
        <v>3.6999999999999999E-4</v>
      </c>
      <c r="F1160" s="110"/>
      <c r="G1160" s="110">
        <v>0</v>
      </c>
      <c r="H1160" s="110"/>
      <c r="I1160" s="110"/>
      <c r="J1160" s="110"/>
      <c r="K1160" s="110">
        <v>0</v>
      </c>
      <c r="L1160" s="110">
        <v>0</v>
      </c>
      <c r="M1160" s="110">
        <v>0</v>
      </c>
      <c r="N1160" s="110">
        <v>0</v>
      </c>
      <c r="O1160" s="110"/>
      <c r="P1160" s="110"/>
      <c r="Q1160" s="110">
        <v>0</v>
      </c>
      <c r="R1160" s="110"/>
      <c r="S1160" s="110">
        <v>0</v>
      </c>
      <c r="T1160" s="110">
        <v>0</v>
      </c>
      <c r="U1160" s="110"/>
      <c r="V1160" s="110"/>
      <c r="W1160" s="110"/>
      <c r="X1160" s="110"/>
      <c r="Y1160" s="110">
        <v>0</v>
      </c>
      <c r="Z1160" s="110">
        <v>0</v>
      </c>
      <c r="AA1160" s="110">
        <v>1.9300000000000001E-3</v>
      </c>
      <c r="AB1160" s="110">
        <v>0</v>
      </c>
      <c r="AC1160" s="110">
        <v>7.1000000000000002E-4</v>
      </c>
      <c r="AD1160" s="110"/>
      <c r="AE1160" s="110">
        <v>2.3900000000000002E-3</v>
      </c>
      <c r="AF1160" s="110">
        <v>0</v>
      </c>
      <c r="AG1160" s="110"/>
    </row>
    <row r="1161" spans="2:33" ht="15">
      <c r="B1161" s="110"/>
      <c r="C1161" s="110"/>
      <c r="D1161" s="110">
        <v>2009</v>
      </c>
      <c r="E1161" s="110">
        <v>1E-4</v>
      </c>
      <c r="F1161" s="110"/>
      <c r="G1161" s="110">
        <v>0</v>
      </c>
      <c r="H1161" s="110">
        <v>0</v>
      </c>
      <c r="I1161" s="110"/>
      <c r="J1161" s="110">
        <v>0</v>
      </c>
      <c r="K1161" s="110">
        <v>0</v>
      </c>
      <c r="L1161" s="110">
        <v>1.9000000000000001E-4</v>
      </c>
      <c r="M1161" s="110">
        <v>0</v>
      </c>
      <c r="N1161" s="110">
        <v>0</v>
      </c>
      <c r="O1161" s="110"/>
      <c r="P1161" s="110">
        <v>0</v>
      </c>
      <c r="Q1161" s="110">
        <v>0</v>
      </c>
      <c r="R1161" s="110"/>
      <c r="S1161" s="110">
        <v>0</v>
      </c>
      <c r="T1161" s="110">
        <v>0</v>
      </c>
      <c r="U1161" s="110">
        <v>0</v>
      </c>
      <c r="V1161" s="110"/>
      <c r="W1161" s="110">
        <v>0</v>
      </c>
      <c r="X1161" s="110"/>
      <c r="Y1161" s="110"/>
      <c r="Z1161" s="110">
        <v>0</v>
      </c>
      <c r="AA1161" s="110">
        <v>1.6000000000000001E-4</v>
      </c>
      <c r="AB1161" s="110">
        <v>0</v>
      </c>
      <c r="AC1161" s="110"/>
      <c r="AD1161" s="110"/>
      <c r="AE1161" s="110">
        <v>0</v>
      </c>
      <c r="AF1161" s="110">
        <v>0</v>
      </c>
      <c r="AG1161" s="110">
        <v>0</v>
      </c>
    </row>
    <row r="1162" spans="2:33" ht="15">
      <c r="B1162" s="110"/>
      <c r="C1162" s="110"/>
      <c r="D1162" s="110">
        <v>2010</v>
      </c>
      <c r="E1162" s="110">
        <v>0</v>
      </c>
      <c r="F1162" s="110"/>
      <c r="G1162" s="110">
        <v>0</v>
      </c>
      <c r="H1162" s="110">
        <v>0</v>
      </c>
      <c r="I1162" s="110">
        <v>0</v>
      </c>
      <c r="J1162" s="110">
        <v>0</v>
      </c>
      <c r="K1162" s="110">
        <v>0</v>
      </c>
      <c r="L1162" s="110">
        <v>0</v>
      </c>
      <c r="M1162" s="110">
        <v>0</v>
      </c>
      <c r="N1162" s="110">
        <v>0</v>
      </c>
      <c r="O1162" s="110">
        <v>0</v>
      </c>
      <c r="P1162" s="110">
        <v>0</v>
      </c>
      <c r="Q1162" s="110">
        <v>0</v>
      </c>
      <c r="R1162" s="110">
        <v>5.6999999999999998E-4</v>
      </c>
      <c r="S1162" s="110">
        <v>0</v>
      </c>
      <c r="T1162" s="110">
        <v>0</v>
      </c>
      <c r="U1162" s="110">
        <v>0</v>
      </c>
      <c r="V1162" s="110">
        <v>0</v>
      </c>
      <c r="W1162" s="110">
        <v>0</v>
      </c>
      <c r="X1162" s="110">
        <v>0</v>
      </c>
      <c r="Y1162" s="110">
        <v>1.8000000000000001E-4</v>
      </c>
      <c r="Z1162" s="110">
        <v>0</v>
      </c>
      <c r="AA1162" s="110">
        <v>0</v>
      </c>
      <c r="AB1162" s="110">
        <v>0</v>
      </c>
      <c r="AC1162" s="110">
        <v>0</v>
      </c>
      <c r="AD1162" s="110">
        <v>0</v>
      </c>
      <c r="AE1162" s="110">
        <v>0</v>
      </c>
      <c r="AF1162" s="110">
        <v>0</v>
      </c>
      <c r="AG1162" s="110">
        <v>0</v>
      </c>
    </row>
    <row r="1163" spans="2:33" ht="15">
      <c r="B1163" s="110"/>
      <c r="C1163" s="110"/>
      <c r="D1163" s="110">
        <v>2011</v>
      </c>
      <c r="E1163" s="110">
        <v>1.8000000000000001E-4</v>
      </c>
      <c r="F1163" s="110">
        <v>0</v>
      </c>
      <c r="G1163" s="110">
        <v>0</v>
      </c>
      <c r="H1163" s="110">
        <v>0</v>
      </c>
      <c r="I1163" s="110">
        <v>0</v>
      </c>
      <c r="J1163" s="110">
        <v>0</v>
      </c>
      <c r="K1163" s="110">
        <v>0</v>
      </c>
      <c r="L1163" s="110">
        <v>0</v>
      </c>
      <c r="M1163" s="110">
        <v>0</v>
      </c>
      <c r="N1163" s="110">
        <v>0</v>
      </c>
      <c r="O1163" s="110">
        <v>0</v>
      </c>
      <c r="P1163" s="110">
        <v>0</v>
      </c>
      <c r="Q1163" s="110">
        <v>2.0000000000000002E-5</v>
      </c>
      <c r="R1163" s="110">
        <v>2.0100000000000001E-3</v>
      </c>
      <c r="S1163" s="110">
        <v>1.2E-4</v>
      </c>
      <c r="T1163" s="110">
        <v>0</v>
      </c>
      <c r="U1163" s="110">
        <v>0</v>
      </c>
      <c r="V1163" s="110">
        <v>0</v>
      </c>
      <c r="W1163" s="110">
        <v>0</v>
      </c>
      <c r="X1163" s="110">
        <v>0</v>
      </c>
      <c r="Y1163" s="110">
        <v>0</v>
      </c>
      <c r="Z1163" s="110">
        <v>3.2000000000000003E-4</v>
      </c>
      <c r="AA1163" s="110">
        <v>5.0000000000000002E-5</v>
      </c>
      <c r="AB1163" s="110">
        <v>0</v>
      </c>
      <c r="AC1163" s="110">
        <v>0</v>
      </c>
      <c r="AD1163" s="110">
        <v>0</v>
      </c>
      <c r="AE1163" s="110">
        <v>0</v>
      </c>
      <c r="AF1163" s="110">
        <v>0</v>
      </c>
      <c r="AG1163" s="110">
        <v>0</v>
      </c>
    </row>
    <row r="1164" spans="2:33" ht="15">
      <c r="B1164" s="110"/>
      <c r="C1164" s="110"/>
      <c r="D1164" s="110">
        <v>2012</v>
      </c>
      <c r="E1164" s="110">
        <v>0</v>
      </c>
      <c r="F1164" s="110">
        <v>0</v>
      </c>
      <c r="G1164" s="110">
        <v>0</v>
      </c>
      <c r="H1164" s="110">
        <v>0</v>
      </c>
      <c r="I1164" s="110">
        <v>0</v>
      </c>
      <c r="J1164" s="110">
        <v>0</v>
      </c>
      <c r="K1164" s="110">
        <v>0</v>
      </c>
      <c r="L1164" s="110">
        <v>0</v>
      </c>
      <c r="M1164" s="110">
        <v>0</v>
      </c>
      <c r="N1164" s="110">
        <v>0</v>
      </c>
      <c r="O1164" s="110">
        <v>0</v>
      </c>
      <c r="P1164" s="110">
        <v>0</v>
      </c>
      <c r="Q1164" s="110">
        <v>2.0000000000000002E-5</v>
      </c>
      <c r="R1164" s="110">
        <v>0</v>
      </c>
      <c r="S1164" s="110">
        <v>0</v>
      </c>
      <c r="T1164" s="110">
        <v>0</v>
      </c>
      <c r="U1164" s="110">
        <v>0</v>
      </c>
      <c r="V1164" s="110"/>
      <c r="W1164" s="110">
        <v>0</v>
      </c>
      <c r="X1164" s="110">
        <v>0</v>
      </c>
      <c r="Y1164" s="110">
        <v>0</v>
      </c>
      <c r="Z1164" s="110">
        <v>0</v>
      </c>
      <c r="AA1164" s="110">
        <v>0</v>
      </c>
      <c r="AB1164" s="110">
        <v>0</v>
      </c>
      <c r="AC1164" s="110">
        <v>0</v>
      </c>
      <c r="AD1164" s="110">
        <v>0</v>
      </c>
      <c r="AE1164" s="110">
        <v>0</v>
      </c>
      <c r="AF1164" s="110">
        <v>0</v>
      </c>
      <c r="AG1164" s="110">
        <v>0</v>
      </c>
    </row>
    <row r="1165" spans="2:33" ht="15">
      <c r="B1165" s="110"/>
      <c r="C1165" s="110"/>
      <c r="D1165" s="110">
        <v>2013</v>
      </c>
      <c r="E1165" s="110">
        <v>0</v>
      </c>
      <c r="F1165" s="110">
        <v>0</v>
      </c>
      <c r="G1165" s="110">
        <v>0</v>
      </c>
      <c r="H1165" s="110">
        <v>0</v>
      </c>
      <c r="I1165" s="110">
        <v>0</v>
      </c>
      <c r="J1165" s="110">
        <v>0</v>
      </c>
      <c r="K1165" s="110">
        <v>0</v>
      </c>
      <c r="L1165" s="110">
        <v>1.8000000000000001E-4</v>
      </c>
      <c r="M1165" s="110">
        <v>0</v>
      </c>
      <c r="N1165" s="110">
        <v>0</v>
      </c>
      <c r="O1165" s="110">
        <v>0</v>
      </c>
      <c r="P1165" s="110">
        <v>0</v>
      </c>
      <c r="Q1165" s="110">
        <v>0</v>
      </c>
      <c r="R1165" s="110">
        <v>0</v>
      </c>
      <c r="S1165" s="110">
        <v>5.1000000000000004E-4</v>
      </c>
      <c r="T1165" s="110">
        <v>0</v>
      </c>
      <c r="U1165" s="110">
        <v>0</v>
      </c>
      <c r="V1165" s="110">
        <v>0</v>
      </c>
      <c r="W1165" s="110">
        <v>0</v>
      </c>
      <c r="X1165" s="110">
        <v>0</v>
      </c>
      <c r="Y1165" s="110">
        <v>0</v>
      </c>
      <c r="Z1165" s="110">
        <v>0</v>
      </c>
      <c r="AA1165" s="110">
        <v>0</v>
      </c>
      <c r="AB1165" s="110">
        <v>0</v>
      </c>
      <c r="AC1165" s="110">
        <v>0</v>
      </c>
      <c r="AD1165" s="110">
        <v>0</v>
      </c>
      <c r="AE1165" s="110">
        <v>0</v>
      </c>
      <c r="AF1165" s="110">
        <v>0</v>
      </c>
      <c r="AG1165" s="110">
        <v>0</v>
      </c>
    </row>
    <row r="1166" spans="2:33" ht="15">
      <c r="B1166" s="110"/>
      <c r="C1166" s="110"/>
      <c r="D1166" s="110">
        <v>2014</v>
      </c>
      <c r="E1166" s="110">
        <v>0</v>
      </c>
      <c r="F1166" s="110">
        <v>0</v>
      </c>
      <c r="G1166" s="110">
        <v>0</v>
      </c>
      <c r="H1166" s="110">
        <v>0</v>
      </c>
      <c r="I1166" s="110">
        <v>0</v>
      </c>
      <c r="J1166" s="110"/>
      <c r="K1166" s="110">
        <v>0</v>
      </c>
      <c r="L1166" s="110">
        <v>0</v>
      </c>
      <c r="M1166" s="110">
        <v>0</v>
      </c>
      <c r="N1166" s="110">
        <v>0</v>
      </c>
      <c r="O1166" s="110">
        <v>0</v>
      </c>
      <c r="P1166" s="110">
        <v>0</v>
      </c>
      <c r="Q1166" s="110">
        <v>0</v>
      </c>
      <c r="R1166" s="110"/>
      <c r="S1166" s="110">
        <v>1.08E-3</v>
      </c>
      <c r="T1166" s="110">
        <v>0</v>
      </c>
      <c r="U1166" s="110">
        <v>0</v>
      </c>
      <c r="V1166" s="110">
        <v>0</v>
      </c>
      <c r="W1166" s="110">
        <v>0</v>
      </c>
      <c r="X1166" s="110">
        <v>0</v>
      </c>
      <c r="Y1166" s="110">
        <v>0</v>
      </c>
      <c r="Z1166" s="110">
        <v>0</v>
      </c>
      <c r="AA1166" s="110">
        <v>0</v>
      </c>
      <c r="AB1166" s="110">
        <v>0</v>
      </c>
      <c r="AC1166" s="110">
        <v>0</v>
      </c>
      <c r="AD1166" s="110">
        <v>0</v>
      </c>
      <c r="AE1166" s="110">
        <v>0</v>
      </c>
      <c r="AF1166" s="110">
        <v>0</v>
      </c>
      <c r="AG1166" s="110">
        <v>0</v>
      </c>
    </row>
    <row r="1167" spans="2:33" ht="15">
      <c r="B1167" s="110"/>
      <c r="C1167" s="110"/>
      <c r="D1167" s="110">
        <v>2015</v>
      </c>
      <c r="E1167" s="110">
        <v>0</v>
      </c>
      <c r="F1167" s="110">
        <v>0</v>
      </c>
      <c r="G1167" s="110">
        <v>0</v>
      </c>
      <c r="H1167" s="110">
        <v>0</v>
      </c>
      <c r="I1167" s="110">
        <v>0</v>
      </c>
      <c r="J1167" s="110">
        <v>0</v>
      </c>
      <c r="K1167" s="110">
        <v>1.0000000000000001E-5</v>
      </c>
      <c r="L1167" s="110">
        <v>0</v>
      </c>
      <c r="M1167" s="110">
        <v>0</v>
      </c>
      <c r="N1167" s="110">
        <v>0</v>
      </c>
      <c r="O1167" s="110">
        <v>0</v>
      </c>
      <c r="P1167" s="110">
        <v>0</v>
      </c>
      <c r="Q1167" s="110">
        <v>0</v>
      </c>
      <c r="R1167" s="110">
        <v>0</v>
      </c>
      <c r="S1167" s="110">
        <v>0</v>
      </c>
      <c r="T1167" s="110">
        <v>0</v>
      </c>
      <c r="U1167" s="110">
        <v>0</v>
      </c>
      <c r="V1167" s="110">
        <v>0</v>
      </c>
      <c r="W1167" s="110">
        <v>0</v>
      </c>
      <c r="X1167" s="110">
        <v>0</v>
      </c>
      <c r="Y1167" s="110">
        <v>0</v>
      </c>
      <c r="Z1167" s="110">
        <v>2.7999999999999998E-4</v>
      </c>
      <c r="AA1167" s="110">
        <v>0</v>
      </c>
      <c r="AB1167" s="110">
        <v>0</v>
      </c>
      <c r="AC1167" s="110">
        <v>0</v>
      </c>
      <c r="AD1167" s="110">
        <v>0</v>
      </c>
      <c r="AE1167" s="110">
        <v>0</v>
      </c>
      <c r="AF1167" s="110">
        <v>0</v>
      </c>
      <c r="AG1167" s="110">
        <v>0</v>
      </c>
    </row>
    <row r="1168" spans="2:33" ht="15">
      <c r="B1168" s="110"/>
      <c r="C1168" s="110"/>
      <c r="D1168" s="110">
        <v>2016</v>
      </c>
      <c r="E1168" s="110">
        <v>0</v>
      </c>
      <c r="F1168" s="110">
        <v>0</v>
      </c>
      <c r="G1168" s="110">
        <v>0</v>
      </c>
      <c r="H1168" s="110">
        <v>0</v>
      </c>
      <c r="I1168" s="110">
        <v>0</v>
      </c>
      <c r="J1168" s="110">
        <v>0</v>
      </c>
      <c r="K1168" s="110">
        <v>0</v>
      </c>
      <c r="L1168" s="110">
        <v>0</v>
      </c>
      <c r="M1168" s="110">
        <v>0</v>
      </c>
      <c r="N1168" s="110">
        <v>0</v>
      </c>
      <c r="O1168" s="110">
        <v>0</v>
      </c>
      <c r="P1168" s="110">
        <v>0</v>
      </c>
      <c r="Q1168" s="110">
        <v>0</v>
      </c>
      <c r="R1168" s="110">
        <v>0</v>
      </c>
      <c r="S1168" s="110">
        <v>0</v>
      </c>
      <c r="T1168" s="110">
        <v>0</v>
      </c>
      <c r="U1168" s="110">
        <v>0</v>
      </c>
      <c r="V1168" s="110">
        <v>0</v>
      </c>
      <c r="W1168" s="110">
        <v>0</v>
      </c>
      <c r="X1168" s="110">
        <v>0</v>
      </c>
      <c r="Y1168" s="110">
        <v>0</v>
      </c>
      <c r="Z1168" s="110">
        <v>0</v>
      </c>
      <c r="AA1168" s="110">
        <v>0</v>
      </c>
      <c r="AB1168" s="110">
        <v>0</v>
      </c>
      <c r="AC1168" s="110">
        <v>0</v>
      </c>
      <c r="AD1168" s="110">
        <v>0</v>
      </c>
      <c r="AE1168" s="110">
        <v>0</v>
      </c>
      <c r="AF1168" s="110">
        <v>0</v>
      </c>
      <c r="AG1168" s="110">
        <v>0</v>
      </c>
    </row>
    <row r="1169" spans="2:33" ht="15">
      <c r="B1169" s="110"/>
      <c r="C1169" s="110"/>
      <c r="D1169" s="110">
        <v>2017</v>
      </c>
      <c r="E1169" s="110">
        <v>0</v>
      </c>
      <c r="F1169" s="110">
        <v>0</v>
      </c>
      <c r="G1169" s="110">
        <v>0</v>
      </c>
      <c r="H1169" s="110">
        <v>0</v>
      </c>
      <c r="I1169" s="110">
        <v>0</v>
      </c>
      <c r="J1169" s="110">
        <v>0</v>
      </c>
      <c r="K1169" s="110">
        <v>0</v>
      </c>
      <c r="L1169" s="110">
        <v>0</v>
      </c>
      <c r="M1169" s="110">
        <v>0</v>
      </c>
      <c r="N1169" s="110"/>
      <c r="O1169" s="110">
        <v>0</v>
      </c>
      <c r="P1169" s="110">
        <v>0</v>
      </c>
      <c r="Q1169" s="110">
        <v>0</v>
      </c>
      <c r="R1169" s="110">
        <v>0</v>
      </c>
      <c r="S1169" s="110">
        <v>0</v>
      </c>
      <c r="T1169" s="110">
        <v>0</v>
      </c>
      <c r="U1169" s="110">
        <v>0</v>
      </c>
      <c r="V1169" s="110">
        <v>0</v>
      </c>
      <c r="W1169" s="110">
        <v>0</v>
      </c>
      <c r="X1169" s="110">
        <v>0</v>
      </c>
      <c r="Y1169" s="110">
        <v>0</v>
      </c>
      <c r="Z1169" s="110">
        <v>0</v>
      </c>
      <c r="AA1169" s="110">
        <v>0</v>
      </c>
      <c r="AB1169" s="110">
        <v>0</v>
      </c>
      <c r="AC1169" s="110">
        <v>0</v>
      </c>
      <c r="AD1169" s="110">
        <v>0</v>
      </c>
      <c r="AE1169" s="110">
        <v>0</v>
      </c>
      <c r="AF1169" s="110">
        <v>0</v>
      </c>
      <c r="AG1169" s="110">
        <v>0</v>
      </c>
    </row>
    <row r="1170" spans="2:33" ht="15">
      <c r="B1170" s="110"/>
      <c r="C1170" s="110"/>
      <c r="D1170" s="110">
        <v>2018</v>
      </c>
      <c r="E1170" s="110">
        <v>0</v>
      </c>
      <c r="F1170" s="110">
        <v>0</v>
      </c>
      <c r="G1170" s="110">
        <v>0</v>
      </c>
      <c r="H1170" s="110">
        <v>0</v>
      </c>
      <c r="I1170" s="110">
        <v>0</v>
      </c>
      <c r="J1170" s="110">
        <v>0</v>
      </c>
      <c r="K1170" s="110">
        <v>0</v>
      </c>
      <c r="L1170" s="110">
        <v>0</v>
      </c>
      <c r="M1170" s="110">
        <v>0</v>
      </c>
      <c r="N1170" s="110">
        <v>0</v>
      </c>
      <c r="O1170" s="110">
        <v>0</v>
      </c>
      <c r="P1170" s="110">
        <v>0</v>
      </c>
      <c r="Q1170" s="110">
        <v>0</v>
      </c>
      <c r="R1170" s="110"/>
      <c r="S1170" s="110">
        <v>0</v>
      </c>
      <c r="T1170" s="110">
        <v>0</v>
      </c>
      <c r="U1170" s="110">
        <v>0</v>
      </c>
      <c r="V1170" s="110">
        <v>0</v>
      </c>
      <c r="W1170" s="110">
        <v>0</v>
      </c>
      <c r="X1170" s="110">
        <v>0</v>
      </c>
      <c r="Y1170" s="110">
        <v>0</v>
      </c>
      <c r="Z1170" s="110">
        <v>0</v>
      </c>
      <c r="AA1170" s="110">
        <v>0</v>
      </c>
      <c r="AB1170" s="110">
        <v>0</v>
      </c>
      <c r="AC1170" s="110">
        <v>0</v>
      </c>
      <c r="AD1170" s="110">
        <v>0</v>
      </c>
      <c r="AE1170" s="110">
        <v>0</v>
      </c>
      <c r="AF1170" s="110">
        <v>0</v>
      </c>
      <c r="AG1170" s="110">
        <v>0</v>
      </c>
    </row>
    <row r="1171" spans="2:33" ht="15">
      <c r="B1171" s="110"/>
      <c r="C1171" s="110"/>
      <c r="D1171" s="110">
        <v>2019</v>
      </c>
      <c r="E1171" s="110">
        <v>6.9999999999999994E-5</v>
      </c>
      <c r="F1171" s="110">
        <v>0</v>
      </c>
      <c r="G1171" s="110">
        <v>0</v>
      </c>
      <c r="H1171" s="110">
        <v>0</v>
      </c>
      <c r="I1171" s="110">
        <v>0</v>
      </c>
      <c r="J1171" s="110">
        <v>0</v>
      </c>
      <c r="K1171" s="110">
        <v>0</v>
      </c>
      <c r="L1171" s="110">
        <v>0</v>
      </c>
      <c r="M1171" s="110">
        <v>0</v>
      </c>
      <c r="N1171" s="110">
        <v>0</v>
      </c>
      <c r="O1171" s="110">
        <v>0</v>
      </c>
      <c r="P1171" s="110">
        <v>0</v>
      </c>
      <c r="Q1171" s="110">
        <v>1.0000000000000001E-5</v>
      </c>
      <c r="R1171" s="110"/>
      <c r="S1171" s="110">
        <v>5.1000000000000004E-4</v>
      </c>
      <c r="T1171" s="110">
        <v>0</v>
      </c>
      <c r="U1171" s="110">
        <v>0</v>
      </c>
      <c r="V1171" s="110">
        <v>0</v>
      </c>
      <c r="W1171" s="110">
        <v>0</v>
      </c>
      <c r="X1171" s="110">
        <v>0</v>
      </c>
      <c r="Y1171" s="110">
        <v>0</v>
      </c>
      <c r="Z1171" s="110">
        <v>0</v>
      </c>
      <c r="AA1171" s="110">
        <v>0</v>
      </c>
      <c r="AB1171" s="110">
        <v>0</v>
      </c>
      <c r="AC1171" s="110">
        <v>0</v>
      </c>
      <c r="AD1171" s="110">
        <v>0</v>
      </c>
      <c r="AE1171" s="110">
        <v>0</v>
      </c>
      <c r="AF1171" s="110">
        <v>0</v>
      </c>
      <c r="AG1171" s="110">
        <v>0</v>
      </c>
    </row>
    <row r="1172" spans="2:33" ht="15">
      <c r="B1172" s="110"/>
      <c r="C1172" s="110"/>
      <c r="D1172" s="110">
        <v>2020</v>
      </c>
      <c r="E1172" s="110"/>
      <c r="F1172" s="110"/>
      <c r="G1172" s="110"/>
      <c r="H1172" s="110"/>
      <c r="I1172" s="110"/>
      <c r="J1172" s="110"/>
      <c r="K1172" s="110"/>
      <c r="L1172" s="110"/>
      <c r="M1172" s="110"/>
      <c r="N1172" s="110"/>
      <c r="O1172" s="110"/>
      <c r="P1172" s="110"/>
      <c r="Q1172" s="110"/>
      <c r="R1172" s="110"/>
      <c r="S1172" s="110"/>
      <c r="T1172" s="110"/>
      <c r="U1172" s="110"/>
      <c r="V1172" s="110"/>
      <c r="W1172" s="110"/>
      <c r="X1172" s="110"/>
      <c r="Y1172" s="110"/>
      <c r="Z1172" s="110"/>
      <c r="AA1172" s="110"/>
      <c r="AB1172" s="110"/>
      <c r="AC1172" s="110"/>
      <c r="AD1172" s="110"/>
      <c r="AE1172" s="110"/>
      <c r="AF1172" s="110"/>
      <c r="AG1172" s="110"/>
    </row>
    <row r="1173" spans="2:33" ht="15">
      <c r="B1173" s="109" t="s">
        <v>136</v>
      </c>
      <c r="C1173" s="109" t="s">
        <v>501</v>
      </c>
      <c r="D1173" s="109">
        <v>2006</v>
      </c>
      <c r="E1173" s="109">
        <v>19</v>
      </c>
      <c r="F1173" s="109">
        <v>14</v>
      </c>
      <c r="G1173" s="109">
        <v>4</v>
      </c>
      <c r="H1173" s="109"/>
      <c r="I1173" s="109"/>
      <c r="J1173" s="109">
        <v>2</v>
      </c>
      <c r="K1173" s="109">
        <v>18</v>
      </c>
      <c r="L1173" s="109">
        <v>3</v>
      </c>
      <c r="M1173" s="109"/>
      <c r="N1173" s="109">
        <v>7</v>
      </c>
      <c r="O1173" s="109">
        <v>1</v>
      </c>
      <c r="P1173" s="109">
        <v>3</v>
      </c>
      <c r="Q1173" s="109">
        <v>10</v>
      </c>
      <c r="R1173" s="109"/>
      <c r="S1173" s="109">
        <v>3</v>
      </c>
      <c r="T1173" s="109">
        <v>1</v>
      </c>
      <c r="U1173" s="109">
        <v>4</v>
      </c>
      <c r="V1173" s="109">
        <v>3</v>
      </c>
      <c r="W1173" s="109"/>
      <c r="X1173" s="109">
        <v>1</v>
      </c>
      <c r="Y1173" s="109">
        <v>1</v>
      </c>
      <c r="Z1173" s="109">
        <v>0</v>
      </c>
      <c r="AA1173" s="109">
        <v>5</v>
      </c>
      <c r="AB1173" s="109">
        <v>2</v>
      </c>
      <c r="AC1173" s="109">
        <v>8</v>
      </c>
      <c r="AD1173" s="109">
        <v>1</v>
      </c>
      <c r="AE1173" s="109">
        <v>9</v>
      </c>
      <c r="AF1173" s="109">
        <v>3</v>
      </c>
      <c r="AG1173" s="109">
        <v>4</v>
      </c>
    </row>
    <row r="1174" spans="2:33" ht="15">
      <c r="B1174" s="109"/>
      <c r="C1174" s="109"/>
      <c r="D1174" s="109">
        <v>2007</v>
      </c>
      <c r="E1174" s="109">
        <v>9</v>
      </c>
      <c r="F1174" s="109">
        <v>27</v>
      </c>
      <c r="G1174" s="109">
        <v>2</v>
      </c>
      <c r="H1174" s="109"/>
      <c r="I1174" s="109">
        <v>0</v>
      </c>
      <c r="J1174" s="109">
        <v>0</v>
      </c>
      <c r="K1174" s="109">
        <v>25</v>
      </c>
      <c r="L1174" s="109">
        <v>1</v>
      </c>
      <c r="M1174" s="109">
        <v>0</v>
      </c>
      <c r="N1174" s="109">
        <v>2</v>
      </c>
      <c r="O1174" s="109">
        <v>2</v>
      </c>
      <c r="P1174" s="109">
        <v>0</v>
      </c>
      <c r="Q1174" s="109">
        <v>5</v>
      </c>
      <c r="R1174" s="109"/>
      <c r="S1174" s="109">
        <v>3</v>
      </c>
      <c r="T1174" s="109">
        <v>0</v>
      </c>
      <c r="U1174" s="109">
        <v>5</v>
      </c>
      <c r="V1174" s="109">
        <v>0</v>
      </c>
      <c r="W1174" s="109"/>
      <c r="X1174" s="109">
        <v>0</v>
      </c>
      <c r="Y1174" s="109">
        <v>1</v>
      </c>
      <c r="Z1174" s="109">
        <v>1</v>
      </c>
      <c r="AA1174" s="109">
        <v>9</v>
      </c>
      <c r="AB1174" s="109">
        <v>2</v>
      </c>
      <c r="AC1174" s="109">
        <v>3</v>
      </c>
      <c r="AD1174" s="109">
        <v>3</v>
      </c>
      <c r="AE1174" s="109">
        <v>6</v>
      </c>
      <c r="AF1174" s="109">
        <v>2</v>
      </c>
      <c r="AG1174" s="109">
        <v>3</v>
      </c>
    </row>
    <row r="1175" spans="2:33" ht="15">
      <c r="B1175" s="109"/>
      <c r="C1175" s="109"/>
      <c r="D1175" s="109">
        <v>2008</v>
      </c>
      <c r="E1175" s="109">
        <v>12</v>
      </c>
      <c r="F1175" s="109">
        <v>28</v>
      </c>
      <c r="G1175" s="109">
        <v>2</v>
      </c>
      <c r="H1175" s="109"/>
      <c r="I1175" s="109">
        <v>0</v>
      </c>
      <c r="J1175" s="109">
        <v>4</v>
      </c>
      <c r="K1175" s="109">
        <v>33</v>
      </c>
      <c r="L1175" s="109">
        <v>0</v>
      </c>
      <c r="M1175" s="109">
        <v>0</v>
      </c>
      <c r="N1175" s="109">
        <v>2</v>
      </c>
      <c r="O1175" s="109">
        <v>1</v>
      </c>
      <c r="P1175" s="109">
        <v>3</v>
      </c>
      <c r="Q1175" s="109">
        <v>4</v>
      </c>
      <c r="R1175" s="109"/>
      <c r="S1175" s="109">
        <v>1</v>
      </c>
      <c r="T1175" s="109">
        <v>0</v>
      </c>
      <c r="U1175" s="109">
        <v>4</v>
      </c>
      <c r="V1175" s="109">
        <v>1</v>
      </c>
      <c r="W1175" s="109"/>
      <c r="X1175" s="109">
        <v>2</v>
      </c>
      <c r="Y1175" s="109">
        <v>1</v>
      </c>
      <c r="Z1175" s="109">
        <v>0</v>
      </c>
      <c r="AA1175" s="109">
        <v>5</v>
      </c>
      <c r="AB1175" s="109">
        <v>2</v>
      </c>
      <c r="AC1175" s="109">
        <v>7</v>
      </c>
      <c r="AD1175" s="109">
        <v>1</v>
      </c>
      <c r="AE1175" s="109">
        <v>10</v>
      </c>
      <c r="AF1175" s="109">
        <v>1</v>
      </c>
      <c r="AG1175" s="109">
        <v>5</v>
      </c>
    </row>
    <row r="1176" spans="2:33" ht="15">
      <c r="B1176" s="109"/>
      <c r="C1176" s="109"/>
      <c r="D1176" s="109">
        <v>2009</v>
      </c>
      <c r="E1176" s="109">
        <v>9</v>
      </c>
      <c r="F1176" s="109">
        <v>1</v>
      </c>
      <c r="G1176" s="109">
        <v>0</v>
      </c>
      <c r="H1176" s="109">
        <v>3</v>
      </c>
      <c r="I1176" s="109">
        <v>0</v>
      </c>
      <c r="J1176" s="109">
        <v>2</v>
      </c>
      <c r="K1176" s="109">
        <v>18</v>
      </c>
      <c r="L1176" s="109">
        <v>2</v>
      </c>
      <c r="M1176" s="109">
        <v>0</v>
      </c>
      <c r="N1176" s="109">
        <v>3</v>
      </c>
      <c r="O1176" s="109">
        <v>0</v>
      </c>
      <c r="P1176" s="109">
        <v>0</v>
      </c>
      <c r="Q1176" s="109">
        <v>3</v>
      </c>
      <c r="R1176" s="109"/>
      <c r="S1176" s="109">
        <v>0</v>
      </c>
      <c r="T1176" s="109">
        <v>0</v>
      </c>
      <c r="U1176" s="109">
        <v>7</v>
      </c>
      <c r="V1176" s="109">
        <v>0</v>
      </c>
      <c r="W1176" s="109">
        <v>0</v>
      </c>
      <c r="X1176" s="109">
        <v>2</v>
      </c>
      <c r="Y1176" s="109">
        <v>1</v>
      </c>
      <c r="Z1176" s="109">
        <v>1</v>
      </c>
      <c r="AA1176" s="109">
        <v>9</v>
      </c>
      <c r="AB1176" s="109">
        <v>2</v>
      </c>
      <c r="AC1176" s="109">
        <v>2</v>
      </c>
      <c r="AD1176" s="109">
        <v>4</v>
      </c>
      <c r="AE1176" s="109">
        <v>2</v>
      </c>
      <c r="AF1176" s="109">
        <v>0</v>
      </c>
      <c r="AG1176" s="109">
        <v>3</v>
      </c>
    </row>
    <row r="1177" spans="2:33" ht="15">
      <c r="B1177" s="109"/>
      <c r="C1177" s="109"/>
      <c r="D1177" s="109">
        <v>2010</v>
      </c>
      <c r="E1177" s="109">
        <v>14</v>
      </c>
      <c r="F1177" s="109">
        <v>3</v>
      </c>
      <c r="G1177" s="109">
        <v>1</v>
      </c>
      <c r="H1177" s="109">
        <v>9</v>
      </c>
      <c r="I1177" s="109">
        <v>0</v>
      </c>
      <c r="J1177" s="109">
        <v>3</v>
      </c>
      <c r="K1177" s="109">
        <v>18</v>
      </c>
      <c r="L1177" s="109">
        <v>0</v>
      </c>
      <c r="M1177" s="109">
        <v>0</v>
      </c>
      <c r="N1177" s="109">
        <v>3</v>
      </c>
      <c r="O1177" s="109">
        <v>2</v>
      </c>
      <c r="P1177" s="109">
        <v>0</v>
      </c>
      <c r="Q1177" s="109">
        <v>4</v>
      </c>
      <c r="R1177" s="109">
        <v>5</v>
      </c>
      <c r="S1177" s="109">
        <v>1</v>
      </c>
      <c r="T1177" s="109">
        <v>0</v>
      </c>
      <c r="U1177" s="109">
        <v>5</v>
      </c>
      <c r="V1177" s="109">
        <v>0</v>
      </c>
      <c r="W1177" s="109">
        <v>0</v>
      </c>
      <c r="X1177" s="109">
        <v>0</v>
      </c>
      <c r="Y1177" s="109">
        <v>0</v>
      </c>
      <c r="Z1177" s="109">
        <v>0</v>
      </c>
      <c r="AA1177" s="109">
        <v>9</v>
      </c>
      <c r="AB1177" s="109">
        <v>2</v>
      </c>
      <c r="AC1177" s="109">
        <v>12</v>
      </c>
      <c r="AD1177" s="109">
        <v>5</v>
      </c>
      <c r="AE1177" s="109">
        <v>0</v>
      </c>
      <c r="AF1177" s="109">
        <v>3</v>
      </c>
      <c r="AG1177" s="109">
        <v>6</v>
      </c>
    </row>
    <row r="1178" spans="2:33" ht="15">
      <c r="B1178" s="109"/>
      <c r="C1178" s="109"/>
      <c r="D1178" s="109">
        <v>2011</v>
      </c>
      <c r="E1178" s="109">
        <v>6</v>
      </c>
      <c r="F1178" s="109">
        <v>1</v>
      </c>
      <c r="G1178" s="109">
        <v>2</v>
      </c>
      <c r="H1178" s="109">
        <v>1</v>
      </c>
      <c r="I1178" s="109">
        <v>0</v>
      </c>
      <c r="J1178" s="109">
        <v>4</v>
      </c>
      <c r="K1178" s="109">
        <v>28</v>
      </c>
      <c r="L1178" s="109">
        <v>3</v>
      </c>
      <c r="M1178" s="109">
        <v>0</v>
      </c>
      <c r="N1178" s="109">
        <v>0</v>
      </c>
      <c r="O1178" s="109">
        <v>0</v>
      </c>
      <c r="P1178" s="109">
        <v>0</v>
      </c>
      <c r="Q1178" s="109">
        <v>5</v>
      </c>
      <c r="R1178" s="109">
        <v>3</v>
      </c>
      <c r="S1178" s="109">
        <v>1</v>
      </c>
      <c r="T1178" s="109">
        <v>0</v>
      </c>
      <c r="U1178" s="109">
        <v>0</v>
      </c>
      <c r="V1178" s="109">
        <v>0</v>
      </c>
      <c r="W1178" s="109">
        <v>0</v>
      </c>
      <c r="X1178" s="109">
        <v>1</v>
      </c>
      <c r="Y1178" s="109">
        <v>2</v>
      </c>
      <c r="Z1178" s="109">
        <v>3</v>
      </c>
      <c r="AA1178" s="109">
        <v>11</v>
      </c>
      <c r="AB1178" s="109">
        <v>0</v>
      </c>
      <c r="AC1178" s="109">
        <v>5</v>
      </c>
      <c r="AD1178" s="109">
        <v>2</v>
      </c>
      <c r="AE1178" s="109">
        <v>1</v>
      </c>
      <c r="AF1178" s="109">
        <v>1</v>
      </c>
      <c r="AG1178" s="109">
        <v>1</v>
      </c>
    </row>
    <row r="1179" spans="2:33" ht="15">
      <c r="B1179" s="109"/>
      <c r="C1179" s="109"/>
      <c r="D1179" s="109">
        <v>2012</v>
      </c>
      <c r="E1179" s="109">
        <v>18</v>
      </c>
      <c r="F1179" s="109">
        <v>3</v>
      </c>
      <c r="G1179" s="109">
        <v>3</v>
      </c>
      <c r="H1179" s="109">
        <v>5</v>
      </c>
      <c r="I1179" s="109">
        <v>2</v>
      </c>
      <c r="J1179" s="109">
        <v>2</v>
      </c>
      <c r="K1179" s="109">
        <v>10</v>
      </c>
      <c r="L1179" s="109">
        <v>1</v>
      </c>
      <c r="M1179" s="109">
        <v>1</v>
      </c>
      <c r="N1179" s="109">
        <v>2</v>
      </c>
      <c r="O1179" s="109">
        <v>2</v>
      </c>
      <c r="P1179" s="109">
        <v>0</v>
      </c>
      <c r="Q1179" s="109">
        <v>6</v>
      </c>
      <c r="R1179" s="109">
        <v>5</v>
      </c>
      <c r="S1179" s="109">
        <v>1</v>
      </c>
      <c r="T1179" s="109">
        <v>0</v>
      </c>
      <c r="U1179" s="109">
        <v>7</v>
      </c>
      <c r="V1179" s="109">
        <v>1</v>
      </c>
      <c r="W1179" s="109">
        <v>0</v>
      </c>
      <c r="X1179" s="109">
        <v>1</v>
      </c>
      <c r="Y1179" s="109">
        <v>8</v>
      </c>
      <c r="Z1179" s="109">
        <v>3</v>
      </c>
      <c r="AA1179" s="109">
        <v>5</v>
      </c>
      <c r="AB1179" s="109">
        <v>0</v>
      </c>
      <c r="AC1179" s="109">
        <v>1</v>
      </c>
      <c r="AD1179" s="109">
        <v>0</v>
      </c>
      <c r="AE1179" s="109">
        <v>0</v>
      </c>
      <c r="AF1179" s="109">
        <v>2</v>
      </c>
      <c r="AG1179" s="109">
        <v>1</v>
      </c>
    </row>
    <row r="1180" spans="2:33" ht="15">
      <c r="B1180" s="109"/>
      <c r="C1180" s="109"/>
      <c r="D1180" s="109">
        <v>2013</v>
      </c>
      <c r="E1180" s="109">
        <v>15</v>
      </c>
      <c r="F1180" s="109">
        <v>0</v>
      </c>
      <c r="G1180" s="109">
        <v>1</v>
      </c>
      <c r="H1180" s="109">
        <v>2</v>
      </c>
      <c r="I1180" s="109">
        <v>0</v>
      </c>
      <c r="J1180" s="109">
        <v>1</v>
      </c>
      <c r="K1180" s="109">
        <v>18</v>
      </c>
      <c r="L1180" s="109">
        <v>0</v>
      </c>
      <c r="M1180" s="109">
        <v>0</v>
      </c>
      <c r="N1180" s="109">
        <v>1</v>
      </c>
      <c r="O1180" s="109">
        <v>1</v>
      </c>
      <c r="P1180" s="109">
        <v>0</v>
      </c>
      <c r="Q1180" s="109">
        <v>2</v>
      </c>
      <c r="R1180" s="109">
        <v>0</v>
      </c>
      <c r="S1180" s="109">
        <v>5</v>
      </c>
      <c r="T1180" s="109">
        <v>0</v>
      </c>
      <c r="U1180" s="109">
        <v>2</v>
      </c>
      <c r="V1180" s="109">
        <v>0</v>
      </c>
      <c r="W1180" s="109">
        <v>0</v>
      </c>
      <c r="X1180" s="109">
        <v>1</v>
      </c>
      <c r="Y1180" s="109">
        <v>0</v>
      </c>
      <c r="Z1180" s="109">
        <v>0</v>
      </c>
      <c r="AA1180" s="109">
        <v>4</v>
      </c>
      <c r="AB1180" s="109">
        <v>0</v>
      </c>
      <c r="AC1180" s="109">
        <v>13</v>
      </c>
      <c r="AD1180" s="109">
        <v>0</v>
      </c>
      <c r="AE1180" s="109">
        <v>1</v>
      </c>
      <c r="AF1180" s="109">
        <v>6</v>
      </c>
      <c r="AG1180" s="109">
        <v>1</v>
      </c>
    </row>
    <row r="1181" spans="2:33" ht="15">
      <c r="B1181" s="109"/>
      <c r="C1181" s="109"/>
      <c r="D1181" s="109">
        <v>2014</v>
      </c>
      <c r="E1181" s="109">
        <v>3</v>
      </c>
      <c r="F1181" s="109">
        <v>5</v>
      </c>
      <c r="G1181" s="109">
        <v>4</v>
      </c>
      <c r="H1181" s="109">
        <v>4</v>
      </c>
      <c r="I1181" s="109">
        <v>0</v>
      </c>
      <c r="J1181" s="109">
        <v>3</v>
      </c>
      <c r="K1181" s="109">
        <v>9</v>
      </c>
      <c r="L1181" s="109">
        <v>0</v>
      </c>
      <c r="M1181" s="109">
        <v>0</v>
      </c>
      <c r="N1181" s="109">
        <v>0</v>
      </c>
      <c r="O1181" s="109">
        <v>3</v>
      </c>
      <c r="P1181" s="109">
        <v>4</v>
      </c>
      <c r="Q1181" s="109">
        <v>8</v>
      </c>
      <c r="R1181" s="109">
        <v>1</v>
      </c>
      <c r="S1181" s="109">
        <v>7</v>
      </c>
      <c r="T1181" s="109">
        <v>0</v>
      </c>
      <c r="U1181" s="109">
        <v>3</v>
      </c>
      <c r="V1181" s="109">
        <v>1</v>
      </c>
      <c r="W1181" s="109">
        <v>0</v>
      </c>
      <c r="X1181" s="109">
        <v>0</v>
      </c>
      <c r="Y1181" s="109">
        <v>0</v>
      </c>
      <c r="Z1181" s="109">
        <v>0</v>
      </c>
      <c r="AA1181" s="109">
        <v>4</v>
      </c>
      <c r="AB1181" s="109">
        <v>0</v>
      </c>
      <c r="AC1181" s="109">
        <v>4</v>
      </c>
      <c r="AD1181" s="109">
        <v>1</v>
      </c>
      <c r="AE1181" s="109">
        <v>0</v>
      </c>
      <c r="AF1181" s="109">
        <v>2</v>
      </c>
      <c r="AG1181" s="109">
        <v>1</v>
      </c>
    </row>
    <row r="1182" spans="2:33" ht="15">
      <c r="B1182" s="109"/>
      <c r="C1182" s="109"/>
      <c r="D1182" s="109">
        <v>2015</v>
      </c>
      <c r="E1182" s="109">
        <v>8</v>
      </c>
      <c r="F1182" s="109">
        <v>0</v>
      </c>
      <c r="G1182" s="109">
        <v>0</v>
      </c>
      <c r="H1182" s="109">
        <v>6</v>
      </c>
      <c r="I1182" s="109">
        <v>0</v>
      </c>
      <c r="J1182" s="109">
        <v>8</v>
      </c>
      <c r="K1182" s="109">
        <v>8</v>
      </c>
      <c r="L1182" s="109">
        <v>0</v>
      </c>
      <c r="M1182" s="109">
        <v>0</v>
      </c>
      <c r="N1182" s="109">
        <v>0</v>
      </c>
      <c r="O1182" s="109">
        <v>0</v>
      </c>
      <c r="P1182" s="109">
        <v>1</v>
      </c>
      <c r="Q1182" s="109">
        <v>2</v>
      </c>
      <c r="R1182" s="109">
        <v>2</v>
      </c>
      <c r="S1182" s="109">
        <v>3</v>
      </c>
      <c r="T1182" s="109">
        <v>0</v>
      </c>
      <c r="U1182" s="109">
        <v>1</v>
      </c>
      <c r="V1182" s="109">
        <v>0</v>
      </c>
      <c r="W1182" s="109">
        <v>0</v>
      </c>
      <c r="X1182" s="109">
        <v>2</v>
      </c>
      <c r="Y1182" s="109">
        <v>2</v>
      </c>
      <c r="Z1182" s="109">
        <v>0</v>
      </c>
      <c r="AA1182" s="109">
        <v>4</v>
      </c>
      <c r="AB1182" s="109">
        <v>0</v>
      </c>
      <c r="AC1182" s="109">
        <v>4</v>
      </c>
      <c r="AD1182" s="109">
        <v>1</v>
      </c>
      <c r="AE1182" s="109">
        <v>0</v>
      </c>
      <c r="AF1182" s="109">
        <v>1</v>
      </c>
      <c r="AG1182" s="109">
        <v>2</v>
      </c>
    </row>
    <row r="1183" spans="2:33" ht="15">
      <c r="B1183" s="109"/>
      <c r="C1183" s="109"/>
      <c r="D1183" s="109">
        <v>2016</v>
      </c>
      <c r="E1183" s="109">
        <v>5</v>
      </c>
      <c r="F1183" s="109">
        <v>1</v>
      </c>
      <c r="G1183" s="109">
        <v>1</v>
      </c>
      <c r="H1183" s="109">
        <v>0</v>
      </c>
      <c r="I1183" s="109">
        <v>0</v>
      </c>
      <c r="J1183" s="109">
        <v>3</v>
      </c>
      <c r="K1183" s="109">
        <v>13</v>
      </c>
      <c r="L1183" s="109">
        <v>0</v>
      </c>
      <c r="M1183" s="109">
        <v>0</v>
      </c>
      <c r="N1183" s="109">
        <v>1</v>
      </c>
      <c r="O1183" s="109">
        <v>0</v>
      </c>
      <c r="P1183" s="109">
        <v>1</v>
      </c>
      <c r="Q1183" s="109">
        <v>3</v>
      </c>
      <c r="R1183" s="109">
        <v>2</v>
      </c>
      <c r="S1183" s="109">
        <v>4</v>
      </c>
      <c r="T1183" s="109">
        <v>0</v>
      </c>
      <c r="U1183" s="109">
        <v>2</v>
      </c>
      <c r="V1183" s="109">
        <v>2</v>
      </c>
      <c r="W1183" s="109">
        <v>0</v>
      </c>
      <c r="X1183" s="109">
        <v>0</v>
      </c>
      <c r="Y1183" s="109">
        <v>3</v>
      </c>
      <c r="Z1183" s="109">
        <v>0</v>
      </c>
      <c r="AA1183" s="109">
        <v>2</v>
      </c>
      <c r="AB1183" s="109">
        <v>1</v>
      </c>
      <c r="AC1183" s="109">
        <v>1</v>
      </c>
      <c r="AD1183" s="109">
        <v>4</v>
      </c>
      <c r="AE1183" s="109">
        <v>0</v>
      </c>
      <c r="AF1183" s="109">
        <v>0</v>
      </c>
      <c r="AG1183" s="109">
        <v>0</v>
      </c>
    </row>
    <row r="1184" spans="2:33" ht="15">
      <c r="B1184" s="109"/>
      <c r="C1184" s="109"/>
      <c r="D1184" s="109">
        <v>2017</v>
      </c>
      <c r="E1184" s="109">
        <v>2</v>
      </c>
      <c r="F1184" s="109">
        <v>6</v>
      </c>
      <c r="G1184" s="109">
        <v>1</v>
      </c>
      <c r="H1184" s="109">
        <v>0</v>
      </c>
      <c r="I1184" s="109">
        <v>2</v>
      </c>
      <c r="J1184" s="109">
        <v>6</v>
      </c>
      <c r="K1184" s="109">
        <v>21</v>
      </c>
      <c r="L1184" s="109">
        <v>0</v>
      </c>
      <c r="M1184" s="109">
        <v>0</v>
      </c>
      <c r="N1184" s="109">
        <v>3</v>
      </c>
      <c r="O1184" s="109">
        <v>2</v>
      </c>
      <c r="P1184" s="109">
        <v>3</v>
      </c>
      <c r="Q1184" s="109">
        <v>2</v>
      </c>
      <c r="R1184" s="109">
        <v>2</v>
      </c>
      <c r="S1184" s="109">
        <v>2</v>
      </c>
      <c r="T1184" s="109">
        <v>0</v>
      </c>
      <c r="U1184" s="109">
        <v>1</v>
      </c>
      <c r="V1184" s="109">
        <v>0</v>
      </c>
      <c r="W1184" s="109">
        <v>1</v>
      </c>
      <c r="X1184" s="109">
        <v>0</v>
      </c>
      <c r="Y1184" s="109">
        <v>2</v>
      </c>
      <c r="Z1184" s="109">
        <v>0</v>
      </c>
      <c r="AA1184" s="109">
        <v>3</v>
      </c>
      <c r="AB1184" s="109">
        <v>0</v>
      </c>
      <c r="AC1184" s="109">
        <v>1</v>
      </c>
      <c r="AD1184" s="109">
        <v>2</v>
      </c>
      <c r="AE1184" s="109">
        <v>1</v>
      </c>
      <c r="AF1184" s="109">
        <v>1</v>
      </c>
      <c r="AG1184" s="109">
        <v>2</v>
      </c>
    </row>
    <row r="1185" spans="2:33" ht="15">
      <c r="B1185" s="109"/>
      <c r="C1185" s="109"/>
      <c r="D1185" s="109">
        <v>2018</v>
      </c>
      <c r="E1185" s="109">
        <v>4</v>
      </c>
      <c r="F1185" s="109">
        <v>2</v>
      </c>
      <c r="G1185" s="109">
        <v>4</v>
      </c>
      <c r="H1185" s="109">
        <v>4</v>
      </c>
      <c r="I1185" s="109">
        <v>1</v>
      </c>
      <c r="J1185" s="109">
        <v>5</v>
      </c>
      <c r="K1185" s="109">
        <v>9</v>
      </c>
      <c r="L1185" s="109">
        <v>1</v>
      </c>
      <c r="M1185" s="109">
        <v>3</v>
      </c>
      <c r="N1185" s="109">
        <v>1</v>
      </c>
      <c r="O1185" s="109">
        <v>1</v>
      </c>
      <c r="P1185" s="109">
        <v>0</v>
      </c>
      <c r="Q1185" s="109">
        <v>4</v>
      </c>
      <c r="R1185" s="109">
        <v>0</v>
      </c>
      <c r="S1185" s="109">
        <v>1</v>
      </c>
      <c r="T1185" s="109">
        <v>1</v>
      </c>
      <c r="U1185" s="109">
        <v>10</v>
      </c>
      <c r="V1185" s="109">
        <v>0</v>
      </c>
      <c r="W1185" s="109">
        <v>0</v>
      </c>
      <c r="X1185" s="109">
        <v>0</v>
      </c>
      <c r="Y1185" s="109">
        <v>1</v>
      </c>
      <c r="Z1185" s="109">
        <v>0</v>
      </c>
      <c r="AA1185" s="109">
        <v>4</v>
      </c>
      <c r="AB1185" s="109">
        <v>1</v>
      </c>
      <c r="AC1185" s="109">
        <v>0</v>
      </c>
      <c r="AD1185" s="109">
        <v>1</v>
      </c>
      <c r="AE1185" s="109">
        <v>0</v>
      </c>
      <c r="AF1185" s="109">
        <v>3</v>
      </c>
      <c r="AG1185" s="109">
        <v>3</v>
      </c>
    </row>
    <row r="1186" spans="2:33" ht="15">
      <c r="B1186" s="109"/>
      <c r="C1186" s="109"/>
      <c r="D1186" s="109">
        <v>2019</v>
      </c>
      <c r="E1186" s="109">
        <v>6</v>
      </c>
      <c r="F1186" s="109">
        <v>0</v>
      </c>
      <c r="G1186" s="109">
        <v>1</v>
      </c>
      <c r="H1186" s="109">
        <v>3</v>
      </c>
      <c r="I1186" s="109">
        <v>1</v>
      </c>
      <c r="J1186" s="109">
        <v>2</v>
      </c>
      <c r="K1186" s="109">
        <v>11</v>
      </c>
      <c r="L1186" s="109">
        <v>0</v>
      </c>
      <c r="M1186" s="109">
        <v>0</v>
      </c>
      <c r="N1186" s="109">
        <v>2</v>
      </c>
      <c r="O1186" s="109">
        <v>2</v>
      </c>
      <c r="P1186" s="109">
        <v>0</v>
      </c>
      <c r="Q1186" s="109">
        <v>1</v>
      </c>
      <c r="R1186" s="109">
        <v>0</v>
      </c>
      <c r="S1186" s="109">
        <v>3</v>
      </c>
      <c r="T1186" s="109">
        <v>0</v>
      </c>
      <c r="U1186" s="109">
        <v>3</v>
      </c>
      <c r="V1186" s="109">
        <v>0</v>
      </c>
      <c r="W1186" s="109">
        <v>0</v>
      </c>
      <c r="X1186" s="109">
        <v>0</v>
      </c>
      <c r="Y1186" s="109">
        <v>0</v>
      </c>
      <c r="Z1186" s="109">
        <v>1</v>
      </c>
      <c r="AA1186" s="109">
        <v>0</v>
      </c>
      <c r="AB1186" s="109">
        <v>0</v>
      </c>
      <c r="AC1186" s="109">
        <v>3</v>
      </c>
      <c r="AD1186" s="109">
        <v>1</v>
      </c>
      <c r="AE1186" s="109">
        <v>4</v>
      </c>
      <c r="AF1186" s="109">
        <v>0</v>
      </c>
      <c r="AG1186" s="109">
        <v>1</v>
      </c>
    </row>
    <row r="1187" spans="2:33" ht="15">
      <c r="B1187" s="109"/>
      <c r="C1187" s="109"/>
      <c r="D1187" s="109">
        <v>2020</v>
      </c>
      <c r="E1187" s="109"/>
      <c r="F1187" s="109"/>
      <c r="G1187" s="109"/>
      <c r="H1187" s="109"/>
      <c r="I1187" s="109"/>
      <c r="J1187" s="109"/>
      <c r="K1187" s="109"/>
      <c r="L1187" s="109"/>
      <c r="M1187" s="109"/>
      <c r="N1187" s="109"/>
      <c r="O1187" s="109"/>
      <c r="P1187" s="109"/>
      <c r="Q1187" s="109"/>
      <c r="R1187" s="109"/>
      <c r="S1187" s="109"/>
      <c r="T1187" s="109"/>
      <c r="U1187" s="109"/>
      <c r="V1187" s="109"/>
      <c r="W1187" s="109"/>
      <c r="X1187" s="109"/>
      <c r="Y1187" s="109"/>
      <c r="Z1187" s="109"/>
      <c r="AA1187" s="109"/>
      <c r="AB1187" s="109"/>
      <c r="AC1187" s="109"/>
      <c r="AD1187" s="109"/>
      <c r="AE1187" s="109"/>
      <c r="AF1187" s="109"/>
      <c r="AG1187" s="109"/>
    </row>
    <row r="1188" spans="2:33" ht="15">
      <c r="B1188" s="110" t="s">
        <v>137</v>
      </c>
      <c r="C1188" s="110" t="s">
        <v>734</v>
      </c>
      <c r="D1188" s="110">
        <v>2006</v>
      </c>
      <c r="E1188" s="110">
        <v>4</v>
      </c>
      <c r="F1188" s="110">
        <v>0</v>
      </c>
      <c r="G1188" s="110">
        <v>2</v>
      </c>
      <c r="H1188" s="110"/>
      <c r="I1188" s="110"/>
      <c r="J1188" s="110">
        <v>2</v>
      </c>
      <c r="K1188" s="110">
        <v>8</v>
      </c>
      <c r="L1188" s="110">
        <v>0</v>
      </c>
      <c r="M1188" s="110"/>
      <c r="N1188" s="110">
        <v>3</v>
      </c>
      <c r="O1188" s="110">
        <v>0</v>
      </c>
      <c r="P1188" s="110">
        <v>0</v>
      </c>
      <c r="Q1188" s="110"/>
      <c r="R1188" s="110"/>
      <c r="S1188" s="110"/>
      <c r="T1188" s="110">
        <v>0</v>
      </c>
      <c r="U1188" s="110">
        <v>0</v>
      </c>
      <c r="V1188" s="110">
        <v>0</v>
      </c>
      <c r="W1188" s="110"/>
      <c r="X1188" s="110">
        <v>0</v>
      </c>
      <c r="Y1188" s="110">
        <v>0</v>
      </c>
      <c r="Z1188" s="110">
        <v>0</v>
      </c>
      <c r="AA1188" s="110">
        <v>2</v>
      </c>
      <c r="AB1188" s="110">
        <v>1</v>
      </c>
      <c r="AC1188" s="110">
        <v>0</v>
      </c>
      <c r="AD1188" s="110"/>
      <c r="AE1188" s="110"/>
      <c r="AF1188" s="110"/>
      <c r="AG1188" s="110">
        <v>1</v>
      </c>
    </row>
    <row r="1189" spans="2:33" ht="15">
      <c r="B1189" s="110"/>
      <c r="C1189" s="110"/>
      <c r="D1189" s="110">
        <v>2007</v>
      </c>
      <c r="E1189" s="110">
        <v>2</v>
      </c>
      <c r="F1189" s="110">
        <v>1</v>
      </c>
      <c r="G1189" s="110">
        <v>2</v>
      </c>
      <c r="H1189" s="110"/>
      <c r="I1189" s="110">
        <v>0</v>
      </c>
      <c r="J1189" s="110">
        <v>0</v>
      </c>
      <c r="K1189" s="110">
        <v>4</v>
      </c>
      <c r="L1189" s="110">
        <v>0</v>
      </c>
      <c r="M1189" s="110">
        <v>0</v>
      </c>
      <c r="N1189" s="110">
        <v>0</v>
      </c>
      <c r="O1189" s="110">
        <v>1</v>
      </c>
      <c r="P1189" s="110">
        <v>0</v>
      </c>
      <c r="Q1189" s="110">
        <v>0</v>
      </c>
      <c r="R1189" s="110"/>
      <c r="S1189" s="110">
        <v>1</v>
      </c>
      <c r="T1189" s="110">
        <v>0</v>
      </c>
      <c r="U1189" s="110">
        <v>1</v>
      </c>
      <c r="V1189" s="110">
        <v>0</v>
      </c>
      <c r="W1189" s="110"/>
      <c r="X1189" s="110">
        <v>0</v>
      </c>
      <c r="Y1189" s="110">
        <v>1</v>
      </c>
      <c r="Z1189" s="110">
        <v>0</v>
      </c>
      <c r="AA1189" s="110">
        <v>1</v>
      </c>
      <c r="AB1189" s="110">
        <v>0</v>
      </c>
      <c r="AC1189" s="110">
        <v>0</v>
      </c>
      <c r="AD1189" s="110">
        <v>0</v>
      </c>
      <c r="AE1189" s="110">
        <v>0</v>
      </c>
      <c r="AF1189" s="110">
        <v>0</v>
      </c>
      <c r="AG1189" s="110">
        <v>0</v>
      </c>
    </row>
    <row r="1190" spans="2:33" ht="15">
      <c r="B1190" s="110"/>
      <c r="C1190" s="110"/>
      <c r="D1190" s="110">
        <v>2008</v>
      </c>
      <c r="E1190" s="110">
        <v>0</v>
      </c>
      <c r="F1190" s="110">
        <v>4</v>
      </c>
      <c r="G1190" s="110">
        <v>0</v>
      </c>
      <c r="H1190" s="110"/>
      <c r="I1190" s="110">
        <v>0</v>
      </c>
      <c r="J1190" s="110">
        <v>1</v>
      </c>
      <c r="K1190" s="110">
        <v>5</v>
      </c>
      <c r="L1190" s="110">
        <v>0</v>
      </c>
      <c r="M1190" s="110">
        <v>0</v>
      </c>
      <c r="N1190" s="110">
        <v>0</v>
      </c>
      <c r="O1190" s="110">
        <v>0</v>
      </c>
      <c r="P1190" s="110">
        <v>2</v>
      </c>
      <c r="Q1190" s="110">
        <v>2</v>
      </c>
      <c r="R1190" s="110"/>
      <c r="S1190" s="110">
        <v>0</v>
      </c>
      <c r="T1190" s="110">
        <v>0</v>
      </c>
      <c r="U1190" s="110">
        <v>0</v>
      </c>
      <c r="V1190" s="110">
        <v>0</v>
      </c>
      <c r="W1190" s="110"/>
      <c r="X1190" s="110">
        <v>0</v>
      </c>
      <c r="Y1190" s="110">
        <v>0</v>
      </c>
      <c r="Z1190" s="110">
        <v>0</v>
      </c>
      <c r="AA1190" s="110">
        <v>3</v>
      </c>
      <c r="AB1190" s="110">
        <v>0</v>
      </c>
      <c r="AC1190" s="110">
        <v>0</v>
      </c>
      <c r="AD1190" s="110">
        <v>0</v>
      </c>
      <c r="AE1190" s="110">
        <v>3</v>
      </c>
      <c r="AF1190" s="110">
        <v>0</v>
      </c>
      <c r="AG1190" s="110">
        <v>0</v>
      </c>
    </row>
    <row r="1191" spans="2:33" ht="15">
      <c r="B1191" s="110"/>
      <c r="C1191" s="110"/>
      <c r="D1191" s="110">
        <v>2009</v>
      </c>
      <c r="E1191" s="110">
        <v>2</v>
      </c>
      <c r="F1191" s="110">
        <v>0</v>
      </c>
      <c r="G1191" s="110">
        <v>0</v>
      </c>
      <c r="H1191" s="110">
        <v>0</v>
      </c>
      <c r="I1191" s="110">
        <v>0</v>
      </c>
      <c r="J1191" s="110">
        <v>1</v>
      </c>
      <c r="K1191" s="110">
        <v>6</v>
      </c>
      <c r="L1191" s="110">
        <v>0</v>
      </c>
      <c r="M1191" s="110">
        <v>0</v>
      </c>
      <c r="N1191" s="110">
        <v>0</v>
      </c>
      <c r="O1191" s="110">
        <v>0</v>
      </c>
      <c r="P1191" s="110">
        <v>0</v>
      </c>
      <c r="Q1191" s="110">
        <v>1</v>
      </c>
      <c r="R1191" s="110"/>
      <c r="S1191" s="110">
        <v>0</v>
      </c>
      <c r="T1191" s="110">
        <v>0</v>
      </c>
      <c r="U1191" s="110">
        <v>0</v>
      </c>
      <c r="V1191" s="110">
        <v>0</v>
      </c>
      <c r="W1191" s="110">
        <v>0</v>
      </c>
      <c r="X1191" s="110">
        <v>0</v>
      </c>
      <c r="Y1191" s="110">
        <v>1</v>
      </c>
      <c r="Z1191" s="110">
        <v>0</v>
      </c>
      <c r="AA1191" s="110">
        <v>1</v>
      </c>
      <c r="AB1191" s="110">
        <v>0</v>
      </c>
      <c r="AC1191" s="110">
        <v>0</v>
      </c>
      <c r="AD1191" s="110">
        <v>0</v>
      </c>
      <c r="AE1191" s="110">
        <v>0</v>
      </c>
      <c r="AF1191" s="110">
        <v>0</v>
      </c>
      <c r="AG1191" s="110">
        <v>0</v>
      </c>
    </row>
    <row r="1192" spans="2:33" ht="15">
      <c r="B1192" s="110"/>
      <c r="C1192" s="110"/>
      <c r="D1192" s="110">
        <v>2010</v>
      </c>
      <c r="E1192" s="110">
        <v>1</v>
      </c>
      <c r="F1192" s="110">
        <v>2</v>
      </c>
      <c r="G1192" s="110">
        <v>0</v>
      </c>
      <c r="H1192" s="110">
        <v>0</v>
      </c>
      <c r="I1192" s="110">
        <v>0</v>
      </c>
      <c r="J1192" s="110">
        <v>0</v>
      </c>
      <c r="K1192" s="112">
        <v>0</v>
      </c>
      <c r="L1192" s="110">
        <v>0</v>
      </c>
      <c r="M1192" s="110">
        <v>0</v>
      </c>
      <c r="N1192" s="110">
        <v>0</v>
      </c>
      <c r="O1192" s="110">
        <v>1</v>
      </c>
      <c r="P1192" s="110">
        <v>0</v>
      </c>
      <c r="Q1192" s="110">
        <v>1</v>
      </c>
      <c r="R1192" s="110">
        <v>0</v>
      </c>
      <c r="S1192" s="110">
        <v>1</v>
      </c>
      <c r="T1192" s="110">
        <v>0</v>
      </c>
      <c r="U1192" s="110">
        <v>1</v>
      </c>
      <c r="V1192" s="110">
        <v>0</v>
      </c>
      <c r="W1192" s="110">
        <v>0</v>
      </c>
      <c r="X1192" s="110">
        <v>0</v>
      </c>
      <c r="Y1192" s="110">
        <v>0</v>
      </c>
      <c r="Z1192" s="110">
        <v>0</v>
      </c>
      <c r="AA1192" s="112">
        <v>4</v>
      </c>
      <c r="AB1192" s="110">
        <v>0</v>
      </c>
      <c r="AC1192" s="111">
        <v>8</v>
      </c>
      <c r="AD1192" s="110">
        <v>1</v>
      </c>
      <c r="AE1192" s="110">
        <v>0</v>
      </c>
      <c r="AF1192" s="110">
        <v>3</v>
      </c>
      <c r="AG1192" s="110">
        <v>0</v>
      </c>
    </row>
    <row r="1193" spans="2:33" ht="15">
      <c r="B1193" s="110"/>
      <c r="C1193" s="110"/>
      <c r="D1193" s="110">
        <v>2011</v>
      </c>
      <c r="E1193" s="110">
        <v>0</v>
      </c>
      <c r="F1193" s="110">
        <v>0</v>
      </c>
      <c r="G1193" s="110">
        <v>0</v>
      </c>
      <c r="H1193" s="110">
        <v>0</v>
      </c>
      <c r="I1193" s="110">
        <v>0</v>
      </c>
      <c r="J1193" s="110">
        <v>0</v>
      </c>
      <c r="K1193" s="110">
        <v>2</v>
      </c>
      <c r="L1193" s="110">
        <v>0</v>
      </c>
      <c r="M1193" s="110">
        <v>0</v>
      </c>
      <c r="N1193" s="110">
        <v>0</v>
      </c>
      <c r="O1193" s="110">
        <v>0</v>
      </c>
      <c r="P1193" s="110">
        <v>0</v>
      </c>
      <c r="Q1193" s="110">
        <v>0</v>
      </c>
      <c r="R1193" s="110">
        <v>0</v>
      </c>
      <c r="S1193" s="110">
        <v>0</v>
      </c>
      <c r="T1193" s="110">
        <v>0</v>
      </c>
      <c r="U1193" s="110">
        <v>0</v>
      </c>
      <c r="V1193" s="110">
        <v>0</v>
      </c>
      <c r="W1193" s="110">
        <v>0</v>
      </c>
      <c r="X1193" s="110">
        <v>0</v>
      </c>
      <c r="Y1193" s="110">
        <v>0</v>
      </c>
      <c r="Z1193" s="110">
        <v>0</v>
      </c>
      <c r="AA1193" s="110">
        <v>5</v>
      </c>
      <c r="AB1193" s="110">
        <v>0</v>
      </c>
      <c r="AC1193" s="110">
        <v>0</v>
      </c>
      <c r="AD1193" s="110">
        <v>0</v>
      </c>
      <c r="AE1193" s="110">
        <v>1</v>
      </c>
      <c r="AF1193" s="110">
        <v>0</v>
      </c>
      <c r="AG1193" s="110">
        <v>0</v>
      </c>
    </row>
    <row r="1194" spans="2:33" ht="15.75" thickBot="1">
      <c r="B1194" s="110"/>
      <c r="C1194" s="110"/>
      <c r="D1194" s="110">
        <v>2012</v>
      </c>
      <c r="E1194" s="110">
        <v>0</v>
      </c>
      <c r="F1194" s="110">
        <v>1</v>
      </c>
      <c r="G1194" s="110">
        <v>3</v>
      </c>
      <c r="H1194" s="110">
        <v>1</v>
      </c>
      <c r="I1194" s="110">
        <v>0</v>
      </c>
      <c r="J1194" s="110">
        <v>0</v>
      </c>
      <c r="K1194" s="110">
        <v>1</v>
      </c>
      <c r="L1194" s="110">
        <v>0</v>
      </c>
      <c r="M1194" s="110">
        <v>0</v>
      </c>
      <c r="N1194" s="110">
        <v>1</v>
      </c>
      <c r="O1194" s="110">
        <v>1</v>
      </c>
      <c r="P1194" s="110">
        <v>0</v>
      </c>
      <c r="Q1194" s="110">
        <v>3</v>
      </c>
      <c r="R1194" s="110">
        <v>2</v>
      </c>
      <c r="S1194" s="110">
        <v>0</v>
      </c>
      <c r="T1194" s="110">
        <v>0</v>
      </c>
      <c r="U1194" s="110">
        <v>0</v>
      </c>
      <c r="V1194" s="110">
        <v>0</v>
      </c>
      <c r="W1194" s="110">
        <v>0</v>
      </c>
      <c r="X1194" s="110">
        <v>0</v>
      </c>
      <c r="Y1194" s="110">
        <v>1</v>
      </c>
      <c r="Z1194" s="110">
        <v>0</v>
      </c>
      <c r="AA1194" s="110">
        <v>2</v>
      </c>
      <c r="AB1194" s="110">
        <v>0</v>
      </c>
      <c r="AC1194" s="110">
        <v>0</v>
      </c>
      <c r="AD1194" s="110">
        <v>0</v>
      </c>
      <c r="AE1194" s="110">
        <v>0</v>
      </c>
      <c r="AF1194" s="110">
        <v>2</v>
      </c>
      <c r="AG1194" s="110">
        <v>0</v>
      </c>
    </row>
    <row r="1195" spans="2:33" ht="15.75" thickBot="1">
      <c r="B1195" s="110"/>
      <c r="C1195" s="110"/>
      <c r="D1195" s="110">
        <v>2013</v>
      </c>
      <c r="E1195" s="111">
        <v>5</v>
      </c>
      <c r="F1195" s="110">
        <v>0</v>
      </c>
      <c r="G1195" s="110">
        <v>0</v>
      </c>
      <c r="H1195" s="110">
        <v>0</v>
      </c>
      <c r="I1195" s="110">
        <v>0</v>
      </c>
      <c r="J1195" s="110">
        <v>0</v>
      </c>
      <c r="K1195" s="110">
        <v>2</v>
      </c>
      <c r="L1195" s="110">
        <v>0</v>
      </c>
      <c r="M1195" s="110">
        <v>0</v>
      </c>
      <c r="N1195" s="110">
        <v>1</v>
      </c>
      <c r="O1195" s="110">
        <v>0</v>
      </c>
      <c r="P1195" s="110">
        <v>0</v>
      </c>
      <c r="Q1195" s="110">
        <v>0</v>
      </c>
      <c r="R1195" s="110">
        <v>0</v>
      </c>
      <c r="S1195" s="110">
        <v>0</v>
      </c>
      <c r="T1195" s="110">
        <v>0</v>
      </c>
      <c r="U1195" s="110">
        <v>0</v>
      </c>
      <c r="V1195" s="110">
        <v>0</v>
      </c>
      <c r="W1195" s="110">
        <v>0</v>
      </c>
      <c r="X1195" s="110">
        <v>0</v>
      </c>
      <c r="Y1195" s="110">
        <v>0</v>
      </c>
      <c r="Z1195" s="110">
        <v>0</v>
      </c>
      <c r="AA1195" s="110">
        <v>1</v>
      </c>
      <c r="AB1195" s="110">
        <v>0</v>
      </c>
      <c r="AC1195" s="117">
        <v>13</v>
      </c>
      <c r="AD1195" s="110">
        <v>0</v>
      </c>
      <c r="AE1195" s="110">
        <v>0</v>
      </c>
      <c r="AF1195" s="110">
        <v>0</v>
      </c>
      <c r="AG1195" s="110">
        <v>0</v>
      </c>
    </row>
    <row r="1196" spans="2:33" ht="15">
      <c r="B1196" s="110"/>
      <c r="C1196" s="110"/>
      <c r="D1196" s="110">
        <v>2014</v>
      </c>
      <c r="E1196" s="110">
        <v>0</v>
      </c>
      <c r="F1196" s="110">
        <v>0</v>
      </c>
      <c r="G1196" s="110">
        <v>0</v>
      </c>
      <c r="H1196" s="110">
        <v>0</v>
      </c>
      <c r="I1196" s="110">
        <v>0</v>
      </c>
      <c r="J1196" s="110">
        <v>1</v>
      </c>
      <c r="K1196" s="110">
        <v>2</v>
      </c>
      <c r="L1196" s="110">
        <v>0</v>
      </c>
      <c r="M1196" s="110">
        <v>0</v>
      </c>
      <c r="N1196" s="110">
        <v>0</v>
      </c>
      <c r="O1196" s="110">
        <v>2</v>
      </c>
      <c r="P1196" s="110">
        <v>0</v>
      </c>
      <c r="Q1196" s="110">
        <v>0</v>
      </c>
      <c r="R1196" s="110">
        <v>1</v>
      </c>
      <c r="S1196" s="110">
        <v>0</v>
      </c>
      <c r="T1196" s="110">
        <v>0</v>
      </c>
      <c r="U1196" s="110">
        <v>1</v>
      </c>
      <c r="V1196" s="110">
        <v>0</v>
      </c>
      <c r="W1196" s="110">
        <v>0</v>
      </c>
      <c r="X1196" s="110">
        <v>0</v>
      </c>
      <c r="Y1196" s="110">
        <v>0</v>
      </c>
      <c r="Z1196" s="110">
        <v>0</v>
      </c>
      <c r="AA1196" s="110">
        <v>1</v>
      </c>
      <c r="AB1196" s="110">
        <v>0</v>
      </c>
      <c r="AC1196" s="110">
        <v>1</v>
      </c>
      <c r="AD1196" s="110">
        <v>0</v>
      </c>
      <c r="AE1196" s="110">
        <v>0</v>
      </c>
      <c r="AF1196" s="110">
        <v>0</v>
      </c>
      <c r="AG1196" s="110">
        <v>0</v>
      </c>
    </row>
    <row r="1197" spans="2:33" ht="15">
      <c r="B1197" s="110"/>
      <c r="C1197" s="110"/>
      <c r="D1197" s="110">
        <v>2015</v>
      </c>
      <c r="E1197" s="110">
        <v>2</v>
      </c>
      <c r="F1197" s="110">
        <v>0</v>
      </c>
      <c r="G1197" s="110">
        <v>0</v>
      </c>
      <c r="H1197" s="110">
        <v>2</v>
      </c>
      <c r="I1197" s="110">
        <v>0</v>
      </c>
      <c r="J1197" s="110">
        <v>2</v>
      </c>
      <c r="K1197" s="110">
        <v>0</v>
      </c>
      <c r="L1197" s="110">
        <v>0</v>
      </c>
      <c r="M1197" s="110">
        <v>0</v>
      </c>
      <c r="N1197" s="110">
        <v>0</v>
      </c>
      <c r="O1197" s="110">
        <v>0</v>
      </c>
      <c r="P1197" s="110">
        <v>0</v>
      </c>
      <c r="Q1197" s="110">
        <v>0</v>
      </c>
      <c r="R1197" s="110">
        <v>0</v>
      </c>
      <c r="S1197" s="110">
        <v>1</v>
      </c>
      <c r="T1197" s="110">
        <v>0</v>
      </c>
      <c r="U1197" s="110">
        <v>0</v>
      </c>
      <c r="V1197" s="110">
        <v>0</v>
      </c>
      <c r="W1197" s="110">
        <v>0</v>
      </c>
      <c r="X1197" s="110">
        <v>0</v>
      </c>
      <c r="Y1197" s="110">
        <v>1</v>
      </c>
      <c r="Z1197" s="110">
        <v>0</v>
      </c>
      <c r="AA1197" s="110">
        <v>0</v>
      </c>
      <c r="AB1197" s="110">
        <v>0</v>
      </c>
      <c r="AC1197" s="112">
        <v>4</v>
      </c>
      <c r="AD1197" s="110">
        <v>0</v>
      </c>
      <c r="AE1197" s="110">
        <v>0</v>
      </c>
      <c r="AF1197" s="110">
        <v>0</v>
      </c>
      <c r="AG1197" s="110">
        <v>0</v>
      </c>
    </row>
    <row r="1198" spans="2:33" ht="15">
      <c r="B1198" s="110"/>
      <c r="C1198" s="110"/>
      <c r="D1198" s="110">
        <v>2016</v>
      </c>
      <c r="E1198" s="110">
        <v>0</v>
      </c>
      <c r="F1198" s="110">
        <v>1</v>
      </c>
      <c r="G1198" s="110">
        <v>0</v>
      </c>
      <c r="H1198" s="110">
        <v>0</v>
      </c>
      <c r="I1198" s="110">
        <v>0</v>
      </c>
      <c r="J1198" s="110">
        <v>0</v>
      </c>
      <c r="K1198" s="110">
        <v>1</v>
      </c>
      <c r="L1198" s="110">
        <v>0</v>
      </c>
      <c r="M1198" s="110">
        <v>0</v>
      </c>
      <c r="N1198" s="110">
        <v>0</v>
      </c>
      <c r="O1198" s="110">
        <v>0</v>
      </c>
      <c r="P1198" s="110">
        <v>1</v>
      </c>
      <c r="Q1198" s="110">
        <v>0</v>
      </c>
      <c r="R1198" s="110">
        <v>0</v>
      </c>
      <c r="S1198" s="110">
        <v>1</v>
      </c>
      <c r="T1198" s="110">
        <v>0</v>
      </c>
      <c r="U1198" s="110">
        <v>2</v>
      </c>
      <c r="V1198" s="110">
        <v>0</v>
      </c>
      <c r="W1198" s="110">
        <v>0</v>
      </c>
      <c r="X1198" s="110">
        <v>0</v>
      </c>
      <c r="Y1198" s="110">
        <v>0</v>
      </c>
      <c r="Z1198" s="110">
        <v>0</v>
      </c>
      <c r="AA1198" s="110">
        <v>1</v>
      </c>
      <c r="AB1198" s="110">
        <v>1</v>
      </c>
      <c r="AC1198" s="110">
        <v>0</v>
      </c>
      <c r="AD1198" s="110">
        <v>0</v>
      </c>
      <c r="AE1198" s="110">
        <v>0</v>
      </c>
      <c r="AF1198" s="110">
        <v>0</v>
      </c>
      <c r="AG1198" s="110">
        <v>0</v>
      </c>
    </row>
    <row r="1199" spans="2:33" ht="15">
      <c r="B1199" s="110"/>
      <c r="C1199" s="110"/>
      <c r="D1199" s="110">
        <v>2017</v>
      </c>
      <c r="E1199" s="110">
        <v>1</v>
      </c>
      <c r="F1199" s="110">
        <v>1</v>
      </c>
      <c r="G1199" s="110">
        <v>0</v>
      </c>
      <c r="H1199" s="110">
        <v>0</v>
      </c>
      <c r="I1199" s="110">
        <v>0</v>
      </c>
      <c r="J1199" s="112">
        <v>4</v>
      </c>
      <c r="K1199" s="112">
        <v>5</v>
      </c>
      <c r="L1199" s="110">
        <v>0</v>
      </c>
      <c r="M1199" s="110">
        <v>0</v>
      </c>
      <c r="N1199" s="110">
        <v>0</v>
      </c>
      <c r="O1199" s="110">
        <v>1</v>
      </c>
      <c r="P1199" s="110">
        <v>0</v>
      </c>
      <c r="Q1199" s="110">
        <v>0</v>
      </c>
      <c r="R1199" s="110">
        <v>0</v>
      </c>
      <c r="S1199" s="110">
        <v>0</v>
      </c>
      <c r="T1199" s="110">
        <v>0</v>
      </c>
      <c r="U1199" s="110">
        <v>0</v>
      </c>
      <c r="V1199" s="110">
        <v>0</v>
      </c>
      <c r="W1199" s="110">
        <v>1</v>
      </c>
      <c r="X1199" s="110">
        <v>0</v>
      </c>
      <c r="Y1199" s="110">
        <v>0</v>
      </c>
      <c r="Z1199" s="110">
        <v>0</v>
      </c>
      <c r="AA1199" s="110">
        <v>1</v>
      </c>
      <c r="AB1199" s="110">
        <v>0</v>
      </c>
      <c r="AC1199" s="110">
        <v>0</v>
      </c>
      <c r="AD1199" s="110">
        <v>0</v>
      </c>
      <c r="AE1199" s="110">
        <v>0</v>
      </c>
      <c r="AF1199" s="110">
        <v>1</v>
      </c>
      <c r="AG1199" s="110">
        <v>0</v>
      </c>
    </row>
    <row r="1200" spans="2:33" ht="15">
      <c r="B1200" s="110"/>
      <c r="C1200" s="110"/>
      <c r="D1200" s="110">
        <v>2018</v>
      </c>
      <c r="E1200" s="110">
        <v>3</v>
      </c>
      <c r="F1200" s="110">
        <v>0</v>
      </c>
      <c r="G1200" s="110">
        <v>2</v>
      </c>
      <c r="H1200" s="110">
        <v>0</v>
      </c>
      <c r="I1200" s="110">
        <v>0</v>
      </c>
      <c r="J1200" s="110">
        <v>0</v>
      </c>
      <c r="K1200" s="110">
        <v>1</v>
      </c>
      <c r="L1200" s="110">
        <v>0</v>
      </c>
      <c r="M1200" s="110">
        <v>0</v>
      </c>
      <c r="N1200" s="110">
        <v>1</v>
      </c>
      <c r="O1200" s="110">
        <v>0</v>
      </c>
      <c r="P1200" s="110">
        <v>0</v>
      </c>
      <c r="Q1200" s="111">
        <v>4</v>
      </c>
      <c r="R1200" s="110">
        <v>0</v>
      </c>
      <c r="S1200" s="110">
        <v>0</v>
      </c>
      <c r="T1200" s="110">
        <v>0</v>
      </c>
      <c r="U1200" s="110">
        <v>3</v>
      </c>
      <c r="V1200" s="110">
        <v>0</v>
      </c>
      <c r="W1200" s="110">
        <v>0</v>
      </c>
      <c r="X1200" s="110">
        <v>0</v>
      </c>
      <c r="Y1200" s="110">
        <v>0</v>
      </c>
      <c r="Z1200" s="110">
        <v>0</v>
      </c>
      <c r="AA1200" s="110">
        <v>1</v>
      </c>
      <c r="AB1200" s="110">
        <v>0</v>
      </c>
      <c r="AC1200" s="110">
        <v>0</v>
      </c>
      <c r="AD1200" s="110">
        <v>0</v>
      </c>
      <c r="AE1200" s="110">
        <v>0</v>
      </c>
      <c r="AF1200" s="110">
        <v>1</v>
      </c>
      <c r="AG1200" s="110">
        <v>1</v>
      </c>
    </row>
    <row r="1201" spans="2:33" ht="15">
      <c r="B1201" s="110"/>
      <c r="C1201" s="110"/>
      <c r="D1201" s="110">
        <v>2019</v>
      </c>
      <c r="E1201" s="110">
        <v>0</v>
      </c>
      <c r="F1201" s="110">
        <v>0</v>
      </c>
      <c r="G1201" s="110">
        <v>1</v>
      </c>
      <c r="H1201" s="110">
        <v>0</v>
      </c>
      <c r="I1201" s="110">
        <v>0</v>
      </c>
      <c r="J1201" s="110">
        <v>0</v>
      </c>
      <c r="K1201" s="110">
        <v>1</v>
      </c>
      <c r="L1201" s="110">
        <v>0</v>
      </c>
      <c r="M1201" s="110">
        <v>0</v>
      </c>
      <c r="N1201" s="110">
        <v>0</v>
      </c>
      <c r="O1201" s="110">
        <v>0</v>
      </c>
      <c r="P1201" s="110">
        <v>0</v>
      </c>
      <c r="Q1201" s="110">
        <v>0</v>
      </c>
      <c r="R1201" s="110">
        <v>0</v>
      </c>
      <c r="S1201" s="110">
        <v>1</v>
      </c>
      <c r="T1201" s="110">
        <v>0</v>
      </c>
      <c r="U1201" s="110">
        <v>0</v>
      </c>
      <c r="V1201" s="110">
        <v>0</v>
      </c>
      <c r="W1201" s="110">
        <v>0</v>
      </c>
      <c r="X1201" s="110">
        <v>0</v>
      </c>
      <c r="Y1201" s="110">
        <v>0</v>
      </c>
      <c r="Z1201" s="110">
        <v>0</v>
      </c>
      <c r="AA1201" s="110">
        <v>0</v>
      </c>
      <c r="AB1201" s="110">
        <v>0</v>
      </c>
      <c r="AC1201" s="110">
        <v>3</v>
      </c>
      <c r="AD1201" s="110">
        <v>0</v>
      </c>
      <c r="AE1201" s="110">
        <v>0</v>
      </c>
      <c r="AF1201" s="110">
        <v>0</v>
      </c>
      <c r="AG1201" s="110">
        <v>0</v>
      </c>
    </row>
    <row r="1202" spans="2:33" ht="15">
      <c r="B1202" s="110"/>
      <c r="C1202" s="110"/>
      <c r="D1202" s="110">
        <v>2020</v>
      </c>
      <c r="E1202" s="110"/>
      <c r="F1202" s="110"/>
      <c r="G1202" s="110"/>
      <c r="H1202" s="110"/>
      <c r="I1202" s="110"/>
      <c r="J1202" s="110"/>
      <c r="K1202" s="110"/>
      <c r="L1202" s="110"/>
      <c r="M1202" s="110"/>
      <c r="N1202" s="110"/>
      <c r="O1202" s="110"/>
      <c r="P1202" s="110"/>
      <c r="Q1202" s="110"/>
      <c r="R1202" s="110"/>
      <c r="S1202" s="110"/>
      <c r="T1202" s="110"/>
      <c r="U1202" s="110"/>
      <c r="V1202" s="110"/>
      <c r="W1202" s="110"/>
      <c r="X1202" s="110"/>
      <c r="Y1202" s="110"/>
      <c r="Z1202" s="110"/>
      <c r="AA1202" s="110"/>
      <c r="AB1202" s="110"/>
      <c r="AC1202" s="110"/>
      <c r="AD1202" s="110"/>
      <c r="AE1202" s="110"/>
      <c r="AF1202" s="110"/>
      <c r="AG1202" s="110"/>
    </row>
    <row r="1203" spans="2:33" ht="15">
      <c r="B1203" s="109" t="s">
        <v>340</v>
      </c>
      <c r="C1203" s="109" t="s">
        <v>502</v>
      </c>
      <c r="D1203" s="109">
        <v>2006</v>
      </c>
      <c r="E1203" s="109"/>
      <c r="F1203" s="109"/>
      <c r="G1203" s="109"/>
      <c r="H1203" s="109"/>
      <c r="I1203" s="109"/>
      <c r="J1203" s="109"/>
      <c r="K1203" s="109"/>
      <c r="L1203" s="109"/>
      <c r="M1203" s="109"/>
      <c r="N1203" s="109"/>
      <c r="O1203" s="109"/>
      <c r="P1203" s="109"/>
      <c r="Q1203" s="109"/>
      <c r="R1203" s="109"/>
      <c r="S1203" s="109"/>
      <c r="T1203" s="109"/>
      <c r="U1203" s="109"/>
      <c r="V1203" s="109"/>
      <c r="W1203" s="109"/>
      <c r="X1203" s="109"/>
      <c r="Y1203" s="109"/>
      <c r="Z1203" s="109"/>
      <c r="AA1203" s="109"/>
      <c r="AB1203" s="109"/>
      <c r="AC1203" s="109"/>
      <c r="AD1203" s="109"/>
      <c r="AE1203" s="109"/>
      <c r="AF1203" s="109"/>
      <c r="AG1203" s="109"/>
    </row>
    <row r="1204" spans="2:33" ht="15">
      <c r="B1204" s="109"/>
      <c r="C1204" s="109"/>
      <c r="D1204" s="109">
        <v>2007</v>
      </c>
      <c r="E1204" s="109"/>
      <c r="F1204" s="109"/>
      <c r="G1204" s="109"/>
      <c r="H1204" s="109"/>
      <c r="I1204" s="109"/>
      <c r="J1204" s="109"/>
      <c r="K1204" s="109"/>
      <c r="L1204" s="109"/>
      <c r="M1204" s="109"/>
      <c r="N1204" s="109"/>
      <c r="O1204" s="109"/>
      <c r="P1204" s="109"/>
      <c r="Q1204" s="109"/>
      <c r="R1204" s="109"/>
      <c r="S1204" s="109"/>
      <c r="T1204" s="109"/>
      <c r="U1204" s="109"/>
      <c r="V1204" s="109"/>
      <c r="W1204" s="109"/>
      <c r="X1204" s="109"/>
      <c r="Y1204" s="109"/>
      <c r="Z1204" s="109"/>
      <c r="AA1204" s="109"/>
      <c r="AB1204" s="109"/>
      <c r="AC1204" s="109"/>
      <c r="AD1204" s="109"/>
      <c r="AE1204" s="109"/>
      <c r="AF1204" s="109"/>
      <c r="AG1204" s="109"/>
    </row>
    <row r="1205" spans="2:33" ht="15">
      <c r="B1205" s="109"/>
      <c r="C1205" s="109"/>
      <c r="D1205" s="109">
        <v>2008</v>
      </c>
      <c r="E1205" s="109"/>
      <c r="F1205" s="109"/>
      <c r="G1205" s="109"/>
      <c r="H1205" s="109"/>
      <c r="I1205" s="109"/>
      <c r="J1205" s="109"/>
      <c r="K1205" s="109"/>
      <c r="L1205" s="109"/>
      <c r="M1205" s="109"/>
      <c r="N1205" s="109"/>
      <c r="O1205" s="109"/>
      <c r="P1205" s="109"/>
      <c r="Q1205" s="109"/>
      <c r="R1205" s="109"/>
      <c r="S1205" s="109"/>
      <c r="T1205" s="109"/>
      <c r="U1205" s="109"/>
      <c r="V1205" s="109"/>
      <c r="W1205" s="109"/>
      <c r="X1205" s="109"/>
      <c r="Y1205" s="109"/>
      <c r="Z1205" s="109"/>
      <c r="AA1205" s="109"/>
      <c r="AB1205" s="109"/>
      <c r="AC1205" s="109"/>
      <c r="AD1205" s="109"/>
      <c r="AE1205" s="109"/>
      <c r="AF1205" s="109"/>
      <c r="AG1205" s="109"/>
    </row>
    <row r="1206" spans="2:33" ht="15">
      <c r="B1206" s="109"/>
      <c r="C1206" s="109"/>
      <c r="D1206" s="109">
        <v>2009</v>
      </c>
      <c r="E1206" s="109"/>
      <c r="F1206" s="109"/>
      <c r="G1206" s="109"/>
      <c r="H1206" s="109"/>
      <c r="I1206" s="109"/>
      <c r="J1206" s="109"/>
      <c r="K1206" s="109"/>
      <c r="L1206" s="109"/>
      <c r="M1206" s="109"/>
      <c r="N1206" s="109"/>
      <c r="O1206" s="109"/>
      <c r="P1206" s="109"/>
      <c r="Q1206" s="109"/>
      <c r="R1206" s="109"/>
      <c r="S1206" s="109"/>
      <c r="T1206" s="109"/>
      <c r="U1206" s="109"/>
      <c r="V1206" s="109"/>
      <c r="W1206" s="109"/>
      <c r="X1206" s="109"/>
      <c r="Y1206" s="109"/>
      <c r="Z1206" s="109"/>
      <c r="AA1206" s="109"/>
      <c r="AB1206" s="109"/>
      <c r="AC1206" s="109"/>
      <c r="AD1206" s="109"/>
      <c r="AE1206" s="109"/>
      <c r="AF1206" s="109"/>
      <c r="AG1206" s="109"/>
    </row>
    <row r="1207" spans="2:33" ht="15">
      <c r="B1207" s="109"/>
      <c r="C1207" s="109"/>
      <c r="D1207" s="109">
        <v>2010</v>
      </c>
      <c r="E1207" s="109"/>
      <c r="F1207" s="109"/>
      <c r="G1207" s="109"/>
      <c r="H1207" s="109"/>
      <c r="I1207" s="109"/>
      <c r="J1207" s="109"/>
      <c r="K1207" s="109"/>
      <c r="L1207" s="109"/>
      <c r="M1207" s="109"/>
      <c r="N1207" s="109"/>
      <c r="O1207" s="109"/>
      <c r="P1207" s="109"/>
      <c r="Q1207" s="109"/>
      <c r="R1207" s="109"/>
      <c r="S1207" s="109"/>
      <c r="T1207" s="109"/>
      <c r="U1207" s="109"/>
      <c r="V1207" s="109"/>
      <c r="W1207" s="109"/>
      <c r="X1207" s="109"/>
      <c r="Y1207" s="109"/>
      <c r="Z1207" s="109"/>
      <c r="AA1207" s="109"/>
      <c r="AB1207" s="109"/>
      <c r="AC1207" s="109"/>
      <c r="AD1207" s="109"/>
      <c r="AE1207" s="109"/>
      <c r="AF1207" s="109"/>
      <c r="AG1207" s="109"/>
    </row>
    <row r="1208" spans="2:33" ht="15">
      <c r="B1208" s="109"/>
      <c r="C1208" s="109"/>
      <c r="D1208" s="109">
        <v>2011</v>
      </c>
      <c r="E1208" s="109"/>
      <c r="F1208" s="109"/>
      <c r="G1208" s="109"/>
      <c r="H1208" s="109"/>
      <c r="I1208" s="109"/>
      <c r="J1208" s="109"/>
      <c r="K1208" s="109"/>
      <c r="L1208" s="109"/>
      <c r="M1208" s="109"/>
      <c r="N1208" s="109"/>
      <c r="O1208" s="109"/>
      <c r="P1208" s="109"/>
      <c r="Q1208" s="109"/>
      <c r="R1208" s="109"/>
      <c r="S1208" s="109"/>
      <c r="T1208" s="109"/>
      <c r="U1208" s="109"/>
      <c r="V1208" s="109"/>
      <c r="W1208" s="109"/>
      <c r="X1208" s="109"/>
      <c r="Y1208" s="109"/>
      <c r="Z1208" s="109"/>
      <c r="AA1208" s="109"/>
      <c r="AB1208" s="109"/>
      <c r="AC1208" s="109"/>
      <c r="AD1208" s="109"/>
      <c r="AE1208" s="109"/>
      <c r="AF1208" s="109"/>
      <c r="AG1208" s="109"/>
    </row>
    <row r="1209" spans="2:33" ht="15">
      <c r="B1209" s="109"/>
      <c r="C1209" s="109"/>
      <c r="D1209" s="109">
        <v>2012</v>
      </c>
      <c r="E1209" s="109"/>
      <c r="F1209" s="109"/>
      <c r="G1209" s="109"/>
      <c r="H1209" s="109"/>
      <c r="I1209" s="109"/>
      <c r="J1209" s="109"/>
      <c r="K1209" s="109"/>
      <c r="L1209" s="109"/>
      <c r="M1209" s="109"/>
      <c r="N1209" s="109"/>
      <c r="O1209" s="109"/>
      <c r="P1209" s="109"/>
      <c r="Q1209" s="109"/>
      <c r="R1209" s="109"/>
      <c r="S1209" s="109"/>
      <c r="T1209" s="109"/>
      <c r="U1209" s="109"/>
      <c r="V1209" s="109"/>
      <c r="W1209" s="109"/>
      <c r="X1209" s="109"/>
      <c r="Y1209" s="109"/>
      <c r="Z1209" s="109"/>
      <c r="AA1209" s="109"/>
      <c r="AB1209" s="109"/>
      <c r="AC1209" s="109"/>
      <c r="AD1209" s="109"/>
      <c r="AE1209" s="109"/>
      <c r="AF1209" s="109"/>
      <c r="AG1209" s="109"/>
    </row>
    <row r="1210" spans="2:33" ht="15">
      <c r="B1210" s="109"/>
      <c r="C1210" s="109"/>
      <c r="D1210" s="109">
        <v>2013</v>
      </c>
      <c r="E1210" s="109"/>
      <c r="F1210" s="109"/>
      <c r="G1210" s="109"/>
      <c r="H1210" s="109"/>
      <c r="I1210" s="109"/>
      <c r="J1210" s="109"/>
      <c r="K1210" s="109"/>
      <c r="L1210" s="109"/>
      <c r="M1210" s="109"/>
      <c r="N1210" s="109"/>
      <c r="O1210" s="109"/>
      <c r="P1210" s="109"/>
      <c r="Q1210" s="109"/>
      <c r="R1210" s="109"/>
      <c r="S1210" s="109"/>
      <c r="T1210" s="109"/>
      <c r="U1210" s="109"/>
      <c r="V1210" s="109"/>
      <c r="W1210" s="109"/>
      <c r="X1210" s="109"/>
      <c r="Y1210" s="109"/>
      <c r="Z1210" s="109"/>
      <c r="AA1210" s="109"/>
      <c r="AB1210" s="109"/>
      <c r="AC1210" s="109"/>
      <c r="AD1210" s="109"/>
      <c r="AE1210" s="109"/>
      <c r="AF1210" s="109"/>
      <c r="AG1210" s="109"/>
    </row>
    <row r="1211" spans="2:33" ht="15">
      <c r="B1211" s="109"/>
      <c r="C1211" s="109"/>
      <c r="D1211" s="109">
        <v>2014</v>
      </c>
      <c r="E1211" s="109">
        <v>0</v>
      </c>
      <c r="F1211" s="109">
        <v>0</v>
      </c>
      <c r="G1211" s="109"/>
      <c r="H1211" s="109">
        <v>0</v>
      </c>
      <c r="I1211" s="109"/>
      <c r="J1211" s="109"/>
      <c r="K1211" s="109"/>
      <c r="L1211" s="109"/>
      <c r="M1211" s="109"/>
      <c r="N1211" s="109"/>
      <c r="O1211" s="109">
        <v>0</v>
      </c>
      <c r="P1211" s="109">
        <v>0</v>
      </c>
      <c r="Q1211" s="109"/>
      <c r="R1211" s="109">
        <v>0</v>
      </c>
      <c r="S1211" s="109"/>
      <c r="T1211" s="109">
        <v>0</v>
      </c>
      <c r="U1211" s="109"/>
      <c r="V1211" s="109"/>
      <c r="W1211" s="109">
        <v>0</v>
      </c>
      <c r="X1211" s="109"/>
      <c r="Y1211" s="109">
        <v>0</v>
      </c>
      <c r="Z1211" s="109">
        <v>0</v>
      </c>
      <c r="AA1211" s="109"/>
      <c r="AB1211" s="109">
        <v>0</v>
      </c>
      <c r="AC1211" s="109">
        <v>1</v>
      </c>
      <c r="AD1211" s="109">
        <v>0</v>
      </c>
      <c r="AE1211" s="109"/>
      <c r="AF1211" s="109"/>
      <c r="AG1211" s="109">
        <v>0</v>
      </c>
    </row>
    <row r="1212" spans="2:33" ht="15">
      <c r="B1212" s="109"/>
      <c r="C1212" s="109"/>
      <c r="D1212" s="109">
        <v>2015</v>
      </c>
      <c r="E1212" s="109">
        <v>2</v>
      </c>
      <c r="F1212" s="109">
        <v>0</v>
      </c>
      <c r="G1212" s="109">
        <v>0</v>
      </c>
      <c r="H1212" s="109">
        <v>2</v>
      </c>
      <c r="I1212" s="109">
        <v>0</v>
      </c>
      <c r="J1212" s="109">
        <v>1</v>
      </c>
      <c r="K1212" s="109">
        <v>0</v>
      </c>
      <c r="L1212" s="109">
        <v>0</v>
      </c>
      <c r="M1212" s="109">
        <v>0</v>
      </c>
      <c r="N1212" s="109">
        <v>0</v>
      </c>
      <c r="O1212" s="109">
        <v>0</v>
      </c>
      <c r="P1212" s="109">
        <v>0</v>
      </c>
      <c r="Q1212" s="109">
        <v>0</v>
      </c>
      <c r="R1212" s="109">
        <v>0</v>
      </c>
      <c r="S1212" s="109">
        <v>1</v>
      </c>
      <c r="T1212" s="109">
        <v>0</v>
      </c>
      <c r="U1212" s="109">
        <v>0</v>
      </c>
      <c r="V1212" s="109">
        <v>0</v>
      </c>
      <c r="W1212" s="109">
        <v>0</v>
      </c>
      <c r="X1212" s="109">
        <v>0</v>
      </c>
      <c r="Y1212" s="109">
        <v>0</v>
      </c>
      <c r="Z1212" s="109">
        <v>0</v>
      </c>
      <c r="AA1212" s="109">
        <v>0</v>
      </c>
      <c r="AB1212" s="109">
        <v>0</v>
      </c>
      <c r="AC1212" s="112">
        <v>4</v>
      </c>
      <c r="AD1212" s="109">
        <v>0</v>
      </c>
      <c r="AE1212" s="109">
        <v>0</v>
      </c>
      <c r="AF1212" s="109">
        <v>0</v>
      </c>
      <c r="AG1212" s="109">
        <v>0</v>
      </c>
    </row>
    <row r="1213" spans="2:33" ht="15">
      <c r="B1213" s="109"/>
      <c r="C1213" s="109"/>
      <c r="D1213" s="109">
        <v>2016</v>
      </c>
      <c r="E1213" s="109">
        <v>0</v>
      </c>
      <c r="F1213" s="109">
        <v>0</v>
      </c>
      <c r="G1213" s="109">
        <v>0</v>
      </c>
      <c r="H1213" s="109">
        <v>0</v>
      </c>
      <c r="I1213" s="109">
        <v>0</v>
      </c>
      <c r="J1213" s="109">
        <v>0</v>
      </c>
      <c r="K1213" s="109">
        <v>0</v>
      </c>
      <c r="L1213" s="109">
        <v>0</v>
      </c>
      <c r="M1213" s="109">
        <v>0</v>
      </c>
      <c r="N1213" s="109">
        <v>0</v>
      </c>
      <c r="O1213" s="109">
        <v>0</v>
      </c>
      <c r="P1213" s="109">
        <v>1</v>
      </c>
      <c r="Q1213" s="109">
        <v>0</v>
      </c>
      <c r="R1213" s="109">
        <v>0</v>
      </c>
      <c r="S1213" s="109">
        <v>1</v>
      </c>
      <c r="T1213" s="109">
        <v>0</v>
      </c>
      <c r="U1213" s="109">
        <v>2</v>
      </c>
      <c r="V1213" s="109">
        <v>0</v>
      </c>
      <c r="W1213" s="109">
        <v>0</v>
      </c>
      <c r="X1213" s="109">
        <v>0</v>
      </c>
      <c r="Y1213" s="109">
        <v>0</v>
      </c>
      <c r="Z1213" s="109">
        <v>0</v>
      </c>
      <c r="AA1213" s="109">
        <v>0</v>
      </c>
      <c r="AB1213" s="109">
        <v>0</v>
      </c>
      <c r="AC1213" s="109">
        <v>0</v>
      </c>
      <c r="AD1213" s="109">
        <v>0</v>
      </c>
      <c r="AE1213" s="109">
        <v>0</v>
      </c>
      <c r="AF1213" s="109">
        <v>0</v>
      </c>
      <c r="AG1213" s="109">
        <v>0</v>
      </c>
    </row>
    <row r="1214" spans="2:33" ht="15">
      <c r="B1214" s="109"/>
      <c r="C1214" s="109"/>
      <c r="D1214" s="109">
        <v>2017</v>
      </c>
      <c r="E1214" s="109">
        <v>1</v>
      </c>
      <c r="F1214" s="109">
        <v>1</v>
      </c>
      <c r="G1214" s="109">
        <v>0</v>
      </c>
      <c r="H1214" s="109">
        <v>0</v>
      </c>
      <c r="I1214" s="109">
        <v>0</v>
      </c>
      <c r="J1214" s="109">
        <v>1</v>
      </c>
      <c r="K1214" s="109">
        <v>2</v>
      </c>
      <c r="L1214" s="109">
        <v>0</v>
      </c>
      <c r="M1214" s="109">
        <v>0</v>
      </c>
      <c r="N1214" s="109">
        <v>0</v>
      </c>
      <c r="O1214" s="109">
        <v>0</v>
      </c>
      <c r="P1214" s="109">
        <v>0</v>
      </c>
      <c r="Q1214" s="109">
        <v>0</v>
      </c>
      <c r="R1214" s="109">
        <v>0</v>
      </c>
      <c r="S1214" s="109">
        <v>0</v>
      </c>
      <c r="T1214" s="109">
        <v>0</v>
      </c>
      <c r="U1214" s="109">
        <v>0</v>
      </c>
      <c r="V1214" s="109">
        <v>0</v>
      </c>
      <c r="W1214" s="109">
        <v>1</v>
      </c>
      <c r="X1214" s="109">
        <v>0</v>
      </c>
      <c r="Y1214" s="109">
        <v>0</v>
      </c>
      <c r="Z1214" s="109">
        <v>0</v>
      </c>
      <c r="AA1214" s="109">
        <v>1</v>
      </c>
      <c r="AB1214" s="109">
        <v>0</v>
      </c>
      <c r="AC1214" s="109">
        <v>0</v>
      </c>
      <c r="AD1214" s="109">
        <v>0</v>
      </c>
      <c r="AE1214" s="109">
        <v>0</v>
      </c>
      <c r="AF1214" s="109">
        <v>1</v>
      </c>
      <c r="AG1214" s="109">
        <v>0</v>
      </c>
    </row>
    <row r="1215" spans="2:33" ht="15">
      <c r="B1215" s="109"/>
      <c r="C1215" s="109"/>
      <c r="D1215" s="109">
        <v>2018</v>
      </c>
      <c r="E1215" s="109">
        <v>3</v>
      </c>
      <c r="F1215" s="109">
        <v>0</v>
      </c>
      <c r="G1215" s="109">
        <v>0</v>
      </c>
      <c r="H1215" s="109">
        <v>0</v>
      </c>
      <c r="I1215" s="109">
        <v>0</v>
      </c>
      <c r="J1215" s="109">
        <v>0</v>
      </c>
      <c r="K1215" s="109">
        <v>0</v>
      </c>
      <c r="L1215" s="109">
        <v>0</v>
      </c>
      <c r="M1215" s="109">
        <v>0</v>
      </c>
      <c r="N1215" s="109">
        <v>0</v>
      </c>
      <c r="O1215" s="109">
        <v>0</v>
      </c>
      <c r="P1215" s="109">
        <v>0</v>
      </c>
      <c r="Q1215" s="109">
        <v>2</v>
      </c>
      <c r="R1215" s="109">
        <v>0</v>
      </c>
      <c r="S1215" s="109">
        <v>0</v>
      </c>
      <c r="T1215" s="109">
        <v>0</v>
      </c>
      <c r="U1215" s="109">
        <v>3</v>
      </c>
      <c r="V1215" s="109">
        <v>0</v>
      </c>
      <c r="W1215" s="109">
        <v>0</v>
      </c>
      <c r="X1215" s="109">
        <v>0</v>
      </c>
      <c r="Y1215" s="109">
        <v>0</v>
      </c>
      <c r="Z1215" s="109">
        <v>0</v>
      </c>
      <c r="AA1215" s="109">
        <v>0</v>
      </c>
      <c r="AB1215" s="109">
        <v>0</v>
      </c>
      <c r="AC1215" s="109">
        <v>0</v>
      </c>
      <c r="AD1215" s="109">
        <v>0</v>
      </c>
      <c r="AE1215" s="109">
        <v>0</v>
      </c>
      <c r="AF1215" s="109">
        <v>1</v>
      </c>
      <c r="AG1215" s="109">
        <v>1</v>
      </c>
    </row>
    <row r="1216" spans="2:33" ht="15">
      <c r="B1216" s="109"/>
      <c r="C1216" s="109"/>
      <c r="D1216" s="109">
        <v>2019</v>
      </c>
      <c r="E1216" s="109">
        <v>0</v>
      </c>
      <c r="F1216" s="109">
        <v>0</v>
      </c>
      <c r="G1216" s="109">
        <v>1</v>
      </c>
      <c r="H1216" s="109">
        <v>0</v>
      </c>
      <c r="I1216" s="109">
        <v>0</v>
      </c>
      <c r="J1216" s="109">
        <v>0</v>
      </c>
      <c r="K1216" s="109">
        <v>1</v>
      </c>
      <c r="L1216" s="109">
        <v>0</v>
      </c>
      <c r="M1216" s="109">
        <v>0</v>
      </c>
      <c r="N1216" s="109">
        <v>0</v>
      </c>
      <c r="O1216" s="109">
        <v>0</v>
      </c>
      <c r="P1216" s="109">
        <v>0</v>
      </c>
      <c r="Q1216" s="109">
        <v>0</v>
      </c>
      <c r="R1216" s="109">
        <v>0</v>
      </c>
      <c r="S1216" s="109">
        <v>0</v>
      </c>
      <c r="T1216" s="109">
        <v>0</v>
      </c>
      <c r="U1216" s="109">
        <v>0</v>
      </c>
      <c r="V1216" s="109">
        <v>0</v>
      </c>
      <c r="W1216" s="109">
        <v>0</v>
      </c>
      <c r="X1216" s="109">
        <v>0</v>
      </c>
      <c r="Y1216" s="109">
        <v>0</v>
      </c>
      <c r="Z1216" s="109">
        <v>0</v>
      </c>
      <c r="AA1216" s="109">
        <v>0</v>
      </c>
      <c r="AB1216" s="109">
        <v>0</v>
      </c>
      <c r="AC1216" s="109">
        <v>3</v>
      </c>
      <c r="AD1216" s="109">
        <v>0</v>
      </c>
      <c r="AE1216" s="109">
        <v>0</v>
      </c>
      <c r="AF1216" s="109">
        <v>0</v>
      </c>
      <c r="AG1216" s="109">
        <v>0</v>
      </c>
    </row>
    <row r="1217" spans="2:33" ht="15">
      <c r="B1217" s="109"/>
      <c r="C1217" s="109"/>
      <c r="D1217" s="109">
        <v>2020</v>
      </c>
      <c r="E1217" s="109"/>
      <c r="F1217" s="109"/>
      <c r="G1217" s="109"/>
      <c r="H1217" s="109"/>
      <c r="I1217" s="109"/>
      <c r="J1217" s="109"/>
      <c r="K1217" s="109"/>
      <c r="L1217" s="109"/>
      <c r="M1217" s="109"/>
      <c r="N1217" s="109"/>
      <c r="O1217" s="109"/>
      <c r="P1217" s="109"/>
      <c r="Q1217" s="109"/>
      <c r="R1217" s="109"/>
      <c r="S1217" s="109"/>
      <c r="T1217" s="109"/>
      <c r="U1217" s="109"/>
      <c r="V1217" s="109"/>
      <c r="W1217" s="109"/>
      <c r="X1217" s="109"/>
      <c r="Y1217" s="109"/>
      <c r="Z1217" s="109"/>
      <c r="AA1217" s="109"/>
      <c r="AB1217" s="109"/>
      <c r="AC1217" s="109"/>
      <c r="AD1217" s="109"/>
      <c r="AE1217" s="109"/>
      <c r="AF1217" s="109"/>
      <c r="AG1217" s="109"/>
    </row>
    <row r="1218" spans="2:33" ht="15">
      <c r="B1218" s="110" t="s">
        <v>341</v>
      </c>
      <c r="C1218" s="110" t="s">
        <v>503</v>
      </c>
      <c r="D1218" s="110">
        <v>2006</v>
      </c>
      <c r="E1218" s="110"/>
      <c r="F1218" s="110"/>
      <c r="G1218" s="110"/>
      <c r="H1218" s="110"/>
      <c r="I1218" s="110"/>
      <c r="J1218" s="110"/>
      <c r="K1218" s="110"/>
      <c r="L1218" s="110"/>
      <c r="M1218" s="110"/>
      <c r="N1218" s="110"/>
      <c r="O1218" s="110"/>
      <c r="P1218" s="110"/>
      <c r="Q1218" s="110"/>
      <c r="R1218" s="110"/>
      <c r="S1218" s="110"/>
      <c r="T1218" s="110"/>
      <c r="U1218" s="110"/>
      <c r="V1218" s="110"/>
      <c r="W1218" s="110"/>
      <c r="X1218" s="110"/>
      <c r="Y1218" s="110"/>
      <c r="Z1218" s="110"/>
      <c r="AA1218" s="110"/>
      <c r="AB1218" s="110"/>
      <c r="AC1218" s="110"/>
      <c r="AD1218" s="110"/>
      <c r="AE1218" s="110"/>
      <c r="AF1218" s="110"/>
      <c r="AG1218" s="110"/>
    </row>
    <row r="1219" spans="2:33" ht="15">
      <c r="B1219" s="110"/>
      <c r="C1219" s="110"/>
      <c r="D1219" s="110">
        <v>2007</v>
      </c>
      <c r="E1219" s="110"/>
      <c r="F1219" s="110"/>
      <c r="G1219" s="110"/>
      <c r="H1219" s="110"/>
      <c r="I1219" s="110"/>
      <c r="J1219" s="110"/>
      <c r="K1219" s="110"/>
      <c r="L1219" s="110"/>
      <c r="M1219" s="110"/>
      <c r="N1219" s="110"/>
      <c r="O1219" s="110"/>
      <c r="P1219" s="110"/>
      <c r="Q1219" s="110"/>
      <c r="R1219" s="110"/>
      <c r="S1219" s="110"/>
      <c r="T1219" s="110"/>
      <c r="U1219" s="110"/>
      <c r="V1219" s="110"/>
      <c r="W1219" s="110"/>
      <c r="X1219" s="110"/>
      <c r="Y1219" s="110"/>
      <c r="Z1219" s="110"/>
      <c r="AA1219" s="110"/>
      <c r="AB1219" s="110"/>
      <c r="AC1219" s="110"/>
      <c r="AD1219" s="110"/>
      <c r="AE1219" s="110"/>
      <c r="AF1219" s="110"/>
      <c r="AG1219" s="110"/>
    </row>
    <row r="1220" spans="2:33" ht="15">
      <c r="B1220" s="110"/>
      <c r="C1220" s="110"/>
      <c r="D1220" s="110">
        <v>2008</v>
      </c>
      <c r="E1220" s="110"/>
      <c r="F1220" s="110"/>
      <c r="G1220" s="110"/>
      <c r="H1220" s="110"/>
      <c r="I1220" s="110"/>
      <c r="J1220" s="110"/>
      <c r="K1220" s="110"/>
      <c r="L1220" s="110"/>
      <c r="M1220" s="110"/>
      <c r="N1220" s="110"/>
      <c r="O1220" s="110"/>
      <c r="P1220" s="110"/>
      <c r="Q1220" s="110"/>
      <c r="R1220" s="110"/>
      <c r="S1220" s="110"/>
      <c r="T1220" s="110"/>
      <c r="U1220" s="110"/>
      <c r="V1220" s="110"/>
      <c r="W1220" s="110"/>
      <c r="X1220" s="110"/>
      <c r="Y1220" s="110"/>
      <c r="Z1220" s="110"/>
      <c r="AA1220" s="110"/>
      <c r="AB1220" s="110"/>
      <c r="AC1220" s="110"/>
      <c r="AD1220" s="110"/>
      <c r="AE1220" s="110"/>
      <c r="AF1220" s="110"/>
      <c r="AG1220" s="110"/>
    </row>
    <row r="1221" spans="2:33" ht="15">
      <c r="B1221" s="110"/>
      <c r="C1221" s="110"/>
      <c r="D1221" s="110">
        <v>2009</v>
      </c>
      <c r="E1221" s="110"/>
      <c r="F1221" s="110"/>
      <c r="G1221" s="110"/>
      <c r="H1221" s="110"/>
      <c r="I1221" s="110"/>
      <c r="J1221" s="110"/>
      <c r="K1221" s="110"/>
      <c r="L1221" s="110"/>
      <c r="M1221" s="110"/>
      <c r="N1221" s="110"/>
      <c r="O1221" s="110"/>
      <c r="P1221" s="110"/>
      <c r="Q1221" s="110"/>
      <c r="R1221" s="110"/>
      <c r="S1221" s="110"/>
      <c r="T1221" s="110"/>
      <c r="U1221" s="110"/>
      <c r="V1221" s="110"/>
      <c r="W1221" s="110"/>
      <c r="X1221" s="110"/>
      <c r="Y1221" s="110"/>
      <c r="Z1221" s="110"/>
      <c r="AA1221" s="110"/>
      <c r="AB1221" s="110"/>
      <c r="AC1221" s="110"/>
      <c r="AD1221" s="110"/>
      <c r="AE1221" s="110"/>
      <c r="AF1221" s="110"/>
      <c r="AG1221" s="110"/>
    </row>
    <row r="1222" spans="2:33" ht="15">
      <c r="B1222" s="110"/>
      <c r="C1222" s="110"/>
      <c r="D1222" s="110">
        <v>2010</v>
      </c>
      <c r="E1222" s="110"/>
      <c r="F1222" s="110"/>
      <c r="G1222" s="110"/>
      <c r="H1222" s="110"/>
      <c r="I1222" s="110"/>
      <c r="J1222" s="110"/>
      <c r="K1222" s="110"/>
      <c r="L1222" s="110"/>
      <c r="M1222" s="110"/>
      <c r="N1222" s="110"/>
      <c r="O1222" s="110"/>
      <c r="P1222" s="110"/>
      <c r="Q1222" s="110"/>
      <c r="R1222" s="110"/>
      <c r="S1222" s="110"/>
      <c r="T1222" s="110"/>
      <c r="U1222" s="110"/>
      <c r="V1222" s="110"/>
      <c r="W1222" s="110"/>
      <c r="X1222" s="110"/>
      <c r="Y1222" s="110"/>
      <c r="Z1222" s="110"/>
      <c r="AA1222" s="110"/>
      <c r="AB1222" s="110"/>
      <c r="AC1222" s="110"/>
      <c r="AD1222" s="110"/>
      <c r="AE1222" s="110"/>
      <c r="AF1222" s="110"/>
      <c r="AG1222" s="110"/>
    </row>
    <row r="1223" spans="2:33" ht="15">
      <c r="B1223" s="110"/>
      <c r="C1223" s="110"/>
      <c r="D1223" s="110">
        <v>2011</v>
      </c>
      <c r="E1223" s="110"/>
      <c r="F1223" s="110"/>
      <c r="G1223" s="110"/>
      <c r="H1223" s="110"/>
      <c r="I1223" s="110"/>
      <c r="J1223" s="110"/>
      <c r="K1223" s="110"/>
      <c r="L1223" s="110"/>
      <c r="M1223" s="110"/>
      <c r="N1223" s="110"/>
      <c r="O1223" s="110"/>
      <c r="P1223" s="110"/>
      <c r="Q1223" s="110"/>
      <c r="R1223" s="110"/>
      <c r="S1223" s="110"/>
      <c r="T1223" s="110"/>
      <c r="U1223" s="110"/>
      <c r="V1223" s="110"/>
      <c r="W1223" s="110"/>
      <c r="X1223" s="110"/>
      <c r="Y1223" s="110"/>
      <c r="Z1223" s="110"/>
      <c r="AA1223" s="110"/>
      <c r="AB1223" s="110"/>
      <c r="AC1223" s="110"/>
      <c r="AD1223" s="110"/>
      <c r="AE1223" s="110"/>
      <c r="AF1223" s="110"/>
      <c r="AG1223" s="110"/>
    </row>
    <row r="1224" spans="2:33" ht="15">
      <c r="B1224" s="110"/>
      <c r="C1224" s="110"/>
      <c r="D1224" s="110">
        <v>2012</v>
      </c>
      <c r="E1224" s="110"/>
      <c r="F1224" s="110"/>
      <c r="G1224" s="110"/>
      <c r="H1224" s="110"/>
      <c r="I1224" s="110"/>
      <c r="J1224" s="110"/>
      <c r="K1224" s="110"/>
      <c r="L1224" s="110"/>
      <c r="M1224" s="110"/>
      <c r="N1224" s="110"/>
      <c r="O1224" s="110"/>
      <c r="P1224" s="110"/>
      <c r="Q1224" s="110"/>
      <c r="R1224" s="110"/>
      <c r="S1224" s="110"/>
      <c r="T1224" s="110"/>
      <c r="U1224" s="110"/>
      <c r="V1224" s="110"/>
      <c r="W1224" s="110"/>
      <c r="X1224" s="110"/>
      <c r="Y1224" s="110"/>
      <c r="Z1224" s="110"/>
      <c r="AA1224" s="110"/>
      <c r="AB1224" s="110"/>
      <c r="AC1224" s="110"/>
      <c r="AD1224" s="110"/>
      <c r="AE1224" s="110"/>
      <c r="AF1224" s="110"/>
      <c r="AG1224" s="110"/>
    </row>
    <row r="1225" spans="2:33" ht="15">
      <c r="B1225" s="110"/>
      <c r="C1225" s="110"/>
      <c r="D1225" s="110">
        <v>2013</v>
      </c>
      <c r="E1225" s="110"/>
      <c r="F1225" s="110"/>
      <c r="G1225" s="110"/>
      <c r="H1225" s="110"/>
      <c r="I1225" s="110"/>
      <c r="J1225" s="110"/>
      <c r="K1225" s="110"/>
      <c r="L1225" s="110"/>
      <c r="M1225" s="110"/>
      <c r="N1225" s="110"/>
      <c r="O1225" s="110"/>
      <c r="P1225" s="110"/>
      <c r="Q1225" s="110"/>
      <c r="R1225" s="110"/>
      <c r="S1225" s="110"/>
      <c r="T1225" s="110"/>
      <c r="U1225" s="110"/>
      <c r="V1225" s="110"/>
      <c r="W1225" s="110"/>
      <c r="X1225" s="110"/>
      <c r="Y1225" s="110"/>
      <c r="Z1225" s="110"/>
      <c r="AA1225" s="110"/>
      <c r="AB1225" s="110"/>
      <c r="AC1225" s="110"/>
      <c r="AD1225" s="110"/>
      <c r="AE1225" s="110"/>
      <c r="AF1225" s="110"/>
      <c r="AG1225" s="110"/>
    </row>
    <row r="1226" spans="2:33" ht="15">
      <c r="B1226" s="110"/>
      <c r="C1226" s="110"/>
      <c r="D1226" s="110">
        <v>2014</v>
      </c>
      <c r="E1226" s="110">
        <v>0</v>
      </c>
      <c r="F1226" s="110">
        <v>0</v>
      </c>
      <c r="G1226" s="110"/>
      <c r="H1226" s="110">
        <v>0</v>
      </c>
      <c r="I1226" s="110"/>
      <c r="J1226" s="110"/>
      <c r="K1226" s="110"/>
      <c r="L1226" s="110"/>
      <c r="M1226" s="110"/>
      <c r="N1226" s="110"/>
      <c r="O1226" s="110">
        <v>2</v>
      </c>
      <c r="P1226" s="110">
        <v>0</v>
      </c>
      <c r="Q1226" s="110"/>
      <c r="R1226" s="110">
        <v>1</v>
      </c>
      <c r="S1226" s="110"/>
      <c r="T1226" s="110">
        <v>0</v>
      </c>
      <c r="U1226" s="110"/>
      <c r="V1226" s="110"/>
      <c r="W1226" s="110">
        <v>0</v>
      </c>
      <c r="X1226" s="110"/>
      <c r="Y1226" s="110">
        <v>0</v>
      </c>
      <c r="Z1226" s="110">
        <v>0</v>
      </c>
      <c r="AA1226" s="110"/>
      <c r="AB1226" s="110">
        <v>0</v>
      </c>
      <c r="AC1226" s="110">
        <v>0</v>
      </c>
      <c r="AD1226" s="110">
        <v>0</v>
      </c>
      <c r="AE1226" s="110"/>
      <c r="AF1226" s="110"/>
      <c r="AG1226" s="110">
        <v>0</v>
      </c>
    </row>
    <row r="1227" spans="2:33" ht="15">
      <c r="B1227" s="110"/>
      <c r="C1227" s="110"/>
      <c r="D1227" s="110">
        <v>2015</v>
      </c>
      <c r="E1227" s="110">
        <v>0</v>
      </c>
      <c r="F1227" s="110">
        <v>0</v>
      </c>
      <c r="G1227" s="110">
        <v>0</v>
      </c>
      <c r="H1227" s="110">
        <v>0</v>
      </c>
      <c r="I1227" s="110">
        <v>0</v>
      </c>
      <c r="J1227" s="110">
        <v>1</v>
      </c>
      <c r="K1227" s="110">
        <v>0</v>
      </c>
      <c r="L1227" s="110">
        <v>0</v>
      </c>
      <c r="M1227" s="110">
        <v>0</v>
      </c>
      <c r="N1227" s="110">
        <v>0</v>
      </c>
      <c r="O1227" s="110">
        <v>0</v>
      </c>
      <c r="P1227" s="110">
        <v>0</v>
      </c>
      <c r="Q1227" s="110">
        <v>0</v>
      </c>
      <c r="R1227" s="110">
        <v>0</v>
      </c>
      <c r="S1227" s="110">
        <v>0</v>
      </c>
      <c r="T1227" s="110">
        <v>0</v>
      </c>
      <c r="U1227" s="110">
        <v>0</v>
      </c>
      <c r="V1227" s="110">
        <v>0</v>
      </c>
      <c r="W1227" s="110">
        <v>0</v>
      </c>
      <c r="X1227" s="110">
        <v>0</v>
      </c>
      <c r="Y1227" s="110">
        <v>1</v>
      </c>
      <c r="Z1227" s="110">
        <v>0</v>
      </c>
      <c r="AA1227" s="110">
        <v>0</v>
      </c>
      <c r="AB1227" s="110">
        <v>0</v>
      </c>
      <c r="AC1227" s="110">
        <v>0</v>
      </c>
      <c r="AD1227" s="110">
        <v>0</v>
      </c>
      <c r="AE1227" s="110">
        <v>0</v>
      </c>
      <c r="AF1227" s="110">
        <v>0</v>
      </c>
      <c r="AG1227" s="110">
        <v>0</v>
      </c>
    </row>
    <row r="1228" spans="2:33" ht="15">
      <c r="B1228" s="110"/>
      <c r="C1228" s="110"/>
      <c r="D1228" s="110">
        <v>2016</v>
      </c>
      <c r="E1228" s="110">
        <v>0</v>
      </c>
      <c r="F1228" s="110">
        <v>1</v>
      </c>
      <c r="G1228" s="110">
        <v>0</v>
      </c>
      <c r="H1228" s="110">
        <v>0</v>
      </c>
      <c r="I1228" s="110">
        <v>0</v>
      </c>
      <c r="J1228" s="110">
        <v>0</v>
      </c>
      <c r="K1228" s="110">
        <v>1</v>
      </c>
      <c r="L1228" s="110">
        <v>0</v>
      </c>
      <c r="M1228" s="110">
        <v>0</v>
      </c>
      <c r="N1228" s="110">
        <v>0</v>
      </c>
      <c r="O1228" s="110">
        <v>0</v>
      </c>
      <c r="P1228" s="110">
        <v>0</v>
      </c>
      <c r="Q1228" s="110">
        <v>0</v>
      </c>
      <c r="R1228" s="110">
        <v>0</v>
      </c>
      <c r="S1228" s="110">
        <v>0</v>
      </c>
      <c r="T1228" s="110">
        <v>0</v>
      </c>
      <c r="U1228" s="110">
        <v>0</v>
      </c>
      <c r="V1228" s="110">
        <v>0</v>
      </c>
      <c r="W1228" s="110">
        <v>0</v>
      </c>
      <c r="X1228" s="110">
        <v>0</v>
      </c>
      <c r="Y1228" s="110">
        <v>0</v>
      </c>
      <c r="Z1228" s="110">
        <v>0</v>
      </c>
      <c r="AA1228" s="110">
        <v>1</v>
      </c>
      <c r="AB1228" s="110">
        <v>1</v>
      </c>
      <c r="AC1228" s="110">
        <v>0</v>
      </c>
      <c r="AD1228" s="110">
        <v>0</v>
      </c>
      <c r="AE1228" s="110">
        <v>0</v>
      </c>
      <c r="AF1228" s="110">
        <v>0</v>
      </c>
      <c r="AG1228" s="110">
        <v>0</v>
      </c>
    </row>
    <row r="1229" spans="2:33" ht="15">
      <c r="B1229" s="110"/>
      <c r="C1229" s="110"/>
      <c r="D1229" s="110">
        <v>2017</v>
      </c>
      <c r="E1229" s="110">
        <v>0</v>
      </c>
      <c r="F1229" s="110">
        <v>0</v>
      </c>
      <c r="G1229" s="110">
        <v>0</v>
      </c>
      <c r="H1229" s="110">
        <v>0</v>
      </c>
      <c r="I1229" s="110">
        <v>0</v>
      </c>
      <c r="J1229" s="110">
        <v>3</v>
      </c>
      <c r="K1229" s="110">
        <v>3</v>
      </c>
      <c r="L1229" s="110">
        <v>0</v>
      </c>
      <c r="M1229" s="110">
        <v>0</v>
      </c>
      <c r="N1229" s="110">
        <v>0</v>
      </c>
      <c r="O1229" s="110">
        <v>1</v>
      </c>
      <c r="P1229" s="110">
        <v>0</v>
      </c>
      <c r="Q1229" s="110">
        <v>0</v>
      </c>
      <c r="R1229" s="110">
        <v>0</v>
      </c>
      <c r="S1229" s="110">
        <v>0</v>
      </c>
      <c r="T1229" s="110">
        <v>0</v>
      </c>
      <c r="U1229" s="110">
        <v>0</v>
      </c>
      <c r="V1229" s="110">
        <v>0</v>
      </c>
      <c r="W1229" s="110">
        <v>0</v>
      </c>
      <c r="X1229" s="110">
        <v>0</v>
      </c>
      <c r="Y1229" s="110">
        <v>0</v>
      </c>
      <c r="Z1229" s="110">
        <v>0</v>
      </c>
      <c r="AA1229" s="110">
        <v>0</v>
      </c>
      <c r="AB1229" s="110">
        <v>0</v>
      </c>
      <c r="AC1229" s="110">
        <v>0</v>
      </c>
      <c r="AD1229" s="110">
        <v>0</v>
      </c>
      <c r="AE1229" s="110">
        <v>0</v>
      </c>
      <c r="AF1229" s="110">
        <v>0</v>
      </c>
      <c r="AG1229" s="110">
        <v>0</v>
      </c>
    </row>
    <row r="1230" spans="2:33" ht="15">
      <c r="B1230" s="110"/>
      <c r="C1230" s="110"/>
      <c r="D1230" s="110">
        <v>2018</v>
      </c>
      <c r="E1230" s="110">
        <v>0</v>
      </c>
      <c r="F1230" s="110">
        <v>0</v>
      </c>
      <c r="G1230" s="110">
        <v>2</v>
      </c>
      <c r="H1230" s="110">
        <v>0</v>
      </c>
      <c r="I1230" s="110">
        <v>0</v>
      </c>
      <c r="J1230" s="110">
        <v>0</v>
      </c>
      <c r="K1230" s="110">
        <v>1</v>
      </c>
      <c r="L1230" s="110">
        <v>0</v>
      </c>
      <c r="M1230" s="110">
        <v>0</v>
      </c>
      <c r="N1230" s="110">
        <v>1</v>
      </c>
      <c r="O1230" s="110">
        <v>0</v>
      </c>
      <c r="P1230" s="110">
        <v>0</v>
      </c>
      <c r="Q1230" s="110">
        <v>2</v>
      </c>
      <c r="R1230" s="110">
        <v>0</v>
      </c>
      <c r="S1230" s="110">
        <v>0</v>
      </c>
      <c r="T1230" s="110">
        <v>0</v>
      </c>
      <c r="U1230" s="110">
        <v>0</v>
      </c>
      <c r="V1230" s="110">
        <v>0</v>
      </c>
      <c r="W1230" s="110">
        <v>0</v>
      </c>
      <c r="X1230" s="110">
        <v>0</v>
      </c>
      <c r="Y1230" s="110">
        <v>0</v>
      </c>
      <c r="Z1230" s="110">
        <v>0</v>
      </c>
      <c r="AA1230" s="110">
        <v>1</v>
      </c>
      <c r="AB1230" s="110">
        <v>0</v>
      </c>
      <c r="AC1230" s="110">
        <v>0</v>
      </c>
      <c r="AD1230" s="110">
        <v>0</v>
      </c>
      <c r="AE1230" s="110">
        <v>0</v>
      </c>
      <c r="AF1230" s="110">
        <v>0</v>
      </c>
      <c r="AG1230" s="110">
        <v>0</v>
      </c>
    </row>
    <row r="1231" spans="2:33" ht="15">
      <c r="B1231" s="110"/>
      <c r="C1231" s="110"/>
      <c r="D1231" s="110">
        <v>2019</v>
      </c>
      <c r="E1231" s="110">
        <v>0</v>
      </c>
      <c r="F1231" s="110">
        <v>0</v>
      </c>
      <c r="G1231" s="110">
        <v>0</v>
      </c>
      <c r="H1231" s="110">
        <v>0</v>
      </c>
      <c r="I1231" s="110">
        <v>0</v>
      </c>
      <c r="J1231" s="110">
        <v>0</v>
      </c>
      <c r="K1231" s="110">
        <v>0</v>
      </c>
      <c r="L1231" s="110">
        <v>0</v>
      </c>
      <c r="M1231" s="110">
        <v>0</v>
      </c>
      <c r="N1231" s="110">
        <v>0</v>
      </c>
      <c r="O1231" s="110">
        <v>0</v>
      </c>
      <c r="P1231" s="110">
        <v>0</v>
      </c>
      <c r="Q1231" s="110">
        <v>0</v>
      </c>
      <c r="R1231" s="110">
        <v>0</v>
      </c>
      <c r="S1231" s="110">
        <v>1</v>
      </c>
      <c r="T1231" s="110">
        <v>0</v>
      </c>
      <c r="U1231" s="110">
        <v>0</v>
      </c>
      <c r="V1231" s="110">
        <v>0</v>
      </c>
      <c r="W1231" s="110">
        <v>0</v>
      </c>
      <c r="X1231" s="110">
        <v>0</v>
      </c>
      <c r="Y1231" s="110">
        <v>0</v>
      </c>
      <c r="Z1231" s="110">
        <v>0</v>
      </c>
      <c r="AA1231" s="110">
        <v>0</v>
      </c>
      <c r="AB1231" s="110">
        <v>0</v>
      </c>
      <c r="AC1231" s="110">
        <v>0</v>
      </c>
      <c r="AD1231" s="110">
        <v>0</v>
      </c>
      <c r="AE1231" s="110">
        <v>0</v>
      </c>
      <c r="AF1231" s="110">
        <v>0</v>
      </c>
      <c r="AG1231" s="110">
        <v>0</v>
      </c>
    </row>
    <row r="1232" spans="2:33" ht="15">
      <c r="B1232" s="110"/>
      <c r="C1232" s="110"/>
      <c r="D1232" s="110">
        <v>2020</v>
      </c>
      <c r="E1232" s="110"/>
      <c r="F1232" s="110"/>
      <c r="G1232" s="110"/>
      <c r="H1232" s="110"/>
      <c r="I1232" s="110"/>
      <c r="J1232" s="110"/>
      <c r="K1232" s="110"/>
      <c r="L1232" s="110"/>
      <c r="M1232" s="110"/>
      <c r="N1232" s="110"/>
      <c r="O1232" s="110"/>
      <c r="P1232" s="110"/>
      <c r="Q1232" s="110"/>
      <c r="R1232" s="110"/>
      <c r="S1232" s="110"/>
      <c r="T1232" s="110"/>
      <c r="U1232" s="110"/>
      <c r="V1232" s="110"/>
      <c r="W1232" s="110"/>
      <c r="X1232" s="110"/>
      <c r="Y1232" s="110"/>
      <c r="Z1232" s="110"/>
      <c r="AA1232" s="110"/>
      <c r="AB1232" s="110"/>
      <c r="AC1232" s="110"/>
      <c r="AD1232" s="110"/>
      <c r="AE1232" s="110"/>
      <c r="AF1232" s="110"/>
      <c r="AG1232" s="110"/>
    </row>
    <row r="1233" spans="2:33" ht="15">
      <c r="B1233" s="109" t="s">
        <v>138</v>
      </c>
      <c r="C1233" s="109" t="s">
        <v>504</v>
      </c>
      <c r="D1233" s="109">
        <v>2006</v>
      </c>
      <c r="E1233" s="109">
        <v>1</v>
      </c>
      <c r="F1233" s="109">
        <v>0</v>
      </c>
      <c r="G1233" s="109">
        <v>0</v>
      </c>
      <c r="H1233" s="109"/>
      <c r="I1233" s="109"/>
      <c r="J1233" s="109">
        <v>0</v>
      </c>
      <c r="K1233" s="109">
        <v>0</v>
      </c>
      <c r="L1233" s="109">
        <v>0</v>
      </c>
      <c r="M1233" s="109"/>
      <c r="N1233" s="109">
        <v>0</v>
      </c>
      <c r="O1233" s="109">
        <v>0</v>
      </c>
      <c r="P1233" s="109">
        <v>0</v>
      </c>
      <c r="Q1233" s="109"/>
      <c r="R1233" s="109"/>
      <c r="S1233" s="109"/>
      <c r="T1233" s="109">
        <v>0</v>
      </c>
      <c r="U1233" s="109">
        <v>0</v>
      </c>
      <c r="V1233" s="109">
        <v>0</v>
      </c>
      <c r="W1233" s="109"/>
      <c r="X1233" s="109">
        <v>0</v>
      </c>
      <c r="Y1233" s="109">
        <v>0</v>
      </c>
      <c r="Z1233" s="109">
        <v>0</v>
      </c>
      <c r="AA1233" s="109">
        <v>0</v>
      </c>
      <c r="AB1233" s="109">
        <v>1</v>
      </c>
      <c r="AC1233" s="109">
        <v>0</v>
      </c>
      <c r="AD1233" s="109"/>
      <c r="AE1233" s="109"/>
      <c r="AF1233" s="109"/>
      <c r="AG1233" s="109">
        <v>0</v>
      </c>
    </row>
    <row r="1234" spans="2:33" ht="15">
      <c r="B1234" s="109"/>
      <c r="C1234" s="109"/>
      <c r="D1234" s="109">
        <v>2007</v>
      </c>
      <c r="E1234" s="109">
        <v>0</v>
      </c>
      <c r="F1234" s="109">
        <v>0</v>
      </c>
      <c r="G1234" s="109">
        <v>0</v>
      </c>
      <c r="H1234" s="109"/>
      <c r="I1234" s="109">
        <v>0</v>
      </c>
      <c r="J1234" s="109">
        <v>0</v>
      </c>
      <c r="K1234" s="109">
        <v>0</v>
      </c>
      <c r="L1234" s="109">
        <v>0</v>
      </c>
      <c r="M1234" s="109">
        <v>0</v>
      </c>
      <c r="N1234" s="109">
        <v>0</v>
      </c>
      <c r="O1234" s="109">
        <v>0</v>
      </c>
      <c r="P1234" s="109">
        <v>0</v>
      </c>
      <c r="Q1234" s="109">
        <v>0</v>
      </c>
      <c r="R1234" s="109"/>
      <c r="S1234" s="109">
        <v>0</v>
      </c>
      <c r="T1234" s="109">
        <v>0</v>
      </c>
      <c r="U1234" s="109">
        <v>0</v>
      </c>
      <c r="V1234" s="109">
        <v>0</v>
      </c>
      <c r="W1234" s="109"/>
      <c r="X1234" s="109">
        <v>0</v>
      </c>
      <c r="Y1234" s="109">
        <v>0</v>
      </c>
      <c r="Z1234" s="109">
        <v>0</v>
      </c>
      <c r="AA1234" s="109">
        <v>1</v>
      </c>
      <c r="AB1234" s="109">
        <v>0</v>
      </c>
      <c r="AC1234" s="109">
        <v>0</v>
      </c>
      <c r="AD1234" s="109">
        <v>0</v>
      </c>
      <c r="AE1234" s="109">
        <v>0</v>
      </c>
      <c r="AF1234" s="109">
        <v>0</v>
      </c>
      <c r="AG1234" s="109">
        <v>1</v>
      </c>
    </row>
    <row r="1235" spans="2:33" ht="15">
      <c r="B1235" s="109"/>
      <c r="C1235" s="109"/>
      <c r="D1235" s="109">
        <v>2008</v>
      </c>
      <c r="E1235" s="109">
        <v>0</v>
      </c>
      <c r="F1235" s="109">
        <v>0</v>
      </c>
      <c r="G1235" s="109">
        <v>0</v>
      </c>
      <c r="H1235" s="109"/>
      <c r="I1235" s="109">
        <v>0</v>
      </c>
      <c r="J1235" s="109">
        <v>0</v>
      </c>
      <c r="K1235" s="109">
        <v>1</v>
      </c>
      <c r="L1235" s="109">
        <v>0</v>
      </c>
      <c r="M1235" s="109">
        <v>0</v>
      </c>
      <c r="N1235" s="109">
        <v>0</v>
      </c>
      <c r="O1235" s="109">
        <v>1</v>
      </c>
      <c r="P1235" s="109">
        <v>0</v>
      </c>
      <c r="Q1235" s="109">
        <v>0</v>
      </c>
      <c r="R1235" s="109"/>
      <c r="S1235" s="109">
        <v>0</v>
      </c>
      <c r="T1235" s="109">
        <v>0</v>
      </c>
      <c r="U1235" s="109">
        <v>0</v>
      </c>
      <c r="V1235" s="109">
        <v>0</v>
      </c>
      <c r="W1235" s="109"/>
      <c r="X1235" s="109">
        <v>0</v>
      </c>
      <c r="Y1235" s="109">
        <v>0</v>
      </c>
      <c r="Z1235" s="109">
        <v>0</v>
      </c>
      <c r="AA1235" s="109">
        <v>0</v>
      </c>
      <c r="AB1235" s="109">
        <v>0</v>
      </c>
      <c r="AC1235" s="109">
        <v>1</v>
      </c>
      <c r="AD1235" s="109">
        <v>0</v>
      </c>
      <c r="AE1235" s="109">
        <v>0</v>
      </c>
      <c r="AF1235" s="109">
        <v>0</v>
      </c>
      <c r="AG1235" s="109">
        <v>0</v>
      </c>
    </row>
    <row r="1236" spans="2:33" ht="15">
      <c r="B1236" s="109"/>
      <c r="C1236" s="109"/>
      <c r="D1236" s="109">
        <v>2009</v>
      </c>
      <c r="E1236" s="109">
        <v>1</v>
      </c>
      <c r="F1236" s="109">
        <v>0</v>
      </c>
      <c r="G1236" s="109">
        <v>0</v>
      </c>
      <c r="H1236" s="109">
        <v>0</v>
      </c>
      <c r="I1236" s="109">
        <v>0</v>
      </c>
      <c r="J1236" s="109">
        <v>0</v>
      </c>
      <c r="K1236" s="109">
        <v>0</v>
      </c>
      <c r="L1236" s="109">
        <v>0</v>
      </c>
      <c r="M1236" s="109">
        <v>0</v>
      </c>
      <c r="N1236" s="109">
        <v>1</v>
      </c>
      <c r="O1236" s="109">
        <v>0</v>
      </c>
      <c r="P1236" s="109">
        <v>0</v>
      </c>
      <c r="Q1236" s="109">
        <v>0</v>
      </c>
      <c r="R1236" s="109"/>
      <c r="S1236" s="109">
        <v>0</v>
      </c>
      <c r="T1236" s="109">
        <v>0</v>
      </c>
      <c r="U1236" s="109">
        <v>0</v>
      </c>
      <c r="V1236" s="109">
        <v>0</v>
      </c>
      <c r="W1236" s="109">
        <v>0</v>
      </c>
      <c r="X1236" s="109">
        <v>0</v>
      </c>
      <c r="Y1236" s="109">
        <v>0</v>
      </c>
      <c r="Z1236" s="109">
        <v>0</v>
      </c>
      <c r="AA1236" s="109">
        <v>0</v>
      </c>
      <c r="AB1236" s="109">
        <v>0</v>
      </c>
      <c r="AC1236" s="109">
        <v>0</v>
      </c>
      <c r="AD1236" s="109">
        <v>0</v>
      </c>
      <c r="AE1236" s="109">
        <v>0</v>
      </c>
      <c r="AF1236" s="109">
        <v>0</v>
      </c>
      <c r="AG1236" s="109">
        <v>0</v>
      </c>
    </row>
    <row r="1237" spans="2:33" ht="15">
      <c r="B1237" s="109"/>
      <c r="C1237" s="109"/>
      <c r="D1237" s="109">
        <v>2010</v>
      </c>
      <c r="E1237" s="109">
        <v>2</v>
      </c>
      <c r="F1237" s="109">
        <v>0</v>
      </c>
      <c r="G1237" s="109">
        <v>0</v>
      </c>
      <c r="H1237" s="109">
        <v>0</v>
      </c>
      <c r="I1237" s="109">
        <v>0</v>
      </c>
      <c r="J1237" s="109">
        <v>1</v>
      </c>
      <c r="K1237" s="109">
        <v>1</v>
      </c>
      <c r="L1237" s="109">
        <v>0</v>
      </c>
      <c r="M1237" s="109">
        <v>0</v>
      </c>
      <c r="N1237" s="109">
        <v>3</v>
      </c>
      <c r="O1237" s="109">
        <v>0</v>
      </c>
      <c r="P1237" s="109">
        <v>0</v>
      </c>
      <c r="Q1237" s="109">
        <v>0</v>
      </c>
      <c r="R1237" s="109">
        <v>0</v>
      </c>
      <c r="S1237" s="109">
        <v>0</v>
      </c>
      <c r="T1237" s="109">
        <v>0</v>
      </c>
      <c r="U1237" s="109">
        <v>0</v>
      </c>
      <c r="V1237" s="109">
        <v>0</v>
      </c>
      <c r="W1237" s="109">
        <v>0</v>
      </c>
      <c r="X1237" s="109">
        <v>0</v>
      </c>
      <c r="Y1237" s="109">
        <v>0</v>
      </c>
      <c r="Z1237" s="109">
        <v>0</v>
      </c>
      <c r="AA1237" s="109">
        <v>0</v>
      </c>
      <c r="AB1237" s="109">
        <v>0</v>
      </c>
      <c r="AC1237" s="109">
        <v>0</v>
      </c>
      <c r="AD1237" s="109">
        <v>0</v>
      </c>
      <c r="AE1237" s="109">
        <v>0</v>
      </c>
      <c r="AF1237" s="109">
        <v>0</v>
      </c>
      <c r="AG1237" s="109">
        <v>0</v>
      </c>
    </row>
    <row r="1238" spans="2:33" ht="15">
      <c r="B1238" s="109"/>
      <c r="C1238" s="109"/>
      <c r="D1238" s="109">
        <v>2011</v>
      </c>
      <c r="E1238" s="109">
        <v>0</v>
      </c>
      <c r="F1238" s="109">
        <v>0</v>
      </c>
      <c r="G1238" s="109">
        <v>0</v>
      </c>
      <c r="H1238" s="109">
        <v>0</v>
      </c>
      <c r="I1238" s="109">
        <v>0</v>
      </c>
      <c r="J1238" s="109">
        <v>1</v>
      </c>
      <c r="K1238" s="109">
        <v>0</v>
      </c>
      <c r="L1238" s="109">
        <v>1</v>
      </c>
      <c r="M1238" s="109">
        <v>0</v>
      </c>
      <c r="N1238" s="109">
        <v>0</v>
      </c>
      <c r="O1238" s="109">
        <v>0</v>
      </c>
      <c r="P1238" s="109">
        <v>0</v>
      </c>
      <c r="Q1238" s="109">
        <v>0</v>
      </c>
      <c r="R1238" s="109">
        <v>1</v>
      </c>
      <c r="S1238" s="109">
        <v>0</v>
      </c>
      <c r="T1238" s="109">
        <v>0</v>
      </c>
      <c r="U1238" s="109">
        <v>0</v>
      </c>
      <c r="V1238" s="109">
        <v>0</v>
      </c>
      <c r="W1238" s="109">
        <v>0</v>
      </c>
      <c r="X1238" s="109">
        <v>0</v>
      </c>
      <c r="Y1238" s="109">
        <v>0</v>
      </c>
      <c r="Z1238" s="109">
        <v>2</v>
      </c>
      <c r="AA1238" s="109">
        <v>1</v>
      </c>
      <c r="AB1238" s="109">
        <v>0</v>
      </c>
      <c r="AC1238" s="109">
        <v>0</v>
      </c>
      <c r="AD1238" s="109">
        <v>0</v>
      </c>
      <c r="AE1238" s="109">
        <v>0</v>
      </c>
      <c r="AF1238" s="109">
        <v>0</v>
      </c>
      <c r="AG1238" s="109">
        <v>0</v>
      </c>
    </row>
    <row r="1239" spans="2:33" ht="15">
      <c r="B1239" s="109"/>
      <c r="C1239" s="109"/>
      <c r="D1239" s="109">
        <v>2012</v>
      </c>
      <c r="E1239" s="109">
        <v>0</v>
      </c>
      <c r="F1239" s="109">
        <v>0</v>
      </c>
      <c r="G1239" s="109">
        <v>0</v>
      </c>
      <c r="H1239" s="109">
        <v>0</v>
      </c>
      <c r="I1239" s="109">
        <v>0</v>
      </c>
      <c r="J1239" s="109">
        <v>0</v>
      </c>
      <c r="K1239" s="109">
        <v>0</v>
      </c>
      <c r="L1239" s="109">
        <v>0</v>
      </c>
      <c r="M1239" s="109">
        <v>0</v>
      </c>
      <c r="N1239" s="109">
        <v>0</v>
      </c>
      <c r="O1239" s="109">
        <v>0</v>
      </c>
      <c r="P1239" s="109">
        <v>0</v>
      </c>
      <c r="Q1239" s="109">
        <v>0</v>
      </c>
      <c r="R1239" s="109">
        <v>0</v>
      </c>
      <c r="S1239" s="109">
        <v>0</v>
      </c>
      <c r="T1239" s="109">
        <v>0</v>
      </c>
      <c r="U1239" s="109">
        <v>0</v>
      </c>
      <c r="V1239" s="109">
        <v>0</v>
      </c>
      <c r="W1239" s="109">
        <v>0</v>
      </c>
      <c r="X1239" s="109">
        <v>0</v>
      </c>
      <c r="Y1239" s="109">
        <v>0</v>
      </c>
      <c r="Z1239" s="109">
        <v>2</v>
      </c>
      <c r="AA1239" s="109">
        <v>0</v>
      </c>
      <c r="AB1239" s="109">
        <v>0</v>
      </c>
      <c r="AC1239" s="109">
        <v>0</v>
      </c>
      <c r="AD1239" s="109">
        <v>0</v>
      </c>
      <c r="AE1239" s="109">
        <v>0</v>
      </c>
      <c r="AF1239" s="109">
        <v>0</v>
      </c>
      <c r="AG1239" s="109">
        <v>0</v>
      </c>
    </row>
    <row r="1240" spans="2:33" ht="15.75" thickBot="1">
      <c r="B1240" s="109"/>
      <c r="C1240" s="109"/>
      <c r="D1240" s="109">
        <v>2013</v>
      </c>
      <c r="E1240" s="109">
        <v>0</v>
      </c>
      <c r="F1240" s="109">
        <v>0</v>
      </c>
      <c r="G1240" s="109">
        <v>0</v>
      </c>
      <c r="H1240" s="109">
        <v>0</v>
      </c>
      <c r="I1240" s="109">
        <v>0</v>
      </c>
      <c r="J1240" s="109">
        <v>0</v>
      </c>
      <c r="K1240" s="109">
        <v>0</v>
      </c>
      <c r="L1240" s="109">
        <v>0</v>
      </c>
      <c r="M1240" s="109">
        <v>0</v>
      </c>
      <c r="N1240" s="109">
        <v>0</v>
      </c>
      <c r="O1240" s="109">
        <v>1</v>
      </c>
      <c r="P1240" s="109">
        <v>0</v>
      </c>
      <c r="Q1240" s="109">
        <v>0</v>
      </c>
      <c r="R1240" s="109">
        <v>0</v>
      </c>
      <c r="S1240" s="109">
        <v>0</v>
      </c>
      <c r="T1240" s="109">
        <v>0</v>
      </c>
      <c r="U1240" s="109">
        <v>2</v>
      </c>
      <c r="V1240" s="109">
        <v>0</v>
      </c>
      <c r="W1240" s="109">
        <v>0</v>
      </c>
      <c r="X1240" s="109">
        <v>0</v>
      </c>
      <c r="Y1240" s="109">
        <v>0</v>
      </c>
      <c r="Z1240" s="109">
        <v>0</v>
      </c>
      <c r="AA1240" s="109">
        <v>0</v>
      </c>
      <c r="AB1240" s="109">
        <v>0</v>
      </c>
      <c r="AC1240" s="109">
        <v>0</v>
      </c>
      <c r="AD1240" s="109">
        <v>0</v>
      </c>
      <c r="AE1240" s="109">
        <v>0</v>
      </c>
      <c r="AF1240" s="109">
        <v>0</v>
      </c>
      <c r="AG1240" s="109">
        <v>0</v>
      </c>
    </row>
    <row r="1241" spans="2:33" ht="15.75" thickBot="1">
      <c r="B1241" s="109"/>
      <c r="C1241" s="109"/>
      <c r="D1241" s="109">
        <v>2014</v>
      </c>
      <c r="E1241" s="109">
        <v>0</v>
      </c>
      <c r="F1241" s="109">
        <v>0</v>
      </c>
      <c r="G1241" s="117">
        <v>4</v>
      </c>
      <c r="H1241" s="109">
        <v>0</v>
      </c>
      <c r="I1241" s="109">
        <v>0</v>
      </c>
      <c r="J1241" s="109">
        <v>0</v>
      </c>
      <c r="K1241" s="109">
        <v>0</v>
      </c>
      <c r="L1241" s="109">
        <v>0</v>
      </c>
      <c r="M1241" s="109">
        <v>0</v>
      </c>
      <c r="N1241" s="109">
        <v>0</v>
      </c>
      <c r="O1241" s="109">
        <v>0</v>
      </c>
      <c r="P1241" s="109">
        <v>0</v>
      </c>
      <c r="Q1241" s="109">
        <v>0</v>
      </c>
      <c r="R1241" s="109">
        <v>0</v>
      </c>
      <c r="S1241" s="109">
        <v>0</v>
      </c>
      <c r="T1241" s="109">
        <v>0</v>
      </c>
      <c r="U1241" s="109">
        <v>0</v>
      </c>
      <c r="V1241" s="109">
        <v>0</v>
      </c>
      <c r="W1241" s="109">
        <v>0</v>
      </c>
      <c r="X1241" s="109">
        <v>0</v>
      </c>
      <c r="Y1241" s="109">
        <v>0</v>
      </c>
      <c r="Z1241" s="109">
        <v>0</v>
      </c>
      <c r="AA1241" s="109">
        <v>0</v>
      </c>
      <c r="AB1241" s="109">
        <v>0</v>
      </c>
      <c r="AC1241" s="109">
        <v>0</v>
      </c>
      <c r="AD1241" s="109">
        <v>0</v>
      </c>
      <c r="AE1241" s="109">
        <v>0</v>
      </c>
      <c r="AF1241" s="109">
        <v>0</v>
      </c>
      <c r="AG1241" s="109">
        <v>0</v>
      </c>
    </row>
    <row r="1242" spans="2:33" ht="15">
      <c r="B1242" s="109"/>
      <c r="C1242" s="109"/>
      <c r="D1242" s="109">
        <v>2015</v>
      </c>
      <c r="E1242" s="109">
        <v>0</v>
      </c>
      <c r="F1242" s="109">
        <v>0</v>
      </c>
      <c r="G1242" s="109">
        <v>0</v>
      </c>
      <c r="H1242" s="109">
        <v>0</v>
      </c>
      <c r="I1242" s="109">
        <v>0</v>
      </c>
      <c r="J1242" s="109">
        <v>0</v>
      </c>
      <c r="K1242" s="109">
        <v>0</v>
      </c>
      <c r="L1242" s="109">
        <v>0</v>
      </c>
      <c r="M1242" s="109">
        <v>0</v>
      </c>
      <c r="N1242" s="109">
        <v>0</v>
      </c>
      <c r="O1242" s="109">
        <v>0</v>
      </c>
      <c r="P1242" s="109">
        <v>0</v>
      </c>
      <c r="Q1242" s="109">
        <v>0</v>
      </c>
      <c r="R1242" s="109">
        <v>0</v>
      </c>
      <c r="S1242" s="109">
        <v>0</v>
      </c>
      <c r="T1242" s="109">
        <v>0</v>
      </c>
      <c r="U1242" s="109">
        <v>0</v>
      </c>
      <c r="V1242" s="109">
        <v>0</v>
      </c>
      <c r="W1242" s="109">
        <v>0</v>
      </c>
      <c r="X1242" s="109">
        <v>0</v>
      </c>
      <c r="Y1242" s="109">
        <v>0</v>
      </c>
      <c r="Z1242" s="109">
        <v>0</v>
      </c>
      <c r="AA1242" s="109">
        <v>0</v>
      </c>
      <c r="AB1242" s="109">
        <v>0</v>
      </c>
      <c r="AC1242" s="109">
        <v>0</v>
      </c>
      <c r="AD1242" s="109">
        <v>0</v>
      </c>
      <c r="AE1242" s="109">
        <v>0</v>
      </c>
      <c r="AF1242" s="109">
        <v>0</v>
      </c>
      <c r="AG1242" s="109">
        <v>0</v>
      </c>
    </row>
    <row r="1243" spans="2:33" ht="15">
      <c r="B1243" s="109"/>
      <c r="C1243" s="109"/>
      <c r="D1243" s="109">
        <v>2016</v>
      </c>
      <c r="E1243" s="109">
        <v>1</v>
      </c>
      <c r="F1243" s="109">
        <v>0</v>
      </c>
      <c r="G1243" s="109">
        <v>1</v>
      </c>
      <c r="H1243" s="109">
        <v>0</v>
      </c>
      <c r="I1243" s="109">
        <v>0</v>
      </c>
      <c r="J1243" s="109">
        <v>0</v>
      </c>
      <c r="K1243" s="109">
        <v>0</v>
      </c>
      <c r="L1243" s="109">
        <v>0</v>
      </c>
      <c r="M1243" s="109">
        <v>0</v>
      </c>
      <c r="N1243" s="109">
        <v>0</v>
      </c>
      <c r="O1243" s="109">
        <v>0</v>
      </c>
      <c r="P1243" s="109">
        <v>0</v>
      </c>
      <c r="Q1243" s="109">
        <v>0</v>
      </c>
      <c r="R1243" s="109">
        <v>0</v>
      </c>
      <c r="S1243" s="109">
        <v>0</v>
      </c>
      <c r="T1243" s="109">
        <v>0</v>
      </c>
      <c r="U1243" s="109">
        <v>0</v>
      </c>
      <c r="V1243" s="109">
        <v>0</v>
      </c>
      <c r="W1243" s="109">
        <v>0</v>
      </c>
      <c r="X1243" s="109">
        <v>0</v>
      </c>
      <c r="Y1243" s="109">
        <v>0</v>
      </c>
      <c r="Z1243" s="109">
        <v>0</v>
      </c>
      <c r="AA1243" s="109">
        <v>0</v>
      </c>
      <c r="AB1243" s="109">
        <v>0</v>
      </c>
      <c r="AC1243" s="109">
        <v>0</v>
      </c>
      <c r="AD1243" s="109">
        <v>0</v>
      </c>
      <c r="AE1243" s="109">
        <v>0</v>
      </c>
      <c r="AF1243" s="109">
        <v>0</v>
      </c>
      <c r="AG1243" s="109">
        <v>0</v>
      </c>
    </row>
    <row r="1244" spans="2:33" ht="15">
      <c r="B1244" s="109"/>
      <c r="C1244" s="109"/>
      <c r="D1244" s="109">
        <v>2017</v>
      </c>
      <c r="E1244" s="109">
        <v>0</v>
      </c>
      <c r="F1244" s="109">
        <v>0</v>
      </c>
      <c r="G1244" s="109">
        <v>0</v>
      </c>
      <c r="H1244" s="109">
        <v>0</v>
      </c>
      <c r="I1244" s="109">
        <v>0</v>
      </c>
      <c r="J1244" s="109">
        <v>0</v>
      </c>
      <c r="K1244" s="109">
        <v>1</v>
      </c>
      <c r="L1244" s="109">
        <v>0</v>
      </c>
      <c r="M1244" s="109">
        <v>0</v>
      </c>
      <c r="N1244" s="109">
        <v>3</v>
      </c>
      <c r="O1244" s="109">
        <v>0</v>
      </c>
      <c r="P1244" s="109">
        <v>0</v>
      </c>
      <c r="Q1244" s="109">
        <v>0</v>
      </c>
      <c r="R1244" s="109">
        <v>0</v>
      </c>
      <c r="S1244" s="109">
        <v>0</v>
      </c>
      <c r="T1244" s="109">
        <v>0</v>
      </c>
      <c r="U1244" s="109">
        <v>0</v>
      </c>
      <c r="V1244" s="109">
        <v>0</v>
      </c>
      <c r="W1244" s="109">
        <v>0</v>
      </c>
      <c r="X1244" s="109">
        <v>0</v>
      </c>
      <c r="Y1244" s="109">
        <v>0</v>
      </c>
      <c r="Z1244" s="109">
        <v>0</v>
      </c>
      <c r="AA1244" s="109">
        <v>0</v>
      </c>
      <c r="AB1244" s="109">
        <v>0</v>
      </c>
      <c r="AC1244" s="109">
        <v>0</v>
      </c>
      <c r="AD1244" s="109">
        <v>0</v>
      </c>
      <c r="AE1244" s="109">
        <v>0</v>
      </c>
      <c r="AF1244" s="109">
        <v>0</v>
      </c>
      <c r="AG1244" s="109">
        <v>0</v>
      </c>
    </row>
    <row r="1245" spans="2:33" ht="15">
      <c r="B1245" s="109"/>
      <c r="C1245" s="109"/>
      <c r="D1245" s="109">
        <v>2018</v>
      </c>
      <c r="E1245" s="109">
        <v>0</v>
      </c>
      <c r="F1245" s="109">
        <v>0</v>
      </c>
      <c r="G1245" s="109">
        <v>0</v>
      </c>
      <c r="H1245" s="109">
        <v>0</v>
      </c>
      <c r="I1245" s="109">
        <v>0</v>
      </c>
      <c r="J1245" s="109">
        <v>0</v>
      </c>
      <c r="K1245" s="109">
        <v>0</v>
      </c>
      <c r="L1245" s="109">
        <v>0</v>
      </c>
      <c r="M1245" s="109">
        <v>0</v>
      </c>
      <c r="N1245" s="109">
        <v>0</v>
      </c>
      <c r="O1245" s="109">
        <v>0</v>
      </c>
      <c r="P1245" s="109">
        <v>0</v>
      </c>
      <c r="Q1245" s="109">
        <v>0</v>
      </c>
      <c r="R1245" s="109">
        <v>0</v>
      </c>
      <c r="S1245" s="109">
        <v>0</v>
      </c>
      <c r="T1245" s="109">
        <v>0</v>
      </c>
      <c r="U1245" s="109">
        <v>0</v>
      </c>
      <c r="V1245" s="109">
        <v>0</v>
      </c>
      <c r="W1245" s="109">
        <v>0</v>
      </c>
      <c r="X1245" s="109">
        <v>0</v>
      </c>
      <c r="Y1245" s="109">
        <v>0</v>
      </c>
      <c r="Z1245" s="109">
        <v>0</v>
      </c>
      <c r="AA1245" s="109">
        <v>0</v>
      </c>
      <c r="AB1245" s="109">
        <v>0</v>
      </c>
      <c r="AC1245" s="109">
        <v>0</v>
      </c>
      <c r="AD1245" s="109">
        <v>0</v>
      </c>
      <c r="AE1245" s="109">
        <v>0</v>
      </c>
      <c r="AF1245" s="109">
        <v>1</v>
      </c>
      <c r="AG1245" s="109">
        <v>0</v>
      </c>
    </row>
    <row r="1246" spans="2:33" ht="15">
      <c r="B1246" s="109"/>
      <c r="C1246" s="109"/>
      <c r="D1246" s="109">
        <v>2019</v>
      </c>
      <c r="E1246" s="109">
        <v>0</v>
      </c>
      <c r="F1246" s="109">
        <v>0</v>
      </c>
      <c r="G1246" s="109">
        <v>0</v>
      </c>
      <c r="H1246" s="109">
        <v>0</v>
      </c>
      <c r="I1246" s="109">
        <v>0</v>
      </c>
      <c r="J1246" s="109">
        <v>0</v>
      </c>
      <c r="K1246" s="109">
        <v>0</v>
      </c>
      <c r="L1246" s="109">
        <v>0</v>
      </c>
      <c r="M1246" s="109">
        <v>0</v>
      </c>
      <c r="N1246" s="109">
        <v>0</v>
      </c>
      <c r="O1246" s="109">
        <v>1</v>
      </c>
      <c r="P1246" s="109">
        <v>0</v>
      </c>
      <c r="Q1246" s="109">
        <v>0</v>
      </c>
      <c r="R1246" s="109">
        <v>0</v>
      </c>
      <c r="S1246" s="109">
        <v>0</v>
      </c>
      <c r="T1246" s="109">
        <v>0</v>
      </c>
      <c r="U1246" s="109">
        <v>0</v>
      </c>
      <c r="V1246" s="109">
        <v>0</v>
      </c>
      <c r="W1246" s="109">
        <v>0</v>
      </c>
      <c r="X1246" s="109">
        <v>0</v>
      </c>
      <c r="Y1246" s="109">
        <v>0</v>
      </c>
      <c r="Z1246" s="109">
        <v>0</v>
      </c>
      <c r="AA1246" s="109">
        <v>0</v>
      </c>
      <c r="AB1246" s="109">
        <v>0</v>
      </c>
      <c r="AC1246" s="109">
        <v>0</v>
      </c>
      <c r="AD1246" s="109">
        <v>0</v>
      </c>
      <c r="AE1246" s="109">
        <v>0</v>
      </c>
      <c r="AF1246" s="109">
        <v>0</v>
      </c>
      <c r="AG1246" s="109">
        <v>0</v>
      </c>
    </row>
    <row r="1247" spans="2:33" ht="15">
      <c r="B1247" s="109"/>
      <c r="C1247" s="109"/>
      <c r="D1247" s="109">
        <v>2020</v>
      </c>
      <c r="E1247" s="109"/>
      <c r="F1247" s="109"/>
      <c r="G1247" s="109"/>
      <c r="H1247" s="109"/>
      <c r="I1247" s="109"/>
      <c r="J1247" s="109"/>
      <c r="K1247" s="109"/>
      <c r="L1247" s="109"/>
      <c r="M1247" s="109"/>
      <c r="N1247" s="109"/>
      <c r="O1247" s="109"/>
      <c r="P1247" s="109"/>
      <c r="Q1247" s="109"/>
      <c r="R1247" s="109"/>
      <c r="S1247" s="109"/>
      <c r="T1247" s="109"/>
      <c r="U1247" s="109"/>
      <c r="V1247" s="109"/>
      <c r="W1247" s="109"/>
      <c r="X1247" s="109"/>
      <c r="Y1247" s="109"/>
      <c r="Z1247" s="109"/>
      <c r="AA1247" s="109"/>
      <c r="AB1247" s="109"/>
      <c r="AC1247" s="109"/>
      <c r="AD1247" s="109"/>
      <c r="AE1247" s="109"/>
      <c r="AF1247" s="109"/>
      <c r="AG1247" s="109"/>
    </row>
    <row r="1248" spans="2:33" ht="15">
      <c r="B1248" s="110" t="s">
        <v>139</v>
      </c>
      <c r="C1248" s="110" t="s">
        <v>505</v>
      </c>
      <c r="D1248" s="110">
        <v>2006</v>
      </c>
      <c r="E1248" s="110">
        <v>0</v>
      </c>
      <c r="F1248" s="110">
        <v>3</v>
      </c>
      <c r="G1248" s="110">
        <v>0</v>
      </c>
      <c r="H1248" s="110"/>
      <c r="I1248" s="110"/>
      <c r="J1248" s="110">
        <v>0</v>
      </c>
      <c r="K1248" s="110">
        <v>4</v>
      </c>
      <c r="L1248" s="110">
        <v>0</v>
      </c>
      <c r="M1248" s="110"/>
      <c r="N1248" s="110">
        <v>1</v>
      </c>
      <c r="O1248" s="110">
        <v>0</v>
      </c>
      <c r="P1248" s="110">
        <v>1</v>
      </c>
      <c r="Q1248" s="110"/>
      <c r="R1248" s="110"/>
      <c r="S1248" s="110"/>
      <c r="T1248" s="110">
        <v>0</v>
      </c>
      <c r="U1248" s="110">
        <v>0</v>
      </c>
      <c r="V1248" s="110">
        <v>0</v>
      </c>
      <c r="W1248" s="110"/>
      <c r="X1248" s="110">
        <v>0</v>
      </c>
      <c r="Y1248" s="110">
        <v>0</v>
      </c>
      <c r="Z1248" s="110">
        <v>0</v>
      </c>
      <c r="AA1248" s="110">
        <v>2</v>
      </c>
      <c r="AB1248" s="110"/>
      <c r="AC1248" s="110">
        <v>0</v>
      </c>
      <c r="AD1248" s="110"/>
      <c r="AE1248" s="110"/>
      <c r="AF1248" s="110">
        <v>2</v>
      </c>
      <c r="AG1248" s="110">
        <v>0</v>
      </c>
    </row>
    <row r="1249" spans="2:33" ht="15">
      <c r="B1249" s="110"/>
      <c r="C1249" s="110"/>
      <c r="D1249" s="110">
        <v>2007</v>
      </c>
      <c r="E1249" s="110">
        <v>0</v>
      </c>
      <c r="F1249" s="110">
        <v>4</v>
      </c>
      <c r="G1249" s="110">
        <v>0</v>
      </c>
      <c r="H1249" s="110"/>
      <c r="I1249" s="110">
        <v>0</v>
      </c>
      <c r="J1249" s="110">
        <v>0</v>
      </c>
      <c r="K1249" s="110">
        <v>5</v>
      </c>
      <c r="L1249" s="110">
        <v>0</v>
      </c>
      <c r="M1249" s="110">
        <v>0</v>
      </c>
      <c r="N1249" s="110">
        <v>1</v>
      </c>
      <c r="O1249" s="110">
        <v>0</v>
      </c>
      <c r="P1249" s="110">
        <v>0</v>
      </c>
      <c r="Q1249" s="110">
        <v>1</v>
      </c>
      <c r="R1249" s="110"/>
      <c r="S1249" s="110">
        <v>0</v>
      </c>
      <c r="T1249" s="110">
        <v>0</v>
      </c>
      <c r="U1249" s="110">
        <v>0</v>
      </c>
      <c r="V1249" s="110">
        <v>0</v>
      </c>
      <c r="W1249" s="110"/>
      <c r="X1249" s="110">
        <v>0</v>
      </c>
      <c r="Y1249" s="110">
        <v>0</v>
      </c>
      <c r="Z1249" s="110">
        <v>0</v>
      </c>
      <c r="AA1249" s="110">
        <v>2</v>
      </c>
      <c r="AB1249" s="110">
        <v>0</v>
      </c>
      <c r="AC1249" s="110">
        <v>1</v>
      </c>
      <c r="AD1249" s="110">
        <v>0</v>
      </c>
      <c r="AE1249" s="110">
        <v>1</v>
      </c>
      <c r="AF1249" s="110">
        <v>1</v>
      </c>
      <c r="AG1249" s="110">
        <v>0</v>
      </c>
    </row>
    <row r="1250" spans="2:33" ht="15">
      <c r="B1250" s="110"/>
      <c r="C1250" s="110"/>
      <c r="D1250" s="110">
        <v>2008</v>
      </c>
      <c r="E1250" s="110">
        <v>0</v>
      </c>
      <c r="F1250" s="110">
        <v>0</v>
      </c>
      <c r="G1250" s="110">
        <v>1</v>
      </c>
      <c r="H1250" s="110"/>
      <c r="I1250" s="110">
        <v>0</v>
      </c>
      <c r="J1250" s="110">
        <v>1</v>
      </c>
      <c r="K1250" s="110">
        <v>3</v>
      </c>
      <c r="L1250" s="110">
        <v>0</v>
      </c>
      <c r="M1250" s="110">
        <v>0</v>
      </c>
      <c r="N1250" s="110">
        <v>2</v>
      </c>
      <c r="O1250" s="110">
        <v>0</v>
      </c>
      <c r="P1250" s="110">
        <v>1</v>
      </c>
      <c r="Q1250" s="110">
        <v>0</v>
      </c>
      <c r="R1250" s="110"/>
      <c r="S1250" s="110">
        <v>0</v>
      </c>
      <c r="T1250" s="110">
        <v>0</v>
      </c>
      <c r="U1250" s="110">
        <v>0</v>
      </c>
      <c r="V1250" s="110">
        <v>0</v>
      </c>
      <c r="W1250" s="110"/>
      <c r="X1250" s="110">
        <v>0</v>
      </c>
      <c r="Y1250" s="110">
        <v>1</v>
      </c>
      <c r="Z1250" s="110">
        <v>0</v>
      </c>
      <c r="AA1250" s="110">
        <v>0</v>
      </c>
      <c r="AB1250" s="110">
        <v>0</v>
      </c>
      <c r="AC1250" s="110">
        <v>0</v>
      </c>
      <c r="AD1250" s="110">
        <v>0</v>
      </c>
      <c r="AE1250" s="110">
        <v>2</v>
      </c>
      <c r="AF1250" s="110">
        <v>1</v>
      </c>
      <c r="AG1250" s="110">
        <v>0</v>
      </c>
    </row>
    <row r="1251" spans="2:33" ht="15">
      <c r="B1251" s="110"/>
      <c r="C1251" s="110"/>
      <c r="D1251" s="110">
        <v>2009</v>
      </c>
      <c r="E1251" s="110">
        <v>0</v>
      </c>
      <c r="F1251" s="110">
        <v>0</v>
      </c>
      <c r="G1251" s="110">
        <v>0</v>
      </c>
      <c r="H1251" s="110">
        <v>0</v>
      </c>
      <c r="I1251" s="110">
        <v>0</v>
      </c>
      <c r="J1251" s="110">
        <v>0</v>
      </c>
      <c r="K1251" s="110">
        <v>4</v>
      </c>
      <c r="L1251" s="110">
        <v>1</v>
      </c>
      <c r="M1251" s="110">
        <v>0</v>
      </c>
      <c r="N1251" s="110">
        <v>0</v>
      </c>
      <c r="O1251" s="110">
        <v>0</v>
      </c>
      <c r="P1251" s="110">
        <v>0</v>
      </c>
      <c r="Q1251" s="110">
        <v>0</v>
      </c>
      <c r="R1251" s="110"/>
      <c r="S1251" s="110">
        <v>0</v>
      </c>
      <c r="T1251" s="110">
        <v>0</v>
      </c>
      <c r="U1251" s="110">
        <v>0</v>
      </c>
      <c r="V1251" s="110">
        <v>0</v>
      </c>
      <c r="W1251" s="110">
        <v>0</v>
      </c>
      <c r="X1251" s="110">
        <v>0</v>
      </c>
      <c r="Y1251" s="110">
        <v>0</v>
      </c>
      <c r="Z1251" s="110">
        <v>0</v>
      </c>
      <c r="AA1251" s="110">
        <v>6</v>
      </c>
      <c r="AB1251" s="110">
        <v>0</v>
      </c>
      <c r="AC1251" s="110">
        <v>0</v>
      </c>
      <c r="AD1251" s="110">
        <v>0</v>
      </c>
      <c r="AE1251" s="110">
        <v>1</v>
      </c>
      <c r="AF1251" s="110">
        <v>0</v>
      </c>
      <c r="AG1251" s="110">
        <v>0</v>
      </c>
    </row>
    <row r="1252" spans="2:33" ht="15">
      <c r="B1252" s="110"/>
      <c r="C1252" s="110"/>
      <c r="D1252" s="110">
        <v>2010</v>
      </c>
      <c r="E1252" s="110">
        <v>0</v>
      </c>
      <c r="F1252" s="110">
        <v>0</v>
      </c>
      <c r="G1252" s="110">
        <v>1</v>
      </c>
      <c r="H1252" s="110">
        <v>1</v>
      </c>
      <c r="I1252" s="110">
        <v>0</v>
      </c>
      <c r="J1252" s="110">
        <v>0</v>
      </c>
      <c r="K1252" s="110">
        <v>4</v>
      </c>
      <c r="L1252" s="110">
        <v>0</v>
      </c>
      <c r="M1252" s="110">
        <v>0</v>
      </c>
      <c r="N1252" s="110">
        <v>0</v>
      </c>
      <c r="O1252" s="110">
        <v>1</v>
      </c>
      <c r="P1252" s="110">
        <v>0</v>
      </c>
      <c r="Q1252" s="110">
        <v>0</v>
      </c>
      <c r="R1252" s="110">
        <v>0</v>
      </c>
      <c r="S1252" s="110">
        <v>0</v>
      </c>
      <c r="T1252" s="110">
        <v>0</v>
      </c>
      <c r="U1252" s="110">
        <v>1</v>
      </c>
      <c r="V1252" s="110">
        <v>0</v>
      </c>
      <c r="W1252" s="110">
        <v>0</v>
      </c>
      <c r="X1252" s="110">
        <v>0</v>
      </c>
      <c r="Y1252" s="110">
        <v>0</v>
      </c>
      <c r="Z1252" s="110">
        <v>0</v>
      </c>
      <c r="AA1252" s="110">
        <v>4</v>
      </c>
      <c r="AB1252" s="110">
        <v>0</v>
      </c>
      <c r="AC1252" s="110">
        <v>0</v>
      </c>
      <c r="AD1252" s="110">
        <v>1</v>
      </c>
      <c r="AE1252" s="110">
        <v>0</v>
      </c>
      <c r="AF1252" s="110">
        <v>0</v>
      </c>
      <c r="AG1252" s="110">
        <v>1</v>
      </c>
    </row>
    <row r="1253" spans="2:33" ht="15">
      <c r="B1253" s="110"/>
      <c r="C1253" s="110"/>
      <c r="D1253" s="110">
        <v>2011</v>
      </c>
      <c r="E1253" s="110">
        <v>0</v>
      </c>
      <c r="F1253" s="110">
        <v>0</v>
      </c>
      <c r="G1253" s="110">
        <v>1</v>
      </c>
      <c r="H1253" s="110">
        <v>0</v>
      </c>
      <c r="I1253" s="110">
        <v>0</v>
      </c>
      <c r="J1253" s="110">
        <v>1</v>
      </c>
      <c r="K1253" s="110">
        <v>3</v>
      </c>
      <c r="L1253" s="110">
        <v>0</v>
      </c>
      <c r="M1253" s="110">
        <v>0</v>
      </c>
      <c r="N1253" s="110">
        <v>0</v>
      </c>
      <c r="O1253" s="110">
        <v>0</v>
      </c>
      <c r="P1253" s="110">
        <v>0</v>
      </c>
      <c r="Q1253" s="110">
        <v>0</v>
      </c>
      <c r="R1253" s="110">
        <v>0</v>
      </c>
      <c r="S1253" s="110">
        <v>1</v>
      </c>
      <c r="T1253" s="110">
        <v>0</v>
      </c>
      <c r="U1253" s="110">
        <v>0</v>
      </c>
      <c r="V1253" s="110">
        <v>0</v>
      </c>
      <c r="W1253" s="110">
        <v>0</v>
      </c>
      <c r="X1253" s="110">
        <v>1</v>
      </c>
      <c r="Y1253" s="110">
        <v>0</v>
      </c>
      <c r="Z1253" s="110">
        <v>0</v>
      </c>
      <c r="AA1253" s="110">
        <v>3</v>
      </c>
      <c r="AB1253" s="110">
        <v>0</v>
      </c>
      <c r="AC1253" s="110">
        <v>2</v>
      </c>
      <c r="AD1253" s="110">
        <v>0</v>
      </c>
      <c r="AE1253" s="110">
        <v>0</v>
      </c>
      <c r="AF1253" s="110">
        <v>0</v>
      </c>
      <c r="AG1253" s="110">
        <v>0</v>
      </c>
    </row>
    <row r="1254" spans="2:33" ht="15">
      <c r="B1254" s="110"/>
      <c r="C1254" s="110"/>
      <c r="D1254" s="110">
        <v>2012</v>
      </c>
      <c r="E1254" s="110">
        <v>2</v>
      </c>
      <c r="F1254" s="110">
        <v>0</v>
      </c>
      <c r="G1254" s="110">
        <v>0</v>
      </c>
      <c r="H1254" s="110">
        <v>0</v>
      </c>
      <c r="I1254" s="110">
        <v>0</v>
      </c>
      <c r="J1254" s="110">
        <v>1</v>
      </c>
      <c r="K1254" s="110">
        <v>0</v>
      </c>
      <c r="L1254" s="110">
        <v>0</v>
      </c>
      <c r="M1254" s="110">
        <v>0</v>
      </c>
      <c r="N1254" s="110">
        <v>0</v>
      </c>
      <c r="O1254" s="110">
        <v>0</v>
      </c>
      <c r="P1254" s="110">
        <v>0</v>
      </c>
      <c r="Q1254" s="110">
        <v>0</v>
      </c>
      <c r="R1254" s="110">
        <v>0</v>
      </c>
      <c r="S1254" s="110">
        <v>0</v>
      </c>
      <c r="T1254" s="110">
        <v>0</v>
      </c>
      <c r="U1254" s="110">
        <v>1</v>
      </c>
      <c r="V1254" s="110">
        <v>0</v>
      </c>
      <c r="W1254" s="110">
        <v>0</v>
      </c>
      <c r="X1254" s="110">
        <v>0</v>
      </c>
      <c r="Y1254" s="110">
        <v>1</v>
      </c>
      <c r="Z1254" s="110">
        <v>0</v>
      </c>
      <c r="AA1254" s="110">
        <v>0</v>
      </c>
      <c r="AB1254" s="110">
        <v>0</v>
      </c>
      <c r="AC1254" s="110">
        <v>0</v>
      </c>
      <c r="AD1254" s="110">
        <v>0</v>
      </c>
      <c r="AE1254" s="110">
        <v>0</v>
      </c>
      <c r="AF1254" s="110">
        <v>0</v>
      </c>
      <c r="AG1254" s="110">
        <v>0</v>
      </c>
    </row>
    <row r="1255" spans="2:33" ht="15">
      <c r="B1255" s="110"/>
      <c r="C1255" s="110"/>
      <c r="D1255" s="110">
        <v>2013</v>
      </c>
      <c r="E1255" s="110">
        <v>0</v>
      </c>
      <c r="F1255" s="110">
        <v>0</v>
      </c>
      <c r="G1255" s="110">
        <v>0</v>
      </c>
      <c r="H1255" s="110">
        <v>0</v>
      </c>
      <c r="I1255" s="110">
        <v>0</v>
      </c>
      <c r="J1255" s="110">
        <v>1</v>
      </c>
      <c r="K1255" s="110">
        <v>2</v>
      </c>
      <c r="L1255" s="110">
        <v>0</v>
      </c>
      <c r="M1255" s="110">
        <v>0</v>
      </c>
      <c r="N1255" s="110">
        <v>0</v>
      </c>
      <c r="O1255" s="110">
        <v>0</v>
      </c>
      <c r="P1255" s="110">
        <v>0</v>
      </c>
      <c r="Q1255" s="110">
        <v>0</v>
      </c>
      <c r="R1255" s="110">
        <v>0</v>
      </c>
      <c r="S1255" s="110">
        <v>0</v>
      </c>
      <c r="T1255" s="110">
        <v>0</v>
      </c>
      <c r="U1255" s="110">
        <v>0</v>
      </c>
      <c r="V1255" s="110">
        <v>0</v>
      </c>
      <c r="W1255" s="110">
        <v>0</v>
      </c>
      <c r="X1255" s="110">
        <v>0</v>
      </c>
      <c r="Y1255" s="110">
        <v>0</v>
      </c>
      <c r="Z1255" s="110">
        <v>0</v>
      </c>
      <c r="AA1255" s="110">
        <v>2</v>
      </c>
      <c r="AB1255" s="110">
        <v>0</v>
      </c>
      <c r="AC1255" s="110">
        <v>0</v>
      </c>
      <c r="AD1255" s="110">
        <v>0</v>
      </c>
      <c r="AE1255" s="110">
        <v>0</v>
      </c>
      <c r="AF1255" s="110">
        <v>0</v>
      </c>
      <c r="AG1255" s="110">
        <v>0</v>
      </c>
    </row>
    <row r="1256" spans="2:33" ht="15">
      <c r="B1256" s="110"/>
      <c r="C1256" s="110"/>
      <c r="D1256" s="110">
        <v>2014</v>
      </c>
      <c r="E1256" s="110">
        <v>0</v>
      </c>
      <c r="F1256" s="110">
        <v>0</v>
      </c>
      <c r="G1256" s="110">
        <v>0</v>
      </c>
      <c r="H1256" s="110">
        <v>0</v>
      </c>
      <c r="I1256" s="110">
        <v>0</v>
      </c>
      <c r="J1256" s="110">
        <v>0</v>
      </c>
      <c r="K1256" s="110">
        <v>2</v>
      </c>
      <c r="L1256" s="110">
        <v>0</v>
      </c>
      <c r="M1256" s="110">
        <v>0</v>
      </c>
      <c r="N1256" s="110">
        <v>0</v>
      </c>
      <c r="O1256" s="110">
        <v>0</v>
      </c>
      <c r="P1256" s="110">
        <v>0</v>
      </c>
      <c r="Q1256" s="110">
        <v>2</v>
      </c>
      <c r="R1256" s="110">
        <v>0</v>
      </c>
      <c r="S1256" s="110">
        <v>1</v>
      </c>
      <c r="T1256" s="110">
        <v>0</v>
      </c>
      <c r="U1256" s="110">
        <v>0</v>
      </c>
      <c r="V1256" s="110">
        <v>0</v>
      </c>
      <c r="W1256" s="110">
        <v>0</v>
      </c>
      <c r="X1256" s="110">
        <v>0</v>
      </c>
      <c r="Y1256" s="110">
        <v>0</v>
      </c>
      <c r="Z1256" s="110">
        <v>0</v>
      </c>
      <c r="AA1256" s="110">
        <v>1</v>
      </c>
      <c r="AB1256" s="110">
        <v>0</v>
      </c>
      <c r="AC1256" s="110">
        <v>0</v>
      </c>
      <c r="AD1256" s="110">
        <v>1</v>
      </c>
      <c r="AE1256" s="110">
        <v>0</v>
      </c>
      <c r="AF1256" s="110">
        <v>1</v>
      </c>
      <c r="AG1256" s="110">
        <v>0</v>
      </c>
    </row>
    <row r="1257" spans="2:33" ht="15">
      <c r="B1257" s="110"/>
      <c r="C1257" s="110"/>
      <c r="D1257" s="110">
        <v>2015</v>
      </c>
      <c r="E1257" s="110">
        <v>1</v>
      </c>
      <c r="F1257" s="110">
        <v>0</v>
      </c>
      <c r="G1257" s="110">
        <v>0</v>
      </c>
      <c r="H1257" s="110">
        <v>0</v>
      </c>
      <c r="I1257" s="110">
        <v>0</v>
      </c>
      <c r="J1257" s="113">
        <v>4</v>
      </c>
      <c r="K1257" s="110">
        <v>0</v>
      </c>
      <c r="L1257" s="110">
        <v>0</v>
      </c>
      <c r="M1257" s="110">
        <v>0</v>
      </c>
      <c r="N1257" s="110">
        <v>0</v>
      </c>
      <c r="O1257" s="110">
        <v>0</v>
      </c>
      <c r="P1257" s="110">
        <v>1</v>
      </c>
      <c r="Q1257" s="110">
        <v>1</v>
      </c>
      <c r="R1257" s="110">
        <v>0</v>
      </c>
      <c r="S1257" s="110">
        <v>1</v>
      </c>
      <c r="T1257" s="110">
        <v>0</v>
      </c>
      <c r="U1257" s="110">
        <v>0</v>
      </c>
      <c r="V1257" s="110">
        <v>0</v>
      </c>
      <c r="W1257" s="110">
        <v>0</v>
      </c>
      <c r="X1257" s="110">
        <v>0</v>
      </c>
      <c r="Y1257" s="110">
        <v>0</v>
      </c>
      <c r="Z1257" s="110">
        <v>0</v>
      </c>
      <c r="AA1257" s="110">
        <v>2</v>
      </c>
      <c r="AB1257" s="110">
        <v>0</v>
      </c>
      <c r="AC1257" s="110">
        <v>0</v>
      </c>
      <c r="AD1257" s="110">
        <v>0</v>
      </c>
      <c r="AE1257" s="110">
        <v>0</v>
      </c>
      <c r="AF1257" s="110">
        <v>0</v>
      </c>
      <c r="AG1257" s="110">
        <v>0</v>
      </c>
    </row>
    <row r="1258" spans="2:33" ht="15">
      <c r="B1258" s="110"/>
      <c r="C1258" s="110"/>
      <c r="D1258" s="110">
        <v>2016</v>
      </c>
      <c r="E1258" s="110">
        <v>0</v>
      </c>
      <c r="F1258" s="110">
        <v>0</v>
      </c>
      <c r="G1258" s="110">
        <v>0</v>
      </c>
      <c r="H1258" s="110">
        <v>0</v>
      </c>
      <c r="I1258" s="110">
        <v>0</v>
      </c>
      <c r="J1258" s="110">
        <v>0</v>
      </c>
      <c r="K1258" s="110">
        <v>2</v>
      </c>
      <c r="L1258" s="110">
        <v>0</v>
      </c>
      <c r="M1258" s="110">
        <v>0</v>
      </c>
      <c r="N1258" s="110">
        <v>0</v>
      </c>
      <c r="O1258" s="110">
        <v>0</v>
      </c>
      <c r="P1258" s="110">
        <v>0</v>
      </c>
      <c r="Q1258" s="110">
        <v>0</v>
      </c>
      <c r="R1258" s="110">
        <v>0</v>
      </c>
      <c r="S1258" s="110">
        <v>1</v>
      </c>
      <c r="T1258" s="110">
        <v>0</v>
      </c>
      <c r="U1258" s="110">
        <v>0</v>
      </c>
      <c r="V1258" s="110">
        <v>0</v>
      </c>
      <c r="W1258" s="110">
        <v>0</v>
      </c>
      <c r="X1258" s="110">
        <v>0</v>
      </c>
      <c r="Y1258" s="110">
        <v>0</v>
      </c>
      <c r="Z1258" s="110">
        <v>0</v>
      </c>
      <c r="AA1258" s="110">
        <v>0</v>
      </c>
      <c r="AB1258" s="110">
        <v>0</v>
      </c>
      <c r="AC1258" s="110">
        <v>0</v>
      </c>
      <c r="AD1258" s="110">
        <v>0</v>
      </c>
      <c r="AE1258" s="110">
        <v>0</v>
      </c>
      <c r="AF1258" s="110">
        <v>0</v>
      </c>
      <c r="AG1258" s="110">
        <v>0</v>
      </c>
    </row>
    <row r="1259" spans="2:33" ht="15">
      <c r="B1259" s="110"/>
      <c r="C1259" s="110"/>
      <c r="D1259" s="110">
        <v>2017</v>
      </c>
      <c r="E1259" s="110">
        <v>0</v>
      </c>
      <c r="F1259" s="110">
        <v>0</v>
      </c>
      <c r="G1259" s="110">
        <v>1</v>
      </c>
      <c r="H1259" s="110">
        <v>0</v>
      </c>
      <c r="I1259" s="110">
        <v>0</v>
      </c>
      <c r="J1259" s="110">
        <v>0</v>
      </c>
      <c r="K1259" s="110">
        <v>3</v>
      </c>
      <c r="L1259" s="110">
        <v>0</v>
      </c>
      <c r="M1259" s="110">
        <v>0</v>
      </c>
      <c r="N1259" s="110">
        <v>0</v>
      </c>
      <c r="O1259" s="110">
        <v>0</v>
      </c>
      <c r="P1259" s="110">
        <v>0</v>
      </c>
      <c r="Q1259" s="110">
        <v>0</v>
      </c>
      <c r="R1259" s="110">
        <v>0</v>
      </c>
      <c r="S1259" s="110">
        <v>0</v>
      </c>
      <c r="T1259" s="110">
        <v>0</v>
      </c>
      <c r="U1259" s="110">
        <v>0</v>
      </c>
      <c r="V1259" s="110">
        <v>0</v>
      </c>
      <c r="W1259" s="110">
        <v>0</v>
      </c>
      <c r="X1259" s="110">
        <v>0</v>
      </c>
      <c r="Y1259" s="110">
        <v>1</v>
      </c>
      <c r="Z1259" s="110">
        <v>0</v>
      </c>
      <c r="AA1259" s="110">
        <v>0</v>
      </c>
      <c r="AB1259" s="110">
        <v>0</v>
      </c>
      <c r="AC1259" s="110">
        <v>0</v>
      </c>
      <c r="AD1259" s="110">
        <v>0</v>
      </c>
      <c r="AE1259" s="110">
        <v>0</v>
      </c>
      <c r="AF1259" s="110">
        <v>0</v>
      </c>
      <c r="AG1259" s="110">
        <v>0</v>
      </c>
    </row>
    <row r="1260" spans="2:33" ht="15">
      <c r="B1260" s="110"/>
      <c r="C1260" s="110"/>
      <c r="D1260" s="110">
        <v>2018</v>
      </c>
      <c r="E1260" s="110">
        <v>0</v>
      </c>
      <c r="F1260" s="110">
        <v>0</v>
      </c>
      <c r="G1260" s="110">
        <v>0</v>
      </c>
      <c r="H1260" s="110">
        <v>0</v>
      </c>
      <c r="I1260" s="110">
        <v>0</v>
      </c>
      <c r="J1260" s="110">
        <v>1</v>
      </c>
      <c r="K1260" s="110">
        <v>3</v>
      </c>
      <c r="L1260" s="110">
        <v>0</v>
      </c>
      <c r="M1260" s="110">
        <v>0</v>
      </c>
      <c r="N1260" s="110">
        <v>0</v>
      </c>
      <c r="O1260" s="110">
        <v>0</v>
      </c>
      <c r="P1260" s="110">
        <v>0</v>
      </c>
      <c r="Q1260" s="110">
        <v>0</v>
      </c>
      <c r="R1260" s="110">
        <v>0</v>
      </c>
      <c r="S1260" s="110">
        <v>0</v>
      </c>
      <c r="T1260" s="110">
        <v>1</v>
      </c>
      <c r="U1260" s="110">
        <v>1</v>
      </c>
      <c r="V1260" s="110">
        <v>0</v>
      </c>
      <c r="W1260" s="110">
        <v>0</v>
      </c>
      <c r="X1260" s="110">
        <v>0</v>
      </c>
      <c r="Y1260" s="110">
        <v>0</v>
      </c>
      <c r="Z1260" s="110">
        <v>0</v>
      </c>
      <c r="AA1260" s="110">
        <v>2</v>
      </c>
      <c r="AB1260" s="110">
        <v>0</v>
      </c>
      <c r="AC1260" s="110">
        <v>0</v>
      </c>
      <c r="AD1260" s="110">
        <v>1</v>
      </c>
      <c r="AE1260" s="110">
        <v>0</v>
      </c>
      <c r="AF1260" s="110">
        <v>0</v>
      </c>
      <c r="AG1260" s="110">
        <v>0</v>
      </c>
    </row>
    <row r="1261" spans="2:33" ht="15">
      <c r="B1261" s="110"/>
      <c r="C1261" s="110"/>
      <c r="D1261" s="110">
        <v>2019</v>
      </c>
      <c r="E1261" s="110">
        <v>1</v>
      </c>
      <c r="F1261" s="110">
        <v>0</v>
      </c>
      <c r="G1261" s="110">
        <v>0</v>
      </c>
      <c r="H1261" s="110">
        <v>0</v>
      </c>
      <c r="I1261" s="110">
        <v>0</v>
      </c>
      <c r="J1261" s="110">
        <v>0</v>
      </c>
      <c r="K1261" s="110">
        <v>3</v>
      </c>
      <c r="L1261" s="110">
        <v>0</v>
      </c>
      <c r="M1261" s="110">
        <v>0</v>
      </c>
      <c r="N1261" s="110">
        <v>2</v>
      </c>
      <c r="O1261" s="110">
        <v>0</v>
      </c>
      <c r="P1261" s="110">
        <v>0</v>
      </c>
      <c r="Q1261" s="110">
        <v>1</v>
      </c>
      <c r="R1261" s="110">
        <v>0</v>
      </c>
      <c r="S1261" s="110">
        <v>0</v>
      </c>
      <c r="T1261" s="110">
        <v>0</v>
      </c>
      <c r="U1261" s="110">
        <v>0</v>
      </c>
      <c r="V1261" s="110">
        <v>0</v>
      </c>
      <c r="W1261" s="110">
        <v>0</v>
      </c>
      <c r="X1261" s="110">
        <v>0</v>
      </c>
      <c r="Y1261" s="110">
        <v>0</v>
      </c>
      <c r="Z1261" s="110">
        <v>0</v>
      </c>
      <c r="AA1261" s="110">
        <v>0</v>
      </c>
      <c r="AB1261" s="110">
        <v>0</v>
      </c>
      <c r="AC1261" s="110">
        <v>0</v>
      </c>
      <c r="AD1261" s="110">
        <v>0</v>
      </c>
      <c r="AE1261" s="111">
        <v>4</v>
      </c>
      <c r="AF1261" s="110">
        <v>0</v>
      </c>
      <c r="AG1261" s="110">
        <v>0</v>
      </c>
    </row>
    <row r="1262" spans="2:33" ht="15">
      <c r="B1262" s="110"/>
      <c r="C1262" s="110"/>
      <c r="D1262" s="110">
        <v>2020</v>
      </c>
      <c r="E1262" s="110"/>
      <c r="F1262" s="110"/>
      <c r="G1262" s="110"/>
      <c r="H1262" s="110"/>
      <c r="I1262" s="110"/>
      <c r="J1262" s="110"/>
      <c r="K1262" s="110"/>
      <c r="L1262" s="110"/>
      <c r="M1262" s="110"/>
      <c r="N1262" s="110"/>
      <c r="O1262" s="110"/>
      <c r="P1262" s="110"/>
      <c r="Q1262" s="110"/>
      <c r="R1262" s="110"/>
      <c r="S1262" s="110"/>
      <c r="T1262" s="110"/>
      <c r="U1262" s="110"/>
      <c r="V1262" s="110"/>
      <c r="W1262" s="110"/>
      <c r="X1262" s="110"/>
      <c r="Y1262" s="110"/>
      <c r="Z1262" s="110"/>
      <c r="AA1262" s="110"/>
      <c r="AB1262" s="110"/>
      <c r="AC1262" s="110"/>
      <c r="AD1262" s="110"/>
      <c r="AE1262" s="110"/>
      <c r="AF1262" s="110"/>
      <c r="AG1262" s="110"/>
    </row>
    <row r="1263" spans="2:33" ht="15">
      <c r="B1263" s="109" t="s">
        <v>140</v>
      </c>
      <c r="C1263" s="109" t="s">
        <v>506</v>
      </c>
      <c r="D1263" s="109">
        <v>2006</v>
      </c>
      <c r="E1263" s="109">
        <v>14</v>
      </c>
      <c r="F1263" s="109">
        <v>0</v>
      </c>
      <c r="G1263" s="109">
        <v>0</v>
      </c>
      <c r="H1263" s="109"/>
      <c r="I1263" s="109"/>
      <c r="J1263" s="109">
        <v>0</v>
      </c>
      <c r="K1263" s="109">
        <v>5</v>
      </c>
      <c r="L1263" s="109">
        <v>1</v>
      </c>
      <c r="M1263" s="109"/>
      <c r="N1263" s="109">
        <v>3</v>
      </c>
      <c r="O1263" s="109">
        <v>1</v>
      </c>
      <c r="P1263" s="109">
        <v>1</v>
      </c>
      <c r="Q1263" s="109">
        <v>5</v>
      </c>
      <c r="R1263" s="109"/>
      <c r="S1263" s="109">
        <v>1</v>
      </c>
      <c r="T1263" s="109">
        <v>0</v>
      </c>
      <c r="U1263" s="109">
        <v>2</v>
      </c>
      <c r="V1263" s="109">
        <v>3</v>
      </c>
      <c r="W1263" s="109"/>
      <c r="X1263" s="109">
        <v>1</v>
      </c>
      <c r="Y1263" s="109">
        <v>0</v>
      </c>
      <c r="Z1263" s="109">
        <v>0</v>
      </c>
      <c r="AA1263" s="109">
        <v>0</v>
      </c>
      <c r="AB1263" s="109"/>
      <c r="AC1263" s="109">
        <v>8</v>
      </c>
      <c r="AD1263" s="109"/>
      <c r="AE1263" s="109">
        <v>9</v>
      </c>
      <c r="AF1263" s="109">
        <v>1</v>
      </c>
      <c r="AG1263" s="109">
        <v>1</v>
      </c>
    </row>
    <row r="1264" spans="2:33" ht="15">
      <c r="B1264" s="109"/>
      <c r="C1264" s="109"/>
      <c r="D1264" s="109">
        <v>2007</v>
      </c>
      <c r="E1264" s="109">
        <v>2</v>
      </c>
      <c r="F1264" s="109">
        <v>1</v>
      </c>
      <c r="G1264" s="109">
        <v>0</v>
      </c>
      <c r="H1264" s="109"/>
      <c r="I1264" s="109">
        <v>0</v>
      </c>
      <c r="J1264" s="109">
        <v>0</v>
      </c>
      <c r="K1264" s="109">
        <v>14</v>
      </c>
      <c r="L1264" s="109">
        <v>0</v>
      </c>
      <c r="M1264" s="109">
        <v>0</v>
      </c>
      <c r="N1264" s="109">
        <v>1</v>
      </c>
      <c r="O1264" s="109">
        <v>1</v>
      </c>
      <c r="P1264" s="109">
        <v>0</v>
      </c>
      <c r="Q1264" s="109">
        <v>1</v>
      </c>
      <c r="R1264" s="109"/>
      <c r="S1264" s="109">
        <v>1</v>
      </c>
      <c r="T1264" s="109">
        <v>0</v>
      </c>
      <c r="U1264" s="109">
        <v>3</v>
      </c>
      <c r="V1264" s="109">
        <v>0</v>
      </c>
      <c r="W1264" s="109"/>
      <c r="X1264" s="109">
        <v>0</v>
      </c>
      <c r="Y1264" s="109">
        <v>0</v>
      </c>
      <c r="Z1264" s="109">
        <v>0</v>
      </c>
      <c r="AA1264" s="109">
        <v>4</v>
      </c>
      <c r="AB1264" s="109">
        <v>2</v>
      </c>
      <c r="AC1264" s="109">
        <v>2</v>
      </c>
      <c r="AD1264" s="109">
        <v>3</v>
      </c>
      <c r="AE1264" s="109">
        <v>0</v>
      </c>
      <c r="AF1264" s="109">
        <v>1</v>
      </c>
      <c r="AG1264" s="109">
        <v>2</v>
      </c>
    </row>
    <row r="1265" spans="2:33" ht="15">
      <c r="B1265" s="109"/>
      <c r="C1265" s="109"/>
      <c r="D1265" s="109">
        <v>2008</v>
      </c>
      <c r="E1265" s="109">
        <v>4</v>
      </c>
      <c r="F1265" s="109">
        <v>1</v>
      </c>
      <c r="G1265" s="109">
        <v>1</v>
      </c>
      <c r="H1265" s="109"/>
      <c r="I1265" s="109">
        <v>0</v>
      </c>
      <c r="J1265" s="109">
        <v>2</v>
      </c>
      <c r="K1265" s="109">
        <v>19</v>
      </c>
      <c r="L1265" s="109">
        <v>0</v>
      </c>
      <c r="M1265" s="109">
        <v>0</v>
      </c>
      <c r="N1265" s="109">
        <v>0</v>
      </c>
      <c r="O1265" s="109">
        <v>0</v>
      </c>
      <c r="P1265" s="109">
        <v>0</v>
      </c>
      <c r="Q1265" s="109">
        <v>0</v>
      </c>
      <c r="R1265" s="109"/>
      <c r="S1265" s="109">
        <v>1</v>
      </c>
      <c r="T1265" s="109">
        <v>0</v>
      </c>
      <c r="U1265" s="109">
        <v>4</v>
      </c>
      <c r="V1265" s="109">
        <v>1</v>
      </c>
      <c r="W1265" s="109"/>
      <c r="X1265" s="109">
        <v>2</v>
      </c>
      <c r="Y1265" s="109">
        <v>0</v>
      </c>
      <c r="Z1265" s="109">
        <v>0</v>
      </c>
      <c r="AA1265" s="109">
        <v>0</v>
      </c>
      <c r="AB1265" s="109">
        <v>0</v>
      </c>
      <c r="AC1265" s="109">
        <v>5</v>
      </c>
      <c r="AD1265" s="109">
        <v>0</v>
      </c>
      <c r="AE1265" s="109">
        <v>3</v>
      </c>
      <c r="AF1265" s="109">
        <v>0</v>
      </c>
      <c r="AG1265" s="109">
        <v>4</v>
      </c>
    </row>
    <row r="1266" spans="2:33" ht="15">
      <c r="B1266" s="109"/>
      <c r="C1266" s="109"/>
      <c r="D1266" s="109">
        <v>2009</v>
      </c>
      <c r="E1266" s="109">
        <v>2</v>
      </c>
      <c r="F1266" s="109">
        <v>1</v>
      </c>
      <c r="G1266" s="109">
        <v>0</v>
      </c>
      <c r="H1266" s="109">
        <v>2</v>
      </c>
      <c r="I1266" s="109">
        <v>0</v>
      </c>
      <c r="J1266" s="109">
        <v>1</v>
      </c>
      <c r="K1266" s="109">
        <v>7</v>
      </c>
      <c r="L1266" s="109">
        <v>0</v>
      </c>
      <c r="M1266" s="109">
        <v>0</v>
      </c>
      <c r="N1266" s="109">
        <v>1</v>
      </c>
      <c r="O1266" s="109">
        <v>0</v>
      </c>
      <c r="P1266" s="109">
        <v>0</v>
      </c>
      <c r="Q1266" s="109">
        <v>1</v>
      </c>
      <c r="R1266" s="109"/>
      <c r="S1266" s="109">
        <v>0</v>
      </c>
      <c r="T1266" s="109">
        <v>0</v>
      </c>
      <c r="U1266" s="109">
        <v>3</v>
      </c>
      <c r="V1266" s="109">
        <v>0</v>
      </c>
      <c r="W1266" s="109">
        <v>0</v>
      </c>
      <c r="X1266" s="109">
        <v>2</v>
      </c>
      <c r="Y1266" s="109">
        <v>0</v>
      </c>
      <c r="Z1266" s="109">
        <v>1</v>
      </c>
      <c r="AA1266" s="109">
        <v>0</v>
      </c>
      <c r="AB1266" s="109">
        <v>2</v>
      </c>
      <c r="AC1266" s="109">
        <v>2</v>
      </c>
      <c r="AD1266" s="109">
        <v>3</v>
      </c>
      <c r="AE1266" s="109">
        <v>1</v>
      </c>
      <c r="AF1266" s="109">
        <v>0</v>
      </c>
      <c r="AG1266" s="109">
        <v>1</v>
      </c>
    </row>
    <row r="1267" spans="2:33" ht="15">
      <c r="B1267" s="109"/>
      <c r="C1267" s="109"/>
      <c r="D1267" s="109">
        <v>2010</v>
      </c>
      <c r="E1267" s="109">
        <v>5</v>
      </c>
      <c r="F1267" s="109">
        <v>1</v>
      </c>
      <c r="G1267" s="109">
        <v>0</v>
      </c>
      <c r="H1267" s="109">
        <v>6</v>
      </c>
      <c r="I1267" s="109">
        <v>0</v>
      </c>
      <c r="J1267" s="109">
        <v>2</v>
      </c>
      <c r="K1267" s="109">
        <v>7</v>
      </c>
      <c r="L1267" s="109">
        <v>0</v>
      </c>
      <c r="M1267" s="109">
        <v>0</v>
      </c>
      <c r="N1267" s="109">
        <v>0</v>
      </c>
      <c r="O1267" s="109">
        <v>0</v>
      </c>
      <c r="P1267" s="109">
        <v>0</v>
      </c>
      <c r="Q1267" s="109">
        <v>2</v>
      </c>
      <c r="R1267" s="109">
        <v>4</v>
      </c>
      <c r="S1267" s="109">
        <v>0</v>
      </c>
      <c r="T1267" s="109">
        <v>0</v>
      </c>
      <c r="U1267" s="109">
        <v>1</v>
      </c>
      <c r="V1267" s="109">
        <v>0</v>
      </c>
      <c r="W1267" s="109">
        <v>0</v>
      </c>
      <c r="X1267" s="109">
        <v>0</v>
      </c>
      <c r="Y1267" s="109">
        <v>0</v>
      </c>
      <c r="Z1267" s="109">
        <v>0</v>
      </c>
      <c r="AA1267" s="109">
        <v>0</v>
      </c>
      <c r="AB1267" s="109">
        <v>2</v>
      </c>
      <c r="AC1267" s="109">
        <v>2</v>
      </c>
      <c r="AD1267" s="109">
        <v>2</v>
      </c>
      <c r="AE1267" s="109">
        <v>0</v>
      </c>
      <c r="AF1267" s="109">
        <v>0</v>
      </c>
      <c r="AG1267" s="109">
        <v>2</v>
      </c>
    </row>
    <row r="1268" spans="2:33" ht="15">
      <c r="B1268" s="109"/>
      <c r="C1268" s="109"/>
      <c r="D1268" s="109">
        <v>2011</v>
      </c>
      <c r="E1268" s="109">
        <v>4</v>
      </c>
      <c r="F1268" s="109">
        <v>1</v>
      </c>
      <c r="G1268" s="109">
        <v>1</v>
      </c>
      <c r="H1268" s="109">
        <v>0</v>
      </c>
      <c r="I1268" s="109">
        <v>0</v>
      </c>
      <c r="J1268" s="109">
        <v>1</v>
      </c>
      <c r="K1268" s="109">
        <v>15</v>
      </c>
      <c r="L1268" s="109">
        <v>1</v>
      </c>
      <c r="M1268" s="109">
        <v>0</v>
      </c>
      <c r="N1268" s="109">
        <v>0</v>
      </c>
      <c r="O1268" s="109">
        <v>0</v>
      </c>
      <c r="P1268" s="109">
        <v>0</v>
      </c>
      <c r="Q1268" s="109">
        <v>1</v>
      </c>
      <c r="R1268" s="109">
        <v>2</v>
      </c>
      <c r="S1268" s="109">
        <v>0</v>
      </c>
      <c r="T1268" s="109">
        <v>0</v>
      </c>
      <c r="U1268" s="109">
        <v>0</v>
      </c>
      <c r="V1268" s="109">
        <v>0</v>
      </c>
      <c r="W1268" s="109">
        <v>0</v>
      </c>
      <c r="X1268" s="109">
        <v>0</v>
      </c>
      <c r="Y1268" s="109">
        <v>0</v>
      </c>
      <c r="Z1268" s="109">
        <v>0</v>
      </c>
      <c r="AA1268" s="109">
        <v>1</v>
      </c>
      <c r="AB1268" s="109">
        <v>0</v>
      </c>
      <c r="AC1268" s="109">
        <v>3</v>
      </c>
      <c r="AD1268" s="109">
        <v>2</v>
      </c>
      <c r="AE1268" s="109">
        <v>0</v>
      </c>
      <c r="AF1268" s="109">
        <v>1</v>
      </c>
      <c r="AG1268" s="109">
        <v>1</v>
      </c>
    </row>
    <row r="1269" spans="2:33" ht="15">
      <c r="B1269" s="109"/>
      <c r="C1269" s="109"/>
      <c r="D1269" s="109">
        <v>2012</v>
      </c>
      <c r="E1269" s="109">
        <v>7</v>
      </c>
      <c r="F1269" s="109">
        <v>2</v>
      </c>
      <c r="G1269" s="109">
        <v>0</v>
      </c>
      <c r="H1269" s="109">
        <v>2</v>
      </c>
      <c r="I1269" s="109">
        <v>0</v>
      </c>
      <c r="J1269" s="109">
        <v>1</v>
      </c>
      <c r="K1269" s="109">
        <v>8</v>
      </c>
      <c r="L1269" s="109">
        <v>1</v>
      </c>
      <c r="M1269" s="109">
        <v>1</v>
      </c>
      <c r="N1269" s="109">
        <v>1</v>
      </c>
      <c r="O1269" s="109">
        <v>1</v>
      </c>
      <c r="P1269" s="109">
        <v>0</v>
      </c>
      <c r="Q1269" s="109">
        <v>2</v>
      </c>
      <c r="R1269" s="109">
        <v>1</v>
      </c>
      <c r="S1269" s="109">
        <v>1</v>
      </c>
      <c r="T1269" s="109">
        <v>0</v>
      </c>
      <c r="U1269" s="109">
        <v>5</v>
      </c>
      <c r="V1269" s="109">
        <v>1</v>
      </c>
      <c r="W1269" s="109">
        <v>0</v>
      </c>
      <c r="X1269" s="109">
        <v>1</v>
      </c>
      <c r="Y1269" s="109">
        <v>1</v>
      </c>
      <c r="Z1269" s="109">
        <v>0</v>
      </c>
      <c r="AA1269" s="109">
        <v>1</v>
      </c>
      <c r="AB1269" s="109">
        <v>0</v>
      </c>
      <c r="AC1269" s="109">
        <v>0</v>
      </c>
      <c r="AD1269" s="109">
        <v>0</v>
      </c>
      <c r="AE1269" s="109">
        <v>0</v>
      </c>
      <c r="AF1269" s="109">
        <v>0</v>
      </c>
      <c r="AG1269" s="109">
        <v>1</v>
      </c>
    </row>
    <row r="1270" spans="2:33" ht="15">
      <c r="B1270" s="109"/>
      <c r="C1270" s="109"/>
      <c r="D1270" s="109">
        <v>2013</v>
      </c>
      <c r="E1270" s="109">
        <v>8</v>
      </c>
      <c r="F1270" s="109">
        <v>0</v>
      </c>
      <c r="G1270" s="109">
        <v>1</v>
      </c>
      <c r="H1270" s="109">
        <v>1</v>
      </c>
      <c r="I1270" s="109">
        <v>0</v>
      </c>
      <c r="J1270" s="109">
        <v>0</v>
      </c>
      <c r="K1270" s="109">
        <v>10</v>
      </c>
      <c r="L1270" s="109">
        <v>0</v>
      </c>
      <c r="M1270" s="109">
        <v>0</v>
      </c>
      <c r="N1270" s="109">
        <v>0</v>
      </c>
      <c r="O1270" s="109">
        <v>0</v>
      </c>
      <c r="P1270" s="109">
        <v>0</v>
      </c>
      <c r="Q1270" s="109">
        <v>0</v>
      </c>
      <c r="R1270" s="109">
        <v>0</v>
      </c>
      <c r="S1270" s="109">
        <v>1</v>
      </c>
      <c r="T1270" s="109">
        <v>0</v>
      </c>
      <c r="U1270" s="109">
        <v>0</v>
      </c>
      <c r="V1270" s="109">
        <v>0</v>
      </c>
      <c r="W1270" s="109">
        <v>0</v>
      </c>
      <c r="X1270" s="109">
        <v>1</v>
      </c>
      <c r="Y1270" s="109">
        <v>0</v>
      </c>
      <c r="Z1270" s="109">
        <v>0</v>
      </c>
      <c r="AA1270" s="109">
        <v>1</v>
      </c>
      <c r="AB1270" s="109">
        <v>0</v>
      </c>
      <c r="AC1270" s="109">
        <v>0</v>
      </c>
      <c r="AD1270" s="109">
        <v>0</v>
      </c>
      <c r="AE1270" s="109">
        <v>0</v>
      </c>
      <c r="AF1270" s="114">
        <v>6</v>
      </c>
      <c r="AG1270" s="109">
        <v>1</v>
      </c>
    </row>
    <row r="1271" spans="2:33" ht="15">
      <c r="B1271" s="109"/>
      <c r="C1271" s="109"/>
      <c r="D1271" s="109">
        <v>2014</v>
      </c>
      <c r="E1271" s="109">
        <v>2</v>
      </c>
      <c r="F1271" s="109">
        <v>3</v>
      </c>
      <c r="G1271" s="109">
        <v>0</v>
      </c>
      <c r="H1271" s="109">
        <v>4</v>
      </c>
      <c r="I1271" s="109">
        <v>0</v>
      </c>
      <c r="J1271" s="109">
        <v>2</v>
      </c>
      <c r="K1271" s="109">
        <v>4</v>
      </c>
      <c r="L1271" s="109">
        <v>0</v>
      </c>
      <c r="M1271" s="109">
        <v>0</v>
      </c>
      <c r="N1271" s="109">
        <v>0</v>
      </c>
      <c r="O1271" s="109">
        <v>1</v>
      </c>
      <c r="P1271" s="109">
        <v>3</v>
      </c>
      <c r="Q1271" s="109">
        <v>2</v>
      </c>
      <c r="R1271" s="109">
        <v>0</v>
      </c>
      <c r="S1271" s="109">
        <v>2</v>
      </c>
      <c r="T1271" s="109">
        <v>0</v>
      </c>
      <c r="U1271" s="109">
        <v>1</v>
      </c>
      <c r="V1271" s="109">
        <v>1</v>
      </c>
      <c r="W1271" s="109">
        <v>0</v>
      </c>
      <c r="X1271" s="109">
        <v>0</v>
      </c>
      <c r="Y1271" s="109">
        <v>0</v>
      </c>
      <c r="Z1271" s="109">
        <v>0</v>
      </c>
      <c r="AA1271" s="109">
        <v>2</v>
      </c>
      <c r="AB1271" s="109">
        <v>0</v>
      </c>
      <c r="AC1271" s="109">
        <v>2</v>
      </c>
      <c r="AD1271" s="109">
        <v>0</v>
      </c>
      <c r="AE1271" s="109">
        <v>0</v>
      </c>
      <c r="AF1271" s="109">
        <v>1</v>
      </c>
      <c r="AG1271" s="109">
        <v>1</v>
      </c>
    </row>
    <row r="1272" spans="2:33" ht="15">
      <c r="B1272" s="109"/>
      <c r="C1272" s="109"/>
      <c r="D1272" s="109">
        <v>2015</v>
      </c>
      <c r="E1272" s="109">
        <v>3</v>
      </c>
      <c r="F1272" s="109">
        <v>0</v>
      </c>
      <c r="G1272" s="109">
        <v>0</v>
      </c>
      <c r="H1272" s="109">
        <v>1</v>
      </c>
      <c r="I1272" s="109">
        <v>0</v>
      </c>
      <c r="J1272" s="109">
        <v>1</v>
      </c>
      <c r="K1272" s="109">
        <v>6</v>
      </c>
      <c r="L1272" s="109">
        <v>0</v>
      </c>
      <c r="M1272" s="109">
        <v>0</v>
      </c>
      <c r="N1272" s="109">
        <v>0</v>
      </c>
      <c r="O1272" s="109">
        <v>0</v>
      </c>
      <c r="P1272" s="109">
        <v>0</v>
      </c>
      <c r="Q1272" s="109">
        <v>0</v>
      </c>
      <c r="R1272" s="109">
        <v>2</v>
      </c>
      <c r="S1272" s="109">
        <v>1</v>
      </c>
      <c r="T1272" s="109">
        <v>0</v>
      </c>
      <c r="U1272" s="109">
        <v>1</v>
      </c>
      <c r="V1272" s="109">
        <v>0</v>
      </c>
      <c r="W1272" s="109">
        <v>0</v>
      </c>
      <c r="X1272" s="109">
        <v>2</v>
      </c>
      <c r="Y1272" s="109">
        <v>0</v>
      </c>
      <c r="Z1272" s="109">
        <v>0</v>
      </c>
      <c r="AA1272" s="109">
        <v>1</v>
      </c>
      <c r="AB1272" s="109">
        <v>0</v>
      </c>
      <c r="AC1272" s="109">
        <v>0</v>
      </c>
      <c r="AD1272" s="109">
        <v>1</v>
      </c>
      <c r="AE1272" s="109">
        <v>0</v>
      </c>
      <c r="AF1272" s="109">
        <v>1</v>
      </c>
      <c r="AG1272" s="109">
        <v>2</v>
      </c>
    </row>
    <row r="1273" spans="2:33" ht="15">
      <c r="B1273" s="109"/>
      <c r="C1273" s="109"/>
      <c r="D1273" s="109">
        <v>2016</v>
      </c>
      <c r="E1273" s="109">
        <v>4</v>
      </c>
      <c r="F1273" s="109">
        <v>0</v>
      </c>
      <c r="G1273" s="109">
        <v>0</v>
      </c>
      <c r="H1273" s="109">
        <v>0</v>
      </c>
      <c r="I1273" s="109">
        <v>0</v>
      </c>
      <c r="J1273" s="109">
        <v>0</v>
      </c>
      <c r="K1273" s="109">
        <v>7</v>
      </c>
      <c r="L1273" s="109">
        <v>0</v>
      </c>
      <c r="M1273" s="109">
        <v>0</v>
      </c>
      <c r="N1273" s="109">
        <v>0</v>
      </c>
      <c r="O1273" s="109">
        <v>0</v>
      </c>
      <c r="P1273" s="109">
        <v>0</v>
      </c>
      <c r="Q1273" s="109">
        <v>1</v>
      </c>
      <c r="R1273" s="109">
        <v>0</v>
      </c>
      <c r="S1273" s="109">
        <v>1</v>
      </c>
      <c r="T1273" s="109">
        <v>0</v>
      </c>
      <c r="U1273" s="109">
        <v>0</v>
      </c>
      <c r="V1273" s="109">
        <v>2</v>
      </c>
      <c r="W1273" s="109">
        <v>0</v>
      </c>
      <c r="X1273" s="109">
        <v>0</v>
      </c>
      <c r="Y1273" s="109">
        <v>2</v>
      </c>
      <c r="Z1273" s="109">
        <v>0</v>
      </c>
      <c r="AA1273" s="109">
        <v>1</v>
      </c>
      <c r="AB1273" s="109">
        <v>0</v>
      </c>
      <c r="AC1273" s="109">
        <v>0</v>
      </c>
      <c r="AD1273" s="109">
        <v>3</v>
      </c>
      <c r="AE1273" s="109">
        <v>0</v>
      </c>
      <c r="AF1273" s="109">
        <v>0</v>
      </c>
      <c r="AG1273" s="109">
        <v>0</v>
      </c>
    </row>
    <row r="1274" spans="2:33" ht="15">
      <c r="B1274" s="109"/>
      <c r="C1274" s="109"/>
      <c r="D1274" s="109">
        <v>2017</v>
      </c>
      <c r="E1274" s="109">
        <v>1</v>
      </c>
      <c r="F1274" s="114">
        <v>5</v>
      </c>
      <c r="G1274" s="109">
        <v>0</v>
      </c>
      <c r="H1274" s="109">
        <v>0</v>
      </c>
      <c r="I1274" s="109">
        <v>0</v>
      </c>
      <c r="J1274" s="109">
        <v>2</v>
      </c>
      <c r="K1274" s="109">
        <v>10</v>
      </c>
      <c r="L1274" s="109">
        <v>0</v>
      </c>
      <c r="M1274" s="109">
        <v>0</v>
      </c>
      <c r="N1274" s="109">
        <v>0</v>
      </c>
      <c r="O1274" s="109">
        <v>0</v>
      </c>
      <c r="P1274" s="109">
        <v>2</v>
      </c>
      <c r="Q1274" s="109">
        <v>1</v>
      </c>
      <c r="R1274" s="109">
        <v>2</v>
      </c>
      <c r="S1274" s="109">
        <v>1</v>
      </c>
      <c r="T1274" s="109">
        <v>0</v>
      </c>
      <c r="U1274" s="109">
        <v>1</v>
      </c>
      <c r="V1274" s="109">
        <v>0</v>
      </c>
      <c r="W1274" s="109">
        <v>0</v>
      </c>
      <c r="X1274" s="109">
        <v>0</v>
      </c>
      <c r="Y1274" s="109">
        <v>0</v>
      </c>
      <c r="Z1274" s="109">
        <v>0</v>
      </c>
      <c r="AA1274" s="109">
        <v>2</v>
      </c>
      <c r="AB1274" s="109">
        <v>0</v>
      </c>
      <c r="AC1274" s="109">
        <v>1</v>
      </c>
      <c r="AD1274" s="109">
        <v>1</v>
      </c>
      <c r="AE1274" s="109">
        <v>1</v>
      </c>
      <c r="AF1274" s="109">
        <v>0</v>
      </c>
      <c r="AG1274" s="109">
        <v>2</v>
      </c>
    </row>
    <row r="1275" spans="2:33" ht="15">
      <c r="B1275" s="109"/>
      <c r="C1275" s="109"/>
      <c r="D1275" s="109">
        <v>2018</v>
      </c>
      <c r="E1275" s="109">
        <v>1</v>
      </c>
      <c r="F1275" s="109">
        <v>0</v>
      </c>
      <c r="G1275" s="109">
        <v>2</v>
      </c>
      <c r="H1275" s="109">
        <v>2</v>
      </c>
      <c r="I1275" s="109">
        <v>0</v>
      </c>
      <c r="J1275" s="109">
        <v>0</v>
      </c>
      <c r="K1275" s="109">
        <v>3</v>
      </c>
      <c r="L1275" s="109">
        <v>0</v>
      </c>
      <c r="M1275" s="109">
        <v>3</v>
      </c>
      <c r="N1275" s="109">
        <v>0</v>
      </c>
      <c r="O1275" s="109">
        <v>0</v>
      </c>
      <c r="P1275" s="109">
        <v>0</v>
      </c>
      <c r="Q1275" s="109">
        <v>0</v>
      </c>
      <c r="R1275" s="109">
        <v>0</v>
      </c>
      <c r="S1275" s="109">
        <v>0</v>
      </c>
      <c r="T1275" s="109">
        <v>0</v>
      </c>
      <c r="U1275" s="109">
        <v>1</v>
      </c>
      <c r="V1275" s="109">
        <v>0</v>
      </c>
      <c r="W1275" s="109">
        <v>0</v>
      </c>
      <c r="X1275" s="109">
        <v>0</v>
      </c>
      <c r="Y1275" s="109">
        <v>0</v>
      </c>
      <c r="Z1275" s="109">
        <v>0</v>
      </c>
      <c r="AA1275" s="109">
        <v>1</v>
      </c>
      <c r="AB1275" s="109">
        <v>1</v>
      </c>
      <c r="AC1275" s="109">
        <v>0</v>
      </c>
      <c r="AD1275" s="109">
        <v>0</v>
      </c>
      <c r="AE1275" s="109">
        <v>0</v>
      </c>
      <c r="AF1275" s="109">
        <v>1</v>
      </c>
      <c r="AG1275" s="109">
        <v>2</v>
      </c>
    </row>
    <row r="1276" spans="2:33" ht="15">
      <c r="B1276" s="109"/>
      <c r="C1276" s="109"/>
      <c r="D1276" s="109">
        <v>2019</v>
      </c>
      <c r="E1276" s="109">
        <v>5</v>
      </c>
      <c r="F1276" s="109">
        <v>0</v>
      </c>
      <c r="G1276" s="109">
        <v>0</v>
      </c>
      <c r="H1276" s="109">
        <v>2</v>
      </c>
      <c r="I1276" s="109">
        <v>0</v>
      </c>
      <c r="J1276" s="109">
        <v>2</v>
      </c>
      <c r="K1276" s="109">
        <v>5</v>
      </c>
      <c r="L1276" s="109">
        <v>0</v>
      </c>
      <c r="M1276" s="109">
        <v>0</v>
      </c>
      <c r="N1276" s="109">
        <v>0</v>
      </c>
      <c r="O1276" s="109">
        <v>1</v>
      </c>
      <c r="P1276" s="109">
        <v>0</v>
      </c>
      <c r="Q1276" s="109">
        <v>0</v>
      </c>
      <c r="R1276" s="109">
        <v>0</v>
      </c>
      <c r="S1276" s="109">
        <v>2</v>
      </c>
      <c r="T1276" s="109">
        <v>0</v>
      </c>
      <c r="U1276" s="109">
        <v>1</v>
      </c>
      <c r="V1276" s="109">
        <v>0</v>
      </c>
      <c r="W1276" s="109">
        <v>0</v>
      </c>
      <c r="X1276" s="109">
        <v>0</v>
      </c>
      <c r="Y1276" s="109">
        <v>0</v>
      </c>
      <c r="Z1276" s="109">
        <v>0</v>
      </c>
      <c r="AA1276" s="109">
        <v>0</v>
      </c>
      <c r="AB1276" s="109">
        <v>0</v>
      </c>
      <c r="AC1276" s="109">
        <v>0</v>
      </c>
      <c r="AD1276" s="109">
        <v>1</v>
      </c>
      <c r="AE1276" s="109">
        <v>0</v>
      </c>
      <c r="AF1276" s="109">
        <v>0</v>
      </c>
      <c r="AG1276" s="109">
        <v>0</v>
      </c>
    </row>
    <row r="1277" spans="2:33" ht="15">
      <c r="B1277" s="109"/>
      <c r="C1277" s="109"/>
      <c r="D1277" s="109">
        <v>2020</v>
      </c>
      <c r="E1277" s="109"/>
      <c r="F1277" s="109"/>
      <c r="G1277" s="109"/>
      <c r="H1277" s="109"/>
      <c r="I1277" s="109"/>
      <c r="J1277" s="109"/>
      <c r="K1277" s="109"/>
      <c r="L1277" s="109"/>
      <c r="M1277" s="109"/>
      <c r="N1277" s="109"/>
      <c r="O1277" s="109"/>
      <c r="P1277" s="109"/>
      <c r="Q1277" s="109"/>
      <c r="R1277" s="109"/>
      <c r="S1277" s="109"/>
      <c r="T1277" s="109"/>
      <c r="U1277" s="109"/>
      <c r="V1277" s="109"/>
      <c r="W1277" s="109"/>
      <c r="X1277" s="109"/>
      <c r="Y1277" s="109"/>
      <c r="Z1277" s="109"/>
      <c r="AA1277" s="109"/>
      <c r="AB1277" s="109"/>
      <c r="AC1277" s="109"/>
      <c r="AD1277" s="109"/>
      <c r="AE1277" s="109"/>
      <c r="AF1277" s="109"/>
      <c r="AG1277" s="109"/>
    </row>
    <row r="1278" spans="2:33" ht="15">
      <c r="B1278" s="110" t="s">
        <v>141</v>
      </c>
      <c r="C1278" s="110" t="s">
        <v>507</v>
      </c>
      <c r="D1278" s="110">
        <v>2006</v>
      </c>
      <c r="E1278" s="110">
        <v>0</v>
      </c>
      <c r="F1278" s="110">
        <v>0</v>
      </c>
      <c r="G1278" s="110">
        <v>2</v>
      </c>
      <c r="H1278" s="110"/>
      <c r="I1278" s="110"/>
      <c r="J1278" s="110">
        <v>0</v>
      </c>
      <c r="K1278" s="110">
        <v>0</v>
      </c>
      <c r="L1278" s="110">
        <v>0</v>
      </c>
      <c r="M1278" s="110"/>
      <c r="N1278" s="110">
        <v>0</v>
      </c>
      <c r="O1278" s="110">
        <v>0</v>
      </c>
      <c r="P1278" s="110">
        <v>0</v>
      </c>
      <c r="Q1278" s="110">
        <v>1</v>
      </c>
      <c r="R1278" s="110"/>
      <c r="S1278" s="110"/>
      <c r="T1278" s="110">
        <v>0</v>
      </c>
      <c r="U1278" s="110">
        <v>0</v>
      </c>
      <c r="V1278" s="110">
        <v>0</v>
      </c>
      <c r="W1278" s="110"/>
      <c r="X1278" s="110">
        <v>0</v>
      </c>
      <c r="Y1278" s="110">
        <v>0</v>
      </c>
      <c r="Z1278" s="110">
        <v>0</v>
      </c>
      <c r="AA1278" s="110">
        <v>0</v>
      </c>
      <c r="AB1278" s="110"/>
      <c r="AC1278" s="110">
        <v>0</v>
      </c>
      <c r="AD1278" s="110"/>
      <c r="AE1278" s="110"/>
      <c r="AF1278" s="110"/>
      <c r="AG1278" s="110">
        <v>0</v>
      </c>
    </row>
    <row r="1279" spans="2:33" ht="15">
      <c r="B1279" s="110"/>
      <c r="C1279" s="110"/>
      <c r="D1279" s="110">
        <v>2007</v>
      </c>
      <c r="E1279" s="110">
        <v>0</v>
      </c>
      <c r="F1279" s="110">
        <v>0</v>
      </c>
      <c r="G1279" s="110">
        <v>0</v>
      </c>
      <c r="H1279" s="110"/>
      <c r="I1279" s="110">
        <v>0</v>
      </c>
      <c r="J1279" s="110">
        <v>0</v>
      </c>
      <c r="K1279" s="110">
        <v>0</v>
      </c>
      <c r="L1279" s="110">
        <v>0</v>
      </c>
      <c r="M1279" s="110">
        <v>0</v>
      </c>
      <c r="N1279" s="110">
        <v>0</v>
      </c>
      <c r="O1279" s="110">
        <v>0</v>
      </c>
      <c r="P1279" s="110">
        <v>0</v>
      </c>
      <c r="Q1279" s="110">
        <v>0</v>
      </c>
      <c r="R1279" s="110"/>
      <c r="S1279" s="110">
        <v>0</v>
      </c>
      <c r="T1279" s="110">
        <v>0</v>
      </c>
      <c r="U1279" s="110">
        <v>0</v>
      </c>
      <c r="V1279" s="110">
        <v>0</v>
      </c>
      <c r="W1279" s="110"/>
      <c r="X1279" s="110">
        <v>0</v>
      </c>
      <c r="Y1279" s="110">
        <v>0</v>
      </c>
      <c r="Z1279" s="110">
        <v>0</v>
      </c>
      <c r="AA1279" s="110">
        <v>0</v>
      </c>
      <c r="AB1279" s="110">
        <v>0</v>
      </c>
      <c r="AC1279" s="110">
        <v>0</v>
      </c>
      <c r="AD1279" s="110">
        <v>0</v>
      </c>
      <c r="AE1279" s="110">
        <v>0</v>
      </c>
      <c r="AF1279" s="110">
        <v>0</v>
      </c>
      <c r="AG1279" s="110">
        <v>0</v>
      </c>
    </row>
    <row r="1280" spans="2:33" ht="15">
      <c r="B1280" s="110"/>
      <c r="C1280" s="110"/>
      <c r="D1280" s="110">
        <v>2008</v>
      </c>
      <c r="E1280" s="110">
        <v>0</v>
      </c>
      <c r="F1280" s="110">
        <v>0</v>
      </c>
      <c r="G1280" s="110">
        <v>0</v>
      </c>
      <c r="H1280" s="110"/>
      <c r="I1280" s="110">
        <v>0</v>
      </c>
      <c r="J1280" s="110">
        <v>0</v>
      </c>
      <c r="K1280" s="110">
        <v>0</v>
      </c>
      <c r="L1280" s="110">
        <v>0</v>
      </c>
      <c r="M1280" s="110">
        <v>0</v>
      </c>
      <c r="N1280" s="110">
        <v>0</v>
      </c>
      <c r="O1280" s="110">
        <v>0</v>
      </c>
      <c r="P1280" s="110">
        <v>0</v>
      </c>
      <c r="Q1280" s="110">
        <v>0</v>
      </c>
      <c r="R1280" s="110"/>
      <c r="S1280" s="110">
        <v>0</v>
      </c>
      <c r="T1280" s="110">
        <v>0</v>
      </c>
      <c r="U1280" s="110">
        <v>0</v>
      </c>
      <c r="V1280" s="110">
        <v>0</v>
      </c>
      <c r="W1280" s="110"/>
      <c r="X1280" s="110">
        <v>0</v>
      </c>
      <c r="Y1280" s="110">
        <v>0</v>
      </c>
      <c r="Z1280" s="110">
        <v>0</v>
      </c>
      <c r="AA1280" s="110">
        <v>0</v>
      </c>
      <c r="AB1280" s="110">
        <v>0</v>
      </c>
      <c r="AC1280" s="110">
        <v>0</v>
      </c>
      <c r="AD1280" s="110">
        <v>0</v>
      </c>
      <c r="AE1280" s="110">
        <v>0</v>
      </c>
      <c r="AF1280" s="110">
        <v>0</v>
      </c>
      <c r="AG1280" s="110">
        <v>0</v>
      </c>
    </row>
    <row r="1281" spans="2:33" ht="15">
      <c r="B1281" s="110"/>
      <c r="C1281" s="110"/>
      <c r="D1281" s="110">
        <v>2009</v>
      </c>
      <c r="E1281" s="110">
        <v>1</v>
      </c>
      <c r="F1281" s="110">
        <v>0</v>
      </c>
      <c r="G1281" s="110">
        <v>0</v>
      </c>
      <c r="H1281" s="110">
        <v>0</v>
      </c>
      <c r="I1281" s="110">
        <v>0</v>
      </c>
      <c r="J1281" s="110">
        <v>0</v>
      </c>
      <c r="K1281" s="110">
        <v>0</v>
      </c>
      <c r="L1281" s="110">
        <v>0</v>
      </c>
      <c r="M1281" s="110">
        <v>0</v>
      </c>
      <c r="N1281" s="110">
        <v>0</v>
      </c>
      <c r="O1281" s="110">
        <v>0</v>
      </c>
      <c r="P1281" s="110">
        <v>0</v>
      </c>
      <c r="Q1281" s="110">
        <v>0</v>
      </c>
      <c r="R1281" s="110"/>
      <c r="S1281" s="110">
        <v>0</v>
      </c>
      <c r="T1281" s="110">
        <v>0</v>
      </c>
      <c r="U1281" s="110">
        <v>0</v>
      </c>
      <c r="V1281" s="110">
        <v>0</v>
      </c>
      <c r="W1281" s="110">
        <v>0</v>
      </c>
      <c r="X1281" s="110">
        <v>0</v>
      </c>
      <c r="Y1281" s="110">
        <v>0</v>
      </c>
      <c r="Z1281" s="110">
        <v>0</v>
      </c>
      <c r="AA1281" s="110">
        <v>0</v>
      </c>
      <c r="AB1281" s="110">
        <v>0</v>
      </c>
      <c r="AC1281" s="110">
        <v>0</v>
      </c>
      <c r="AD1281" s="110">
        <v>0</v>
      </c>
      <c r="AE1281" s="110">
        <v>0</v>
      </c>
      <c r="AF1281" s="110">
        <v>0</v>
      </c>
      <c r="AG1281" s="110">
        <v>1</v>
      </c>
    </row>
    <row r="1282" spans="2:33" ht="15">
      <c r="B1282" s="110"/>
      <c r="C1282" s="110"/>
      <c r="D1282" s="110">
        <v>2010</v>
      </c>
      <c r="E1282" s="110">
        <v>0</v>
      </c>
      <c r="F1282" s="110">
        <v>0</v>
      </c>
      <c r="G1282" s="110">
        <v>0</v>
      </c>
      <c r="H1282" s="110">
        <v>0</v>
      </c>
      <c r="I1282" s="110">
        <v>0</v>
      </c>
      <c r="J1282" s="110">
        <v>0</v>
      </c>
      <c r="K1282" s="110">
        <v>0</v>
      </c>
      <c r="L1282" s="110">
        <v>0</v>
      </c>
      <c r="M1282" s="110">
        <v>0</v>
      </c>
      <c r="N1282" s="110">
        <v>0</v>
      </c>
      <c r="O1282" s="110">
        <v>0</v>
      </c>
      <c r="P1282" s="110">
        <v>0</v>
      </c>
      <c r="Q1282" s="110">
        <v>0</v>
      </c>
      <c r="R1282" s="110">
        <v>0</v>
      </c>
      <c r="S1282" s="110">
        <v>0</v>
      </c>
      <c r="T1282" s="110">
        <v>0</v>
      </c>
      <c r="U1282" s="110">
        <v>0</v>
      </c>
      <c r="V1282" s="110">
        <v>0</v>
      </c>
      <c r="W1282" s="110">
        <v>0</v>
      </c>
      <c r="X1282" s="110">
        <v>0</v>
      </c>
      <c r="Y1282" s="110">
        <v>0</v>
      </c>
      <c r="Z1282" s="110">
        <v>0</v>
      </c>
      <c r="AA1282" s="110">
        <v>0</v>
      </c>
      <c r="AB1282" s="110">
        <v>0</v>
      </c>
      <c r="AC1282" s="110">
        <v>0</v>
      </c>
      <c r="AD1282" s="110">
        <v>0</v>
      </c>
      <c r="AE1282" s="110">
        <v>0</v>
      </c>
      <c r="AF1282" s="110">
        <v>0</v>
      </c>
      <c r="AG1282" s="110">
        <v>0</v>
      </c>
    </row>
    <row r="1283" spans="2:33" ht="15">
      <c r="B1283" s="110"/>
      <c r="C1283" s="110"/>
      <c r="D1283" s="110">
        <v>2011</v>
      </c>
      <c r="E1283" s="110">
        <v>0</v>
      </c>
      <c r="F1283" s="110">
        <v>0</v>
      </c>
      <c r="G1283" s="110">
        <v>0</v>
      </c>
      <c r="H1283" s="110">
        <v>0</v>
      </c>
      <c r="I1283" s="110">
        <v>0</v>
      </c>
      <c r="J1283" s="110">
        <v>0</v>
      </c>
      <c r="K1283" s="110">
        <v>0</v>
      </c>
      <c r="L1283" s="110">
        <v>0</v>
      </c>
      <c r="M1283" s="110">
        <v>0</v>
      </c>
      <c r="N1283" s="110">
        <v>0</v>
      </c>
      <c r="O1283" s="110">
        <v>0</v>
      </c>
      <c r="P1283" s="110">
        <v>0</v>
      </c>
      <c r="Q1283" s="110">
        <v>0</v>
      </c>
      <c r="R1283" s="110">
        <v>0</v>
      </c>
      <c r="S1283" s="110">
        <v>0</v>
      </c>
      <c r="T1283" s="110">
        <v>0</v>
      </c>
      <c r="U1283" s="110">
        <v>0</v>
      </c>
      <c r="V1283" s="110">
        <v>0</v>
      </c>
      <c r="W1283" s="110">
        <v>0</v>
      </c>
      <c r="X1283" s="110">
        <v>0</v>
      </c>
      <c r="Y1283" s="110">
        <v>0</v>
      </c>
      <c r="Z1283" s="110">
        <v>0</v>
      </c>
      <c r="AA1283" s="110">
        <v>0</v>
      </c>
      <c r="AB1283" s="110">
        <v>0</v>
      </c>
      <c r="AC1283" s="110">
        <v>0</v>
      </c>
      <c r="AD1283" s="110">
        <v>0</v>
      </c>
      <c r="AE1283" s="110">
        <v>0</v>
      </c>
      <c r="AF1283" s="110">
        <v>0</v>
      </c>
      <c r="AG1283" s="110">
        <v>0</v>
      </c>
    </row>
    <row r="1284" spans="2:33" ht="15">
      <c r="B1284" s="110"/>
      <c r="C1284" s="110"/>
      <c r="D1284" s="110">
        <v>2012</v>
      </c>
      <c r="E1284" s="110">
        <v>0</v>
      </c>
      <c r="F1284" s="110">
        <v>0</v>
      </c>
      <c r="G1284" s="110">
        <v>0</v>
      </c>
      <c r="H1284" s="110">
        <v>0</v>
      </c>
      <c r="I1284" s="110">
        <v>0</v>
      </c>
      <c r="J1284" s="110">
        <v>0</v>
      </c>
      <c r="K1284" s="110">
        <v>0</v>
      </c>
      <c r="L1284" s="110">
        <v>0</v>
      </c>
      <c r="M1284" s="110">
        <v>0</v>
      </c>
      <c r="N1284" s="110">
        <v>0</v>
      </c>
      <c r="O1284" s="110">
        <v>0</v>
      </c>
      <c r="P1284" s="110">
        <v>0</v>
      </c>
      <c r="Q1284" s="110">
        <v>0</v>
      </c>
      <c r="R1284" s="110">
        <v>0</v>
      </c>
      <c r="S1284" s="110">
        <v>0</v>
      </c>
      <c r="T1284" s="110">
        <v>0</v>
      </c>
      <c r="U1284" s="110">
        <v>0</v>
      </c>
      <c r="V1284" s="110">
        <v>0</v>
      </c>
      <c r="W1284" s="110">
        <v>0</v>
      </c>
      <c r="X1284" s="110">
        <v>0</v>
      </c>
      <c r="Y1284" s="110">
        <v>0</v>
      </c>
      <c r="Z1284" s="110">
        <v>0</v>
      </c>
      <c r="AA1284" s="110">
        <v>0</v>
      </c>
      <c r="AB1284" s="110">
        <v>0</v>
      </c>
      <c r="AC1284" s="110">
        <v>0</v>
      </c>
      <c r="AD1284" s="110">
        <v>0</v>
      </c>
      <c r="AE1284" s="110">
        <v>0</v>
      </c>
      <c r="AF1284" s="110">
        <v>0</v>
      </c>
      <c r="AG1284" s="110">
        <v>0</v>
      </c>
    </row>
    <row r="1285" spans="2:33" ht="15">
      <c r="B1285" s="110"/>
      <c r="C1285" s="110"/>
      <c r="D1285" s="110">
        <v>2013</v>
      </c>
      <c r="E1285" s="110">
        <v>0</v>
      </c>
      <c r="F1285" s="110">
        <v>0</v>
      </c>
      <c r="G1285" s="110">
        <v>0</v>
      </c>
      <c r="H1285" s="110">
        <v>0</v>
      </c>
      <c r="I1285" s="110">
        <v>0</v>
      </c>
      <c r="J1285" s="110">
        <v>0</v>
      </c>
      <c r="K1285" s="110">
        <v>0</v>
      </c>
      <c r="L1285" s="110">
        <v>0</v>
      </c>
      <c r="M1285" s="110">
        <v>0</v>
      </c>
      <c r="N1285" s="110">
        <v>0</v>
      </c>
      <c r="O1285" s="110">
        <v>0</v>
      </c>
      <c r="P1285" s="110">
        <v>0</v>
      </c>
      <c r="Q1285" s="110">
        <v>0</v>
      </c>
      <c r="R1285" s="110">
        <v>0</v>
      </c>
      <c r="S1285" s="110">
        <v>0</v>
      </c>
      <c r="T1285" s="110">
        <v>0</v>
      </c>
      <c r="U1285" s="110">
        <v>0</v>
      </c>
      <c r="V1285" s="110">
        <v>0</v>
      </c>
      <c r="W1285" s="110">
        <v>0</v>
      </c>
      <c r="X1285" s="110">
        <v>0</v>
      </c>
      <c r="Y1285" s="110">
        <v>0</v>
      </c>
      <c r="Z1285" s="110">
        <v>0</v>
      </c>
      <c r="AA1285" s="110">
        <v>0</v>
      </c>
      <c r="AB1285" s="110">
        <v>0</v>
      </c>
      <c r="AC1285" s="110">
        <v>0</v>
      </c>
      <c r="AD1285" s="110">
        <v>0</v>
      </c>
      <c r="AE1285" s="110">
        <v>1</v>
      </c>
      <c r="AF1285" s="110">
        <v>0</v>
      </c>
      <c r="AG1285" s="110">
        <v>0</v>
      </c>
    </row>
    <row r="1286" spans="2:33" ht="15">
      <c r="B1286" s="110"/>
      <c r="C1286" s="110"/>
      <c r="D1286" s="110">
        <v>2014</v>
      </c>
      <c r="E1286" s="110">
        <v>1</v>
      </c>
      <c r="F1286" s="110">
        <v>2</v>
      </c>
      <c r="G1286" s="110">
        <v>0</v>
      </c>
      <c r="H1286" s="110">
        <v>0</v>
      </c>
      <c r="I1286" s="110">
        <v>0</v>
      </c>
      <c r="J1286" s="110">
        <v>0</v>
      </c>
      <c r="K1286" s="110">
        <v>0</v>
      </c>
      <c r="L1286" s="110">
        <v>0</v>
      </c>
      <c r="M1286" s="110">
        <v>0</v>
      </c>
      <c r="N1286" s="110">
        <v>0</v>
      </c>
      <c r="O1286" s="110">
        <v>0</v>
      </c>
      <c r="P1286" s="110">
        <v>0</v>
      </c>
      <c r="Q1286" s="110">
        <v>0</v>
      </c>
      <c r="R1286" s="110">
        <v>0</v>
      </c>
      <c r="S1286" s="110">
        <v>0</v>
      </c>
      <c r="T1286" s="110">
        <v>0</v>
      </c>
      <c r="U1286" s="110">
        <v>0</v>
      </c>
      <c r="V1286" s="110">
        <v>0</v>
      </c>
      <c r="W1286" s="110">
        <v>0</v>
      </c>
      <c r="X1286" s="110">
        <v>0</v>
      </c>
      <c r="Y1286" s="110">
        <v>0</v>
      </c>
      <c r="Z1286" s="110">
        <v>0</v>
      </c>
      <c r="AA1286" s="110">
        <v>0</v>
      </c>
      <c r="AB1286" s="110">
        <v>0</v>
      </c>
      <c r="AC1286" s="110">
        <v>1</v>
      </c>
      <c r="AD1286" s="110">
        <v>0</v>
      </c>
      <c r="AE1286" s="110">
        <v>0</v>
      </c>
      <c r="AF1286" s="110">
        <v>0</v>
      </c>
      <c r="AG1286" s="110">
        <v>0</v>
      </c>
    </row>
    <row r="1287" spans="2:33" ht="15">
      <c r="B1287" s="110"/>
      <c r="C1287" s="110"/>
      <c r="D1287" s="110">
        <v>2015</v>
      </c>
      <c r="E1287" s="110">
        <v>0</v>
      </c>
      <c r="F1287" s="110">
        <v>0</v>
      </c>
      <c r="G1287" s="110">
        <v>0</v>
      </c>
      <c r="H1287" s="110">
        <v>0</v>
      </c>
      <c r="I1287" s="110">
        <v>0</v>
      </c>
      <c r="J1287" s="110">
        <v>0</v>
      </c>
      <c r="K1287" s="110">
        <v>0</v>
      </c>
      <c r="L1287" s="110">
        <v>0</v>
      </c>
      <c r="M1287" s="110">
        <v>0</v>
      </c>
      <c r="N1287" s="110">
        <v>0</v>
      </c>
      <c r="O1287" s="110">
        <v>0</v>
      </c>
      <c r="P1287" s="110">
        <v>0</v>
      </c>
      <c r="Q1287" s="110">
        <v>0</v>
      </c>
      <c r="R1287" s="110">
        <v>0</v>
      </c>
      <c r="S1287" s="110">
        <v>0</v>
      </c>
      <c r="T1287" s="110">
        <v>0</v>
      </c>
      <c r="U1287" s="110">
        <v>0</v>
      </c>
      <c r="V1287" s="110">
        <v>0</v>
      </c>
      <c r="W1287" s="110">
        <v>0</v>
      </c>
      <c r="X1287" s="110">
        <v>0</v>
      </c>
      <c r="Y1287" s="110">
        <v>0</v>
      </c>
      <c r="Z1287" s="110">
        <v>0</v>
      </c>
      <c r="AA1287" s="110">
        <v>0</v>
      </c>
      <c r="AB1287" s="110">
        <v>0</v>
      </c>
      <c r="AC1287" s="110">
        <v>0</v>
      </c>
      <c r="AD1287" s="110">
        <v>0</v>
      </c>
      <c r="AE1287" s="110">
        <v>0</v>
      </c>
      <c r="AF1287" s="110">
        <v>0</v>
      </c>
      <c r="AG1287" s="110">
        <v>0</v>
      </c>
    </row>
    <row r="1288" spans="2:33" ht="15">
      <c r="B1288" s="110"/>
      <c r="C1288" s="110"/>
      <c r="D1288" s="110">
        <v>2016</v>
      </c>
      <c r="E1288" s="110">
        <v>0</v>
      </c>
      <c r="F1288" s="110">
        <v>0</v>
      </c>
      <c r="G1288" s="110">
        <v>0</v>
      </c>
      <c r="H1288" s="110">
        <v>0</v>
      </c>
      <c r="I1288" s="110">
        <v>0</v>
      </c>
      <c r="J1288" s="110">
        <v>0</v>
      </c>
      <c r="K1288" s="110">
        <v>0</v>
      </c>
      <c r="L1288" s="110">
        <v>0</v>
      </c>
      <c r="M1288" s="110">
        <v>0</v>
      </c>
      <c r="N1288" s="110">
        <v>0</v>
      </c>
      <c r="O1288" s="110">
        <v>0</v>
      </c>
      <c r="P1288" s="110">
        <v>0</v>
      </c>
      <c r="Q1288" s="110">
        <v>0</v>
      </c>
      <c r="R1288" s="110">
        <v>0</v>
      </c>
      <c r="S1288" s="110">
        <v>0</v>
      </c>
      <c r="T1288" s="110">
        <v>0</v>
      </c>
      <c r="U1288" s="110">
        <v>0</v>
      </c>
      <c r="V1288" s="110">
        <v>0</v>
      </c>
      <c r="W1288" s="110">
        <v>0</v>
      </c>
      <c r="X1288" s="110">
        <v>0</v>
      </c>
      <c r="Y1288" s="110">
        <v>0</v>
      </c>
      <c r="Z1288" s="110">
        <v>0</v>
      </c>
      <c r="AA1288" s="110">
        <v>0</v>
      </c>
      <c r="AB1288" s="110">
        <v>0</v>
      </c>
      <c r="AC1288" s="110">
        <v>1</v>
      </c>
      <c r="AD1288" s="110">
        <v>0</v>
      </c>
      <c r="AE1288" s="110">
        <v>0</v>
      </c>
      <c r="AF1288" s="110">
        <v>0</v>
      </c>
      <c r="AG1288" s="110">
        <v>0</v>
      </c>
    </row>
    <row r="1289" spans="2:33" ht="15">
      <c r="B1289" s="110"/>
      <c r="C1289" s="110"/>
      <c r="D1289" s="110">
        <v>2017</v>
      </c>
      <c r="E1289" s="110">
        <v>0</v>
      </c>
      <c r="F1289" s="110">
        <v>0</v>
      </c>
      <c r="G1289" s="110">
        <v>0</v>
      </c>
      <c r="H1289" s="110">
        <v>0</v>
      </c>
      <c r="I1289" s="110">
        <v>0</v>
      </c>
      <c r="J1289" s="110">
        <v>0</v>
      </c>
      <c r="K1289" s="110">
        <v>0</v>
      </c>
      <c r="L1289" s="110">
        <v>0</v>
      </c>
      <c r="M1289" s="110">
        <v>0</v>
      </c>
      <c r="N1289" s="110">
        <v>0</v>
      </c>
      <c r="O1289" s="110">
        <v>0</v>
      </c>
      <c r="P1289" s="110">
        <v>0</v>
      </c>
      <c r="Q1289" s="110">
        <v>0</v>
      </c>
      <c r="R1289" s="110">
        <v>0</v>
      </c>
      <c r="S1289" s="110">
        <v>0</v>
      </c>
      <c r="T1289" s="110">
        <v>0</v>
      </c>
      <c r="U1289" s="110">
        <v>0</v>
      </c>
      <c r="V1289" s="110">
        <v>0</v>
      </c>
      <c r="W1289" s="110">
        <v>0</v>
      </c>
      <c r="X1289" s="110">
        <v>0</v>
      </c>
      <c r="Y1289" s="110">
        <v>0</v>
      </c>
      <c r="Z1289" s="110">
        <v>0</v>
      </c>
      <c r="AA1289" s="110">
        <v>0</v>
      </c>
      <c r="AB1289" s="110">
        <v>0</v>
      </c>
      <c r="AC1289" s="110">
        <v>0</v>
      </c>
      <c r="AD1289" s="110">
        <v>0</v>
      </c>
      <c r="AE1289" s="110">
        <v>0</v>
      </c>
      <c r="AF1289" s="110">
        <v>0</v>
      </c>
      <c r="AG1289" s="110">
        <v>0</v>
      </c>
    </row>
    <row r="1290" spans="2:33" ht="15">
      <c r="B1290" s="110"/>
      <c r="C1290" s="110"/>
      <c r="D1290" s="110">
        <v>2018</v>
      </c>
      <c r="E1290" s="110">
        <v>0</v>
      </c>
      <c r="F1290" s="110">
        <v>2</v>
      </c>
      <c r="G1290" s="110">
        <v>0</v>
      </c>
      <c r="H1290" s="110">
        <v>0</v>
      </c>
      <c r="I1290" s="110">
        <v>0</v>
      </c>
      <c r="J1290" s="110">
        <v>0</v>
      </c>
      <c r="K1290" s="110">
        <v>0</v>
      </c>
      <c r="L1290" s="110">
        <v>0</v>
      </c>
      <c r="M1290" s="110">
        <v>0</v>
      </c>
      <c r="N1290" s="110">
        <v>0</v>
      </c>
      <c r="O1290" s="110">
        <v>0</v>
      </c>
      <c r="P1290" s="110">
        <v>0</v>
      </c>
      <c r="Q1290" s="110">
        <v>0</v>
      </c>
      <c r="R1290" s="110">
        <v>0</v>
      </c>
      <c r="S1290" s="110">
        <v>0</v>
      </c>
      <c r="T1290" s="110">
        <v>0</v>
      </c>
      <c r="U1290" s="110">
        <v>1</v>
      </c>
      <c r="V1290" s="110">
        <v>0</v>
      </c>
      <c r="W1290" s="110">
        <v>0</v>
      </c>
      <c r="X1290" s="110">
        <v>0</v>
      </c>
      <c r="Y1290" s="110">
        <v>0</v>
      </c>
      <c r="Z1290" s="110">
        <v>0</v>
      </c>
      <c r="AA1290" s="110">
        <v>0</v>
      </c>
      <c r="AB1290" s="110">
        <v>0</v>
      </c>
      <c r="AC1290" s="110">
        <v>0</v>
      </c>
      <c r="AD1290" s="110">
        <v>0</v>
      </c>
      <c r="AE1290" s="110">
        <v>0</v>
      </c>
      <c r="AF1290" s="110">
        <v>0</v>
      </c>
      <c r="AG1290" s="110">
        <v>0</v>
      </c>
    </row>
    <row r="1291" spans="2:33" ht="15">
      <c r="B1291" s="110"/>
      <c r="C1291" s="110"/>
      <c r="D1291" s="110">
        <v>2019</v>
      </c>
      <c r="E1291" s="110">
        <v>0</v>
      </c>
      <c r="F1291" s="110">
        <v>0</v>
      </c>
      <c r="G1291" s="110">
        <v>0</v>
      </c>
      <c r="H1291" s="110">
        <v>0</v>
      </c>
      <c r="I1291" s="110">
        <v>0</v>
      </c>
      <c r="J1291" s="110">
        <v>0</v>
      </c>
      <c r="K1291" s="110">
        <v>0</v>
      </c>
      <c r="L1291" s="110">
        <v>0</v>
      </c>
      <c r="M1291" s="110">
        <v>0</v>
      </c>
      <c r="N1291" s="110">
        <v>0</v>
      </c>
      <c r="O1291" s="110">
        <v>0</v>
      </c>
      <c r="P1291" s="110">
        <v>0</v>
      </c>
      <c r="Q1291" s="110">
        <v>0</v>
      </c>
      <c r="R1291" s="110">
        <v>0</v>
      </c>
      <c r="S1291" s="110">
        <v>0</v>
      </c>
      <c r="T1291" s="110">
        <v>0</v>
      </c>
      <c r="U1291" s="110">
        <v>0</v>
      </c>
      <c r="V1291" s="110">
        <v>0</v>
      </c>
      <c r="W1291" s="110">
        <v>0</v>
      </c>
      <c r="X1291" s="110">
        <v>0</v>
      </c>
      <c r="Y1291" s="110">
        <v>0</v>
      </c>
      <c r="Z1291" s="110">
        <v>0</v>
      </c>
      <c r="AA1291" s="110">
        <v>0</v>
      </c>
      <c r="AB1291" s="110">
        <v>0</v>
      </c>
      <c r="AC1291" s="110">
        <v>0</v>
      </c>
      <c r="AD1291" s="110">
        <v>0</v>
      </c>
      <c r="AE1291" s="110">
        <v>0</v>
      </c>
      <c r="AF1291" s="110">
        <v>0</v>
      </c>
      <c r="AG1291" s="110">
        <v>0</v>
      </c>
    </row>
    <row r="1292" spans="2:33" ht="15">
      <c r="B1292" s="110"/>
      <c r="C1292" s="110"/>
      <c r="D1292" s="110">
        <v>2020</v>
      </c>
      <c r="E1292" s="110"/>
      <c r="F1292" s="110"/>
      <c r="G1292" s="110"/>
      <c r="H1292" s="110"/>
      <c r="I1292" s="110"/>
      <c r="J1292" s="110"/>
      <c r="K1292" s="110"/>
      <c r="L1292" s="110"/>
      <c r="M1292" s="110"/>
      <c r="N1292" s="110"/>
      <c r="O1292" s="110"/>
      <c r="P1292" s="110"/>
      <c r="Q1292" s="110"/>
      <c r="R1292" s="110"/>
      <c r="S1292" s="110"/>
      <c r="T1292" s="110"/>
      <c r="U1292" s="110"/>
      <c r="V1292" s="110"/>
      <c r="W1292" s="110"/>
      <c r="X1292" s="110"/>
      <c r="Y1292" s="110"/>
      <c r="Z1292" s="110"/>
      <c r="AA1292" s="110"/>
      <c r="AB1292" s="110"/>
      <c r="AC1292" s="110"/>
      <c r="AD1292" s="110"/>
      <c r="AE1292" s="110"/>
      <c r="AF1292" s="110"/>
      <c r="AG1292" s="110"/>
    </row>
    <row r="1293" spans="2:33" ht="15">
      <c r="B1293" s="109" t="s">
        <v>142</v>
      </c>
      <c r="C1293" s="109" t="s">
        <v>508</v>
      </c>
      <c r="D1293" s="109">
        <v>2006</v>
      </c>
      <c r="E1293" s="109">
        <v>0</v>
      </c>
      <c r="F1293" s="109">
        <v>11</v>
      </c>
      <c r="G1293" s="109">
        <v>0</v>
      </c>
      <c r="H1293" s="109"/>
      <c r="I1293" s="109"/>
      <c r="J1293" s="109">
        <v>0</v>
      </c>
      <c r="K1293" s="109">
        <v>1</v>
      </c>
      <c r="L1293" s="109">
        <v>2</v>
      </c>
      <c r="M1293" s="109"/>
      <c r="N1293" s="109">
        <v>0</v>
      </c>
      <c r="O1293" s="109">
        <v>0</v>
      </c>
      <c r="P1293" s="109">
        <v>1</v>
      </c>
      <c r="Q1293" s="109">
        <v>4</v>
      </c>
      <c r="R1293" s="109"/>
      <c r="S1293" s="109">
        <v>2</v>
      </c>
      <c r="T1293" s="109">
        <v>1</v>
      </c>
      <c r="U1293" s="109">
        <v>2</v>
      </c>
      <c r="V1293" s="109">
        <v>0</v>
      </c>
      <c r="W1293" s="109"/>
      <c r="X1293" s="109">
        <v>0</v>
      </c>
      <c r="Y1293" s="109">
        <v>1</v>
      </c>
      <c r="Z1293" s="109">
        <v>0</v>
      </c>
      <c r="AA1293" s="109">
        <v>1</v>
      </c>
      <c r="AB1293" s="109"/>
      <c r="AC1293" s="109">
        <v>0</v>
      </c>
      <c r="AD1293" s="109">
        <v>1</v>
      </c>
      <c r="AE1293" s="109"/>
      <c r="AF1293" s="109"/>
      <c r="AG1293" s="109">
        <v>2</v>
      </c>
    </row>
    <row r="1294" spans="2:33" ht="15">
      <c r="B1294" s="109"/>
      <c r="C1294" s="109"/>
      <c r="D1294" s="109">
        <v>2007</v>
      </c>
      <c r="E1294" s="109">
        <v>5</v>
      </c>
      <c r="F1294" s="109">
        <v>21</v>
      </c>
      <c r="G1294" s="109">
        <v>0</v>
      </c>
      <c r="H1294" s="109"/>
      <c r="I1294" s="109">
        <v>0</v>
      </c>
      <c r="J1294" s="109">
        <v>0</v>
      </c>
      <c r="K1294" s="109">
        <v>2</v>
      </c>
      <c r="L1294" s="109">
        <v>1</v>
      </c>
      <c r="M1294" s="109">
        <v>0</v>
      </c>
      <c r="N1294" s="109">
        <v>0</v>
      </c>
      <c r="O1294" s="109">
        <v>0</v>
      </c>
      <c r="P1294" s="109">
        <v>0</v>
      </c>
      <c r="Q1294" s="109">
        <v>3</v>
      </c>
      <c r="R1294" s="109"/>
      <c r="S1294" s="109">
        <v>1</v>
      </c>
      <c r="T1294" s="109">
        <v>0</v>
      </c>
      <c r="U1294" s="109">
        <v>1</v>
      </c>
      <c r="V1294" s="109">
        <v>0</v>
      </c>
      <c r="W1294" s="109"/>
      <c r="X1294" s="109">
        <v>0</v>
      </c>
      <c r="Y1294" s="109">
        <v>0</v>
      </c>
      <c r="Z1294" s="109">
        <v>1</v>
      </c>
      <c r="AA1294" s="109">
        <v>1</v>
      </c>
      <c r="AB1294" s="109">
        <v>0</v>
      </c>
      <c r="AC1294" s="109">
        <v>0</v>
      </c>
      <c r="AD1294" s="109">
        <v>0</v>
      </c>
      <c r="AE1294" s="109">
        <v>5</v>
      </c>
      <c r="AF1294" s="109">
        <v>0</v>
      </c>
      <c r="AG1294" s="109">
        <v>0</v>
      </c>
    </row>
    <row r="1295" spans="2:33" ht="15">
      <c r="B1295" s="109"/>
      <c r="C1295" s="109"/>
      <c r="D1295" s="109">
        <v>2008</v>
      </c>
      <c r="E1295" s="109">
        <v>8</v>
      </c>
      <c r="F1295" s="109">
        <v>23</v>
      </c>
      <c r="G1295" s="109">
        <v>0</v>
      </c>
      <c r="H1295" s="109"/>
      <c r="I1295" s="109">
        <v>0</v>
      </c>
      <c r="J1295" s="109">
        <v>0</v>
      </c>
      <c r="K1295" s="109">
        <v>5</v>
      </c>
      <c r="L1295" s="109">
        <v>0</v>
      </c>
      <c r="M1295" s="109">
        <v>0</v>
      </c>
      <c r="N1295" s="109">
        <v>0</v>
      </c>
      <c r="O1295" s="109">
        <v>0</v>
      </c>
      <c r="P1295" s="109">
        <v>0</v>
      </c>
      <c r="Q1295" s="109">
        <v>2</v>
      </c>
      <c r="R1295" s="109"/>
      <c r="S1295" s="109">
        <v>0</v>
      </c>
      <c r="T1295" s="109">
        <v>0</v>
      </c>
      <c r="U1295" s="109">
        <v>0</v>
      </c>
      <c r="V1295" s="109">
        <v>0</v>
      </c>
      <c r="W1295" s="109"/>
      <c r="X1295" s="109">
        <v>0</v>
      </c>
      <c r="Y1295" s="109">
        <v>0</v>
      </c>
      <c r="Z1295" s="109">
        <v>0</v>
      </c>
      <c r="AA1295" s="109">
        <v>2</v>
      </c>
      <c r="AB1295" s="109">
        <v>2</v>
      </c>
      <c r="AC1295" s="109">
        <v>1</v>
      </c>
      <c r="AD1295" s="109">
        <v>1</v>
      </c>
      <c r="AE1295" s="109">
        <v>2</v>
      </c>
      <c r="AF1295" s="109">
        <v>0</v>
      </c>
      <c r="AG1295" s="109">
        <v>1</v>
      </c>
    </row>
    <row r="1296" spans="2:33" ht="15">
      <c r="B1296" s="109"/>
      <c r="C1296" s="109"/>
      <c r="D1296" s="109">
        <v>2009</v>
      </c>
      <c r="E1296" s="109">
        <v>3</v>
      </c>
      <c r="F1296" s="109">
        <v>0</v>
      </c>
      <c r="G1296" s="109">
        <v>0</v>
      </c>
      <c r="H1296" s="109">
        <v>1</v>
      </c>
      <c r="I1296" s="109">
        <v>0</v>
      </c>
      <c r="J1296" s="109">
        <v>0</v>
      </c>
      <c r="K1296" s="109">
        <v>1</v>
      </c>
      <c r="L1296" s="109">
        <v>1</v>
      </c>
      <c r="M1296" s="109">
        <v>0</v>
      </c>
      <c r="N1296" s="109">
        <v>1</v>
      </c>
      <c r="O1296" s="109">
        <v>0</v>
      </c>
      <c r="P1296" s="109">
        <v>0</v>
      </c>
      <c r="Q1296" s="109">
        <v>1</v>
      </c>
      <c r="R1296" s="109"/>
      <c r="S1296" s="109">
        <v>0</v>
      </c>
      <c r="T1296" s="109">
        <v>0</v>
      </c>
      <c r="U1296" s="114">
        <v>4</v>
      </c>
      <c r="V1296" s="109">
        <v>0</v>
      </c>
      <c r="W1296" s="109">
        <v>0</v>
      </c>
      <c r="X1296" s="109">
        <v>0</v>
      </c>
      <c r="Y1296" s="109">
        <v>0</v>
      </c>
      <c r="Z1296" s="109">
        <v>0</v>
      </c>
      <c r="AA1296" s="109">
        <v>2</v>
      </c>
      <c r="AB1296" s="109">
        <v>0</v>
      </c>
      <c r="AC1296" s="109">
        <v>0</v>
      </c>
      <c r="AD1296" s="109">
        <v>1</v>
      </c>
      <c r="AE1296" s="109">
        <v>0</v>
      </c>
      <c r="AF1296" s="109">
        <v>0</v>
      </c>
      <c r="AG1296" s="109">
        <v>1</v>
      </c>
    </row>
    <row r="1297" spans="2:33" ht="15">
      <c r="B1297" s="109"/>
      <c r="C1297" s="109"/>
      <c r="D1297" s="109">
        <v>2010</v>
      </c>
      <c r="E1297" s="109">
        <v>6</v>
      </c>
      <c r="F1297" s="109">
        <v>0</v>
      </c>
      <c r="G1297" s="109">
        <v>0</v>
      </c>
      <c r="H1297" s="109">
        <v>2</v>
      </c>
      <c r="I1297" s="109">
        <v>0</v>
      </c>
      <c r="J1297" s="109">
        <v>0</v>
      </c>
      <c r="K1297" s="112">
        <v>6</v>
      </c>
      <c r="L1297" s="109">
        <v>0</v>
      </c>
      <c r="M1297" s="109">
        <v>0</v>
      </c>
      <c r="N1297" s="109">
        <v>0</v>
      </c>
      <c r="O1297" s="109">
        <v>0</v>
      </c>
      <c r="P1297" s="109">
        <v>0</v>
      </c>
      <c r="Q1297" s="109">
        <v>1</v>
      </c>
      <c r="R1297" s="109">
        <v>1</v>
      </c>
      <c r="S1297" s="109">
        <v>0</v>
      </c>
      <c r="T1297" s="109">
        <v>0</v>
      </c>
      <c r="U1297" s="109">
        <v>2</v>
      </c>
      <c r="V1297" s="109">
        <v>0</v>
      </c>
      <c r="W1297" s="109">
        <v>0</v>
      </c>
      <c r="X1297" s="109">
        <v>0</v>
      </c>
      <c r="Y1297" s="109">
        <v>0</v>
      </c>
      <c r="Z1297" s="109">
        <v>0</v>
      </c>
      <c r="AA1297" s="109">
        <v>1</v>
      </c>
      <c r="AB1297" s="109">
        <v>0</v>
      </c>
      <c r="AC1297" s="109">
        <v>2</v>
      </c>
      <c r="AD1297" s="109">
        <v>1</v>
      </c>
      <c r="AE1297" s="109">
        <v>0</v>
      </c>
      <c r="AF1297" s="109">
        <v>0</v>
      </c>
      <c r="AG1297" s="109">
        <v>3</v>
      </c>
    </row>
    <row r="1298" spans="2:33" ht="15.75" thickBot="1">
      <c r="B1298" s="109"/>
      <c r="C1298" s="109"/>
      <c r="D1298" s="109">
        <v>2011</v>
      </c>
      <c r="E1298" s="109">
        <v>2</v>
      </c>
      <c r="F1298" s="109">
        <v>0</v>
      </c>
      <c r="G1298" s="109">
        <v>0</v>
      </c>
      <c r="H1298" s="109">
        <v>1</v>
      </c>
      <c r="I1298" s="109">
        <v>0</v>
      </c>
      <c r="J1298" s="109">
        <v>1</v>
      </c>
      <c r="K1298" s="112">
        <v>8</v>
      </c>
      <c r="L1298" s="109">
        <v>1</v>
      </c>
      <c r="M1298" s="109">
        <v>0</v>
      </c>
      <c r="N1298" s="109">
        <v>0</v>
      </c>
      <c r="O1298" s="109">
        <v>0</v>
      </c>
      <c r="P1298" s="109">
        <v>0</v>
      </c>
      <c r="Q1298" s="112">
        <v>4</v>
      </c>
      <c r="R1298" s="109">
        <v>0</v>
      </c>
      <c r="S1298" s="109">
        <v>0</v>
      </c>
      <c r="T1298" s="109">
        <v>0</v>
      </c>
      <c r="U1298" s="109">
        <v>0</v>
      </c>
      <c r="V1298" s="109">
        <v>0</v>
      </c>
      <c r="W1298" s="109">
        <v>0</v>
      </c>
      <c r="X1298" s="109">
        <v>0</v>
      </c>
      <c r="Y1298" s="109">
        <v>2</v>
      </c>
      <c r="Z1298" s="109">
        <v>1</v>
      </c>
      <c r="AA1298" s="109">
        <v>1</v>
      </c>
      <c r="AB1298" s="109">
        <v>0</v>
      </c>
      <c r="AC1298" s="109">
        <v>0</v>
      </c>
      <c r="AD1298" s="109">
        <v>0</v>
      </c>
      <c r="AE1298" s="109">
        <v>0</v>
      </c>
      <c r="AF1298" s="109">
        <v>0</v>
      </c>
      <c r="AG1298" s="109">
        <v>0</v>
      </c>
    </row>
    <row r="1299" spans="2:33" ht="15.75" thickBot="1">
      <c r="B1299" s="109"/>
      <c r="C1299" s="109"/>
      <c r="D1299" s="109">
        <v>2012</v>
      </c>
      <c r="E1299" s="111">
        <v>9</v>
      </c>
      <c r="F1299" s="109">
        <v>0</v>
      </c>
      <c r="G1299" s="109">
        <v>0</v>
      </c>
      <c r="H1299" s="109">
        <v>2</v>
      </c>
      <c r="I1299" s="109">
        <v>2</v>
      </c>
      <c r="J1299" s="109">
        <v>0</v>
      </c>
      <c r="K1299" s="109">
        <v>1</v>
      </c>
      <c r="L1299" s="109">
        <v>0</v>
      </c>
      <c r="M1299" s="109">
        <v>0</v>
      </c>
      <c r="N1299" s="109">
        <v>0</v>
      </c>
      <c r="O1299" s="109">
        <v>0</v>
      </c>
      <c r="P1299" s="109">
        <v>0</v>
      </c>
      <c r="Q1299" s="109">
        <v>1</v>
      </c>
      <c r="R1299" s="109">
        <v>2</v>
      </c>
      <c r="S1299" s="109">
        <v>0</v>
      </c>
      <c r="T1299" s="109">
        <v>0</v>
      </c>
      <c r="U1299" s="109">
        <v>1</v>
      </c>
      <c r="V1299" s="109">
        <v>0</v>
      </c>
      <c r="W1299" s="109">
        <v>0</v>
      </c>
      <c r="X1299" s="109">
        <v>0</v>
      </c>
      <c r="Y1299" s="116">
        <v>5</v>
      </c>
      <c r="Z1299" s="109">
        <v>1</v>
      </c>
      <c r="AA1299" s="109">
        <v>2</v>
      </c>
      <c r="AB1299" s="109">
        <v>0</v>
      </c>
      <c r="AC1299" s="109">
        <v>1</v>
      </c>
      <c r="AD1299" s="109">
        <v>0</v>
      </c>
      <c r="AE1299" s="109">
        <v>0</v>
      </c>
      <c r="AF1299" s="109">
        <v>0</v>
      </c>
      <c r="AG1299" s="109">
        <v>0</v>
      </c>
    </row>
    <row r="1300" spans="2:33" ht="15.75" thickBot="1">
      <c r="B1300" s="109"/>
      <c r="C1300" s="109"/>
      <c r="D1300" s="109">
        <v>2013</v>
      </c>
      <c r="E1300" s="109">
        <v>2</v>
      </c>
      <c r="F1300" s="109">
        <v>0</v>
      </c>
      <c r="G1300" s="109">
        <v>0</v>
      </c>
      <c r="H1300" s="109">
        <v>1</v>
      </c>
      <c r="I1300" s="109">
        <v>0</v>
      </c>
      <c r="J1300" s="109">
        <v>0</v>
      </c>
      <c r="K1300" s="109">
        <v>4</v>
      </c>
      <c r="L1300" s="109">
        <v>0</v>
      </c>
      <c r="M1300" s="109">
        <v>0</v>
      </c>
      <c r="N1300" s="109">
        <v>0</v>
      </c>
      <c r="O1300" s="109">
        <v>0</v>
      </c>
      <c r="P1300" s="109">
        <v>0</v>
      </c>
      <c r="Q1300" s="109">
        <v>2</v>
      </c>
      <c r="R1300" s="109">
        <v>0</v>
      </c>
      <c r="S1300" s="112">
        <v>4</v>
      </c>
      <c r="T1300" s="109">
        <v>0</v>
      </c>
      <c r="U1300" s="109">
        <v>0</v>
      </c>
      <c r="V1300" s="109">
        <v>0</v>
      </c>
      <c r="W1300" s="109">
        <v>0</v>
      </c>
      <c r="X1300" s="109">
        <v>0</v>
      </c>
      <c r="Y1300" s="109">
        <v>0</v>
      </c>
      <c r="Z1300" s="109">
        <v>0</v>
      </c>
      <c r="AA1300" s="109">
        <v>0</v>
      </c>
      <c r="AB1300" s="109">
        <v>0</v>
      </c>
      <c r="AC1300" s="109">
        <v>0</v>
      </c>
      <c r="AD1300" s="109">
        <v>0</v>
      </c>
      <c r="AE1300" s="109">
        <v>0</v>
      </c>
      <c r="AF1300" s="109">
        <v>0</v>
      </c>
      <c r="AG1300" s="109">
        <v>0</v>
      </c>
    </row>
    <row r="1301" spans="2:33" ht="15.75" thickBot="1">
      <c r="B1301" s="109"/>
      <c r="C1301" s="109"/>
      <c r="D1301" s="109">
        <v>2014</v>
      </c>
      <c r="E1301" s="109">
        <v>0</v>
      </c>
      <c r="F1301" s="109">
        <v>0</v>
      </c>
      <c r="G1301" s="109">
        <v>0</v>
      </c>
      <c r="H1301" s="109">
        <v>0</v>
      </c>
      <c r="I1301" s="109">
        <v>0</v>
      </c>
      <c r="J1301" s="109">
        <v>0</v>
      </c>
      <c r="K1301" s="109">
        <v>1</v>
      </c>
      <c r="L1301" s="109">
        <v>0</v>
      </c>
      <c r="M1301" s="109">
        <v>0</v>
      </c>
      <c r="N1301" s="109">
        <v>0</v>
      </c>
      <c r="O1301" s="109">
        <v>0</v>
      </c>
      <c r="P1301" s="109">
        <v>1</v>
      </c>
      <c r="Q1301" s="109">
        <v>4</v>
      </c>
      <c r="R1301" s="109">
        <v>0</v>
      </c>
      <c r="S1301" s="115">
        <v>4</v>
      </c>
      <c r="T1301" s="109">
        <v>0</v>
      </c>
      <c r="U1301" s="109">
        <v>1</v>
      </c>
      <c r="V1301" s="109">
        <v>0</v>
      </c>
      <c r="W1301" s="109">
        <v>0</v>
      </c>
      <c r="X1301" s="109">
        <v>0</v>
      </c>
      <c r="Y1301" s="109">
        <v>0</v>
      </c>
      <c r="Z1301" s="109">
        <v>0</v>
      </c>
      <c r="AA1301" s="109">
        <v>0</v>
      </c>
      <c r="AB1301" s="109">
        <v>0</v>
      </c>
      <c r="AC1301" s="109">
        <v>0</v>
      </c>
      <c r="AD1301" s="109">
        <v>0</v>
      </c>
      <c r="AE1301" s="109">
        <v>0</v>
      </c>
      <c r="AF1301" s="109">
        <v>0</v>
      </c>
      <c r="AG1301" s="109">
        <v>0</v>
      </c>
    </row>
    <row r="1302" spans="2:33" ht="15">
      <c r="B1302" s="109"/>
      <c r="C1302" s="109"/>
      <c r="D1302" s="109">
        <v>2015</v>
      </c>
      <c r="E1302" s="109">
        <v>2</v>
      </c>
      <c r="F1302" s="109">
        <v>0</v>
      </c>
      <c r="G1302" s="109">
        <v>0</v>
      </c>
      <c r="H1302" s="109">
        <v>3</v>
      </c>
      <c r="I1302" s="109">
        <v>0</v>
      </c>
      <c r="J1302" s="109">
        <v>1</v>
      </c>
      <c r="K1302" s="109">
        <v>2</v>
      </c>
      <c r="L1302" s="109">
        <v>0</v>
      </c>
      <c r="M1302" s="109">
        <v>0</v>
      </c>
      <c r="N1302" s="109">
        <v>0</v>
      </c>
      <c r="O1302" s="109">
        <v>0</v>
      </c>
      <c r="P1302" s="109">
        <v>0</v>
      </c>
      <c r="Q1302" s="109">
        <v>1</v>
      </c>
      <c r="R1302" s="109">
        <v>0</v>
      </c>
      <c r="S1302" s="109">
        <v>0</v>
      </c>
      <c r="T1302" s="109">
        <v>0</v>
      </c>
      <c r="U1302" s="109">
        <v>0</v>
      </c>
      <c r="V1302" s="109">
        <v>0</v>
      </c>
      <c r="W1302" s="109">
        <v>0</v>
      </c>
      <c r="X1302" s="109">
        <v>0</v>
      </c>
      <c r="Y1302" s="109">
        <v>1</v>
      </c>
      <c r="Z1302" s="109">
        <v>0</v>
      </c>
      <c r="AA1302" s="109">
        <v>1</v>
      </c>
      <c r="AB1302" s="109">
        <v>0</v>
      </c>
      <c r="AC1302" s="109">
        <v>0</v>
      </c>
      <c r="AD1302" s="109">
        <v>0</v>
      </c>
      <c r="AE1302" s="109">
        <v>0</v>
      </c>
      <c r="AF1302" s="109">
        <v>0</v>
      </c>
      <c r="AG1302" s="109">
        <v>0</v>
      </c>
    </row>
    <row r="1303" spans="2:33" ht="15">
      <c r="B1303" s="109"/>
      <c r="C1303" s="109"/>
      <c r="D1303" s="109">
        <v>2016</v>
      </c>
      <c r="E1303" s="109">
        <v>0</v>
      </c>
      <c r="F1303" s="109">
        <v>0</v>
      </c>
      <c r="G1303" s="109">
        <v>0</v>
      </c>
      <c r="H1303" s="109">
        <v>0</v>
      </c>
      <c r="I1303" s="109">
        <v>0</v>
      </c>
      <c r="J1303" s="109">
        <v>3</v>
      </c>
      <c r="K1303" s="109">
        <v>3</v>
      </c>
      <c r="L1303" s="109">
        <v>0</v>
      </c>
      <c r="M1303" s="109">
        <v>0</v>
      </c>
      <c r="N1303" s="109">
        <v>1</v>
      </c>
      <c r="O1303" s="109">
        <v>0</v>
      </c>
      <c r="P1303" s="109">
        <v>0</v>
      </c>
      <c r="Q1303" s="109">
        <v>2</v>
      </c>
      <c r="R1303" s="109">
        <v>2</v>
      </c>
      <c r="S1303" s="109">
        <v>1</v>
      </c>
      <c r="T1303" s="109">
        <v>0</v>
      </c>
      <c r="U1303" s="109">
        <v>0</v>
      </c>
      <c r="V1303" s="109">
        <v>0</v>
      </c>
      <c r="W1303" s="109">
        <v>0</v>
      </c>
      <c r="X1303" s="109">
        <v>0</v>
      </c>
      <c r="Y1303" s="109">
        <v>1</v>
      </c>
      <c r="Z1303" s="109">
        <v>0</v>
      </c>
      <c r="AA1303" s="109">
        <v>0</v>
      </c>
      <c r="AB1303" s="109">
        <v>0</v>
      </c>
      <c r="AC1303" s="109">
        <v>0</v>
      </c>
      <c r="AD1303" s="109">
        <v>1</v>
      </c>
      <c r="AE1303" s="109">
        <v>0</v>
      </c>
      <c r="AF1303" s="109">
        <v>0</v>
      </c>
      <c r="AG1303" s="109">
        <v>0</v>
      </c>
    </row>
    <row r="1304" spans="2:33" ht="15.75" thickBot="1">
      <c r="B1304" s="109"/>
      <c r="C1304" s="109"/>
      <c r="D1304" s="109">
        <v>2017</v>
      </c>
      <c r="E1304" s="109">
        <v>0</v>
      </c>
      <c r="F1304" s="109">
        <v>0</v>
      </c>
      <c r="G1304" s="109">
        <v>0</v>
      </c>
      <c r="H1304" s="109">
        <v>0</v>
      </c>
      <c r="I1304" s="109">
        <v>2</v>
      </c>
      <c r="J1304" s="109">
        <v>0</v>
      </c>
      <c r="K1304" s="109">
        <v>2</v>
      </c>
      <c r="L1304" s="109">
        <v>0</v>
      </c>
      <c r="M1304" s="109">
        <v>0</v>
      </c>
      <c r="N1304" s="109">
        <v>0</v>
      </c>
      <c r="O1304" s="109">
        <v>1</v>
      </c>
      <c r="P1304" s="109">
        <v>1</v>
      </c>
      <c r="Q1304" s="109">
        <v>1</v>
      </c>
      <c r="R1304" s="109">
        <v>0</v>
      </c>
      <c r="S1304" s="109">
        <v>1</v>
      </c>
      <c r="T1304" s="109">
        <v>0</v>
      </c>
      <c r="U1304" s="109">
        <v>0</v>
      </c>
      <c r="V1304" s="109">
        <v>0</v>
      </c>
      <c r="W1304" s="109">
        <v>0</v>
      </c>
      <c r="X1304" s="109">
        <v>0</v>
      </c>
      <c r="Y1304" s="109">
        <v>1</v>
      </c>
      <c r="Z1304" s="109">
        <v>0</v>
      </c>
      <c r="AA1304" s="109">
        <v>0</v>
      </c>
      <c r="AB1304" s="109">
        <v>0</v>
      </c>
      <c r="AC1304" s="109">
        <v>0</v>
      </c>
      <c r="AD1304" s="109">
        <v>1</v>
      </c>
      <c r="AE1304" s="109">
        <v>0</v>
      </c>
      <c r="AF1304" s="109">
        <v>0</v>
      </c>
      <c r="AG1304" s="109">
        <v>0</v>
      </c>
    </row>
    <row r="1305" spans="2:33" ht="15.75" thickBot="1">
      <c r="B1305" s="109"/>
      <c r="C1305" s="109"/>
      <c r="D1305" s="109">
        <v>2018</v>
      </c>
      <c r="E1305" s="109">
        <v>0</v>
      </c>
      <c r="F1305" s="109">
        <v>0</v>
      </c>
      <c r="G1305" s="109">
        <v>0</v>
      </c>
      <c r="H1305" s="109">
        <v>2</v>
      </c>
      <c r="I1305" s="109">
        <v>1</v>
      </c>
      <c r="J1305" s="114">
        <v>4</v>
      </c>
      <c r="K1305" s="109">
        <v>2</v>
      </c>
      <c r="L1305" s="109">
        <v>1</v>
      </c>
      <c r="M1305" s="109">
        <v>0</v>
      </c>
      <c r="N1305" s="109">
        <v>0</v>
      </c>
      <c r="O1305" s="109">
        <v>1</v>
      </c>
      <c r="P1305" s="109">
        <v>0</v>
      </c>
      <c r="Q1305" s="109">
        <v>0</v>
      </c>
      <c r="R1305" s="109">
        <v>0</v>
      </c>
      <c r="S1305" s="109">
        <v>1</v>
      </c>
      <c r="T1305" s="109">
        <v>0</v>
      </c>
      <c r="U1305" s="116">
        <v>4</v>
      </c>
      <c r="V1305" s="109">
        <v>0</v>
      </c>
      <c r="W1305" s="109">
        <v>0</v>
      </c>
      <c r="X1305" s="109">
        <v>0</v>
      </c>
      <c r="Y1305" s="109">
        <v>1</v>
      </c>
      <c r="Z1305" s="109">
        <v>0</v>
      </c>
      <c r="AA1305" s="109">
        <v>0</v>
      </c>
      <c r="AB1305" s="109">
        <v>0</v>
      </c>
      <c r="AC1305" s="109">
        <v>0</v>
      </c>
      <c r="AD1305" s="109">
        <v>0</v>
      </c>
      <c r="AE1305" s="109">
        <v>0</v>
      </c>
      <c r="AF1305" s="109">
        <v>0</v>
      </c>
      <c r="AG1305" s="109">
        <v>0</v>
      </c>
    </row>
    <row r="1306" spans="2:33" ht="15">
      <c r="B1306" s="109"/>
      <c r="C1306" s="109"/>
      <c r="D1306" s="109">
        <v>2019</v>
      </c>
      <c r="E1306" s="109">
        <v>0</v>
      </c>
      <c r="F1306" s="109">
        <v>0</v>
      </c>
      <c r="G1306" s="109">
        <v>0</v>
      </c>
      <c r="H1306" s="109">
        <v>1</v>
      </c>
      <c r="I1306" s="109">
        <v>1</v>
      </c>
      <c r="J1306" s="109">
        <v>0</v>
      </c>
      <c r="K1306" s="109">
        <v>2</v>
      </c>
      <c r="L1306" s="109">
        <v>0</v>
      </c>
      <c r="M1306" s="109">
        <v>0</v>
      </c>
      <c r="N1306" s="109">
        <v>0</v>
      </c>
      <c r="O1306" s="109">
        <v>0</v>
      </c>
      <c r="P1306" s="109">
        <v>0</v>
      </c>
      <c r="Q1306" s="109">
        <v>0</v>
      </c>
      <c r="R1306" s="109">
        <v>0</v>
      </c>
      <c r="S1306" s="109">
        <v>0</v>
      </c>
      <c r="T1306" s="109">
        <v>0</v>
      </c>
      <c r="U1306" s="109">
        <v>2</v>
      </c>
      <c r="V1306" s="109">
        <v>0</v>
      </c>
      <c r="W1306" s="109">
        <v>0</v>
      </c>
      <c r="X1306" s="109">
        <v>0</v>
      </c>
      <c r="Y1306" s="109">
        <v>0</v>
      </c>
      <c r="Z1306" s="109">
        <v>1</v>
      </c>
      <c r="AA1306" s="109">
        <v>0</v>
      </c>
      <c r="AB1306" s="109">
        <v>0</v>
      </c>
      <c r="AC1306" s="109">
        <v>0</v>
      </c>
      <c r="AD1306" s="109">
        <v>0</v>
      </c>
      <c r="AE1306" s="109">
        <v>0</v>
      </c>
      <c r="AF1306" s="109">
        <v>0</v>
      </c>
      <c r="AG1306" s="109">
        <v>1</v>
      </c>
    </row>
    <row r="1307" spans="2:33" ht="15">
      <c r="B1307" s="109"/>
      <c r="C1307" s="109"/>
      <c r="D1307" s="109">
        <v>2020</v>
      </c>
      <c r="E1307" s="109"/>
      <c r="F1307" s="109"/>
      <c r="G1307" s="109"/>
      <c r="H1307" s="109"/>
      <c r="I1307" s="109"/>
      <c r="J1307" s="109"/>
      <c r="K1307" s="109"/>
      <c r="L1307" s="109"/>
      <c r="M1307" s="109"/>
      <c r="N1307" s="109"/>
      <c r="O1307" s="109"/>
      <c r="P1307" s="109"/>
      <c r="Q1307" s="109"/>
      <c r="R1307" s="109"/>
      <c r="S1307" s="109"/>
      <c r="T1307" s="109"/>
      <c r="U1307" s="109"/>
      <c r="V1307" s="109"/>
      <c r="W1307" s="109"/>
      <c r="X1307" s="109"/>
      <c r="Y1307" s="109"/>
      <c r="Z1307" s="109"/>
      <c r="AA1307" s="109"/>
      <c r="AB1307" s="109"/>
      <c r="AC1307" s="109"/>
      <c r="AD1307" s="109"/>
      <c r="AE1307" s="109"/>
      <c r="AF1307" s="109"/>
      <c r="AG1307" s="109"/>
    </row>
    <row r="1308" spans="2:33" ht="15">
      <c r="B1308" s="110" t="s">
        <v>735</v>
      </c>
      <c r="C1308" s="110" t="s">
        <v>736</v>
      </c>
      <c r="D1308" s="110">
        <v>2006</v>
      </c>
      <c r="E1308" s="110">
        <v>0.12484000000000001</v>
      </c>
      <c r="F1308" s="110"/>
      <c r="G1308" s="110">
        <v>0.11083</v>
      </c>
      <c r="H1308" s="110"/>
      <c r="I1308" s="110"/>
      <c r="J1308" s="110">
        <v>1.257E-2</v>
      </c>
      <c r="K1308" s="110">
        <v>1.7760000000000001E-2</v>
      </c>
      <c r="L1308" s="110">
        <v>3.7240000000000002E-2</v>
      </c>
      <c r="M1308" s="110"/>
      <c r="N1308" s="110">
        <v>0.36703999999999998</v>
      </c>
      <c r="O1308" s="110">
        <v>5.4000000000000003E-3</v>
      </c>
      <c r="P1308" s="110">
        <v>5.8930000000000003E-2</v>
      </c>
      <c r="Q1308" s="110">
        <v>1.968E-2</v>
      </c>
      <c r="R1308" s="110"/>
      <c r="S1308" s="110">
        <v>2.809E-2</v>
      </c>
      <c r="T1308" s="110">
        <v>5.4809999999999998E-2</v>
      </c>
      <c r="U1308" s="110">
        <v>1.061E-2</v>
      </c>
      <c r="V1308" s="110">
        <v>0.21695999999999999</v>
      </c>
      <c r="W1308" s="110"/>
      <c r="X1308" s="110">
        <v>5.8400000000000001E-2</v>
      </c>
      <c r="Y1308" s="110">
        <v>7.5100000000000002E-3</v>
      </c>
      <c r="Z1308" s="110">
        <v>0</v>
      </c>
      <c r="AA1308" s="110">
        <v>2.2540000000000001E-2</v>
      </c>
      <c r="AB1308" s="110">
        <v>5.0930000000000003E-2</v>
      </c>
      <c r="AC1308" s="110">
        <v>8.4290000000000004E-2</v>
      </c>
      <c r="AD1308" s="110">
        <v>7.5500000000000003E-3</v>
      </c>
      <c r="AE1308" s="110">
        <v>0.47417999999999999</v>
      </c>
      <c r="AF1308" s="110">
        <v>5.8840000000000003E-2</v>
      </c>
      <c r="AG1308" s="110">
        <v>7.4599999999999996E-3</v>
      </c>
    </row>
    <row r="1309" spans="2:33" ht="15">
      <c r="B1309" s="110"/>
      <c r="C1309" s="110"/>
      <c r="D1309" s="110">
        <v>2007</v>
      </c>
      <c r="E1309" s="110">
        <v>5.806E-2</v>
      </c>
      <c r="F1309" s="110">
        <v>0.26064999999999999</v>
      </c>
      <c r="G1309" s="110">
        <v>5.5500000000000001E-2</v>
      </c>
      <c r="H1309" s="110"/>
      <c r="I1309" s="110">
        <v>0</v>
      </c>
      <c r="J1309" s="110">
        <v>0</v>
      </c>
      <c r="K1309" s="110">
        <v>2.383E-2</v>
      </c>
      <c r="L1309" s="110">
        <v>1.2699999999999999E-2</v>
      </c>
      <c r="M1309" s="110">
        <v>0</v>
      </c>
      <c r="N1309" s="110">
        <v>0.10047</v>
      </c>
      <c r="O1309" s="110">
        <v>1.077E-2</v>
      </c>
      <c r="P1309" s="110">
        <v>0</v>
      </c>
      <c r="Q1309" s="110">
        <v>9.4400000000000005E-3</v>
      </c>
      <c r="R1309" s="110"/>
      <c r="S1309" s="110">
        <v>2.631E-2</v>
      </c>
      <c r="T1309" s="110">
        <v>0</v>
      </c>
      <c r="U1309" s="110">
        <v>1.3509999999999999E-2</v>
      </c>
      <c r="V1309" s="110">
        <v>0</v>
      </c>
      <c r="W1309" s="110"/>
      <c r="X1309" s="110">
        <v>0</v>
      </c>
      <c r="Y1309" s="110">
        <v>7.1399999999999996E-3</v>
      </c>
      <c r="Z1309" s="110">
        <v>2.1100000000000001E-2</v>
      </c>
      <c r="AA1309" s="110">
        <v>4.0349999999999997E-2</v>
      </c>
      <c r="AB1309" s="110">
        <v>4.8800000000000003E-2</v>
      </c>
      <c r="AC1309" s="110">
        <v>3.116E-2</v>
      </c>
      <c r="AD1309" s="110">
        <v>2.2329999999999999E-2</v>
      </c>
      <c r="AE1309" s="110">
        <v>0.31314999999999998</v>
      </c>
      <c r="AF1309" s="110">
        <v>3.9210000000000002E-2</v>
      </c>
      <c r="AG1309" s="110">
        <v>5.7499999999999999E-3</v>
      </c>
    </row>
    <row r="1310" spans="2:33" ht="15">
      <c r="B1310" s="110"/>
      <c r="C1310" s="110"/>
      <c r="D1310" s="110">
        <v>2008</v>
      </c>
      <c r="E1310" s="110">
        <v>7.5749999999999998E-2</v>
      </c>
      <c r="F1310" s="110">
        <v>0.30138999999999999</v>
      </c>
      <c r="G1310" s="110">
        <v>5.7020000000000001E-2</v>
      </c>
      <c r="H1310" s="110"/>
      <c r="I1310" s="110">
        <v>0</v>
      </c>
      <c r="J1310" s="110">
        <v>2.2859999999999998E-2</v>
      </c>
      <c r="K1310" s="110">
        <v>3.1620000000000002E-2</v>
      </c>
      <c r="L1310" s="110">
        <v>0</v>
      </c>
      <c r="M1310" s="110">
        <v>0</v>
      </c>
      <c r="N1310" s="110">
        <v>9.4500000000000001E-2</v>
      </c>
      <c r="O1310" s="110">
        <v>5.1900000000000002E-3</v>
      </c>
      <c r="P1310" s="110">
        <v>5.6320000000000002E-2</v>
      </c>
      <c r="Q1310" s="110">
        <v>7.3899999999999999E-3</v>
      </c>
      <c r="R1310" s="110"/>
      <c r="S1310" s="110">
        <v>9.1699999999999993E-3</v>
      </c>
      <c r="T1310" s="110">
        <v>0</v>
      </c>
      <c r="U1310" s="110">
        <v>1.09E-2</v>
      </c>
      <c r="V1310" s="110">
        <v>6.3219999999999998E-2</v>
      </c>
      <c r="W1310" s="110"/>
      <c r="X1310" s="110">
        <v>0.10242999999999999</v>
      </c>
      <c r="Y1310" s="110">
        <v>7.1900000000000002E-3</v>
      </c>
      <c r="Z1310" s="110">
        <v>0</v>
      </c>
      <c r="AA1310" s="110">
        <v>2.2280000000000001E-2</v>
      </c>
      <c r="AB1310" s="110">
        <v>4.7890000000000002E-2</v>
      </c>
      <c r="AC1310" s="110">
        <v>7.2800000000000004E-2</v>
      </c>
      <c r="AD1310" s="110">
        <v>7.2300000000000003E-3</v>
      </c>
      <c r="AE1310" s="110">
        <v>0.49756</v>
      </c>
      <c r="AF1310" s="110">
        <v>2.027E-2</v>
      </c>
      <c r="AG1310" s="110">
        <v>9.1000000000000004E-3</v>
      </c>
    </row>
    <row r="1311" spans="2:33" ht="15">
      <c r="B1311" s="110"/>
      <c r="C1311" s="110"/>
      <c r="D1311" s="110">
        <v>2009</v>
      </c>
      <c r="E1311" s="110">
        <v>5.9089999999999997E-2</v>
      </c>
      <c r="F1311" s="110">
        <v>1.0880000000000001E-2</v>
      </c>
      <c r="G1311" s="110">
        <v>0</v>
      </c>
      <c r="H1311" s="110">
        <v>1.7090000000000001E-2</v>
      </c>
      <c r="I1311" s="110">
        <v>0</v>
      </c>
      <c r="J1311" s="110">
        <v>1.225E-2</v>
      </c>
      <c r="K1311" s="110">
        <v>1.7940000000000001E-2</v>
      </c>
      <c r="L1311" s="110">
        <v>2.4340000000000001E-2</v>
      </c>
      <c r="M1311" s="110">
        <v>0</v>
      </c>
      <c r="N1311" s="110">
        <v>0.15295</v>
      </c>
      <c r="O1311" s="110">
        <v>0</v>
      </c>
      <c r="P1311" s="110">
        <v>0</v>
      </c>
      <c r="Q1311" s="110">
        <v>5.9500000000000004E-3</v>
      </c>
      <c r="R1311" s="110"/>
      <c r="S1311" s="110">
        <v>0</v>
      </c>
      <c r="T1311" s="110">
        <v>0</v>
      </c>
      <c r="U1311" s="110">
        <v>1.9959999999999999E-2</v>
      </c>
      <c r="V1311" s="110">
        <v>0</v>
      </c>
      <c r="W1311" s="110">
        <v>0</v>
      </c>
      <c r="X1311" s="110">
        <v>0.10680000000000001</v>
      </c>
      <c r="Y1311" s="110">
        <v>7.5700000000000003E-3</v>
      </c>
      <c r="Z1311" s="110">
        <v>2.3099999999999999E-2</v>
      </c>
      <c r="AA1311" s="110">
        <v>4.3130000000000002E-2</v>
      </c>
      <c r="AB1311" s="110">
        <v>4.9279999999999997E-2</v>
      </c>
      <c r="AC1311" s="110">
        <v>2.2589999999999999E-2</v>
      </c>
      <c r="AD1311" s="110">
        <v>2.7949999999999999E-2</v>
      </c>
      <c r="AE1311" s="110">
        <v>0.10983999999999999</v>
      </c>
      <c r="AF1311" s="110">
        <v>0</v>
      </c>
      <c r="AG1311" s="110">
        <v>5.2700000000000004E-3</v>
      </c>
    </row>
    <row r="1312" spans="2:33" ht="15">
      <c r="B1312" s="110"/>
      <c r="C1312" s="110"/>
      <c r="D1312" s="110">
        <v>2010</v>
      </c>
      <c r="E1312" s="110">
        <v>8.9679999999999996E-2</v>
      </c>
      <c r="F1312" s="110">
        <v>3.0609999999999998E-2</v>
      </c>
      <c r="G1312" s="110">
        <v>3.2640000000000002E-2</v>
      </c>
      <c r="H1312" s="110">
        <v>5.0459999999999998E-2</v>
      </c>
      <c r="I1312" s="110"/>
      <c r="J1312" s="110">
        <v>1.8720000000000001E-2</v>
      </c>
      <c r="K1312" s="110">
        <v>1.7440000000000001E-2</v>
      </c>
      <c r="L1312" s="110"/>
      <c r="M1312" s="110">
        <v>0</v>
      </c>
      <c r="N1312" s="110">
        <v>0.17685000000000001</v>
      </c>
      <c r="O1312" s="110">
        <v>1.0710000000000001E-2</v>
      </c>
      <c r="P1312" s="110">
        <v>0</v>
      </c>
      <c r="Q1312" s="110">
        <v>8.2500000000000004E-3</v>
      </c>
      <c r="R1312" s="110">
        <v>0.20746000000000001</v>
      </c>
      <c r="S1312" s="110">
        <v>9.75E-3</v>
      </c>
      <c r="T1312" s="110">
        <v>0</v>
      </c>
      <c r="U1312" s="110">
        <v>1.5429999999999999E-2</v>
      </c>
      <c r="V1312" s="110">
        <v>0</v>
      </c>
      <c r="W1312" s="110">
        <v>0</v>
      </c>
      <c r="X1312" s="110">
        <v>0</v>
      </c>
      <c r="Y1312" s="110">
        <v>0</v>
      </c>
      <c r="Z1312" s="110">
        <v>0</v>
      </c>
      <c r="AA1312" s="110">
        <v>4.1079999999999998E-2</v>
      </c>
      <c r="AB1312" s="110">
        <v>0.05</v>
      </c>
      <c r="AC1312" s="110">
        <v>0.12831000000000001</v>
      </c>
      <c r="AD1312" s="110">
        <v>3.5369999999999999E-2</v>
      </c>
      <c r="AE1312" s="110">
        <v>0</v>
      </c>
      <c r="AF1312" s="110">
        <v>6.3100000000000003E-2</v>
      </c>
      <c r="AG1312" s="110">
        <v>1.153E-2</v>
      </c>
    </row>
    <row r="1313" spans="2:33" ht="15">
      <c r="B1313" s="110"/>
      <c r="C1313" s="110"/>
      <c r="D1313" s="110">
        <v>2011</v>
      </c>
      <c r="E1313" s="110">
        <v>3.9419999999999997E-2</v>
      </c>
      <c r="F1313" s="110">
        <v>9.9399999999999992E-3</v>
      </c>
      <c r="G1313" s="110">
        <v>6.4009999999999997E-2</v>
      </c>
      <c r="H1313" s="110">
        <v>5.5399999999999998E-3</v>
      </c>
      <c r="I1313" s="110">
        <v>0</v>
      </c>
      <c r="J1313" s="110">
        <v>2.4899999999999999E-2</v>
      </c>
      <c r="K1313" s="110">
        <v>2.6579999999999999E-2</v>
      </c>
      <c r="L1313" s="110">
        <v>4.6190000000000002E-2</v>
      </c>
      <c r="M1313" s="110">
        <v>0</v>
      </c>
      <c r="N1313" s="110">
        <v>0</v>
      </c>
      <c r="O1313" s="110">
        <v>0</v>
      </c>
      <c r="P1313" s="110">
        <v>0</v>
      </c>
      <c r="Q1313" s="110">
        <v>9.9600000000000001E-3</v>
      </c>
      <c r="R1313" s="110">
        <v>0.11718000000000001</v>
      </c>
      <c r="S1313" s="110">
        <v>9.0699999999999999E-3</v>
      </c>
      <c r="T1313" s="110">
        <v>0</v>
      </c>
      <c r="U1313" s="110">
        <v>0</v>
      </c>
      <c r="V1313" s="110">
        <v>0</v>
      </c>
      <c r="W1313" s="110">
        <v>0</v>
      </c>
      <c r="X1313" s="110">
        <v>5.4129999999999998E-2</v>
      </c>
      <c r="Y1313" s="110">
        <v>1.341E-2</v>
      </c>
      <c r="Z1313" s="110">
        <v>6.5430000000000002E-2</v>
      </c>
      <c r="AA1313" s="110">
        <v>4.8379999999999999E-2</v>
      </c>
      <c r="AB1313" s="110">
        <v>0</v>
      </c>
      <c r="AC1313" s="110">
        <v>4.7980000000000002E-2</v>
      </c>
      <c r="AD1313" s="110">
        <v>1.4250000000000001E-2</v>
      </c>
      <c r="AE1313" s="110">
        <v>4.9180000000000001E-2</v>
      </c>
      <c r="AF1313" s="110">
        <v>2.2030000000000001E-2</v>
      </c>
      <c r="AG1313" s="110">
        <v>1.89E-3</v>
      </c>
    </row>
    <row r="1314" spans="2:33" ht="15">
      <c r="B1314" s="110"/>
      <c r="C1314" s="110"/>
      <c r="D1314" s="110">
        <v>2012</v>
      </c>
      <c r="E1314" s="110">
        <v>0.12016</v>
      </c>
      <c r="F1314" s="110">
        <v>3.022E-2</v>
      </c>
      <c r="G1314" s="110">
        <v>0.10791000000000001</v>
      </c>
      <c r="H1314" s="110">
        <v>2.7539999999999999E-2</v>
      </c>
      <c r="I1314" s="110">
        <v>0.34739999999999999</v>
      </c>
      <c r="J1314" s="110">
        <v>1.239E-2</v>
      </c>
      <c r="K1314" s="110">
        <v>9.6299999999999997E-3</v>
      </c>
      <c r="L1314" s="110">
        <v>1.5810000000000001E-2</v>
      </c>
      <c r="M1314" s="110">
        <v>0.1419</v>
      </c>
      <c r="N1314" s="110">
        <v>0.17101</v>
      </c>
      <c r="O1314" s="110">
        <v>1.059E-2</v>
      </c>
      <c r="P1314" s="110">
        <v>0</v>
      </c>
      <c r="Q1314" s="110">
        <v>1.172E-2</v>
      </c>
      <c r="R1314" s="110">
        <v>0.19422</v>
      </c>
      <c r="S1314" s="110">
        <v>8.6400000000000001E-3</v>
      </c>
      <c r="T1314" s="110">
        <v>0</v>
      </c>
      <c r="U1314" s="110">
        <v>2.2110000000000001E-2</v>
      </c>
      <c r="V1314" s="110">
        <v>6.8180000000000004E-2</v>
      </c>
      <c r="W1314" s="110">
        <v>0</v>
      </c>
      <c r="X1314" s="110">
        <v>5.3039999999999997E-2</v>
      </c>
      <c r="Y1314" s="110">
        <v>5.3409999999999999E-2</v>
      </c>
      <c r="Z1314" s="110">
        <v>6.4140000000000003E-2</v>
      </c>
      <c r="AA1314" s="110">
        <v>2.232E-2</v>
      </c>
      <c r="AB1314" s="110">
        <v>0</v>
      </c>
      <c r="AC1314" s="110">
        <v>9.2200000000000008E-3</v>
      </c>
      <c r="AD1314" s="110">
        <v>0</v>
      </c>
      <c r="AE1314" s="110">
        <v>0</v>
      </c>
      <c r="AF1314" s="110">
        <v>4.3240000000000001E-2</v>
      </c>
      <c r="AG1314" s="110">
        <v>1.8600000000000001E-3</v>
      </c>
    </row>
    <row r="1315" spans="2:33" ht="15">
      <c r="B1315" s="110"/>
      <c r="C1315" s="110"/>
      <c r="D1315" s="110">
        <v>2013</v>
      </c>
      <c r="E1315" s="110">
        <v>9.9529999999999993E-2</v>
      </c>
      <c r="F1315" s="110">
        <v>0</v>
      </c>
      <c r="G1315" s="110">
        <v>3.5479999999999998E-2</v>
      </c>
      <c r="H1315" s="110">
        <v>1.0789999999999999E-2</v>
      </c>
      <c r="I1315" s="110">
        <v>0</v>
      </c>
      <c r="J1315" s="110">
        <v>6.2100000000000002E-3</v>
      </c>
      <c r="K1315" s="110">
        <v>1.7430000000000001E-2</v>
      </c>
      <c r="L1315" s="110">
        <v>0</v>
      </c>
      <c r="M1315" s="110">
        <v>0</v>
      </c>
      <c r="N1315" s="110">
        <v>8.9359999999999995E-2</v>
      </c>
      <c r="O1315" s="110">
        <v>5.0299999999999997E-3</v>
      </c>
      <c r="P1315" s="110">
        <v>0</v>
      </c>
      <c r="Q1315" s="110">
        <v>4.0099999999999997E-3</v>
      </c>
      <c r="R1315" s="110">
        <v>0</v>
      </c>
      <c r="S1315" s="110">
        <v>4.351E-2</v>
      </c>
      <c r="T1315" s="110">
        <v>0</v>
      </c>
      <c r="U1315" s="110">
        <v>6.0299999999999998E-3</v>
      </c>
      <c r="V1315" s="110">
        <v>0</v>
      </c>
      <c r="W1315" s="110">
        <v>0</v>
      </c>
      <c r="X1315" s="110">
        <v>5.6890000000000003E-2</v>
      </c>
      <c r="Y1315" s="110">
        <v>0</v>
      </c>
      <c r="Z1315" s="110">
        <v>0</v>
      </c>
      <c r="AA1315" s="110">
        <v>1.8429999999999998E-2</v>
      </c>
      <c r="AB1315" s="110">
        <v>0</v>
      </c>
      <c r="AC1315" s="110">
        <v>0.13927</v>
      </c>
      <c r="AD1315" s="110">
        <v>0</v>
      </c>
      <c r="AE1315" s="110">
        <v>4.965E-2</v>
      </c>
      <c r="AF1315" s="110">
        <v>0.12828999999999999</v>
      </c>
      <c r="AG1315" s="110">
        <v>1.8600000000000001E-3</v>
      </c>
    </row>
    <row r="1316" spans="2:33" ht="15">
      <c r="B1316" s="110"/>
      <c r="C1316" s="110"/>
      <c r="D1316" s="110">
        <v>2014</v>
      </c>
      <c r="E1316" s="110">
        <v>1.968E-2</v>
      </c>
      <c r="F1316" s="110">
        <v>5.1729999999999998E-2</v>
      </c>
      <c r="G1316" s="110">
        <v>0.13888</v>
      </c>
      <c r="H1316" s="110">
        <v>2.1129999999999999E-2</v>
      </c>
      <c r="I1316" s="110">
        <v>0</v>
      </c>
      <c r="J1316" s="110">
        <v>1.873E-2</v>
      </c>
      <c r="K1316" s="110">
        <v>8.6199999999999992E-3</v>
      </c>
      <c r="L1316" s="110"/>
      <c r="M1316" s="110">
        <v>0</v>
      </c>
      <c r="N1316" s="110">
        <v>0</v>
      </c>
      <c r="O1316" s="110">
        <v>1.468E-2</v>
      </c>
      <c r="P1316" s="110">
        <v>8.0509999999999998E-2</v>
      </c>
      <c r="Q1316" s="110">
        <v>1.6320000000000001E-2</v>
      </c>
      <c r="R1316" s="110">
        <v>4.7759999999999997E-2</v>
      </c>
      <c r="S1316" s="110">
        <v>6.9239999999999996E-2</v>
      </c>
      <c r="T1316" s="110">
        <v>0</v>
      </c>
      <c r="U1316" s="110">
        <v>9.0699999999999999E-3</v>
      </c>
      <c r="V1316" s="110">
        <v>6.9940000000000002E-2</v>
      </c>
      <c r="W1316" s="110">
        <v>0</v>
      </c>
      <c r="X1316" s="110">
        <v>0</v>
      </c>
      <c r="Y1316" s="110">
        <v>0</v>
      </c>
      <c r="Z1316" s="110">
        <v>0</v>
      </c>
      <c r="AA1316" s="110">
        <v>1.874E-2</v>
      </c>
      <c r="AB1316" s="110">
        <v>0</v>
      </c>
      <c r="AC1316" s="110">
        <v>4.4200000000000003E-2</v>
      </c>
      <c r="AD1316" s="110">
        <v>6.7299999999999999E-3</v>
      </c>
      <c r="AE1316" s="110">
        <v>0</v>
      </c>
      <c r="AF1316" s="110">
        <v>4.2549999999999998E-2</v>
      </c>
      <c r="AG1316" s="110">
        <v>1.83E-3</v>
      </c>
    </row>
    <row r="1317" spans="2:33" ht="15">
      <c r="B1317" s="110"/>
      <c r="C1317" s="110"/>
      <c r="D1317" s="110">
        <v>2015</v>
      </c>
      <c r="E1317" s="110">
        <v>5.2389999999999999E-2</v>
      </c>
      <c r="F1317" s="110">
        <v>0</v>
      </c>
      <c r="G1317" s="110">
        <v>0</v>
      </c>
      <c r="H1317" s="110">
        <v>3.1399999999999997E-2</v>
      </c>
      <c r="I1317" s="110">
        <v>0</v>
      </c>
      <c r="J1317" s="110">
        <v>5.0549999999999998E-2</v>
      </c>
      <c r="K1317" s="110">
        <v>7.6800000000000002E-3</v>
      </c>
      <c r="L1317" s="110">
        <v>0</v>
      </c>
      <c r="M1317" s="110">
        <v>0</v>
      </c>
      <c r="N1317" s="110">
        <v>0</v>
      </c>
      <c r="O1317" s="110">
        <v>0</v>
      </c>
      <c r="P1317" s="110">
        <v>2.0590000000000001E-2</v>
      </c>
      <c r="Q1317" s="110">
        <v>4.0400000000000002E-3</v>
      </c>
      <c r="R1317" s="110">
        <v>9.5519999999999994E-2</v>
      </c>
      <c r="S1317" s="110">
        <v>2.777E-2</v>
      </c>
      <c r="T1317" s="110">
        <v>0</v>
      </c>
      <c r="U1317" s="110">
        <v>2.9299999999999999E-3</v>
      </c>
      <c r="V1317" s="110">
        <v>0</v>
      </c>
      <c r="W1317" s="110">
        <v>0</v>
      </c>
      <c r="X1317" s="110">
        <v>0.10766000000000001</v>
      </c>
      <c r="Y1317" s="110">
        <v>1.2829999999999999E-2</v>
      </c>
      <c r="Z1317" s="110">
        <v>0</v>
      </c>
      <c r="AA1317" s="110">
        <v>1.7780000000000001E-2</v>
      </c>
      <c r="AB1317" s="110">
        <v>0</v>
      </c>
      <c r="AC1317" s="110">
        <v>4.8140000000000002E-2</v>
      </c>
      <c r="AD1317" s="110">
        <v>6.7299999999999999E-3</v>
      </c>
      <c r="AE1317" s="110">
        <v>0</v>
      </c>
      <c r="AF1317" s="110">
        <v>1.9859999999999999E-2</v>
      </c>
      <c r="AG1317" s="110">
        <v>3.5100000000000001E-3</v>
      </c>
    </row>
    <row r="1318" spans="2:33" ht="15">
      <c r="B1318" s="110"/>
      <c r="C1318" s="110"/>
      <c r="D1318" s="110">
        <v>2016</v>
      </c>
      <c r="E1318" s="110">
        <v>3.261E-2</v>
      </c>
      <c r="F1318" s="110">
        <v>1.0290000000000001E-2</v>
      </c>
      <c r="G1318" s="110">
        <v>3.4000000000000002E-2</v>
      </c>
      <c r="H1318" s="110">
        <v>0</v>
      </c>
      <c r="I1318" s="110">
        <v>0</v>
      </c>
      <c r="J1318" s="110">
        <v>1.8509999999999999E-2</v>
      </c>
      <c r="K1318" s="110">
        <v>1.218E-2</v>
      </c>
      <c r="L1318" s="110">
        <v>0</v>
      </c>
      <c r="M1318" s="110">
        <v>0</v>
      </c>
      <c r="N1318" s="110">
        <v>9.5960000000000004E-2</v>
      </c>
      <c r="O1318" s="110">
        <v>0</v>
      </c>
      <c r="P1318" s="110">
        <v>2.1360000000000001E-2</v>
      </c>
      <c r="Q1318" s="110">
        <v>6.3800000000000003E-3</v>
      </c>
      <c r="R1318" s="110">
        <v>9.6129999999999993E-2</v>
      </c>
      <c r="S1318" s="110">
        <v>3.2050000000000002E-2</v>
      </c>
      <c r="T1318" s="110">
        <v>0</v>
      </c>
      <c r="U1318" s="110">
        <v>5.3499999999999997E-3</v>
      </c>
      <c r="V1318" s="110">
        <v>0.13829</v>
      </c>
      <c r="W1318" s="110">
        <v>0</v>
      </c>
      <c r="X1318" s="110">
        <v>0</v>
      </c>
      <c r="Y1318" s="110">
        <v>1.9040000000000001E-2</v>
      </c>
      <c r="Z1318" s="110">
        <v>0</v>
      </c>
      <c r="AA1318" s="110">
        <v>8.5299999999999994E-3</v>
      </c>
      <c r="AB1318" s="110">
        <v>2.6939999999999999E-2</v>
      </c>
      <c r="AC1318" s="110">
        <v>1.17E-2</v>
      </c>
      <c r="AD1318" s="110">
        <v>2.6200000000000001E-2</v>
      </c>
      <c r="AE1318" s="110">
        <v>0</v>
      </c>
      <c r="AF1318" s="110">
        <v>0</v>
      </c>
      <c r="AG1318" s="110">
        <v>0</v>
      </c>
    </row>
    <row r="1319" spans="2:33" ht="15">
      <c r="B1319" s="110"/>
      <c r="C1319" s="110"/>
      <c r="D1319" s="110">
        <v>2017</v>
      </c>
      <c r="E1319" s="110">
        <v>1.2840000000000001E-2</v>
      </c>
      <c r="F1319" s="110">
        <v>6.003E-2</v>
      </c>
      <c r="G1319" s="110">
        <v>3.27E-2</v>
      </c>
      <c r="H1319" s="110"/>
      <c r="I1319" s="110">
        <v>0.24410999999999999</v>
      </c>
      <c r="J1319" s="110">
        <v>3.5479999999999998E-2</v>
      </c>
      <c r="K1319" s="110">
        <v>1.9560000000000001E-2</v>
      </c>
      <c r="L1319" s="110">
        <v>0</v>
      </c>
      <c r="M1319" s="110">
        <v>0</v>
      </c>
      <c r="N1319" s="110">
        <v>0.27517000000000003</v>
      </c>
      <c r="O1319" s="110">
        <v>1.0019999999999999E-2</v>
      </c>
      <c r="P1319" s="110">
        <v>6.2370000000000002E-2</v>
      </c>
      <c r="Q1319" s="110">
        <v>4.1099999999999999E-3</v>
      </c>
      <c r="R1319" s="110">
        <v>9.2590000000000006E-2</v>
      </c>
      <c r="S1319" s="110">
        <v>1.72E-2</v>
      </c>
      <c r="T1319" s="110">
        <v>0</v>
      </c>
      <c r="U1319" s="110">
        <v>2.66E-3</v>
      </c>
      <c r="V1319" s="110">
        <v>0</v>
      </c>
      <c r="W1319" s="110">
        <v>0.11210000000000001</v>
      </c>
      <c r="X1319" s="110">
        <v>0</v>
      </c>
      <c r="Y1319" s="110">
        <v>1.2579999999999999E-2</v>
      </c>
      <c r="Z1319" s="110">
        <v>0</v>
      </c>
      <c r="AA1319" s="110">
        <v>1.231E-2</v>
      </c>
      <c r="AB1319" s="110">
        <v>0</v>
      </c>
      <c r="AC1319" s="110">
        <v>1.12E-2</v>
      </c>
      <c r="AD1319" s="110">
        <v>1.247E-2</v>
      </c>
      <c r="AE1319" s="110">
        <v>4.5449999999999997E-2</v>
      </c>
      <c r="AF1319" s="110">
        <v>1.9359999999999999E-2</v>
      </c>
      <c r="AG1319" s="110">
        <v>3.5200000000000001E-3</v>
      </c>
    </row>
    <row r="1320" spans="2:33" ht="15">
      <c r="B1320" s="110"/>
      <c r="C1320" s="110"/>
      <c r="D1320" s="110">
        <v>2018</v>
      </c>
      <c r="E1320" s="110">
        <v>2.4279999999999999E-2</v>
      </c>
      <c r="F1320" s="110">
        <v>1.9689999999999999E-2</v>
      </c>
      <c r="G1320" s="110">
        <v>0.13442999999999999</v>
      </c>
      <c r="H1320" s="110">
        <v>2.1360000000000001E-2</v>
      </c>
      <c r="I1320" s="110">
        <v>0.12112000000000001</v>
      </c>
      <c r="J1320" s="110">
        <v>2.87E-2</v>
      </c>
      <c r="K1320" s="110">
        <v>8.2900000000000005E-3</v>
      </c>
      <c r="L1320" s="110">
        <v>1.6840000000000001E-2</v>
      </c>
      <c r="M1320" s="110">
        <v>0.41665999999999997</v>
      </c>
      <c r="N1320" s="110">
        <v>9.0829999999999994E-2</v>
      </c>
      <c r="O1320" s="110">
        <v>5.0000000000000001E-3</v>
      </c>
      <c r="P1320" s="110">
        <v>0</v>
      </c>
      <c r="Q1320" s="110">
        <v>9.0200000000000002E-3</v>
      </c>
      <c r="R1320" s="110">
        <v>0</v>
      </c>
      <c r="S1320" s="110">
        <v>8.6199999999999992E-3</v>
      </c>
      <c r="T1320" s="110">
        <v>5.3789999999999998E-2</v>
      </c>
      <c r="U1320" s="110">
        <v>2.5850000000000001E-2</v>
      </c>
      <c r="V1320" s="110">
        <v>0</v>
      </c>
      <c r="W1320" s="110">
        <v>0</v>
      </c>
      <c r="X1320" s="110">
        <v>0</v>
      </c>
      <c r="Y1320" s="110">
        <v>6.1399999999999996E-3</v>
      </c>
      <c r="Z1320" s="110">
        <v>0</v>
      </c>
      <c r="AA1320" s="110">
        <v>1.5509999999999999E-2</v>
      </c>
      <c r="AB1320" s="110">
        <v>2.7490000000000001E-2</v>
      </c>
      <c r="AC1320" s="110">
        <v>0</v>
      </c>
      <c r="AD1320" s="110">
        <v>6.2399999999999999E-3</v>
      </c>
      <c r="AE1320" s="110">
        <v>0</v>
      </c>
      <c r="AF1320" s="110">
        <v>5.6809999999999999E-2</v>
      </c>
      <c r="AG1320" s="110">
        <v>5.2700000000000004E-3</v>
      </c>
    </row>
    <row r="1321" spans="2:33" ht="15">
      <c r="B1321" s="110"/>
      <c r="C1321" s="110"/>
      <c r="D1321" s="110">
        <v>2019</v>
      </c>
      <c r="E1321" s="110">
        <v>3.7440000000000001E-2</v>
      </c>
      <c r="F1321" s="110">
        <v>0</v>
      </c>
      <c r="G1321" s="110">
        <v>3.3020000000000001E-2</v>
      </c>
      <c r="H1321" s="110">
        <v>1.5789999999999998E-2</v>
      </c>
      <c r="I1321" s="110">
        <v>0.12659000000000001</v>
      </c>
      <c r="J1321" s="110">
        <v>1.142E-2</v>
      </c>
      <c r="K1321" s="110">
        <v>1.0109999999999999E-2</v>
      </c>
      <c r="L1321" s="110">
        <v>0</v>
      </c>
      <c r="M1321" s="110">
        <v>0</v>
      </c>
      <c r="N1321" s="110">
        <v>0.18068000000000001</v>
      </c>
      <c r="O1321" s="110">
        <v>9.9699999999999997E-3</v>
      </c>
      <c r="P1321" s="110">
        <v>0</v>
      </c>
      <c r="Q1321" s="110">
        <v>2.2200000000000002E-3</v>
      </c>
      <c r="R1321" s="110">
        <v>0</v>
      </c>
      <c r="S1321" s="110">
        <v>2.7349999999999999E-2</v>
      </c>
      <c r="T1321" s="110">
        <v>0</v>
      </c>
      <c r="U1321" s="110">
        <v>7.7400000000000004E-3</v>
      </c>
      <c r="V1321" s="110"/>
      <c r="W1321" s="110">
        <v>0</v>
      </c>
      <c r="X1321" s="110">
        <v>0</v>
      </c>
      <c r="Y1321" s="110">
        <v>0</v>
      </c>
      <c r="Z1321" s="309">
        <v>1.9693955924926641E-2</v>
      </c>
      <c r="AA1321" s="110">
        <v>0</v>
      </c>
      <c r="AB1321" s="110">
        <v>0</v>
      </c>
      <c r="AC1321" s="110">
        <v>3.7830000000000003E-2</v>
      </c>
      <c r="AD1321" s="110">
        <v>6.1399999999999996E-3</v>
      </c>
      <c r="AE1321" s="110">
        <v>0.19888</v>
      </c>
      <c r="AF1321" s="110">
        <v>0</v>
      </c>
      <c r="AG1321" s="110">
        <v>1.6900000000000001E-3</v>
      </c>
    </row>
    <row r="1322" spans="2:33" ht="15">
      <c r="B1322" s="110"/>
      <c r="C1322" s="110"/>
      <c r="D1322" s="110">
        <v>2020</v>
      </c>
      <c r="E1322" s="110"/>
      <c r="F1322" s="110"/>
      <c r="G1322" s="110"/>
      <c r="H1322" s="110"/>
      <c r="I1322" s="110"/>
      <c r="J1322" s="110"/>
      <c r="K1322" s="110"/>
      <c r="L1322" s="110"/>
      <c r="M1322" s="110"/>
      <c r="N1322" s="110"/>
      <c r="O1322" s="110"/>
      <c r="P1322" s="110"/>
      <c r="Q1322" s="110"/>
      <c r="R1322" s="110"/>
      <c r="S1322" s="110"/>
      <c r="T1322" s="110"/>
      <c r="U1322" s="110"/>
      <c r="V1322" s="110"/>
      <c r="W1322" s="110"/>
      <c r="X1322" s="110"/>
      <c r="Y1322" s="110"/>
      <c r="Z1322" s="110"/>
      <c r="AA1322" s="110"/>
      <c r="AB1322" s="110"/>
      <c r="AC1322" s="110"/>
      <c r="AD1322" s="110"/>
      <c r="AE1322" s="110"/>
      <c r="AF1322" s="110"/>
      <c r="AG1322" s="110"/>
    </row>
    <row r="1323" spans="2:33" ht="15">
      <c r="B1323" s="109" t="s">
        <v>737</v>
      </c>
      <c r="C1323" s="109" t="s">
        <v>738</v>
      </c>
      <c r="D1323" s="109">
        <v>2006</v>
      </c>
      <c r="E1323" s="109">
        <v>2.6280000000000001E-2</v>
      </c>
      <c r="F1323" s="109"/>
      <c r="G1323" s="109">
        <v>5.5410000000000001E-2</v>
      </c>
      <c r="H1323" s="109"/>
      <c r="I1323" s="109"/>
      <c r="J1323" s="109">
        <v>1.257E-2</v>
      </c>
      <c r="K1323" s="109">
        <v>7.8899999999999994E-3</v>
      </c>
      <c r="L1323" s="109">
        <v>0</v>
      </c>
      <c r="M1323" s="109"/>
      <c r="N1323" s="109">
        <v>0.1573</v>
      </c>
      <c r="O1323" s="109">
        <v>0</v>
      </c>
      <c r="P1323" s="109">
        <v>0</v>
      </c>
      <c r="Q1323" s="109"/>
      <c r="R1323" s="109"/>
      <c r="S1323" s="109"/>
      <c r="T1323" s="109">
        <v>0</v>
      </c>
      <c r="U1323" s="109">
        <v>0</v>
      </c>
      <c r="V1323" s="109">
        <v>0</v>
      </c>
      <c r="W1323" s="109"/>
      <c r="X1323" s="109">
        <v>0</v>
      </c>
      <c r="Y1323" s="109">
        <v>0</v>
      </c>
      <c r="Z1323" s="109">
        <v>0</v>
      </c>
      <c r="AA1323" s="109">
        <v>9.0200000000000002E-3</v>
      </c>
      <c r="AB1323" s="109">
        <v>2.546E-2</v>
      </c>
      <c r="AC1323" s="109">
        <v>0</v>
      </c>
      <c r="AD1323" s="109"/>
      <c r="AE1323" s="109"/>
      <c r="AF1323" s="109"/>
      <c r="AG1323" s="109">
        <v>1.8600000000000001E-3</v>
      </c>
    </row>
    <row r="1324" spans="2:33" ht="15">
      <c r="B1324" s="109"/>
      <c r="C1324" s="109"/>
      <c r="D1324" s="109">
        <v>2007</v>
      </c>
      <c r="E1324" s="109">
        <v>1.29E-2</v>
      </c>
      <c r="F1324" s="109">
        <v>9.6500000000000006E-3</v>
      </c>
      <c r="G1324" s="109">
        <v>5.5500000000000001E-2</v>
      </c>
      <c r="H1324" s="109"/>
      <c r="I1324" s="109">
        <v>0</v>
      </c>
      <c r="J1324" s="109">
        <v>0</v>
      </c>
      <c r="K1324" s="109">
        <v>3.81E-3</v>
      </c>
      <c r="L1324" s="109">
        <v>0</v>
      </c>
      <c r="M1324" s="109">
        <v>0</v>
      </c>
      <c r="N1324" s="109">
        <v>0</v>
      </c>
      <c r="O1324" s="109">
        <v>5.3800000000000002E-3</v>
      </c>
      <c r="P1324" s="109">
        <v>0</v>
      </c>
      <c r="Q1324" s="109">
        <v>0</v>
      </c>
      <c r="R1324" s="109"/>
      <c r="S1324" s="109">
        <v>8.77E-3</v>
      </c>
      <c r="T1324" s="109">
        <v>0</v>
      </c>
      <c r="U1324" s="109">
        <v>2.7000000000000001E-3</v>
      </c>
      <c r="V1324" s="109">
        <v>0</v>
      </c>
      <c r="W1324" s="109"/>
      <c r="X1324" s="109">
        <v>0</v>
      </c>
      <c r="Y1324" s="109">
        <v>7.1399999999999996E-3</v>
      </c>
      <c r="Z1324" s="109">
        <v>0</v>
      </c>
      <c r="AA1324" s="109">
        <v>4.4799999999999996E-3</v>
      </c>
      <c r="AB1324" s="109">
        <v>0</v>
      </c>
      <c r="AC1324" s="109">
        <v>0</v>
      </c>
      <c r="AD1324" s="109">
        <v>0</v>
      </c>
      <c r="AE1324" s="109">
        <v>0</v>
      </c>
      <c r="AF1324" s="109">
        <v>0</v>
      </c>
      <c r="AG1324" s="109">
        <v>0</v>
      </c>
    </row>
    <row r="1325" spans="2:33" ht="15">
      <c r="B1325" s="109"/>
      <c r="C1325" s="109"/>
      <c r="D1325" s="109">
        <v>2008</v>
      </c>
      <c r="E1325" s="109">
        <v>0</v>
      </c>
      <c r="F1325" s="109">
        <v>4.3049999999999998E-2</v>
      </c>
      <c r="G1325" s="109">
        <v>0</v>
      </c>
      <c r="H1325" s="109"/>
      <c r="I1325" s="109">
        <v>0</v>
      </c>
      <c r="J1325" s="109">
        <v>5.7099999999999998E-3</v>
      </c>
      <c r="K1325" s="109">
        <v>4.79E-3</v>
      </c>
      <c r="L1325" s="109">
        <v>0</v>
      </c>
      <c r="M1325" s="109">
        <v>0</v>
      </c>
      <c r="N1325" s="109">
        <v>0</v>
      </c>
      <c r="O1325" s="109">
        <v>0</v>
      </c>
      <c r="P1325" s="109">
        <v>3.755E-2</v>
      </c>
      <c r="Q1325" s="109">
        <v>3.6900000000000001E-3</v>
      </c>
      <c r="R1325" s="109"/>
      <c r="S1325" s="109">
        <v>0</v>
      </c>
      <c r="T1325" s="109">
        <v>0</v>
      </c>
      <c r="U1325" s="109">
        <v>0</v>
      </c>
      <c r="V1325" s="109">
        <v>0</v>
      </c>
      <c r="W1325" s="109"/>
      <c r="X1325" s="109">
        <v>0</v>
      </c>
      <c r="Y1325" s="109">
        <v>0</v>
      </c>
      <c r="Z1325" s="109">
        <v>0</v>
      </c>
      <c r="AA1325" s="109">
        <v>1.337E-2</v>
      </c>
      <c r="AB1325" s="109">
        <v>0</v>
      </c>
      <c r="AC1325" s="109">
        <v>0</v>
      </c>
      <c r="AD1325" s="109">
        <v>0</v>
      </c>
      <c r="AE1325" s="109">
        <v>0.14926</v>
      </c>
      <c r="AF1325" s="109">
        <v>0</v>
      </c>
      <c r="AG1325" s="109">
        <v>0</v>
      </c>
    </row>
    <row r="1326" spans="2:33" ht="15">
      <c r="B1326" s="109"/>
      <c r="C1326" s="109"/>
      <c r="D1326" s="109">
        <v>2009</v>
      </c>
      <c r="E1326" s="109">
        <v>1.3129999999999999E-2</v>
      </c>
      <c r="F1326" s="109">
        <v>0</v>
      </c>
      <c r="G1326" s="109">
        <v>0</v>
      </c>
      <c r="H1326" s="109">
        <v>0</v>
      </c>
      <c r="I1326" s="109">
        <v>0</v>
      </c>
      <c r="J1326" s="109">
        <v>6.1199999999999996E-3</v>
      </c>
      <c r="K1326" s="109">
        <v>5.9800000000000001E-3</v>
      </c>
      <c r="L1326" s="109">
        <v>0</v>
      </c>
      <c r="M1326" s="109">
        <v>0</v>
      </c>
      <c r="N1326" s="109">
        <v>0</v>
      </c>
      <c r="O1326" s="109">
        <v>0</v>
      </c>
      <c r="P1326" s="109">
        <v>0</v>
      </c>
      <c r="Q1326" s="109">
        <v>1.98E-3</v>
      </c>
      <c r="R1326" s="109"/>
      <c r="S1326" s="109">
        <v>0</v>
      </c>
      <c r="T1326" s="109">
        <v>0</v>
      </c>
      <c r="U1326" s="109">
        <v>0</v>
      </c>
      <c r="V1326" s="109">
        <v>0</v>
      </c>
      <c r="W1326" s="109">
        <v>0</v>
      </c>
      <c r="X1326" s="109">
        <v>0</v>
      </c>
      <c r="Y1326" s="109">
        <v>7.5700000000000003E-3</v>
      </c>
      <c r="Z1326" s="109">
        <v>0</v>
      </c>
      <c r="AA1326" s="109">
        <v>4.79E-3</v>
      </c>
      <c r="AB1326" s="109">
        <v>0</v>
      </c>
      <c r="AC1326" s="109">
        <v>0</v>
      </c>
      <c r="AD1326" s="109">
        <v>0</v>
      </c>
      <c r="AE1326" s="109">
        <v>0</v>
      </c>
      <c r="AF1326" s="109">
        <v>0</v>
      </c>
      <c r="AG1326" s="109">
        <v>0</v>
      </c>
    </row>
    <row r="1327" spans="2:33" ht="15">
      <c r="B1327" s="109"/>
      <c r="C1327" s="109"/>
      <c r="D1327" s="109">
        <v>2010</v>
      </c>
      <c r="E1327" s="109">
        <v>6.4000000000000003E-3</v>
      </c>
      <c r="F1327" s="109">
        <v>2.0400000000000001E-2</v>
      </c>
      <c r="G1327" s="109">
        <v>0</v>
      </c>
      <c r="H1327" s="109">
        <v>0</v>
      </c>
      <c r="I1327" s="109"/>
      <c r="J1327" s="109">
        <v>0</v>
      </c>
      <c r="K1327" s="109">
        <v>0</v>
      </c>
      <c r="L1327" s="109"/>
      <c r="M1327" s="109">
        <v>0</v>
      </c>
      <c r="N1327" s="109">
        <v>0</v>
      </c>
      <c r="O1327" s="109">
        <v>5.3600000000000002E-3</v>
      </c>
      <c r="P1327" s="109">
        <v>0</v>
      </c>
      <c r="Q1327" s="109">
        <v>2.0600000000000002E-3</v>
      </c>
      <c r="R1327" s="109">
        <v>0</v>
      </c>
      <c r="S1327" s="109">
        <v>9.75E-3</v>
      </c>
      <c r="T1327" s="109">
        <v>0</v>
      </c>
      <c r="U1327" s="109">
        <v>3.0799999999999998E-3</v>
      </c>
      <c r="V1327" s="109">
        <v>0</v>
      </c>
      <c r="W1327" s="109">
        <v>0</v>
      </c>
      <c r="X1327" s="109">
        <v>0</v>
      </c>
      <c r="Y1327" s="109">
        <v>0</v>
      </c>
      <c r="Z1327" s="109">
        <v>0</v>
      </c>
      <c r="AA1327" s="109">
        <v>1.8249999999999999E-2</v>
      </c>
      <c r="AB1327" s="109">
        <v>0</v>
      </c>
      <c r="AC1327" s="109">
        <v>8.5540000000000005E-2</v>
      </c>
      <c r="AD1327" s="109">
        <v>7.0699999999999999E-3</v>
      </c>
      <c r="AE1327" s="109">
        <v>0</v>
      </c>
      <c r="AF1327" s="109">
        <v>6.3100000000000003E-2</v>
      </c>
      <c r="AG1327" s="109">
        <v>0</v>
      </c>
    </row>
    <row r="1328" spans="2:33" ht="15">
      <c r="B1328" s="109"/>
      <c r="C1328" s="109"/>
      <c r="D1328" s="109">
        <v>2011</v>
      </c>
      <c r="E1328" s="109">
        <v>0</v>
      </c>
      <c r="F1328" s="109">
        <v>0</v>
      </c>
      <c r="G1328" s="109">
        <v>0</v>
      </c>
      <c r="H1328" s="109">
        <v>0</v>
      </c>
      <c r="I1328" s="109">
        <v>0</v>
      </c>
      <c r="J1328" s="109">
        <v>0</v>
      </c>
      <c r="K1328" s="109">
        <v>1.89E-3</v>
      </c>
      <c r="L1328" s="109">
        <v>0</v>
      </c>
      <c r="M1328" s="109">
        <v>0</v>
      </c>
      <c r="N1328" s="109">
        <v>0</v>
      </c>
      <c r="O1328" s="109">
        <v>0</v>
      </c>
      <c r="P1328" s="109">
        <v>0</v>
      </c>
      <c r="Q1328" s="109">
        <v>0</v>
      </c>
      <c r="R1328" s="109">
        <v>0</v>
      </c>
      <c r="S1328" s="109">
        <v>0</v>
      </c>
      <c r="T1328" s="109">
        <v>0</v>
      </c>
      <c r="U1328" s="109">
        <v>0</v>
      </c>
      <c r="V1328" s="109">
        <v>0</v>
      </c>
      <c r="W1328" s="109">
        <v>0</v>
      </c>
      <c r="X1328" s="109">
        <v>0</v>
      </c>
      <c r="Y1328" s="109">
        <v>0</v>
      </c>
      <c r="Z1328" s="109">
        <v>0</v>
      </c>
      <c r="AA1328" s="109">
        <v>2.1989999999999999E-2</v>
      </c>
      <c r="AB1328" s="109">
        <v>0</v>
      </c>
      <c r="AC1328" s="109">
        <v>0</v>
      </c>
      <c r="AD1328" s="109">
        <v>0</v>
      </c>
      <c r="AE1328" s="109">
        <v>4.9180000000000001E-2</v>
      </c>
      <c r="AF1328" s="109">
        <v>0</v>
      </c>
      <c r="AG1328" s="109">
        <v>0</v>
      </c>
    </row>
    <row r="1329" spans="2:33" ht="15">
      <c r="B1329" s="109"/>
      <c r="C1329" s="109"/>
      <c r="D1329" s="109">
        <v>2012</v>
      </c>
      <c r="E1329" s="109">
        <v>0</v>
      </c>
      <c r="F1329" s="109">
        <v>1.0070000000000001E-2</v>
      </c>
      <c r="G1329" s="109">
        <v>0.10791000000000001</v>
      </c>
      <c r="H1329" s="109">
        <v>5.4999999999999997E-3</v>
      </c>
      <c r="I1329" s="109">
        <v>0</v>
      </c>
      <c r="J1329" s="109">
        <v>0</v>
      </c>
      <c r="K1329" s="109">
        <v>9.6000000000000002E-4</v>
      </c>
      <c r="L1329" s="109">
        <v>0</v>
      </c>
      <c r="M1329" s="109">
        <v>0</v>
      </c>
      <c r="N1329" s="109">
        <v>8.5500000000000007E-2</v>
      </c>
      <c r="O1329" s="109">
        <v>5.2900000000000004E-3</v>
      </c>
      <c r="P1329" s="109">
        <v>0</v>
      </c>
      <c r="Q1329" s="109">
        <v>5.8599999999999998E-3</v>
      </c>
      <c r="R1329" s="109">
        <v>7.7679999999999999E-2</v>
      </c>
      <c r="S1329" s="109">
        <v>0</v>
      </c>
      <c r="T1329" s="109">
        <v>0</v>
      </c>
      <c r="U1329" s="109">
        <v>0</v>
      </c>
      <c r="V1329" s="109"/>
      <c r="W1329" s="109">
        <v>0</v>
      </c>
      <c r="X1329" s="109">
        <v>0</v>
      </c>
      <c r="Y1329" s="109">
        <v>6.6699999999999997E-3</v>
      </c>
      <c r="Z1329" s="109">
        <v>0</v>
      </c>
      <c r="AA1329" s="109">
        <v>8.9200000000000008E-3</v>
      </c>
      <c r="AB1329" s="109">
        <v>0</v>
      </c>
      <c r="AC1329" s="109">
        <v>0</v>
      </c>
      <c r="AD1329" s="109">
        <v>0</v>
      </c>
      <c r="AE1329" s="109">
        <v>0</v>
      </c>
      <c r="AF1329" s="109">
        <v>4.3240000000000001E-2</v>
      </c>
      <c r="AG1329" s="109">
        <v>0</v>
      </c>
    </row>
    <row r="1330" spans="2:33" ht="15">
      <c r="B1330" s="109"/>
      <c r="C1330" s="109"/>
      <c r="D1330" s="109">
        <v>2013</v>
      </c>
      <c r="E1330" s="109">
        <v>3.3169999999999998E-2</v>
      </c>
      <c r="F1330" s="109">
        <v>0</v>
      </c>
      <c r="G1330" s="109">
        <v>0</v>
      </c>
      <c r="H1330" s="109">
        <v>0</v>
      </c>
      <c r="I1330" s="109">
        <v>0</v>
      </c>
      <c r="J1330" s="109">
        <v>0</v>
      </c>
      <c r="K1330" s="109">
        <v>1.9300000000000001E-3</v>
      </c>
      <c r="L1330" s="109">
        <v>0</v>
      </c>
      <c r="M1330" s="109">
        <v>0</v>
      </c>
      <c r="N1330" s="109">
        <v>8.9359999999999995E-2</v>
      </c>
      <c r="O1330" s="109">
        <v>0</v>
      </c>
      <c r="P1330" s="109">
        <v>0</v>
      </c>
      <c r="Q1330" s="109">
        <v>0</v>
      </c>
      <c r="R1330" s="109">
        <v>0</v>
      </c>
      <c r="S1330" s="109">
        <v>0</v>
      </c>
      <c r="T1330" s="109">
        <v>0</v>
      </c>
      <c r="U1330" s="109">
        <v>0</v>
      </c>
      <c r="V1330" s="109">
        <v>0</v>
      </c>
      <c r="W1330" s="109">
        <v>0</v>
      </c>
      <c r="X1330" s="109">
        <v>0</v>
      </c>
      <c r="Y1330" s="109">
        <v>0</v>
      </c>
      <c r="Z1330" s="109">
        <v>0</v>
      </c>
      <c r="AA1330" s="109">
        <v>4.5999999999999999E-3</v>
      </c>
      <c r="AB1330" s="109">
        <v>0</v>
      </c>
      <c r="AC1330" s="109">
        <v>0.13927</v>
      </c>
      <c r="AD1330" s="109">
        <v>0</v>
      </c>
      <c r="AE1330" s="109">
        <v>0</v>
      </c>
      <c r="AF1330" s="109">
        <v>0</v>
      </c>
      <c r="AG1330" s="109">
        <v>0</v>
      </c>
    </row>
    <row r="1331" spans="2:33" ht="15">
      <c r="B1331" s="109"/>
      <c r="C1331" s="109"/>
      <c r="D1331" s="109">
        <v>2014</v>
      </c>
      <c r="E1331" s="109">
        <v>0</v>
      </c>
      <c r="F1331" s="109">
        <v>0</v>
      </c>
      <c r="G1331" s="109">
        <v>0</v>
      </c>
      <c r="H1331" s="109">
        <v>0</v>
      </c>
      <c r="I1331" s="109">
        <v>0</v>
      </c>
      <c r="J1331" s="109">
        <v>6.2399999999999999E-3</v>
      </c>
      <c r="K1331" s="109">
        <v>1.91E-3</v>
      </c>
      <c r="L1331" s="109"/>
      <c r="M1331" s="109">
        <v>0</v>
      </c>
      <c r="N1331" s="109">
        <v>0</v>
      </c>
      <c r="O1331" s="109">
        <v>9.7900000000000001E-3</v>
      </c>
      <c r="P1331" s="109">
        <v>0</v>
      </c>
      <c r="Q1331" s="109">
        <v>0</v>
      </c>
      <c r="R1331" s="109">
        <v>4.7759999999999997E-2</v>
      </c>
      <c r="S1331" s="109">
        <v>0</v>
      </c>
      <c r="T1331" s="109">
        <v>0</v>
      </c>
      <c r="U1331" s="109">
        <v>3.0200000000000001E-3</v>
      </c>
      <c r="V1331" s="109"/>
      <c r="W1331" s="109">
        <v>0</v>
      </c>
      <c r="X1331" s="109">
        <v>0</v>
      </c>
      <c r="Y1331" s="109">
        <v>0</v>
      </c>
      <c r="Z1331" s="109">
        <v>0</v>
      </c>
      <c r="AA1331" s="109">
        <v>4.6800000000000001E-3</v>
      </c>
      <c r="AB1331" s="109">
        <v>0</v>
      </c>
      <c r="AC1331" s="109">
        <v>1.1050000000000001E-2</v>
      </c>
      <c r="AD1331" s="109"/>
      <c r="AE1331" s="109">
        <v>0</v>
      </c>
      <c r="AF1331" s="109">
        <v>0</v>
      </c>
      <c r="AG1331" s="109">
        <v>0</v>
      </c>
    </row>
    <row r="1332" spans="2:33" ht="15">
      <c r="B1332" s="109"/>
      <c r="C1332" s="109"/>
      <c r="D1332" s="109">
        <v>2015</v>
      </c>
      <c r="E1332" s="109">
        <v>1.3089999999999999E-2</v>
      </c>
      <c r="F1332" s="109">
        <v>0</v>
      </c>
      <c r="G1332" s="109">
        <v>0</v>
      </c>
      <c r="H1332" s="109">
        <v>1.0460000000000001E-2</v>
      </c>
      <c r="I1332" s="109">
        <v>0</v>
      </c>
      <c r="J1332" s="109">
        <v>1.2630000000000001E-2</v>
      </c>
      <c r="K1332" s="109">
        <v>0</v>
      </c>
      <c r="L1332" s="109">
        <v>0</v>
      </c>
      <c r="M1332" s="109">
        <v>0</v>
      </c>
      <c r="N1332" s="109">
        <v>0</v>
      </c>
      <c r="O1332" s="109">
        <v>0</v>
      </c>
      <c r="P1332" s="109">
        <v>0</v>
      </c>
      <c r="Q1332" s="109">
        <v>0</v>
      </c>
      <c r="R1332" s="109">
        <v>0</v>
      </c>
      <c r="S1332" s="109">
        <v>9.2499999999999995E-3</v>
      </c>
      <c r="T1332" s="109">
        <v>0</v>
      </c>
      <c r="U1332" s="109">
        <v>0</v>
      </c>
      <c r="V1332" s="109">
        <v>0</v>
      </c>
      <c r="W1332" s="109">
        <v>0</v>
      </c>
      <c r="X1332" s="109">
        <v>0</v>
      </c>
      <c r="Y1332" s="109">
        <v>6.4099999999999999E-3</v>
      </c>
      <c r="Z1332" s="109">
        <v>0</v>
      </c>
      <c r="AA1332" s="109">
        <v>0</v>
      </c>
      <c r="AB1332" s="109">
        <v>0</v>
      </c>
      <c r="AC1332" s="109">
        <v>4.8140000000000002E-2</v>
      </c>
      <c r="AD1332" s="109">
        <v>0</v>
      </c>
      <c r="AE1332" s="109">
        <v>0</v>
      </c>
      <c r="AF1332" s="109">
        <v>0</v>
      </c>
      <c r="AG1332" s="109">
        <v>0</v>
      </c>
    </row>
    <row r="1333" spans="2:33" ht="15">
      <c r="B1333" s="109"/>
      <c r="C1333" s="109"/>
      <c r="D1333" s="109">
        <v>2016</v>
      </c>
      <c r="E1333" s="109">
        <v>0</v>
      </c>
      <c r="F1333" s="109">
        <v>1.0290000000000001E-2</v>
      </c>
      <c r="G1333" s="109">
        <v>0</v>
      </c>
      <c r="H1333" s="109">
        <v>0</v>
      </c>
      <c r="I1333" s="109">
        <v>0</v>
      </c>
      <c r="J1333" s="109"/>
      <c r="K1333" s="109">
        <v>9.3000000000000005E-4</v>
      </c>
      <c r="L1333" s="109">
        <v>0</v>
      </c>
      <c r="M1333" s="109">
        <v>0</v>
      </c>
      <c r="N1333" s="109">
        <v>0</v>
      </c>
      <c r="O1333" s="109">
        <v>0</v>
      </c>
      <c r="P1333" s="109">
        <v>2.1360000000000001E-2</v>
      </c>
      <c r="Q1333" s="109">
        <v>0</v>
      </c>
      <c r="R1333" s="109">
        <v>0</v>
      </c>
      <c r="S1333" s="109">
        <v>8.0099999999999998E-3</v>
      </c>
      <c r="T1333" s="109">
        <v>0</v>
      </c>
      <c r="U1333" s="109">
        <v>5.3499999999999997E-3</v>
      </c>
      <c r="V1333" s="109">
        <v>0</v>
      </c>
      <c r="W1333" s="109">
        <v>0</v>
      </c>
      <c r="X1333" s="109">
        <v>0</v>
      </c>
      <c r="Y1333" s="109"/>
      <c r="Z1333" s="109">
        <v>0</v>
      </c>
      <c r="AA1333" s="109">
        <v>4.2599999999999999E-3</v>
      </c>
      <c r="AB1333" s="109">
        <v>2.6939999999999999E-2</v>
      </c>
      <c r="AC1333" s="109">
        <v>0</v>
      </c>
      <c r="AD1333" s="109">
        <v>0</v>
      </c>
      <c r="AE1333" s="109">
        <v>0</v>
      </c>
      <c r="AF1333" s="109">
        <v>0</v>
      </c>
      <c r="AG1333" s="109">
        <v>0</v>
      </c>
    </row>
    <row r="1334" spans="2:33" ht="15">
      <c r="B1334" s="109"/>
      <c r="C1334" s="109"/>
      <c r="D1334" s="109">
        <v>2017</v>
      </c>
      <c r="E1334" s="109">
        <v>6.4200000000000004E-3</v>
      </c>
      <c r="F1334" s="109">
        <v>0.01</v>
      </c>
      <c r="G1334" s="109">
        <v>0</v>
      </c>
      <c r="H1334" s="109"/>
      <c r="I1334" s="109">
        <v>0</v>
      </c>
      <c r="J1334" s="109">
        <v>2.3650000000000001E-2</v>
      </c>
      <c r="K1334" s="109">
        <v>4.6499999999999996E-3</v>
      </c>
      <c r="L1334" s="109">
        <v>0</v>
      </c>
      <c r="M1334" s="109">
        <v>0</v>
      </c>
      <c r="N1334" s="109"/>
      <c r="O1334" s="109">
        <v>5.0099999999999997E-3</v>
      </c>
      <c r="P1334" s="109">
        <v>0</v>
      </c>
      <c r="Q1334" s="109"/>
      <c r="R1334" s="109">
        <v>0</v>
      </c>
      <c r="S1334" s="109">
        <v>0</v>
      </c>
      <c r="T1334" s="109">
        <v>0</v>
      </c>
      <c r="U1334" s="109">
        <v>0</v>
      </c>
      <c r="V1334" s="109">
        <v>0</v>
      </c>
      <c r="W1334" s="109">
        <v>0.11210000000000001</v>
      </c>
      <c r="X1334" s="109">
        <v>0</v>
      </c>
      <c r="Y1334" s="109">
        <v>0</v>
      </c>
      <c r="Z1334" s="109">
        <v>0</v>
      </c>
      <c r="AA1334" s="109">
        <v>4.1000000000000003E-3</v>
      </c>
      <c r="AB1334" s="109">
        <v>0</v>
      </c>
      <c r="AC1334" s="109">
        <v>0</v>
      </c>
      <c r="AD1334" s="109">
        <v>0</v>
      </c>
      <c r="AE1334" s="109">
        <v>0</v>
      </c>
      <c r="AF1334" s="109">
        <v>1.9359999999999999E-2</v>
      </c>
      <c r="AG1334" s="109">
        <v>0</v>
      </c>
    </row>
    <row r="1335" spans="2:33" ht="15">
      <c r="B1335" s="109"/>
      <c r="C1335" s="109"/>
      <c r="D1335" s="109">
        <v>2018</v>
      </c>
      <c r="E1335" s="109">
        <v>1.821E-2</v>
      </c>
      <c r="F1335" s="109">
        <v>0</v>
      </c>
      <c r="G1335" s="109">
        <v>6.7210000000000006E-2</v>
      </c>
      <c r="H1335" s="109">
        <v>0</v>
      </c>
      <c r="I1335" s="109">
        <v>0</v>
      </c>
      <c r="J1335" s="109">
        <v>0</v>
      </c>
      <c r="K1335" s="109">
        <v>9.2000000000000003E-4</v>
      </c>
      <c r="L1335" s="109">
        <v>0</v>
      </c>
      <c r="M1335" s="109">
        <v>0</v>
      </c>
      <c r="N1335" s="109">
        <v>9.0829999999999994E-2</v>
      </c>
      <c r="O1335" s="109">
        <v>0</v>
      </c>
      <c r="P1335" s="109">
        <v>0</v>
      </c>
      <c r="Q1335" s="109">
        <v>9.0200000000000002E-3</v>
      </c>
      <c r="R1335" s="109">
        <v>0</v>
      </c>
      <c r="S1335" s="109">
        <v>0</v>
      </c>
      <c r="T1335" s="109">
        <v>0</v>
      </c>
      <c r="U1335" s="109">
        <v>7.7499999999999999E-3</v>
      </c>
      <c r="V1335" s="109">
        <v>0</v>
      </c>
      <c r="W1335" s="109">
        <v>0</v>
      </c>
      <c r="X1335" s="109">
        <v>0</v>
      </c>
      <c r="Y1335" s="109">
        <v>0</v>
      </c>
      <c r="Z1335" s="109">
        <v>0</v>
      </c>
      <c r="AA1335" s="109">
        <v>3.8700000000000002E-3</v>
      </c>
      <c r="AB1335" s="109">
        <v>0</v>
      </c>
      <c r="AC1335" s="109">
        <v>0</v>
      </c>
      <c r="AD1335" s="109">
        <v>0</v>
      </c>
      <c r="AE1335" s="109">
        <v>0</v>
      </c>
      <c r="AF1335" s="109">
        <v>1.8929999999999999E-2</v>
      </c>
      <c r="AG1335" s="109">
        <v>1.75E-3</v>
      </c>
    </row>
    <row r="1336" spans="2:33" ht="15">
      <c r="B1336" s="109"/>
      <c r="C1336" s="109"/>
      <c r="D1336" s="109">
        <v>2019</v>
      </c>
      <c r="E1336" s="109">
        <v>0</v>
      </c>
      <c r="F1336" s="109">
        <v>0</v>
      </c>
      <c r="G1336" s="109">
        <v>3.3020000000000001E-2</v>
      </c>
      <c r="H1336" s="109">
        <v>0</v>
      </c>
      <c r="I1336" s="109">
        <v>0</v>
      </c>
      <c r="J1336" s="109">
        <v>0</v>
      </c>
      <c r="K1336" s="109">
        <v>9.1E-4</v>
      </c>
      <c r="L1336" s="109">
        <v>0</v>
      </c>
      <c r="M1336" s="109">
        <v>0</v>
      </c>
      <c r="N1336" s="109">
        <v>0</v>
      </c>
      <c r="O1336" s="109">
        <v>0</v>
      </c>
      <c r="P1336" s="109">
        <v>0</v>
      </c>
      <c r="Q1336" s="109">
        <v>0</v>
      </c>
      <c r="R1336" s="109">
        <v>0</v>
      </c>
      <c r="S1336" s="109">
        <v>9.11E-3</v>
      </c>
      <c r="T1336" s="109">
        <v>0</v>
      </c>
      <c r="U1336" s="109">
        <v>0</v>
      </c>
      <c r="V1336" s="109"/>
      <c r="W1336" s="109">
        <v>0</v>
      </c>
      <c r="X1336" s="109">
        <v>0</v>
      </c>
      <c r="Y1336" s="109">
        <v>0</v>
      </c>
      <c r="Z1336" s="109">
        <v>0</v>
      </c>
      <c r="AA1336" s="109">
        <v>0</v>
      </c>
      <c r="AB1336" s="109">
        <v>0</v>
      </c>
      <c r="AC1336" s="109">
        <v>3.7830000000000003E-2</v>
      </c>
      <c r="AD1336" s="109">
        <v>0</v>
      </c>
      <c r="AE1336" s="109">
        <v>0</v>
      </c>
      <c r="AF1336" s="109">
        <v>0</v>
      </c>
      <c r="AG1336" s="109">
        <v>0</v>
      </c>
    </row>
    <row r="1337" spans="2:33" ht="15">
      <c r="B1337" s="109"/>
      <c r="C1337" s="109"/>
      <c r="D1337" s="109">
        <v>2020</v>
      </c>
      <c r="E1337" s="109"/>
      <c r="F1337" s="109"/>
      <c r="G1337" s="109"/>
      <c r="H1337" s="109"/>
      <c r="I1337" s="109"/>
      <c r="J1337" s="109"/>
      <c r="K1337" s="109"/>
      <c r="L1337" s="109"/>
      <c r="M1337" s="109"/>
      <c r="N1337" s="109"/>
      <c r="O1337" s="109"/>
      <c r="P1337" s="109"/>
      <c r="Q1337" s="109"/>
      <c r="R1337" s="109"/>
      <c r="S1337" s="109"/>
      <c r="T1337" s="109"/>
      <c r="U1337" s="109"/>
      <c r="V1337" s="109"/>
      <c r="W1337" s="109"/>
      <c r="X1337" s="109"/>
      <c r="Y1337" s="109"/>
      <c r="Z1337" s="109"/>
      <c r="AA1337" s="109"/>
      <c r="AB1337" s="109"/>
      <c r="AC1337" s="109"/>
      <c r="AD1337" s="109"/>
      <c r="AE1337" s="109"/>
      <c r="AF1337" s="109"/>
      <c r="AG1337" s="109"/>
    </row>
    <row r="1338" spans="2:33" ht="15">
      <c r="B1338" s="110" t="s">
        <v>739</v>
      </c>
      <c r="C1338" s="110" t="s">
        <v>740</v>
      </c>
      <c r="D1338" s="110">
        <v>2006</v>
      </c>
      <c r="E1338" s="110">
        <v>6.5700000000000003E-3</v>
      </c>
      <c r="F1338" s="110"/>
      <c r="G1338" s="110">
        <v>0</v>
      </c>
      <c r="H1338" s="110"/>
      <c r="I1338" s="110"/>
      <c r="J1338" s="110">
        <v>0</v>
      </c>
      <c r="K1338" s="110">
        <v>0</v>
      </c>
      <c r="L1338" s="110">
        <v>0</v>
      </c>
      <c r="M1338" s="110"/>
      <c r="N1338" s="110">
        <v>0</v>
      </c>
      <c r="O1338" s="110">
        <v>0</v>
      </c>
      <c r="P1338" s="110">
        <v>0</v>
      </c>
      <c r="Q1338" s="110"/>
      <c r="R1338" s="110"/>
      <c r="S1338" s="110"/>
      <c r="T1338" s="110">
        <v>0</v>
      </c>
      <c r="U1338" s="110">
        <v>0</v>
      </c>
      <c r="V1338" s="110">
        <v>0</v>
      </c>
      <c r="W1338" s="110"/>
      <c r="X1338" s="110">
        <v>0</v>
      </c>
      <c r="Y1338" s="110">
        <v>0</v>
      </c>
      <c r="Z1338" s="110">
        <v>0</v>
      </c>
      <c r="AA1338" s="110">
        <v>0</v>
      </c>
      <c r="AB1338" s="110">
        <v>2.546E-2</v>
      </c>
      <c r="AC1338" s="110">
        <v>0</v>
      </c>
      <c r="AD1338" s="110"/>
      <c r="AE1338" s="110"/>
      <c r="AF1338" s="110"/>
      <c r="AG1338" s="110">
        <v>0</v>
      </c>
    </row>
    <row r="1339" spans="2:33" ht="15">
      <c r="B1339" s="110"/>
      <c r="C1339" s="110"/>
      <c r="D1339" s="110">
        <v>2007</v>
      </c>
      <c r="E1339" s="110">
        <v>0</v>
      </c>
      <c r="F1339" s="110">
        <v>0</v>
      </c>
      <c r="G1339" s="110">
        <v>0</v>
      </c>
      <c r="H1339" s="110"/>
      <c r="I1339" s="110">
        <v>0</v>
      </c>
      <c r="J1339" s="110">
        <v>0</v>
      </c>
      <c r="K1339" s="110">
        <v>0</v>
      </c>
      <c r="L1339" s="110">
        <v>0</v>
      </c>
      <c r="M1339" s="110">
        <v>0</v>
      </c>
      <c r="N1339" s="110">
        <v>0</v>
      </c>
      <c r="O1339" s="110">
        <v>0</v>
      </c>
      <c r="P1339" s="110">
        <v>0</v>
      </c>
      <c r="Q1339" s="110">
        <v>0</v>
      </c>
      <c r="R1339" s="110"/>
      <c r="S1339" s="110">
        <v>0</v>
      </c>
      <c r="T1339" s="110">
        <v>0</v>
      </c>
      <c r="U1339" s="110">
        <v>0</v>
      </c>
      <c r="V1339" s="110">
        <v>0</v>
      </c>
      <c r="W1339" s="110"/>
      <c r="X1339" s="110">
        <v>0</v>
      </c>
      <c r="Y1339" s="110">
        <v>0</v>
      </c>
      <c r="Z1339" s="110">
        <v>0</v>
      </c>
      <c r="AA1339" s="110">
        <v>4.4799999999999996E-3</v>
      </c>
      <c r="AB1339" s="110">
        <v>0</v>
      </c>
      <c r="AC1339" s="110">
        <v>0</v>
      </c>
      <c r="AD1339" s="110">
        <v>0</v>
      </c>
      <c r="AE1339" s="110">
        <v>0</v>
      </c>
      <c r="AF1339" s="110">
        <v>0</v>
      </c>
      <c r="AG1339" s="110">
        <v>1.91E-3</v>
      </c>
    </row>
    <row r="1340" spans="2:33" ht="15">
      <c r="B1340" s="110"/>
      <c r="C1340" s="110"/>
      <c r="D1340" s="110">
        <v>2008</v>
      </c>
      <c r="E1340" s="110">
        <v>0</v>
      </c>
      <c r="F1340" s="110">
        <v>0</v>
      </c>
      <c r="G1340" s="110">
        <v>0</v>
      </c>
      <c r="H1340" s="110"/>
      <c r="I1340" s="110">
        <v>0</v>
      </c>
      <c r="J1340" s="110">
        <v>0</v>
      </c>
      <c r="K1340" s="110">
        <v>9.5E-4</v>
      </c>
      <c r="L1340" s="110">
        <v>0</v>
      </c>
      <c r="M1340" s="110">
        <v>0</v>
      </c>
      <c r="N1340" s="110">
        <v>0</v>
      </c>
      <c r="O1340" s="110">
        <v>5.1900000000000002E-3</v>
      </c>
      <c r="P1340" s="110">
        <v>0</v>
      </c>
      <c r="Q1340" s="110">
        <v>0</v>
      </c>
      <c r="R1340" s="110"/>
      <c r="S1340" s="110">
        <v>0</v>
      </c>
      <c r="T1340" s="110">
        <v>0</v>
      </c>
      <c r="U1340" s="110">
        <v>0</v>
      </c>
      <c r="V1340" s="110">
        <v>0</v>
      </c>
      <c r="W1340" s="110"/>
      <c r="X1340" s="110">
        <v>0</v>
      </c>
      <c r="Y1340" s="110">
        <v>0</v>
      </c>
      <c r="Z1340" s="110">
        <v>0</v>
      </c>
      <c r="AA1340" s="110">
        <v>0</v>
      </c>
      <c r="AB1340" s="110">
        <v>0</v>
      </c>
      <c r="AC1340" s="110">
        <v>1.04E-2</v>
      </c>
      <c r="AD1340" s="110">
        <v>0</v>
      </c>
      <c r="AE1340" s="110">
        <v>0</v>
      </c>
      <c r="AF1340" s="110">
        <v>0</v>
      </c>
      <c r="AG1340" s="110">
        <v>0</v>
      </c>
    </row>
    <row r="1341" spans="2:33" ht="15">
      <c r="B1341" s="110"/>
      <c r="C1341" s="110"/>
      <c r="D1341" s="110">
        <v>2009</v>
      </c>
      <c r="E1341" s="110">
        <v>6.5599999999999999E-3</v>
      </c>
      <c r="F1341" s="110">
        <v>0</v>
      </c>
      <c r="G1341" s="110">
        <v>0</v>
      </c>
      <c r="H1341" s="110">
        <v>0</v>
      </c>
      <c r="I1341" s="110">
        <v>0</v>
      </c>
      <c r="J1341" s="110">
        <v>0</v>
      </c>
      <c r="K1341" s="110">
        <v>0</v>
      </c>
      <c r="L1341" s="110">
        <v>0</v>
      </c>
      <c r="M1341" s="110">
        <v>0</v>
      </c>
      <c r="N1341" s="110">
        <v>5.0979999999999998E-2</v>
      </c>
      <c r="O1341" s="110">
        <v>0</v>
      </c>
      <c r="P1341" s="110">
        <v>0</v>
      </c>
      <c r="Q1341" s="110">
        <v>0</v>
      </c>
      <c r="R1341" s="110"/>
      <c r="S1341" s="110">
        <v>0</v>
      </c>
      <c r="T1341" s="110">
        <v>0</v>
      </c>
      <c r="U1341" s="110">
        <v>0</v>
      </c>
      <c r="V1341" s="110">
        <v>0</v>
      </c>
      <c r="W1341" s="110">
        <v>0</v>
      </c>
      <c r="X1341" s="110">
        <v>0</v>
      </c>
      <c r="Y1341" s="110">
        <v>0</v>
      </c>
      <c r="Z1341" s="110">
        <v>0</v>
      </c>
      <c r="AA1341" s="110">
        <v>0</v>
      </c>
      <c r="AB1341" s="110">
        <v>0</v>
      </c>
      <c r="AC1341" s="110">
        <v>0</v>
      </c>
      <c r="AD1341" s="110">
        <v>0</v>
      </c>
      <c r="AE1341" s="110">
        <v>0</v>
      </c>
      <c r="AF1341" s="110">
        <v>0</v>
      </c>
      <c r="AG1341" s="110">
        <v>0</v>
      </c>
    </row>
    <row r="1342" spans="2:33" ht="15">
      <c r="B1342" s="110"/>
      <c r="C1342" s="110"/>
      <c r="D1342" s="110">
        <v>2010</v>
      </c>
      <c r="E1342" s="110">
        <v>1.281E-2</v>
      </c>
      <c r="F1342" s="110">
        <v>0</v>
      </c>
      <c r="G1342" s="110">
        <v>0</v>
      </c>
      <c r="H1342" s="110">
        <v>0</v>
      </c>
      <c r="I1342" s="110"/>
      <c r="J1342" s="110">
        <v>6.2399999999999999E-3</v>
      </c>
      <c r="K1342" s="110">
        <v>9.6000000000000002E-4</v>
      </c>
      <c r="L1342" s="110"/>
      <c r="M1342" s="110">
        <v>0</v>
      </c>
      <c r="N1342" s="110">
        <v>0.17685000000000001</v>
      </c>
      <c r="O1342" s="110">
        <v>0</v>
      </c>
      <c r="P1342" s="110">
        <v>0</v>
      </c>
      <c r="Q1342" s="110">
        <v>0</v>
      </c>
      <c r="R1342" s="110">
        <v>0</v>
      </c>
      <c r="S1342" s="110">
        <v>0</v>
      </c>
      <c r="T1342" s="110">
        <v>0</v>
      </c>
      <c r="U1342" s="110">
        <v>0</v>
      </c>
      <c r="V1342" s="110">
        <v>0</v>
      </c>
      <c r="W1342" s="110">
        <v>0</v>
      </c>
      <c r="X1342" s="110">
        <v>0</v>
      </c>
      <c r="Y1342" s="110">
        <v>0</v>
      </c>
      <c r="Z1342" s="110">
        <v>0</v>
      </c>
      <c r="AA1342" s="110">
        <v>0</v>
      </c>
      <c r="AB1342" s="110">
        <v>0</v>
      </c>
      <c r="AC1342" s="110">
        <v>0</v>
      </c>
      <c r="AD1342" s="110">
        <v>0</v>
      </c>
      <c r="AE1342" s="110">
        <v>0</v>
      </c>
      <c r="AF1342" s="110">
        <v>0</v>
      </c>
      <c r="AG1342" s="110">
        <v>0</v>
      </c>
    </row>
    <row r="1343" spans="2:33" ht="15">
      <c r="B1343" s="110"/>
      <c r="C1343" s="110"/>
      <c r="D1343" s="110">
        <v>2011</v>
      </c>
      <c r="E1343" s="110">
        <v>0</v>
      </c>
      <c r="F1343" s="110">
        <v>0</v>
      </c>
      <c r="G1343" s="110">
        <v>0</v>
      </c>
      <c r="H1343" s="110">
        <v>0</v>
      </c>
      <c r="I1343" s="110">
        <v>0</v>
      </c>
      <c r="J1343" s="110">
        <v>6.2199999999999998E-3</v>
      </c>
      <c r="K1343" s="110">
        <v>0</v>
      </c>
      <c r="L1343" s="110">
        <v>1.5389999999999999E-2</v>
      </c>
      <c r="M1343" s="110">
        <v>0</v>
      </c>
      <c r="N1343" s="110">
        <v>0</v>
      </c>
      <c r="O1343" s="110">
        <v>0</v>
      </c>
      <c r="P1343" s="110">
        <v>0</v>
      </c>
      <c r="Q1343" s="110">
        <v>0</v>
      </c>
      <c r="R1343" s="110">
        <v>3.9059999999999997E-2</v>
      </c>
      <c r="S1343" s="110">
        <v>0</v>
      </c>
      <c r="T1343" s="110">
        <v>0</v>
      </c>
      <c r="U1343" s="110">
        <v>0</v>
      </c>
      <c r="V1343" s="110">
        <v>0</v>
      </c>
      <c r="W1343" s="110">
        <v>0</v>
      </c>
      <c r="X1343" s="110">
        <v>0</v>
      </c>
      <c r="Y1343" s="110">
        <v>0</v>
      </c>
      <c r="Z1343" s="110">
        <v>4.3619999999999999E-2</v>
      </c>
      <c r="AA1343" s="110">
        <v>4.3899999999999998E-3</v>
      </c>
      <c r="AB1343" s="110">
        <v>0</v>
      </c>
      <c r="AC1343" s="110">
        <v>0</v>
      </c>
      <c r="AD1343" s="110">
        <v>0</v>
      </c>
      <c r="AE1343" s="110">
        <v>0</v>
      </c>
      <c r="AF1343" s="110">
        <v>0</v>
      </c>
      <c r="AG1343" s="110">
        <v>0</v>
      </c>
    </row>
    <row r="1344" spans="2:33" ht="15">
      <c r="B1344" s="110"/>
      <c r="C1344" s="110"/>
      <c r="D1344" s="110">
        <v>2012</v>
      </c>
      <c r="E1344" s="110">
        <v>0</v>
      </c>
      <c r="F1344" s="110">
        <v>0</v>
      </c>
      <c r="G1344" s="110">
        <v>0</v>
      </c>
      <c r="H1344" s="110">
        <v>0</v>
      </c>
      <c r="I1344" s="110">
        <v>0</v>
      </c>
      <c r="J1344" s="110">
        <v>0</v>
      </c>
      <c r="K1344" s="110">
        <v>0</v>
      </c>
      <c r="L1344" s="110">
        <v>0</v>
      </c>
      <c r="M1344" s="110">
        <v>0</v>
      </c>
      <c r="N1344" s="110">
        <v>0</v>
      </c>
      <c r="O1344" s="110">
        <v>0</v>
      </c>
      <c r="P1344" s="110">
        <v>0</v>
      </c>
      <c r="Q1344" s="110">
        <v>0</v>
      </c>
      <c r="R1344" s="110">
        <v>0</v>
      </c>
      <c r="S1344" s="110">
        <v>0</v>
      </c>
      <c r="T1344" s="110">
        <v>0</v>
      </c>
      <c r="U1344" s="110">
        <v>0</v>
      </c>
      <c r="V1344" s="110"/>
      <c r="W1344" s="110">
        <v>0</v>
      </c>
      <c r="X1344" s="110">
        <v>0</v>
      </c>
      <c r="Y1344" s="110">
        <v>0</v>
      </c>
      <c r="Z1344" s="110">
        <v>4.2759999999999999E-2</v>
      </c>
      <c r="AA1344" s="110">
        <v>0</v>
      </c>
      <c r="AB1344" s="110">
        <v>0</v>
      </c>
      <c r="AC1344" s="110">
        <v>0</v>
      </c>
      <c r="AD1344" s="110">
        <v>0</v>
      </c>
      <c r="AE1344" s="110">
        <v>0</v>
      </c>
      <c r="AF1344" s="110">
        <v>0</v>
      </c>
      <c r="AG1344" s="110">
        <v>0</v>
      </c>
    </row>
    <row r="1345" spans="2:33" ht="15">
      <c r="B1345" s="110"/>
      <c r="C1345" s="110"/>
      <c r="D1345" s="110">
        <v>2013</v>
      </c>
      <c r="E1345" s="110">
        <v>0</v>
      </c>
      <c r="F1345" s="110">
        <v>0</v>
      </c>
      <c r="G1345" s="110">
        <v>0</v>
      </c>
      <c r="H1345" s="110">
        <v>0</v>
      </c>
      <c r="I1345" s="110">
        <v>0</v>
      </c>
      <c r="J1345" s="110">
        <v>0</v>
      </c>
      <c r="K1345" s="110">
        <v>0</v>
      </c>
      <c r="L1345" s="110">
        <v>0</v>
      </c>
      <c r="M1345" s="110">
        <v>0</v>
      </c>
      <c r="N1345" s="110">
        <v>0</v>
      </c>
      <c r="O1345" s="110">
        <v>5.0299999999999997E-3</v>
      </c>
      <c r="P1345" s="110">
        <v>0</v>
      </c>
      <c r="Q1345" s="110">
        <v>0</v>
      </c>
      <c r="R1345" s="110">
        <v>0</v>
      </c>
      <c r="S1345" s="110">
        <v>0</v>
      </c>
      <c r="T1345" s="110">
        <v>0</v>
      </c>
      <c r="U1345" s="110">
        <v>6.0299999999999998E-3</v>
      </c>
      <c r="V1345" s="110">
        <v>0</v>
      </c>
      <c r="W1345" s="110">
        <v>0</v>
      </c>
      <c r="X1345" s="110">
        <v>0</v>
      </c>
      <c r="Y1345" s="110">
        <v>0</v>
      </c>
      <c r="Z1345" s="110">
        <v>0</v>
      </c>
      <c r="AA1345" s="110">
        <v>0</v>
      </c>
      <c r="AB1345" s="110">
        <v>0</v>
      </c>
      <c r="AC1345" s="110">
        <v>0</v>
      </c>
      <c r="AD1345" s="110">
        <v>0</v>
      </c>
      <c r="AE1345" s="110">
        <v>0</v>
      </c>
      <c r="AF1345" s="110">
        <v>0</v>
      </c>
      <c r="AG1345" s="110">
        <v>0</v>
      </c>
    </row>
    <row r="1346" spans="2:33" ht="15">
      <c r="B1346" s="110"/>
      <c r="C1346" s="110"/>
      <c r="D1346" s="110">
        <v>2014</v>
      </c>
      <c r="E1346" s="110">
        <v>0</v>
      </c>
      <c r="F1346" s="110">
        <v>0</v>
      </c>
      <c r="G1346" s="110">
        <v>0.13888</v>
      </c>
      <c r="H1346" s="110">
        <v>0</v>
      </c>
      <c r="I1346" s="110">
        <v>0</v>
      </c>
      <c r="J1346" s="110"/>
      <c r="K1346" s="110">
        <v>0</v>
      </c>
      <c r="L1346" s="110"/>
      <c r="M1346" s="110">
        <v>0</v>
      </c>
      <c r="N1346" s="110">
        <v>0</v>
      </c>
      <c r="O1346" s="110">
        <v>0</v>
      </c>
      <c r="P1346" s="110">
        <v>0</v>
      </c>
      <c r="Q1346" s="110">
        <v>0</v>
      </c>
      <c r="R1346" s="110">
        <v>0</v>
      </c>
      <c r="S1346" s="110">
        <v>0</v>
      </c>
      <c r="T1346" s="110">
        <v>0</v>
      </c>
      <c r="U1346" s="110">
        <v>0</v>
      </c>
      <c r="V1346" s="110"/>
      <c r="W1346" s="110">
        <v>0</v>
      </c>
      <c r="X1346" s="110">
        <v>0</v>
      </c>
      <c r="Y1346" s="110">
        <v>0</v>
      </c>
      <c r="Z1346" s="110">
        <v>0</v>
      </c>
      <c r="AA1346" s="110">
        <v>0</v>
      </c>
      <c r="AB1346" s="110">
        <v>0</v>
      </c>
      <c r="AC1346" s="110">
        <v>0</v>
      </c>
      <c r="AD1346" s="110"/>
      <c r="AE1346" s="110">
        <v>0</v>
      </c>
      <c r="AF1346" s="110">
        <v>0</v>
      </c>
      <c r="AG1346" s="110">
        <v>0</v>
      </c>
    </row>
    <row r="1347" spans="2:33" ht="15">
      <c r="B1347" s="110"/>
      <c r="C1347" s="110"/>
      <c r="D1347" s="110">
        <v>2015</v>
      </c>
      <c r="E1347" s="110">
        <v>0</v>
      </c>
      <c r="F1347" s="110">
        <v>0</v>
      </c>
      <c r="G1347" s="110">
        <v>0</v>
      </c>
      <c r="H1347" s="110">
        <v>0</v>
      </c>
      <c r="I1347" s="110">
        <v>0</v>
      </c>
      <c r="J1347" s="110">
        <v>0</v>
      </c>
      <c r="K1347" s="110">
        <v>0</v>
      </c>
      <c r="L1347" s="110">
        <v>0</v>
      </c>
      <c r="M1347" s="110">
        <v>0</v>
      </c>
      <c r="N1347" s="110">
        <v>0</v>
      </c>
      <c r="O1347" s="110">
        <v>0</v>
      </c>
      <c r="P1347" s="110">
        <v>0</v>
      </c>
      <c r="Q1347" s="110">
        <v>0</v>
      </c>
      <c r="R1347" s="110">
        <v>0</v>
      </c>
      <c r="S1347" s="110">
        <v>0</v>
      </c>
      <c r="T1347" s="110">
        <v>0</v>
      </c>
      <c r="U1347" s="110">
        <v>0</v>
      </c>
      <c r="V1347" s="110">
        <v>0</v>
      </c>
      <c r="W1347" s="110">
        <v>0</v>
      </c>
      <c r="X1347" s="110">
        <v>0</v>
      </c>
      <c r="Y1347" s="110">
        <v>0</v>
      </c>
      <c r="Z1347" s="110">
        <v>0</v>
      </c>
      <c r="AA1347" s="110">
        <v>0</v>
      </c>
      <c r="AB1347" s="110">
        <v>0</v>
      </c>
      <c r="AC1347" s="110">
        <v>0</v>
      </c>
      <c r="AD1347" s="110">
        <v>0</v>
      </c>
      <c r="AE1347" s="110">
        <v>0</v>
      </c>
      <c r="AF1347" s="110">
        <v>0</v>
      </c>
      <c r="AG1347" s="110">
        <v>0</v>
      </c>
    </row>
    <row r="1348" spans="2:33" ht="15">
      <c r="B1348" s="110"/>
      <c r="C1348" s="110"/>
      <c r="D1348" s="110">
        <v>2016</v>
      </c>
      <c r="E1348" s="110">
        <v>6.5199999999999998E-3</v>
      </c>
      <c r="F1348" s="110">
        <v>0</v>
      </c>
      <c r="G1348" s="110">
        <v>3.4000000000000002E-2</v>
      </c>
      <c r="H1348" s="110">
        <v>0</v>
      </c>
      <c r="I1348" s="110">
        <v>0</v>
      </c>
      <c r="J1348" s="110"/>
      <c r="K1348" s="110">
        <v>0</v>
      </c>
      <c r="L1348" s="110">
        <v>0</v>
      </c>
      <c r="M1348" s="110">
        <v>0</v>
      </c>
      <c r="N1348" s="110">
        <v>0</v>
      </c>
      <c r="O1348" s="110">
        <v>0</v>
      </c>
      <c r="P1348" s="110">
        <v>0</v>
      </c>
      <c r="Q1348" s="110">
        <v>0</v>
      </c>
      <c r="R1348" s="110">
        <v>0</v>
      </c>
      <c r="S1348" s="110">
        <v>0</v>
      </c>
      <c r="T1348" s="110">
        <v>0</v>
      </c>
      <c r="U1348" s="110">
        <v>0</v>
      </c>
      <c r="V1348" s="110">
        <v>0</v>
      </c>
      <c r="W1348" s="110">
        <v>0</v>
      </c>
      <c r="X1348" s="110">
        <v>0</v>
      </c>
      <c r="Y1348" s="110"/>
      <c r="Z1348" s="110">
        <v>0</v>
      </c>
      <c r="AA1348" s="110">
        <v>0</v>
      </c>
      <c r="AB1348" s="110">
        <v>0</v>
      </c>
      <c r="AC1348" s="110">
        <v>0</v>
      </c>
      <c r="AD1348" s="110">
        <v>0</v>
      </c>
      <c r="AE1348" s="110">
        <v>0</v>
      </c>
      <c r="AF1348" s="110">
        <v>0</v>
      </c>
      <c r="AG1348" s="110">
        <v>0</v>
      </c>
    </row>
    <row r="1349" spans="2:33" ht="15">
      <c r="B1349" s="110"/>
      <c r="C1349" s="110"/>
      <c r="D1349" s="110">
        <v>2017</v>
      </c>
      <c r="E1349" s="110">
        <v>0</v>
      </c>
      <c r="F1349" s="110">
        <v>0</v>
      </c>
      <c r="G1349" s="110">
        <v>0</v>
      </c>
      <c r="H1349" s="110"/>
      <c r="I1349" s="110">
        <v>0</v>
      </c>
      <c r="J1349" s="110">
        <v>0</v>
      </c>
      <c r="K1349" s="110">
        <v>9.3000000000000005E-4</v>
      </c>
      <c r="L1349" s="110">
        <v>0</v>
      </c>
      <c r="M1349" s="110">
        <v>0</v>
      </c>
      <c r="N1349" s="110">
        <v>0.27517000000000003</v>
      </c>
      <c r="O1349" s="110">
        <v>0</v>
      </c>
      <c r="P1349" s="110">
        <v>0</v>
      </c>
      <c r="Q1349" s="110"/>
      <c r="R1349" s="110">
        <v>0</v>
      </c>
      <c r="S1349" s="110">
        <v>0</v>
      </c>
      <c r="T1349" s="110">
        <v>0</v>
      </c>
      <c r="U1349" s="110">
        <v>0</v>
      </c>
      <c r="V1349" s="110">
        <v>0</v>
      </c>
      <c r="W1349" s="110">
        <v>0</v>
      </c>
      <c r="X1349" s="110">
        <v>0</v>
      </c>
      <c r="Y1349" s="110">
        <v>0</v>
      </c>
      <c r="Z1349" s="110">
        <v>0</v>
      </c>
      <c r="AA1349" s="110">
        <v>0</v>
      </c>
      <c r="AB1349" s="110">
        <v>0</v>
      </c>
      <c r="AC1349" s="110">
        <v>0</v>
      </c>
      <c r="AD1349" s="110">
        <v>0</v>
      </c>
      <c r="AE1349" s="110">
        <v>0</v>
      </c>
      <c r="AF1349" s="110">
        <v>0</v>
      </c>
      <c r="AG1349" s="110">
        <v>0</v>
      </c>
    </row>
    <row r="1350" spans="2:33" ht="15">
      <c r="B1350" s="110"/>
      <c r="C1350" s="110"/>
      <c r="D1350" s="110">
        <v>2018</v>
      </c>
      <c r="E1350" s="110">
        <v>0</v>
      </c>
      <c r="F1350" s="110">
        <v>0</v>
      </c>
      <c r="G1350" s="110">
        <v>0</v>
      </c>
      <c r="H1350" s="110">
        <v>0</v>
      </c>
      <c r="I1350" s="110">
        <v>0</v>
      </c>
      <c r="J1350" s="110">
        <v>0</v>
      </c>
      <c r="K1350" s="110">
        <v>0</v>
      </c>
      <c r="L1350" s="110">
        <v>0</v>
      </c>
      <c r="M1350" s="110">
        <v>0</v>
      </c>
      <c r="N1350" s="110">
        <v>0</v>
      </c>
      <c r="O1350" s="110">
        <v>0</v>
      </c>
      <c r="P1350" s="110">
        <v>0</v>
      </c>
      <c r="Q1350" s="110">
        <v>0</v>
      </c>
      <c r="R1350" s="110">
        <v>0</v>
      </c>
      <c r="S1350" s="110">
        <v>0</v>
      </c>
      <c r="T1350" s="110">
        <v>0</v>
      </c>
      <c r="U1350" s="110">
        <v>0</v>
      </c>
      <c r="V1350" s="110">
        <v>0</v>
      </c>
      <c r="W1350" s="110">
        <v>0</v>
      </c>
      <c r="X1350" s="110">
        <v>0</v>
      </c>
      <c r="Y1350" s="110">
        <v>0</v>
      </c>
      <c r="Z1350" s="110">
        <v>0</v>
      </c>
      <c r="AA1350" s="110">
        <v>0</v>
      </c>
      <c r="AB1350" s="110">
        <v>0</v>
      </c>
      <c r="AC1350" s="110">
        <v>0</v>
      </c>
      <c r="AD1350" s="110">
        <v>0</v>
      </c>
      <c r="AE1350" s="110">
        <v>0</v>
      </c>
      <c r="AF1350" s="110">
        <v>1.8929999999999999E-2</v>
      </c>
      <c r="AG1350" s="110">
        <v>0</v>
      </c>
    </row>
    <row r="1351" spans="2:33" ht="15">
      <c r="B1351" s="110"/>
      <c r="C1351" s="110"/>
      <c r="D1351" s="110">
        <v>2019</v>
      </c>
      <c r="E1351" s="110">
        <v>0</v>
      </c>
      <c r="F1351" s="110">
        <v>0</v>
      </c>
      <c r="G1351" s="110">
        <v>0</v>
      </c>
      <c r="H1351" s="110">
        <v>0</v>
      </c>
      <c r="I1351" s="110">
        <v>0</v>
      </c>
      <c r="J1351" s="110">
        <v>0</v>
      </c>
      <c r="K1351" s="110">
        <v>0</v>
      </c>
      <c r="L1351" s="110">
        <v>0</v>
      </c>
      <c r="M1351" s="110">
        <v>0</v>
      </c>
      <c r="N1351" s="110">
        <v>0</v>
      </c>
      <c r="O1351" s="110">
        <v>4.9800000000000001E-3</v>
      </c>
      <c r="P1351" s="110">
        <v>0</v>
      </c>
      <c r="Q1351" s="110">
        <v>0</v>
      </c>
      <c r="R1351" s="110">
        <v>0</v>
      </c>
      <c r="S1351" s="110">
        <v>0</v>
      </c>
      <c r="T1351" s="110">
        <v>0</v>
      </c>
      <c r="U1351" s="110">
        <v>0</v>
      </c>
      <c r="V1351" s="110"/>
      <c r="W1351" s="110">
        <v>0</v>
      </c>
      <c r="X1351" s="110">
        <v>0</v>
      </c>
      <c r="Y1351" s="110">
        <v>0</v>
      </c>
      <c r="Z1351" s="110">
        <v>0</v>
      </c>
      <c r="AA1351" s="110">
        <v>0</v>
      </c>
      <c r="AB1351" s="110">
        <v>0</v>
      </c>
      <c r="AC1351" s="110">
        <v>0</v>
      </c>
      <c r="AD1351" s="110">
        <v>0</v>
      </c>
      <c r="AE1351" s="110">
        <v>0</v>
      </c>
      <c r="AF1351" s="110">
        <v>0</v>
      </c>
      <c r="AG1351" s="110">
        <v>0</v>
      </c>
    </row>
    <row r="1352" spans="2:33" ht="15">
      <c r="B1352" s="110"/>
      <c r="C1352" s="110"/>
      <c r="D1352" s="110">
        <v>2020</v>
      </c>
      <c r="E1352" s="110"/>
      <c r="F1352" s="110"/>
      <c r="G1352" s="110"/>
      <c r="H1352" s="110"/>
      <c r="I1352" s="110"/>
      <c r="J1352" s="110"/>
      <c r="K1352" s="110"/>
      <c r="L1352" s="110"/>
      <c r="M1352" s="110"/>
      <c r="N1352" s="110"/>
      <c r="O1352" s="110"/>
      <c r="P1352" s="110"/>
      <c r="Q1352" s="110"/>
      <c r="R1352" s="110"/>
      <c r="S1352" s="110"/>
      <c r="T1352" s="110"/>
      <c r="U1352" s="110"/>
      <c r="V1352" s="110"/>
      <c r="W1352" s="110"/>
      <c r="X1352" s="110"/>
      <c r="Y1352" s="110"/>
      <c r="Z1352" s="110"/>
      <c r="AA1352" s="110"/>
      <c r="AB1352" s="110"/>
      <c r="AC1352" s="110"/>
      <c r="AD1352" s="110"/>
      <c r="AE1352" s="110"/>
      <c r="AF1352" s="110"/>
      <c r="AG1352" s="110"/>
    </row>
    <row r="1353" spans="2:33" ht="15">
      <c r="B1353" s="109" t="s">
        <v>741</v>
      </c>
      <c r="C1353" s="109" t="s">
        <v>742</v>
      </c>
      <c r="D1353" s="109">
        <v>2006</v>
      </c>
      <c r="E1353" s="109">
        <v>0</v>
      </c>
      <c r="F1353" s="109"/>
      <c r="G1353" s="109">
        <v>0</v>
      </c>
      <c r="H1353" s="109"/>
      <c r="I1353" s="109"/>
      <c r="J1353" s="109">
        <v>0</v>
      </c>
      <c r="K1353" s="109">
        <v>3.9399999999999999E-3</v>
      </c>
      <c r="L1353" s="109">
        <v>0</v>
      </c>
      <c r="M1353" s="109"/>
      <c r="N1353" s="109">
        <v>5.2429999999999997E-2</v>
      </c>
      <c r="O1353" s="109">
        <v>0</v>
      </c>
      <c r="P1353" s="109">
        <v>1.9640000000000001E-2</v>
      </c>
      <c r="Q1353" s="109"/>
      <c r="R1353" s="109"/>
      <c r="S1353" s="109"/>
      <c r="T1353" s="109">
        <v>0</v>
      </c>
      <c r="U1353" s="109">
        <v>0</v>
      </c>
      <c r="V1353" s="109">
        <v>0</v>
      </c>
      <c r="W1353" s="109"/>
      <c r="X1353" s="109">
        <v>0</v>
      </c>
      <c r="Y1353" s="109">
        <v>0</v>
      </c>
      <c r="Z1353" s="109">
        <v>0</v>
      </c>
      <c r="AA1353" s="109">
        <v>9.0200000000000002E-3</v>
      </c>
      <c r="AB1353" s="109"/>
      <c r="AC1353" s="109">
        <v>0</v>
      </c>
      <c r="AD1353" s="109"/>
      <c r="AE1353" s="109"/>
      <c r="AF1353" s="109">
        <v>3.9230000000000001E-2</v>
      </c>
      <c r="AG1353" s="109">
        <v>0</v>
      </c>
    </row>
    <row r="1354" spans="2:33" ht="15">
      <c r="B1354" s="109"/>
      <c r="C1354" s="109"/>
      <c r="D1354" s="109">
        <v>2007</v>
      </c>
      <c r="E1354" s="109">
        <v>0</v>
      </c>
      <c r="F1354" s="109">
        <v>3.8609999999999998E-2</v>
      </c>
      <c r="G1354" s="109">
        <v>0</v>
      </c>
      <c r="H1354" s="109"/>
      <c r="I1354" s="109">
        <v>0</v>
      </c>
      <c r="J1354" s="109">
        <v>0</v>
      </c>
      <c r="K1354" s="109">
        <v>4.7600000000000003E-3</v>
      </c>
      <c r="L1354" s="109">
        <v>0</v>
      </c>
      <c r="M1354" s="109">
        <v>0</v>
      </c>
      <c r="N1354" s="109">
        <v>5.0229999999999997E-2</v>
      </c>
      <c r="O1354" s="109">
        <v>0</v>
      </c>
      <c r="P1354" s="109">
        <v>0</v>
      </c>
      <c r="Q1354" s="109">
        <v>1.8799999999999999E-3</v>
      </c>
      <c r="R1354" s="109"/>
      <c r="S1354" s="109">
        <v>0</v>
      </c>
      <c r="T1354" s="109">
        <v>0</v>
      </c>
      <c r="U1354" s="109">
        <v>0</v>
      </c>
      <c r="V1354" s="109">
        <v>0</v>
      </c>
      <c r="W1354" s="109"/>
      <c r="X1354" s="109">
        <v>0</v>
      </c>
      <c r="Y1354" s="109">
        <v>0</v>
      </c>
      <c r="Z1354" s="109">
        <v>0</v>
      </c>
      <c r="AA1354" s="109">
        <v>8.9599999999999992E-3</v>
      </c>
      <c r="AB1354" s="109">
        <v>0</v>
      </c>
      <c r="AC1354" s="109">
        <v>1.038E-2</v>
      </c>
      <c r="AD1354" s="109">
        <v>0</v>
      </c>
      <c r="AE1354" s="109">
        <v>5.219E-2</v>
      </c>
      <c r="AF1354" s="109">
        <v>1.9599999999999999E-2</v>
      </c>
      <c r="AG1354" s="109">
        <v>0</v>
      </c>
    </row>
    <row r="1355" spans="2:33" ht="15">
      <c r="B1355" s="109"/>
      <c r="C1355" s="109"/>
      <c r="D1355" s="109">
        <v>2008</v>
      </c>
      <c r="E1355" s="109">
        <v>0</v>
      </c>
      <c r="F1355" s="109">
        <v>0</v>
      </c>
      <c r="G1355" s="109">
        <v>2.8510000000000001E-2</v>
      </c>
      <c r="H1355" s="109"/>
      <c r="I1355" s="109">
        <v>0</v>
      </c>
      <c r="J1355" s="109">
        <v>5.7099999999999998E-3</v>
      </c>
      <c r="K1355" s="109">
        <v>2.8700000000000002E-3</v>
      </c>
      <c r="L1355" s="109">
        <v>0</v>
      </c>
      <c r="M1355" s="109">
        <v>0</v>
      </c>
      <c r="N1355" s="109">
        <v>9.4500000000000001E-2</v>
      </c>
      <c r="O1355" s="109">
        <v>0</v>
      </c>
      <c r="P1355" s="109">
        <v>1.8769999999999998E-2</v>
      </c>
      <c r="Q1355" s="109">
        <v>0</v>
      </c>
      <c r="R1355" s="109"/>
      <c r="S1355" s="109">
        <v>0</v>
      </c>
      <c r="T1355" s="109">
        <v>0</v>
      </c>
      <c r="U1355" s="109">
        <v>0</v>
      </c>
      <c r="V1355" s="109">
        <v>0</v>
      </c>
      <c r="W1355" s="109"/>
      <c r="X1355" s="109">
        <v>0</v>
      </c>
      <c r="Y1355" s="109">
        <v>7.1900000000000002E-3</v>
      </c>
      <c r="Z1355" s="109">
        <v>0</v>
      </c>
      <c r="AA1355" s="109">
        <v>0</v>
      </c>
      <c r="AB1355" s="109">
        <v>0</v>
      </c>
      <c r="AC1355" s="109">
        <v>0</v>
      </c>
      <c r="AD1355" s="109">
        <v>0</v>
      </c>
      <c r="AE1355" s="109">
        <v>9.9510000000000001E-2</v>
      </c>
      <c r="AF1355" s="109">
        <v>2.027E-2</v>
      </c>
      <c r="AG1355" s="109">
        <v>0</v>
      </c>
    </row>
    <row r="1356" spans="2:33" ht="15">
      <c r="B1356" s="109"/>
      <c r="C1356" s="109"/>
      <c r="D1356" s="109">
        <v>2009</v>
      </c>
      <c r="E1356" s="109">
        <v>0</v>
      </c>
      <c r="F1356" s="109">
        <v>0</v>
      </c>
      <c r="G1356" s="109">
        <v>0</v>
      </c>
      <c r="H1356" s="109">
        <v>0</v>
      </c>
      <c r="I1356" s="109">
        <v>0</v>
      </c>
      <c r="J1356" s="109">
        <v>0</v>
      </c>
      <c r="K1356" s="109">
        <v>3.98E-3</v>
      </c>
      <c r="L1356" s="109">
        <v>1.217E-2</v>
      </c>
      <c r="M1356" s="109">
        <v>0</v>
      </c>
      <c r="N1356" s="109">
        <v>0</v>
      </c>
      <c r="O1356" s="109">
        <v>0</v>
      </c>
      <c r="P1356" s="109">
        <v>0</v>
      </c>
      <c r="Q1356" s="109">
        <v>0</v>
      </c>
      <c r="R1356" s="109"/>
      <c r="S1356" s="109">
        <v>0</v>
      </c>
      <c r="T1356" s="109">
        <v>0</v>
      </c>
      <c r="U1356" s="109">
        <v>0</v>
      </c>
      <c r="V1356" s="109">
        <v>0</v>
      </c>
      <c r="W1356" s="109">
        <v>0</v>
      </c>
      <c r="X1356" s="109">
        <v>0</v>
      </c>
      <c r="Y1356" s="109">
        <v>0</v>
      </c>
      <c r="Z1356" s="109">
        <v>0</v>
      </c>
      <c r="AA1356" s="109">
        <v>2.8750000000000001E-2</v>
      </c>
      <c r="AB1356" s="109">
        <v>0</v>
      </c>
      <c r="AC1356" s="109">
        <v>0</v>
      </c>
      <c r="AD1356" s="109">
        <v>0</v>
      </c>
      <c r="AE1356" s="109">
        <v>5.4919999999999997E-2</v>
      </c>
      <c r="AF1356" s="109">
        <v>0</v>
      </c>
      <c r="AG1356" s="109">
        <v>0</v>
      </c>
    </row>
    <row r="1357" spans="2:33" ht="15">
      <c r="B1357" s="109"/>
      <c r="C1357" s="109"/>
      <c r="D1357" s="109">
        <v>2010</v>
      </c>
      <c r="E1357" s="109">
        <v>0</v>
      </c>
      <c r="F1357" s="109">
        <v>0</v>
      </c>
      <c r="G1357" s="109">
        <v>3.2640000000000002E-2</v>
      </c>
      <c r="H1357" s="109">
        <v>5.5999999999999999E-3</v>
      </c>
      <c r="I1357" s="109"/>
      <c r="J1357" s="109">
        <v>0</v>
      </c>
      <c r="K1357" s="109">
        <v>3.8700000000000002E-3</v>
      </c>
      <c r="L1357" s="109"/>
      <c r="M1357" s="109">
        <v>0</v>
      </c>
      <c r="N1357" s="109">
        <v>0</v>
      </c>
      <c r="O1357" s="109">
        <v>5.3600000000000002E-3</v>
      </c>
      <c r="P1357" s="109">
        <v>0</v>
      </c>
      <c r="Q1357" s="109">
        <v>0</v>
      </c>
      <c r="R1357" s="109">
        <v>0</v>
      </c>
      <c r="S1357" s="109">
        <v>0</v>
      </c>
      <c r="T1357" s="109">
        <v>0</v>
      </c>
      <c r="U1357" s="109">
        <v>3.0799999999999998E-3</v>
      </c>
      <c r="V1357" s="109">
        <v>0</v>
      </c>
      <c r="W1357" s="109">
        <v>0</v>
      </c>
      <c r="X1357" s="109">
        <v>0</v>
      </c>
      <c r="Y1357" s="109">
        <v>0</v>
      </c>
      <c r="Z1357" s="109">
        <v>0</v>
      </c>
      <c r="AA1357" s="109">
        <v>1.8249999999999999E-2</v>
      </c>
      <c r="AB1357" s="109">
        <v>0</v>
      </c>
      <c r="AC1357" s="109">
        <v>0</v>
      </c>
      <c r="AD1357" s="109">
        <v>7.0699999999999999E-3</v>
      </c>
      <c r="AE1357" s="109">
        <v>0</v>
      </c>
      <c r="AF1357" s="109">
        <v>0</v>
      </c>
      <c r="AG1357" s="109">
        <v>1.92E-3</v>
      </c>
    </row>
    <row r="1358" spans="2:33" ht="15">
      <c r="B1358" s="109"/>
      <c r="C1358" s="109"/>
      <c r="D1358" s="109">
        <v>2011</v>
      </c>
      <c r="E1358" s="109">
        <v>0</v>
      </c>
      <c r="F1358" s="109">
        <v>0</v>
      </c>
      <c r="G1358" s="109">
        <v>3.2000000000000001E-2</v>
      </c>
      <c r="H1358" s="109">
        <v>0</v>
      </c>
      <c r="I1358" s="109">
        <v>0</v>
      </c>
      <c r="J1358" s="109">
        <v>6.2199999999999998E-3</v>
      </c>
      <c r="K1358" s="109">
        <v>2.8400000000000001E-3</v>
      </c>
      <c r="L1358" s="109">
        <v>0</v>
      </c>
      <c r="M1358" s="109">
        <v>0</v>
      </c>
      <c r="N1358" s="109">
        <v>0</v>
      </c>
      <c r="O1358" s="109">
        <v>0</v>
      </c>
      <c r="P1358" s="109">
        <v>0</v>
      </c>
      <c r="Q1358" s="109">
        <v>0</v>
      </c>
      <c r="R1358" s="109">
        <v>0</v>
      </c>
      <c r="S1358" s="109">
        <v>9.0699999999999999E-3</v>
      </c>
      <c r="T1358" s="109">
        <v>0</v>
      </c>
      <c r="U1358" s="109">
        <v>0</v>
      </c>
      <c r="V1358" s="109">
        <v>0</v>
      </c>
      <c r="W1358" s="109">
        <v>0</v>
      </c>
      <c r="X1358" s="109">
        <v>5.4129999999999998E-2</v>
      </c>
      <c r="Y1358" s="109">
        <v>0</v>
      </c>
      <c r="Z1358" s="109">
        <v>0</v>
      </c>
      <c r="AA1358" s="109">
        <v>1.319E-2</v>
      </c>
      <c r="AB1358" s="109">
        <v>0</v>
      </c>
      <c r="AC1358" s="109">
        <v>1.9189999999999999E-2</v>
      </c>
      <c r="AD1358" s="109">
        <v>0</v>
      </c>
      <c r="AE1358" s="109">
        <v>0</v>
      </c>
      <c r="AF1358" s="109">
        <v>0</v>
      </c>
      <c r="AG1358" s="109">
        <v>0</v>
      </c>
    </row>
    <row r="1359" spans="2:33" ht="15">
      <c r="B1359" s="109"/>
      <c r="C1359" s="109"/>
      <c r="D1359" s="109">
        <v>2012</v>
      </c>
      <c r="E1359" s="109">
        <v>1.3350000000000001E-2</v>
      </c>
      <c r="F1359" s="109">
        <v>0</v>
      </c>
      <c r="G1359" s="109">
        <v>0</v>
      </c>
      <c r="H1359" s="109">
        <v>0</v>
      </c>
      <c r="I1359" s="109">
        <v>0</v>
      </c>
      <c r="J1359" s="109">
        <v>6.1900000000000002E-3</v>
      </c>
      <c r="K1359" s="109">
        <v>0</v>
      </c>
      <c r="L1359" s="109">
        <v>0</v>
      </c>
      <c r="M1359" s="109">
        <v>0</v>
      </c>
      <c r="N1359" s="109">
        <v>0</v>
      </c>
      <c r="O1359" s="109">
        <v>0</v>
      </c>
      <c r="P1359" s="109">
        <v>0</v>
      </c>
      <c r="Q1359" s="109">
        <v>0</v>
      </c>
      <c r="R1359" s="109">
        <v>0</v>
      </c>
      <c r="S1359" s="109">
        <v>0</v>
      </c>
      <c r="T1359" s="109">
        <v>0</v>
      </c>
      <c r="U1359" s="109">
        <v>3.15E-3</v>
      </c>
      <c r="V1359" s="109"/>
      <c r="W1359" s="109">
        <v>0</v>
      </c>
      <c r="X1359" s="109">
        <v>0</v>
      </c>
      <c r="Y1359" s="109">
        <v>6.6699999999999997E-3</v>
      </c>
      <c r="Z1359" s="109">
        <v>0</v>
      </c>
      <c r="AA1359" s="109">
        <v>0</v>
      </c>
      <c r="AB1359" s="109">
        <v>0</v>
      </c>
      <c r="AC1359" s="109">
        <v>0</v>
      </c>
      <c r="AD1359" s="109">
        <v>0</v>
      </c>
      <c r="AE1359" s="109">
        <v>0</v>
      </c>
      <c r="AF1359" s="109">
        <v>0</v>
      </c>
      <c r="AG1359" s="109">
        <v>0</v>
      </c>
    </row>
    <row r="1360" spans="2:33" ht="15">
      <c r="B1360" s="109"/>
      <c r="C1360" s="109"/>
      <c r="D1360" s="109">
        <v>2013</v>
      </c>
      <c r="E1360" s="109">
        <v>0</v>
      </c>
      <c r="F1360" s="109">
        <v>0</v>
      </c>
      <c r="G1360" s="109">
        <v>0</v>
      </c>
      <c r="H1360" s="109">
        <v>0</v>
      </c>
      <c r="I1360" s="109">
        <v>0</v>
      </c>
      <c r="J1360" s="109">
        <v>6.2100000000000002E-3</v>
      </c>
      <c r="K1360" s="109">
        <v>1.9300000000000001E-3</v>
      </c>
      <c r="L1360" s="109">
        <v>0</v>
      </c>
      <c r="M1360" s="109">
        <v>0</v>
      </c>
      <c r="N1360" s="109">
        <v>0</v>
      </c>
      <c r="O1360" s="109">
        <v>0</v>
      </c>
      <c r="P1360" s="109">
        <v>0</v>
      </c>
      <c r="Q1360" s="109">
        <v>0</v>
      </c>
      <c r="R1360" s="109">
        <v>0</v>
      </c>
      <c r="S1360" s="109">
        <v>0</v>
      </c>
      <c r="T1360" s="109">
        <v>0</v>
      </c>
      <c r="U1360" s="109">
        <v>0</v>
      </c>
      <c r="V1360" s="109">
        <v>0</v>
      </c>
      <c r="W1360" s="109">
        <v>0</v>
      </c>
      <c r="X1360" s="109">
        <v>0</v>
      </c>
      <c r="Y1360" s="109">
        <v>0</v>
      </c>
      <c r="Z1360" s="109">
        <v>0</v>
      </c>
      <c r="AA1360" s="109">
        <v>9.2099999999999994E-3</v>
      </c>
      <c r="AB1360" s="109">
        <v>0</v>
      </c>
      <c r="AC1360" s="109">
        <v>0</v>
      </c>
      <c r="AD1360" s="109">
        <v>0</v>
      </c>
      <c r="AE1360" s="109">
        <v>0</v>
      </c>
      <c r="AF1360" s="109">
        <v>0</v>
      </c>
      <c r="AG1360" s="109">
        <v>0</v>
      </c>
    </row>
    <row r="1361" spans="2:33" ht="15">
      <c r="B1361" s="109"/>
      <c r="C1361" s="109"/>
      <c r="D1361" s="109">
        <v>2014</v>
      </c>
      <c r="E1361" s="109">
        <v>0</v>
      </c>
      <c r="F1361" s="109">
        <v>0</v>
      </c>
      <c r="G1361" s="109">
        <v>0</v>
      </c>
      <c r="H1361" s="109">
        <v>0</v>
      </c>
      <c r="I1361" s="109">
        <v>0</v>
      </c>
      <c r="J1361" s="109"/>
      <c r="K1361" s="109">
        <v>1.91E-3</v>
      </c>
      <c r="L1361" s="109"/>
      <c r="M1361" s="109">
        <v>0</v>
      </c>
      <c r="N1361" s="109">
        <v>0</v>
      </c>
      <c r="O1361" s="109">
        <v>0</v>
      </c>
      <c r="P1361" s="109">
        <v>0</v>
      </c>
      <c r="Q1361" s="109">
        <v>4.0800000000000003E-3</v>
      </c>
      <c r="R1361" s="109">
        <v>0</v>
      </c>
      <c r="S1361" s="109">
        <v>9.8899999999999995E-3</v>
      </c>
      <c r="T1361" s="109">
        <v>0</v>
      </c>
      <c r="U1361" s="109">
        <v>0</v>
      </c>
      <c r="V1361" s="109"/>
      <c r="W1361" s="109">
        <v>0</v>
      </c>
      <c r="X1361" s="109">
        <v>0</v>
      </c>
      <c r="Y1361" s="109">
        <v>0</v>
      </c>
      <c r="Z1361" s="109">
        <v>0</v>
      </c>
      <c r="AA1361" s="109">
        <v>4.6800000000000001E-3</v>
      </c>
      <c r="AB1361" s="109">
        <v>0</v>
      </c>
      <c r="AC1361" s="109">
        <v>0</v>
      </c>
      <c r="AD1361" s="109">
        <v>6.7299999999999999E-3</v>
      </c>
      <c r="AE1361" s="109">
        <v>0</v>
      </c>
      <c r="AF1361" s="109">
        <v>2.1270000000000001E-2</v>
      </c>
      <c r="AG1361" s="109">
        <v>0</v>
      </c>
    </row>
    <row r="1362" spans="2:33" ht="15">
      <c r="B1362" s="109"/>
      <c r="C1362" s="109"/>
      <c r="D1362" s="109">
        <v>2015</v>
      </c>
      <c r="E1362" s="109">
        <v>6.5399999999999998E-3</v>
      </c>
      <c r="F1362" s="109">
        <v>0</v>
      </c>
      <c r="G1362" s="109">
        <v>0</v>
      </c>
      <c r="H1362" s="109">
        <v>0</v>
      </c>
      <c r="I1362" s="109">
        <v>0</v>
      </c>
      <c r="J1362" s="109">
        <v>2.5270000000000001E-2</v>
      </c>
      <c r="K1362" s="109">
        <v>0</v>
      </c>
      <c r="L1362" s="109">
        <v>0</v>
      </c>
      <c r="M1362" s="109">
        <v>0</v>
      </c>
      <c r="N1362" s="109">
        <v>0</v>
      </c>
      <c r="O1362" s="109">
        <v>0</v>
      </c>
      <c r="P1362" s="109">
        <v>2.0590000000000001E-2</v>
      </c>
      <c r="Q1362" s="109">
        <v>2.0200000000000001E-3</v>
      </c>
      <c r="R1362" s="109">
        <v>0</v>
      </c>
      <c r="S1362" s="109">
        <v>9.2499999999999995E-3</v>
      </c>
      <c r="T1362" s="109">
        <v>0</v>
      </c>
      <c r="U1362" s="109">
        <v>0</v>
      </c>
      <c r="V1362" s="109">
        <v>0</v>
      </c>
      <c r="W1362" s="109">
        <v>0</v>
      </c>
      <c r="X1362" s="109">
        <v>0</v>
      </c>
      <c r="Y1362" s="109">
        <v>0</v>
      </c>
      <c r="Z1362" s="109">
        <v>0</v>
      </c>
      <c r="AA1362" s="109">
        <v>8.8900000000000003E-3</v>
      </c>
      <c r="AB1362" s="109">
        <v>0</v>
      </c>
      <c r="AC1362" s="109">
        <v>0</v>
      </c>
      <c r="AD1362" s="109">
        <v>0</v>
      </c>
      <c r="AE1362" s="109">
        <v>0</v>
      </c>
      <c r="AF1362" s="109">
        <v>0</v>
      </c>
      <c r="AG1362" s="109">
        <v>0</v>
      </c>
    </row>
    <row r="1363" spans="2:33" ht="15">
      <c r="B1363" s="109"/>
      <c r="C1363" s="109"/>
      <c r="D1363" s="109">
        <v>2016</v>
      </c>
      <c r="E1363" s="109">
        <v>0</v>
      </c>
      <c r="F1363" s="109">
        <v>0</v>
      </c>
      <c r="G1363" s="109">
        <v>0</v>
      </c>
      <c r="H1363" s="109">
        <v>0</v>
      </c>
      <c r="I1363" s="109">
        <v>0</v>
      </c>
      <c r="J1363" s="109"/>
      <c r="K1363" s="109">
        <v>1.8699999999999999E-3</v>
      </c>
      <c r="L1363" s="109">
        <v>0</v>
      </c>
      <c r="M1363" s="109">
        <v>0</v>
      </c>
      <c r="N1363" s="109">
        <v>0</v>
      </c>
      <c r="O1363" s="109">
        <v>0</v>
      </c>
      <c r="P1363" s="109">
        <v>0</v>
      </c>
      <c r="Q1363" s="109">
        <v>0</v>
      </c>
      <c r="R1363" s="109">
        <v>0</v>
      </c>
      <c r="S1363" s="109">
        <v>8.0099999999999998E-3</v>
      </c>
      <c r="T1363" s="109">
        <v>0</v>
      </c>
      <c r="U1363" s="109">
        <v>0</v>
      </c>
      <c r="V1363" s="109">
        <v>0</v>
      </c>
      <c r="W1363" s="109">
        <v>0</v>
      </c>
      <c r="X1363" s="109">
        <v>0</v>
      </c>
      <c r="Y1363" s="109"/>
      <c r="Z1363" s="109">
        <v>0</v>
      </c>
      <c r="AA1363" s="109">
        <v>0</v>
      </c>
      <c r="AB1363" s="109">
        <v>0</v>
      </c>
      <c r="AC1363" s="109">
        <v>0</v>
      </c>
      <c r="AD1363" s="109">
        <v>0</v>
      </c>
      <c r="AE1363" s="109">
        <v>0</v>
      </c>
      <c r="AF1363" s="109">
        <v>0</v>
      </c>
      <c r="AG1363" s="109">
        <v>0</v>
      </c>
    </row>
    <row r="1364" spans="2:33" ht="15">
      <c r="B1364" s="109"/>
      <c r="C1364" s="109"/>
      <c r="D1364" s="109">
        <v>2017</v>
      </c>
      <c r="E1364" s="109">
        <v>0</v>
      </c>
      <c r="F1364" s="109">
        <v>0</v>
      </c>
      <c r="G1364" s="109">
        <v>3.27E-2</v>
      </c>
      <c r="H1364" s="109"/>
      <c r="I1364" s="109">
        <v>0</v>
      </c>
      <c r="J1364" s="109">
        <v>0</v>
      </c>
      <c r="K1364" s="109">
        <v>2.7899999999999999E-3</v>
      </c>
      <c r="L1364" s="109">
        <v>0</v>
      </c>
      <c r="M1364" s="109">
        <v>0</v>
      </c>
      <c r="N1364" s="109"/>
      <c r="O1364" s="109">
        <v>0</v>
      </c>
      <c r="P1364" s="109">
        <v>0</v>
      </c>
      <c r="Q1364" s="109"/>
      <c r="R1364" s="109">
        <v>0</v>
      </c>
      <c r="S1364" s="109">
        <v>0</v>
      </c>
      <c r="T1364" s="109">
        <v>0</v>
      </c>
      <c r="U1364" s="109">
        <v>0</v>
      </c>
      <c r="V1364" s="109">
        <v>0</v>
      </c>
      <c r="W1364" s="109">
        <v>0</v>
      </c>
      <c r="X1364" s="109">
        <v>0</v>
      </c>
      <c r="Y1364" s="109">
        <v>6.2899999999999996E-3</v>
      </c>
      <c r="Z1364" s="109">
        <v>0</v>
      </c>
      <c r="AA1364" s="109">
        <v>0</v>
      </c>
      <c r="AB1364" s="109">
        <v>0</v>
      </c>
      <c r="AC1364" s="109">
        <v>0</v>
      </c>
      <c r="AD1364" s="109">
        <v>0</v>
      </c>
      <c r="AE1364" s="109">
        <v>0</v>
      </c>
      <c r="AF1364" s="109">
        <v>0</v>
      </c>
      <c r="AG1364" s="109">
        <v>0</v>
      </c>
    </row>
    <row r="1365" spans="2:33" ht="15">
      <c r="B1365" s="109"/>
      <c r="C1365" s="109"/>
      <c r="D1365" s="109">
        <v>2018</v>
      </c>
      <c r="E1365" s="109">
        <v>0</v>
      </c>
      <c r="F1365" s="109">
        <v>0</v>
      </c>
      <c r="G1365" s="109">
        <v>0</v>
      </c>
      <c r="H1365" s="109">
        <v>0</v>
      </c>
      <c r="I1365" s="109">
        <v>0</v>
      </c>
      <c r="J1365" s="109">
        <v>5.7400000000000003E-3</v>
      </c>
      <c r="K1365" s="109">
        <v>2.7599999999999999E-3</v>
      </c>
      <c r="L1365" s="109">
        <v>0</v>
      </c>
      <c r="M1365" s="109">
        <v>0</v>
      </c>
      <c r="N1365" s="109">
        <v>0</v>
      </c>
      <c r="O1365" s="109">
        <v>0</v>
      </c>
      <c r="P1365" s="109">
        <v>0</v>
      </c>
      <c r="Q1365" s="109">
        <v>0</v>
      </c>
      <c r="R1365" s="109">
        <v>0</v>
      </c>
      <c r="S1365" s="109">
        <v>0</v>
      </c>
      <c r="T1365" s="109">
        <v>5.3789999999999998E-2</v>
      </c>
      <c r="U1365" s="109">
        <v>2.5799999999999998E-3</v>
      </c>
      <c r="V1365" s="109">
        <v>0</v>
      </c>
      <c r="W1365" s="109">
        <v>0</v>
      </c>
      <c r="X1365" s="109">
        <v>0</v>
      </c>
      <c r="Y1365" s="109">
        <v>0</v>
      </c>
      <c r="Z1365" s="109">
        <v>0</v>
      </c>
      <c r="AA1365" s="109">
        <v>7.7499999999999999E-3</v>
      </c>
      <c r="AB1365" s="109">
        <v>0</v>
      </c>
      <c r="AC1365" s="109">
        <v>0</v>
      </c>
      <c r="AD1365" s="109">
        <v>6.2399999999999999E-3</v>
      </c>
      <c r="AE1365" s="109">
        <v>0</v>
      </c>
      <c r="AF1365" s="109">
        <v>0</v>
      </c>
      <c r="AG1365" s="109">
        <v>0</v>
      </c>
    </row>
    <row r="1366" spans="2:33" ht="15">
      <c r="B1366" s="109"/>
      <c r="C1366" s="109"/>
      <c r="D1366" s="109">
        <v>2019</v>
      </c>
      <c r="E1366" s="109">
        <v>6.2399999999999999E-3</v>
      </c>
      <c r="F1366" s="109">
        <v>0</v>
      </c>
      <c r="G1366" s="109">
        <v>0</v>
      </c>
      <c r="H1366" s="109">
        <v>0</v>
      </c>
      <c r="I1366" s="109">
        <v>0</v>
      </c>
      <c r="J1366" s="109">
        <v>0</v>
      </c>
      <c r="K1366" s="109">
        <v>2.7499999999999998E-3</v>
      </c>
      <c r="L1366" s="109">
        <v>0</v>
      </c>
      <c r="M1366" s="109">
        <v>0</v>
      </c>
      <c r="N1366" s="109">
        <v>0.18068000000000001</v>
      </c>
      <c r="O1366" s="109">
        <v>0</v>
      </c>
      <c r="P1366" s="109">
        <v>0</v>
      </c>
      <c r="Q1366" s="109">
        <v>2.2200000000000002E-3</v>
      </c>
      <c r="R1366" s="109">
        <v>0</v>
      </c>
      <c r="S1366" s="109">
        <v>0</v>
      </c>
      <c r="T1366" s="109">
        <v>0</v>
      </c>
      <c r="U1366" s="109">
        <v>0</v>
      </c>
      <c r="V1366" s="109"/>
      <c r="W1366" s="109">
        <v>0</v>
      </c>
      <c r="X1366" s="109">
        <v>0</v>
      </c>
      <c r="Y1366" s="109">
        <v>0</v>
      </c>
      <c r="Z1366" s="109">
        <v>0</v>
      </c>
      <c r="AA1366" s="109">
        <v>0</v>
      </c>
      <c r="AB1366" s="109">
        <v>0</v>
      </c>
      <c r="AC1366" s="109">
        <v>0</v>
      </c>
      <c r="AD1366" s="109">
        <v>0</v>
      </c>
      <c r="AE1366" s="109">
        <v>0.19888</v>
      </c>
      <c r="AF1366" s="109">
        <v>0</v>
      </c>
      <c r="AG1366" s="109">
        <v>0</v>
      </c>
    </row>
    <row r="1367" spans="2:33" ht="15">
      <c r="B1367" s="109"/>
      <c r="C1367" s="109"/>
      <c r="D1367" s="109">
        <v>2020</v>
      </c>
      <c r="E1367" s="109"/>
      <c r="F1367" s="109"/>
      <c r="G1367" s="109"/>
      <c r="H1367" s="109"/>
      <c r="I1367" s="109"/>
      <c r="J1367" s="109"/>
      <c r="K1367" s="109"/>
      <c r="L1367" s="109"/>
      <c r="M1367" s="109"/>
      <c r="N1367" s="109"/>
      <c r="O1367" s="109"/>
      <c r="P1367" s="109"/>
      <c r="Q1367" s="109"/>
      <c r="R1367" s="109"/>
      <c r="S1367" s="109"/>
      <c r="T1367" s="109"/>
      <c r="U1367" s="109"/>
      <c r="V1367" s="109"/>
      <c r="W1367" s="109"/>
      <c r="X1367" s="109"/>
      <c r="Y1367" s="109"/>
      <c r="Z1367" s="109"/>
      <c r="AA1367" s="109"/>
      <c r="AB1367" s="109"/>
      <c r="AC1367" s="109"/>
      <c r="AD1367" s="109"/>
      <c r="AE1367" s="109"/>
      <c r="AF1367" s="109"/>
      <c r="AG1367" s="109"/>
    </row>
    <row r="1368" spans="2:33" ht="15">
      <c r="B1368" s="110" t="s">
        <v>743</v>
      </c>
      <c r="C1368" s="110" t="s">
        <v>744</v>
      </c>
      <c r="D1368" s="110">
        <v>2006</v>
      </c>
      <c r="E1368" s="110">
        <v>9.1990000000000002E-2</v>
      </c>
      <c r="F1368" s="110"/>
      <c r="G1368" s="110">
        <v>0</v>
      </c>
      <c r="H1368" s="110"/>
      <c r="I1368" s="110"/>
      <c r="J1368" s="110">
        <v>0</v>
      </c>
      <c r="K1368" s="110">
        <v>4.9300000000000004E-3</v>
      </c>
      <c r="L1368" s="110">
        <v>1.2409999999999999E-2</v>
      </c>
      <c r="M1368" s="110"/>
      <c r="N1368" s="110">
        <v>0.1573</v>
      </c>
      <c r="O1368" s="110">
        <v>5.4000000000000003E-3</v>
      </c>
      <c r="P1368" s="110">
        <v>1.9640000000000001E-2</v>
      </c>
      <c r="Q1368" s="110">
        <v>9.8399999999999998E-3</v>
      </c>
      <c r="R1368" s="110"/>
      <c r="S1368" s="110">
        <v>9.3600000000000003E-3</v>
      </c>
      <c r="T1368" s="110">
        <v>0</v>
      </c>
      <c r="U1368" s="110">
        <v>5.3E-3</v>
      </c>
      <c r="V1368" s="110">
        <v>0.21695999999999999</v>
      </c>
      <c r="W1368" s="110"/>
      <c r="X1368" s="110">
        <v>5.8400000000000001E-2</v>
      </c>
      <c r="Y1368" s="110">
        <v>0</v>
      </c>
      <c r="Z1368" s="110">
        <v>0</v>
      </c>
      <c r="AA1368" s="110">
        <v>0</v>
      </c>
      <c r="AB1368" s="110"/>
      <c r="AC1368" s="110">
        <v>8.4290000000000004E-2</v>
      </c>
      <c r="AD1368" s="110"/>
      <c r="AE1368" s="110">
        <v>0.47417999999999999</v>
      </c>
      <c r="AF1368" s="110">
        <v>1.9609999999999999E-2</v>
      </c>
      <c r="AG1368" s="110">
        <v>1.8600000000000001E-3</v>
      </c>
    </row>
    <row r="1369" spans="2:33" ht="15">
      <c r="B1369" s="110"/>
      <c r="C1369" s="110"/>
      <c r="D1369" s="110">
        <v>2007</v>
      </c>
      <c r="E1369" s="110">
        <v>1.29E-2</v>
      </c>
      <c r="F1369" s="110">
        <v>9.6500000000000006E-3</v>
      </c>
      <c r="G1369" s="110">
        <v>0</v>
      </c>
      <c r="H1369" s="110"/>
      <c r="I1369" s="110">
        <v>0</v>
      </c>
      <c r="J1369" s="110">
        <v>0</v>
      </c>
      <c r="K1369" s="110">
        <v>1.3350000000000001E-2</v>
      </c>
      <c r="L1369" s="110">
        <v>0</v>
      </c>
      <c r="M1369" s="110">
        <v>0</v>
      </c>
      <c r="N1369" s="110">
        <v>5.0229999999999997E-2</v>
      </c>
      <c r="O1369" s="110">
        <v>5.3800000000000002E-3</v>
      </c>
      <c r="P1369" s="110">
        <v>0</v>
      </c>
      <c r="Q1369" s="110">
        <v>1.8799999999999999E-3</v>
      </c>
      <c r="R1369" s="110"/>
      <c r="S1369" s="110">
        <v>8.77E-3</v>
      </c>
      <c r="T1369" s="110">
        <v>0</v>
      </c>
      <c r="U1369" s="110">
        <v>8.0999999999999996E-3</v>
      </c>
      <c r="V1369" s="110">
        <v>0</v>
      </c>
      <c r="W1369" s="110"/>
      <c r="X1369" s="110">
        <v>0</v>
      </c>
      <c r="Y1369" s="110">
        <v>0</v>
      </c>
      <c r="Z1369" s="110">
        <v>0</v>
      </c>
      <c r="AA1369" s="110">
        <v>1.7930000000000001E-2</v>
      </c>
      <c r="AB1369" s="110">
        <v>4.8800000000000003E-2</v>
      </c>
      <c r="AC1369" s="110">
        <v>2.077E-2</v>
      </c>
      <c r="AD1369" s="110">
        <v>2.2329999999999999E-2</v>
      </c>
      <c r="AE1369" s="110">
        <v>0</v>
      </c>
      <c r="AF1369" s="110">
        <v>1.9599999999999999E-2</v>
      </c>
      <c r="AG1369" s="110">
        <v>3.8300000000000001E-3</v>
      </c>
    </row>
    <row r="1370" spans="2:33" ht="15">
      <c r="B1370" s="110"/>
      <c r="C1370" s="110"/>
      <c r="D1370" s="110">
        <v>2008</v>
      </c>
      <c r="E1370" s="110">
        <v>2.5250000000000002E-2</v>
      </c>
      <c r="F1370" s="110">
        <v>1.076E-2</v>
      </c>
      <c r="G1370" s="110">
        <v>2.8510000000000001E-2</v>
      </c>
      <c r="H1370" s="110"/>
      <c r="I1370" s="110">
        <v>0</v>
      </c>
      <c r="J1370" s="110">
        <v>1.1429999999999999E-2</v>
      </c>
      <c r="K1370" s="110">
        <v>1.8200000000000001E-2</v>
      </c>
      <c r="L1370" s="110">
        <v>0</v>
      </c>
      <c r="M1370" s="110">
        <v>0</v>
      </c>
      <c r="N1370" s="110">
        <v>0</v>
      </c>
      <c r="O1370" s="110">
        <v>0</v>
      </c>
      <c r="P1370" s="110">
        <v>0</v>
      </c>
      <c r="Q1370" s="110">
        <v>0</v>
      </c>
      <c r="R1370" s="110"/>
      <c r="S1370" s="110">
        <v>9.1699999999999993E-3</v>
      </c>
      <c r="T1370" s="110">
        <v>0</v>
      </c>
      <c r="U1370" s="110">
        <v>1.09E-2</v>
      </c>
      <c r="V1370" s="110">
        <v>6.3219999999999998E-2</v>
      </c>
      <c r="W1370" s="110"/>
      <c r="X1370" s="110">
        <v>0.10242999999999999</v>
      </c>
      <c r="Y1370" s="110">
        <v>0</v>
      </c>
      <c r="Z1370" s="110">
        <v>0</v>
      </c>
      <c r="AA1370" s="110">
        <v>0</v>
      </c>
      <c r="AB1370" s="110">
        <v>0</v>
      </c>
      <c r="AC1370" s="110">
        <v>5.1999999999999998E-2</v>
      </c>
      <c r="AD1370" s="110">
        <v>0</v>
      </c>
      <c r="AE1370" s="110">
        <v>0.14926</v>
      </c>
      <c r="AF1370" s="110">
        <v>0</v>
      </c>
      <c r="AG1370" s="110">
        <v>7.28E-3</v>
      </c>
    </row>
    <row r="1371" spans="2:33" ht="15">
      <c r="B1371" s="110"/>
      <c r="C1371" s="110"/>
      <c r="D1371" s="110">
        <v>2009</v>
      </c>
      <c r="E1371" s="110">
        <v>1.3129999999999999E-2</v>
      </c>
      <c r="F1371" s="110">
        <v>1.0880000000000001E-2</v>
      </c>
      <c r="G1371" s="110">
        <v>0</v>
      </c>
      <c r="H1371" s="110">
        <v>1.1390000000000001E-2</v>
      </c>
      <c r="I1371" s="110">
        <v>0</v>
      </c>
      <c r="J1371" s="110">
        <v>6.1199999999999996E-3</v>
      </c>
      <c r="K1371" s="110">
        <v>6.9800000000000001E-3</v>
      </c>
      <c r="L1371" s="110">
        <v>0</v>
      </c>
      <c r="M1371" s="110">
        <v>0</v>
      </c>
      <c r="N1371" s="110">
        <v>5.0979999999999998E-2</v>
      </c>
      <c r="O1371" s="110">
        <v>0</v>
      </c>
      <c r="P1371" s="110">
        <v>0</v>
      </c>
      <c r="Q1371" s="110">
        <v>1.98E-3</v>
      </c>
      <c r="R1371" s="110"/>
      <c r="S1371" s="110">
        <v>0</v>
      </c>
      <c r="T1371" s="110">
        <v>0</v>
      </c>
      <c r="U1371" s="110">
        <v>8.5500000000000003E-3</v>
      </c>
      <c r="V1371" s="110">
        <v>0</v>
      </c>
      <c r="W1371" s="110">
        <v>0</v>
      </c>
      <c r="X1371" s="110">
        <v>0.10680000000000001</v>
      </c>
      <c r="Y1371" s="110">
        <v>0</v>
      </c>
      <c r="Z1371" s="110">
        <v>2.3099999999999999E-2</v>
      </c>
      <c r="AA1371" s="110">
        <v>0</v>
      </c>
      <c r="AB1371" s="110">
        <v>4.9279999999999997E-2</v>
      </c>
      <c r="AC1371" s="110">
        <v>2.2589999999999999E-2</v>
      </c>
      <c r="AD1371" s="110">
        <v>2.0959999999999999E-2</v>
      </c>
      <c r="AE1371" s="110">
        <v>5.4919999999999997E-2</v>
      </c>
      <c r="AF1371" s="110">
        <v>0</v>
      </c>
      <c r="AG1371" s="110">
        <v>1.75E-3</v>
      </c>
    </row>
    <row r="1372" spans="2:33" ht="15">
      <c r="B1372" s="110"/>
      <c r="C1372" s="110"/>
      <c r="D1372" s="110">
        <v>2010</v>
      </c>
      <c r="E1372" s="110">
        <v>3.2030000000000003E-2</v>
      </c>
      <c r="F1372" s="110">
        <v>1.0200000000000001E-2</v>
      </c>
      <c r="G1372" s="110">
        <v>0</v>
      </c>
      <c r="H1372" s="110">
        <v>3.3640000000000003E-2</v>
      </c>
      <c r="I1372" s="110"/>
      <c r="J1372" s="110">
        <v>1.248E-2</v>
      </c>
      <c r="K1372" s="110">
        <v>6.7799999999999996E-3</v>
      </c>
      <c r="L1372" s="110"/>
      <c r="M1372" s="110">
        <v>0</v>
      </c>
      <c r="N1372" s="110">
        <v>0</v>
      </c>
      <c r="O1372" s="110">
        <v>0</v>
      </c>
      <c r="P1372" s="110">
        <v>0</v>
      </c>
      <c r="Q1372" s="110">
        <v>4.13E-3</v>
      </c>
      <c r="R1372" s="110">
        <v>0.16597000000000001</v>
      </c>
      <c r="S1372" s="110">
        <v>0</v>
      </c>
      <c r="T1372" s="110">
        <v>0</v>
      </c>
      <c r="U1372" s="110">
        <v>3.0799999999999998E-3</v>
      </c>
      <c r="V1372" s="110">
        <v>0</v>
      </c>
      <c r="W1372" s="110">
        <v>0</v>
      </c>
      <c r="X1372" s="110">
        <v>0</v>
      </c>
      <c r="Y1372" s="110">
        <v>0</v>
      </c>
      <c r="Z1372" s="110">
        <v>0</v>
      </c>
      <c r="AA1372" s="110">
        <v>0</v>
      </c>
      <c r="AB1372" s="110">
        <v>0.05</v>
      </c>
      <c r="AC1372" s="110">
        <v>2.138E-2</v>
      </c>
      <c r="AD1372" s="110">
        <v>1.4149999999999999E-2</v>
      </c>
      <c r="AE1372" s="110">
        <v>0</v>
      </c>
      <c r="AF1372" s="110">
        <v>0</v>
      </c>
      <c r="AG1372" s="110">
        <v>3.8400000000000001E-3</v>
      </c>
    </row>
    <row r="1373" spans="2:33" ht="15">
      <c r="B1373" s="110"/>
      <c r="C1373" s="110"/>
      <c r="D1373" s="110">
        <v>2011</v>
      </c>
      <c r="E1373" s="110">
        <v>2.6280000000000001E-2</v>
      </c>
      <c r="F1373" s="110">
        <v>9.9399999999999992E-3</v>
      </c>
      <c r="G1373" s="110">
        <v>3.2000000000000001E-2</v>
      </c>
      <c r="H1373" s="110">
        <v>0</v>
      </c>
      <c r="I1373" s="110">
        <v>0</v>
      </c>
      <c r="J1373" s="110">
        <v>6.2199999999999998E-3</v>
      </c>
      <c r="K1373" s="110">
        <v>1.4239999999999999E-2</v>
      </c>
      <c r="L1373" s="110">
        <v>1.5389999999999999E-2</v>
      </c>
      <c r="M1373" s="110">
        <v>0</v>
      </c>
      <c r="N1373" s="110">
        <v>0</v>
      </c>
      <c r="O1373" s="110">
        <v>0</v>
      </c>
      <c r="P1373" s="110">
        <v>0</v>
      </c>
      <c r="Q1373" s="110">
        <v>1.99E-3</v>
      </c>
      <c r="R1373" s="110">
        <v>7.8119999999999995E-2</v>
      </c>
      <c r="S1373" s="110">
        <v>0</v>
      </c>
      <c r="T1373" s="110">
        <v>0</v>
      </c>
      <c r="U1373" s="110">
        <v>0</v>
      </c>
      <c r="V1373" s="110">
        <v>0</v>
      </c>
      <c r="W1373" s="110">
        <v>0</v>
      </c>
      <c r="X1373" s="110">
        <v>0</v>
      </c>
      <c r="Y1373" s="110">
        <v>0</v>
      </c>
      <c r="Z1373" s="110">
        <v>0</v>
      </c>
      <c r="AA1373" s="110">
        <v>4.3899999999999998E-3</v>
      </c>
      <c r="AB1373" s="110">
        <v>0</v>
      </c>
      <c r="AC1373" s="110">
        <v>2.879E-2</v>
      </c>
      <c r="AD1373" s="110">
        <v>1.4250000000000001E-2</v>
      </c>
      <c r="AE1373" s="110">
        <v>0</v>
      </c>
      <c r="AF1373" s="110">
        <v>2.2030000000000001E-2</v>
      </c>
      <c r="AG1373" s="110">
        <v>1.89E-3</v>
      </c>
    </row>
    <row r="1374" spans="2:33" ht="15">
      <c r="B1374" s="110"/>
      <c r="C1374" s="110"/>
      <c r="D1374" s="110">
        <v>2012</v>
      </c>
      <c r="E1374" s="110">
        <v>4.6719999999999998E-2</v>
      </c>
      <c r="F1374" s="110">
        <v>2.0150000000000001E-2</v>
      </c>
      <c r="G1374" s="110">
        <v>0</v>
      </c>
      <c r="H1374" s="110">
        <v>1.1010000000000001E-2</v>
      </c>
      <c r="I1374" s="110">
        <v>0</v>
      </c>
      <c r="J1374" s="110">
        <v>6.1900000000000002E-3</v>
      </c>
      <c r="K1374" s="110">
        <v>7.7000000000000002E-3</v>
      </c>
      <c r="L1374" s="110">
        <v>1.5810000000000001E-2</v>
      </c>
      <c r="M1374" s="110">
        <v>0.1419</v>
      </c>
      <c r="N1374" s="110">
        <v>8.5500000000000007E-2</v>
      </c>
      <c r="O1374" s="110">
        <v>5.2900000000000004E-3</v>
      </c>
      <c r="P1374" s="110">
        <v>0</v>
      </c>
      <c r="Q1374" s="110">
        <v>3.8999999999999998E-3</v>
      </c>
      <c r="R1374" s="110">
        <v>3.884E-2</v>
      </c>
      <c r="S1374" s="110">
        <v>8.6400000000000001E-3</v>
      </c>
      <c r="T1374" s="110">
        <v>0</v>
      </c>
      <c r="U1374" s="110">
        <v>1.5789999999999998E-2</v>
      </c>
      <c r="V1374" s="110">
        <v>6.8180000000000004E-2</v>
      </c>
      <c r="W1374" s="110">
        <v>0</v>
      </c>
      <c r="X1374" s="110">
        <v>5.3039999999999997E-2</v>
      </c>
      <c r="Y1374" s="110">
        <v>6.6699999999999997E-3</v>
      </c>
      <c r="Z1374" s="110">
        <v>0</v>
      </c>
      <c r="AA1374" s="110">
        <v>4.4600000000000004E-3</v>
      </c>
      <c r="AB1374" s="110">
        <v>0</v>
      </c>
      <c r="AC1374" s="110">
        <v>0</v>
      </c>
      <c r="AD1374" s="110">
        <v>0</v>
      </c>
      <c r="AE1374" s="110">
        <v>0</v>
      </c>
      <c r="AF1374" s="110">
        <v>0</v>
      </c>
      <c r="AG1374" s="110">
        <v>1.8600000000000001E-3</v>
      </c>
    </row>
    <row r="1375" spans="2:33" ht="15">
      <c r="B1375" s="110"/>
      <c r="C1375" s="110"/>
      <c r="D1375" s="110">
        <v>2013</v>
      </c>
      <c r="E1375" s="110">
        <v>5.3080000000000002E-2</v>
      </c>
      <c r="F1375" s="110">
        <v>0</v>
      </c>
      <c r="G1375" s="110">
        <v>3.5479999999999998E-2</v>
      </c>
      <c r="H1375" s="110">
        <v>5.3899999999999998E-3</v>
      </c>
      <c r="I1375" s="110">
        <v>0</v>
      </c>
      <c r="J1375" s="110">
        <v>0</v>
      </c>
      <c r="K1375" s="110">
        <v>9.6799999999999994E-3</v>
      </c>
      <c r="L1375" s="110">
        <v>0</v>
      </c>
      <c r="M1375" s="110">
        <v>0</v>
      </c>
      <c r="N1375" s="110">
        <v>0</v>
      </c>
      <c r="O1375" s="110">
        <v>0</v>
      </c>
      <c r="P1375" s="110">
        <v>0</v>
      </c>
      <c r="Q1375" s="110">
        <v>0</v>
      </c>
      <c r="R1375" s="110">
        <v>0</v>
      </c>
      <c r="S1375" s="110">
        <v>8.6999999999999994E-3</v>
      </c>
      <c r="T1375" s="110">
        <v>0</v>
      </c>
      <c r="U1375" s="110">
        <v>0</v>
      </c>
      <c r="V1375" s="110">
        <v>0</v>
      </c>
      <c r="W1375" s="110">
        <v>0</v>
      </c>
      <c r="X1375" s="110">
        <v>5.6890000000000003E-2</v>
      </c>
      <c r="Y1375" s="110">
        <v>0</v>
      </c>
      <c r="Z1375" s="110">
        <v>0</v>
      </c>
      <c r="AA1375" s="110">
        <v>4.5999999999999999E-3</v>
      </c>
      <c r="AB1375" s="110">
        <v>0</v>
      </c>
      <c r="AC1375" s="110">
        <v>0</v>
      </c>
      <c r="AD1375" s="110">
        <v>0</v>
      </c>
      <c r="AE1375" s="110">
        <v>0</v>
      </c>
      <c r="AF1375" s="110">
        <v>0.12828999999999999</v>
      </c>
      <c r="AG1375" s="110">
        <v>1.8600000000000001E-3</v>
      </c>
    </row>
    <row r="1376" spans="2:33" ht="15">
      <c r="B1376" s="110"/>
      <c r="C1376" s="110"/>
      <c r="D1376" s="110">
        <v>2014</v>
      </c>
      <c r="E1376" s="110">
        <v>1.312E-2</v>
      </c>
      <c r="F1376" s="110">
        <v>3.1040000000000002E-2</v>
      </c>
      <c r="G1376" s="110">
        <v>0</v>
      </c>
      <c r="H1376" s="110">
        <v>2.1129999999999999E-2</v>
      </c>
      <c r="I1376" s="110">
        <v>0</v>
      </c>
      <c r="J1376" s="110">
        <v>1.2489999999999999E-2</v>
      </c>
      <c r="K1376" s="110">
        <v>3.8300000000000001E-3</v>
      </c>
      <c r="L1376" s="110"/>
      <c r="M1376" s="110">
        <v>0</v>
      </c>
      <c r="N1376" s="110">
        <v>0</v>
      </c>
      <c r="O1376" s="110">
        <v>4.8900000000000002E-3</v>
      </c>
      <c r="P1376" s="110">
        <v>6.0380000000000003E-2</v>
      </c>
      <c r="Q1376" s="110">
        <v>4.0800000000000003E-3</v>
      </c>
      <c r="R1376" s="110">
        <v>0</v>
      </c>
      <c r="S1376" s="110">
        <v>1.9779999999999999E-2</v>
      </c>
      <c r="T1376" s="110">
        <v>0</v>
      </c>
      <c r="U1376" s="110">
        <v>3.0200000000000001E-3</v>
      </c>
      <c r="V1376" s="110">
        <v>6.9940000000000002E-2</v>
      </c>
      <c r="W1376" s="110">
        <v>0</v>
      </c>
      <c r="X1376" s="110">
        <v>0</v>
      </c>
      <c r="Y1376" s="110">
        <v>0</v>
      </c>
      <c r="Z1376" s="110">
        <v>0</v>
      </c>
      <c r="AA1376" s="110">
        <v>9.3699999999999999E-3</v>
      </c>
      <c r="AB1376" s="110">
        <v>0</v>
      </c>
      <c r="AC1376" s="110">
        <v>2.2100000000000002E-2</v>
      </c>
      <c r="AD1376" s="110"/>
      <c r="AE1376" s="110">
        <v>0</v>
      </c>
      <c r="AF1376" s="110">
        <v>2.1270000000000001E-2</v>
      </c>
      <c r="AG1376" s="110">
        <v>1.83E-3</v>
      </c>
    </row>
    <row r="1377" spans="2:33" ht="15">
      <c r="B1377" s="110"/>
      <c r="C1377" s="110"/>
      <c r="D1377" s="110">
        <v>2015</v>
      </c>
      <c r="E1377" s="110">
        <v>1.9640000000000001E-2</v>
      </c>
      <c r="F1377" s="110">
        <v>0</v>
      </c>
      <c r="G1377" s="110">
        <v>0</v>
      </c>
      <c r="H1377" s="110">
        <v>5.2300000000000003E-3</v>
      </c>
      <c r="I1377" s="110">
        <v>0</v>
      </c>
      <c r="J1377" s="110">
        <v>6.3099999999999996E-3</v>
      </c>
      <c r="K1377" s="110">
        <v>5.7600000000000004E-3</v>
      </c>
      <c r="L1377" s="110">
        <v>0</v>
      </c>
      <c r="M1377" s="110">
        <v>0</v>
      </c>
      <c r="N1377" s="110">
        <v>0</v>
      </c>
      <c r="O1377" s="110">
        <v>0</v>
      </c>
      <c r="P1377" s="110">
        <v>0</v>
      </c>
      <c r="Q1377" s="110">
        <v>0</v>
      </c>
      <c r="R1377" s="110">
        <v>9.5519999999999994E-2</v>
      </c>
      <c r="S1377" s="110">
        <v>9.2499999999999995E-3</v>
      </c>
      <c r="T1377" s="110">
        <v>0</v>
      </c>
      <c r="U1377" s="110">
        <v>2.9299999999999999E-3</v>
      </c>
      <c r="V1377" s="110">
        <v>0</v>
      </c>
      <c r="W1377" s="110">
        <v>0</v>
      </c>
      <c r="X1377" s="110">
        <v>0.10766000000000001</v>
      </c>
      <c r="Y1377" s="110">
        <v>0</v>
      </c>
      <c r="Z1377" s="110">
        <v>0</v>
      </c>
      <c r="AA1377" s="110">
        <v>4.4400000000000004E-3</v>
      </c>
      <c r="AB1377" s="110">
        <v>0</v>
      </c>
      <c r="AC1377" s="110">
        <v>0</v>
      </c>
      <c r="AD1377" s="110">
        <v>6.7299999999999999E-3</v>
      </c>
      <c r="AE1377" s="110">
        <v>0</v>
      </c>
      <c r="AF1377" s="110">
        <v>1.9859999999999999E-2</v>
      </c>
      <c r="AG1377" s="110">
        <v>3.5100000000000001E-3</v>
      </c>
    </row>
    <row r="1378" spans="2:33" ht="15">
      <c r="B1378" s="110"/>
      <c r="C1378" s="110"/>
      <c r="D1378" s="110">
        <v>2016</v>
      </c>
      <c r="E1378" s="110">
        <v>2.6089999999999999E-2</v>
      </c>
      <c r="F1378" s="110">
        <v>0</v>
      </c>
      <c r="G1378" s="110">
        <v>0</v>
      </c>
      <c r="H1378" s="110">
        <v>0</v>
      </c>
      <c r="I1378" s="110">
        <v>0</v>
      </c>
      <c r="J1378" s="110"/>
      <c r="K1378" s="110">
        <v>6.5599999999999999E-3</v>
      </c>
      <c r="L1378" s="110">
        <v>0</v>
      </c>
      <c r="M1378" s="110">
        <v>0</v>
      </c>
      <c r="N1378" s="110">
        <v>0</v>
      </c>
      <c r="O1378" s="110">
        <v>0</v>
      </c>
      <c r="P1378" s="110">
        <v>0</v>
      </c>
      <c r="Q1378" s="110">
        <v>2.1199999999999999E-3</v>
      </c>
      <c r="R1378" s="110">
        <v>0</v>
      </c>
      <c r="S1378" s="110">
        <v>8.0099999999999998E-3</v>
      </c>
      <c r="T1378" s="110">
        <v>0</v>
      </c>
      <c r="U1378" s="110">
        <v>0</v>
      </c>
      <c r="V1378" s="110">
        <v>0.13829</v>
      </c>
      <c r="W1378" s="110">
        <v>0</v>
      </c>
      <c r="X1378" s="110">
        <v>0</v>
      </c>
      <c r="Y1378" s="110">
        <v>1.269E-2</v>
      </c>
      <c r="Z1378" s="110">
        <v>0</v>
      </c>
      <c r="AA1378" s="110">
        <v>4.2599999999999999E-3</v>
      </c>
      <c r="AB1378" s="110">
        <v>0</v>
      </c>
      <c r="AC1378" s="110">
        <v>0</v>
      </c>
      <c r="AD1378" s="110">
        <v>1.9650000000000001E-2</v>
      </c>
      <c r="AE1378" s="110">
        <v>0</v>
      </c>
      <c r="AF1378" s="110">
        <v>0</v>
      </c>
      <c r="AG1378" s="110">
        <v>0</v>
      </c>
    </row>
    <row r="1379" spans="2:33" ht="15">
      <c r="B1379" s="110"/>
      <c r="C1379" s="110"/>
      <c r="D1379" s="110">
        <v>2017</v>
      </c>
      <c r="E1379" s="110">
        <v>6.4200000000000004E-3</v>
      </c>
      <c r="F1379" s="110">
        <v>5.0020000000000002E-2</v>
      </c>
      <c r="G1379" s="110">
        <v>0</v>
      </c>
      <c r="H1379" s="110"/>
      <c r="I1379" s="110">
        <v>0</v>
      </c>
      <c r="J1379" s="110">
        <v>1.1820000000000001E-2</v>
      </c>
      <c r="K1379" s="110">
        <v>9.3100000000000006E-3</v>
      </c>
      <c r="L1379" s="110">
        <v>0</v>
      </c>
      <c r="M1379" s="110">
        <v>0</v>
      </c>
      <c r="N1379" s="110"/>
      <c r="O1379" s="110">
        <v>0</v>
      </c>
      <c r="P1379" s="110">
        <v>4.1579999999999999E-2</v>
      </c>
      <c r="Q1379" s="110">
        <v>2.0500000000000002E-3</v>
      </c>
      <c r="R1379" s="110">
        <v>9.2590000000000006E-2</v>
      </c>
      <c r="S1379" s="110">
        <v>8.6E-3</v>
      </c>
      <c r="T1379" s="110">
        <v>0</v>
      </c>
      <c r="U1379" s="110">
        <v>2.66E-3</v>
      </c>
      <c r="V1379" s="110">
        <v>0</v>
      </c>
      <c r="W1379" s="110">
        <v>0</v>
      </c>
      <c r="X1379" s="110">
        <v>0</v>
      </c>
      <c r="Y1379" s="110">
        <v>0</v>
      </c>
      <c r="Z1379" s="110">
        <v>0</v>
      </c>
      <c r="AA1379" s="110">
        <v>8.2000000000000007E-3</v>
      </c>
      <c r="AB1379" s="110">
        <v>0</v>
      </c>
      <c r="AC1379" s="110">
        <v>1.12E-2</v>
      </c>
      <c r="AD1379" s="110">
        <v>6.2300000000000003E-3</v>
      </c>
      <c r="AE1379" s="110">
        <v>4.5449999999999997E-2</v>
      </c>
      <c r="AF1379" s="110">
        <v>0</v>
      </c>
      <c r="AG1379" s="110">
        <v>3.5200000000000001E-3</v>
      </c>
    </row>
    <row r="1380" spans="2:33" ht="15">
      <c r="B1380" s="110"/>
      <c r="C1380" s="110"/>
      <c r="D1380" s="110">
        <v>2018</v>
      </c>
      <c r="E1380" s="110">
        <v>6.0699999999999999E-3</v>
      </c>
      <c r="F1380" s="110">
        <v>0</v>
      </c>
      <c r="G1380" s="110">
        <v>6.7210000000000006E-2</v>
      </c>
      <c r="H1380" s="110">
        <v>1.068E-2</v>
      </c>
      <c r="I1380" s="110">
        <v>0</v>
      </c>
      <c r="J1380" s="110">
        <v>0</v>
      </c>
      <c r="K1380" s="110">
        <v>2.7599999999999999E-3</v>
      </c>
      <c r="L1380" s="110">
        <v>0</v>
      </c>
      <c r="M1380" s="110">
        <v>0.41665999999999997</v>
      </c>
      <c r="N1380" s="110">
        <v>0</v>
      </c>
      <c r="O1380" s="110">
        <v>0</v>
      </c>
      <c r="P1380" s="110">
        <v>0</v>
      </c>
      <c r="Q1380" s="110">
        <v>0</v>
      </c>
      <c r="R1380" s="110">
        <v>0</v>
      </c>
      <c r="S1380" s="110">
        <v>0</v>
      </c>
      <c r="T1380" s="110">
        <v>0</v>
      </c>
      <c r="U1380" s="110">
        <v>2.5799999999999998E-3</v>
      </c>
      <c r="V1380" s="110">
        <v>0</v>
      </c>
      <c r="W1380" s="110">
        <v>0</v>
      </c>
      <c r="X1380" s="110">
        <v>0</v>
      </c>
      <c r="Y1380" s="110">
        <v>0</v>
      </c>
      <c r="Z1380" s="110">
        <v>0</v>
      </c>
      <c r="AA1380" s="110">
        <v>3.8700000000000002E-3</v>
      </c>
      <c r="AB1380" s="110">
        <v>2.7490000000000001E-2</v>
      </c>
      <c r="AC1380" s="110">
        <v>0</v>
      </c>
      <c r="AD1380" s="110">
        <v>0</v>
      </c>
      <c r="AE1380" s="110">
        <v>0</v>
      </c>
      <c r="AF1380" s="110">
        <v>1.8929999999999999E-2</v>
      </c>
      <c r="AG1380" s="110">
        <v>3.5100000000000001E-3</v>
      </c>
    </row>
    <row r="1381" spans="2:33" ht="15">
      <c r="B1381" s="110"/>
      <c r="C1381" s="110"/>
      <c r="D1381" s="110">
        <v>2019</v>
      </c>
      <c r="E1381" s="110">
        <v>3.1199999999999999E-2</v>
      </c>
      <c r="F1381" s="110">
        <v>0</v>
      </c>
      <c r="G1381" s="110">
        <v>0</v>
      </c>
      <c r="H1381" s="110">
        <v>1.0529999999999999E-2</v>
      </c>
      <c r="I1381" s="110">
        <v>0</v>
      </c>
      <c r="J1381" s="110">
        <v>1.142E-2</v>
      </c>
      <c r="K1381" s="110">
        <v>4.5900000000000003E-3</v>
      </c>
      <c r="L1381" s="110">
        <v>0</v>
      </c>
      <c r="M1381" s="110">
        <v>0</v>
      </c>
      <c r="N1381" s="110">
        <v>0</v>
      </c>
      <c r="O1381" s="110">
        <v>4.9800000000000001E-3</v>
      </c>
      <c r="P1381" s="110">
        <v>0</v>
      </c>
      <c r="Q1381" s="110">
        <v>0</v>
      </c>
      <c r="R1381" s="110">
        <v>0</v>
      </c>
      <c r="S1381" s="110">
        <v>1.823E-2</v>
      </c>
      <c r="T1381" s="110">
        <v>0</v>
      </c>
      <c r="U1381" s="110">
        <v>2.5799999999999998E-3</v>
      </c>
      <c r="V1381" s="110"/>
      <c r="W1381" s="110">
        <v>0</v>
      </c>
      <c r="X1381" s="110">
        <v>0</v>
      </c>
      <c r="Y1381" s="110">
        <v>0</v>
      </c>
      <c r="Z1381" s="110">
        <v>0</v>
      </c>
      <c r="AA1381" s="110">
        <v>0</v>
      </c>
      <c r="AB1381" s="110">
        <v>0</v>
      </c>
      <c r="AC1381" s="110">
        <v>0</v>
      </c>
      <c r="AD1381" s="110">
        <v>6.1399999999999996E-3</v>
      </c>
      <c r="AE1381" s="110">
        <v>0</v>
      </c>
      <c r="AF1381" s="110">
        <v>0</v>
      </c>
      <c r="AG1381" s="110">
        <v>0</v>
      </c>
    </row>
    <row r="1382" spans="2:33" ht="15">
      <c r="B1382" s="110"/>
      <c r="C1382" s="110"/>
      <c r="D1382" s="110">
        <v>2020</v>
      </c>
      <c r="E1382" s="110"/>
      <c r="F1382" s="110"/>
      <c r="G1382" s="110"/>
      <c r="H1382" s="110"/>
      <c r="I1382" s="110"/>
      <c r="J1382" s="110"/>
      <c r="K1382" s="110"/>
      <c r="L1382" s="110"/>
      <c r="M1382" s="110"/>
      <c r="N1382" s="110"/>
      <c r="O1382" s="110"/>
      <c r="P1382" s="110"/>
      <c r="Q1382" s="110"/>
      <c r="R1382" s="110"/>
      <c r="S1382" s="110"/>
      <c r="T1382" s="110"/>
      <c r="U1382" s="110"/>
      <c r="V1382" s="110"/>
      <c r="W1382" s="110"/>
      <c r="X1382" s="110"/>
      <c r="Y1382" s="110"/>
      <c r="Z1382" s="110"/>
      <c r="AA1382" s="110"/>
      <c r="AB1382" s="110"/>
      <c r="AC1382" s="110"/>
      <c r="AD1382" s="110"/>
      <c r="AE1382" s="110"/>
      <c r="AF1382" s="110"/>
      <c r="AG1382" s="110"/>
    </row>
    <row r="1383" spans="2:33" ht="15">
      <c r="B1383" s="109" t="s">
        <v>745</v>
      </c>
      <c r="C1383" s="109" t="s">
        <v>746</v>
      </c>
      <c r="D1383" s="109">
        <v>2006</v>
      </c>
      <c r="E1383" s="109">
        <v>0</v>
      </c>
      <c r="F1383" s="109"/>
      <c r="G1383" s="109">
        <v>5.5410000000000001E-2</v>
      </c>
      <c r="H1383" s="109"/>
      <c r="I1383" s="109"/>
      <c r="J1383" s="109">
        <v>0</v>
      </c>
      <c r="K1383" s="109">
        <v>0</v>
      </c>
      <c r="L1383" s="109">
        <v>0</v>
      </c>
      <c r="M1383" s="109"/>
      <c r="N1383" s="109">
        <v>0</v>
      </c>
      <c r="O1383" s="109">
        <v>0</v>
      </c>
      <c r="P1383" s="109">
        <v>0</v>
      </c>
      <c r="Q1383" s="109">
        <v>1.9599999999999999E-3</v>
      </c>
      <c r="R1383" s="109"/>
      <c r="S1383" s="109"/>
      <c r="T1383" s="109">
        <v>0</v>
      </c>
      <c r="U1383" s="109">
        <v>0</v>
      </c>
      <c r="V1383" s="109">
        <v>0</v>
      </c>
      <c r="W1383" s="109"/>
      <c r="X1383" s="109">
        <v>0</v>
      </c>
      <c r="Y1383" s="109">
        <v>0</v>
      </c>
      <c r="Z1383" s="109">
        <v>0</v>
      </c>
      <c r="AA1383" s="109">
        <v>0</v>
      </c>
      <c r="AB1383" s="109"/>
      <c r="AC1383" s="109">
        <v>0</v>
      </c>
      <c r="AD1383" s="109"/>
      <c r="AE1383" s="109"/>
      <c r="AF1383" s="109"/>
      <c r="AG1383" s="109">
        <v>0</v>
      </c>
    </row>
    <row r="1384" spans="2:33" ht="15">
      <c r="B1384" s="109"/>
      <c r="C1384" s="109"/>
      <c r="D1384" s="109">
        <v>2007</v>
      </c>
      <c r="E1384" s="109">
        <v>0</v>
      </c>
      <c r="F1384" s="109">
        <v>0</v>
      </c>
      <c r="G1384" s="109">
        <v>0</v>
      </c>
      <c r="H1384" s="109"/>
      <c r="I1384" s="109">
        <v>0</v>
      </c>
      <c r="J1384" s="109">
        <v>0</v>
      </c>
      <c r="K1384" s="109">
        <v>0</v>
      </c>
      <c r="L1384" s="109">
        <v>0</v>
      </c>
      <c r="M1384" s="109">
        <v>0</v>
      </c>
      <c r="N1384" s="109">
        <v>0</v>
      </c>
      <c r="O1384" s="109">
        <v>0</v>
      </c>
      <c r="P1384" s="109">
        <v>0</v>
      </c>
      <c r="Q1384" s="109">
        <v>0</v>
      </c>
      <c r="R1384" s="109"/>
      <c r="S1384" s="109">
        <v>0</v>
      </c>
      <c r="T1384" s="109">
        <v>0</v>
      </c>
      <c r="U1384" s="109">
        <v>0</v>
      </c>
      <c r="V1384" s="109">
        <v>0</v>
      </c>
      <c r="W1384" s="109"/>
      <c r="X1384" s="109">
        <v>0</v>
      </c>
      <c r="Y1384" s="109">
        <v>0</v>
      </c>
      <c r="Z1384" s="109">
        <v>0</v>
      </c>
      <c r="AA1384" s="109">
        <v>0</v>
      </c>
      <c r="AB1384" s="109">
        <v>0</v>
      </c>
      <c r="AC1384" s="109">
        <v>0</v>
      </c>
      <c r="AD1384" s="109">
        <v>0</v>
      </c>
      <c r="AE1384" s="109">
        <v>0</v>
      </c>
      <c r="AF1384" s="109">
        <v>0</v>
      </c>
      <c r="AG1384" s="109">
        <v>0</v>
      </c>
    </row>
    <row r="1385" spans="2:33" ht="15">
      <c r="B1385" s="109"/>
      <c r="C1385" s="109"/>
      <c r="D1385" s="109">
        <v>2008</v>
      </c>
      <c r="E1385" s="109">
        <v>0</v>
      </c>
      <c r="F1385" s="109">
        <v>0</v>
      </c>
      <c r="G1385" s="109">
        <v>0</v>
      </c>
      <c r="H1385" s="109"/>
      <c r="I1385" s="109">
        <v>0</v>
      </c>
      <c r="J1385" s="109">
        <v>0</v>
      </c>
      <c r="K1385" s="109">
        <v>0</v>
      </c>
      <c r="L1385" s="109">
        <v>0</v>
      </c>
      <c r="M1385" s="109">
        <v>0</v>
      </c>
      <c r="N1385" s="109">
        <v>0</v>
      </c>
      <c r="O1385" s="109">
        <v>0</v>
      </c>
      <c r="P1385" s="109">
        <v>0</v>
      </c>
      <c r="Q1385" s="109">
        <v>0</v>
      </c>
      <c r="R1385" s="109"/>
      <c r="S1385" s="109">
        <v>0</v>
      </c>
      <c r="T1385" s="109">
        <v>0</v>
      </c>
      <c r="U1385" s="109">
        <v>0</v>
      </c>
      <c r="V1385" s="109">
        <v>0</v>
      </c>
      <c r="W1385" s="109"/>
      <c r="X1385" s="109">
        <v>0</v>
      </c>
      <c r="Y1385" s="109">
        <v>0</v>
      </c>
      <c r="Z1385" s="109">
        <v>0</v>
      </c>
      <c r="AA1385" s="109">
        <v>0</v>
      </c>
      <c r="AB1385" s="109">
        <v>0</v>
      </c>
      <c r="AC1385" s="109">
        <v>0</v>
      </c>
      <c r="AD1385" s="109">
        <v>0</v>
      </c>
      <c r="AE1385" s="109">
        <v>0</v>
      </c>
      <c r="AF1385" s="109">
        <v>0</v>
      </c>
      <c r="AG1385" s="109">
        <v>0</v>
      </c>
    </row>
    <row r="1386" spans="2:33" ht="15">
      <c r="B1386" s="109"/>
      <c r="C1386" s="109"/>
      <c r="D1386" s="109">
        <v>2009</v>
      </c>
      <c r="E1386" s="109">
        <v>6.5599999999999999E-3</v>
      </c>
      <c r="F1386" s="109">
        <v>0</v>
      </c>
      <c r="G1386" s="109">
        <v>0</v>
      </c>
      <c r="H1386" s="109">
        <v>0</v>
      </c>
      <c r="I1386" s="109">
        <v>0</v>
      </c>
      <c r="J1386" s="109">
        <v>0</v>
      </c>
      <c r="K1386" s="109">
        <v>0</v>
      </c>
      <c r="L1386" s="109">
        <v>0</v>
      </c>
      <c r="M1386" s="109">
        <v>0</v>
      </c>
      <c r="N1386" s="109">
        <v>0</v>
      </c>
      <c r="O1386" s="109">
        <v>0</v>
      </c>
      <c r="P1386" s="109">
        <v>0</v>
      </c>
      <c r="Q1386" s="109">
        <v>0</v>
      </c>
      <c r="R1386" s="109"/>
      <c r="S1386" s="109">
        <v>0</v>
      </c>
      <c r="T1386" s="109">
        <v>0</v>
      </c>
      <c r="U1386" s="109">
        <v>0</v>
      </c>
      <c r="V1386" s="109">
        <v>0</v>
      </c>
      <c r="W1386" s="109">
        <v>0</v>
      </c>
      <c r="X1386" s="109">
        <v>0</v>
      </c>
      <c r="Y1386" s="109">
        <v>0</v>
      </c>
      <c r="Z1386" s="109">
        <v>0</v>
      </c>
      <c r="AA1386" s="109">
        <v>0</v>
      </c>
      <c r="AB1386" s="109">
        <v>0</v>
      </c>
      <c r="AC1386" s="109">
        <v>0</v>
      </c>
      <c r="AD1386" s="109">
        <v>0</v>
      </c>
      <c r="AE1386" s="109">
        <v>0</v>
      </c>
      <c r="AF1386" s="109">
        <v>0</v>
      </c>
      <c r="AG1386" s="109">
        <v>1.75E-3</v>
      </c>
    </row>
    <row r="1387" spans="2:33" ht="15">
      <c r="B1387" s="109"/>
      <c r="C1387" s="109"/>
      <c r="D1387" s="109">
        <v>2010</v>
      </c>
      <c r="E1387" s="109">
        <v>0</v>
      </c>
      <c r="F1387" s="109">
        <v>0</v>
      </c>
      <c r="G1387" s="109">
        <v>0</v>
      </c>
      <c r="H1387" s="109">
        <v>0</v>
      </c>
      <c r="I1387" s="109"/>
      <c r="J1387" s="109">
        <v>0</v>
      </c>
      <c r="K1387" s="109">
        <v>0</v>
      </c>
      <c r="L1387" s="109"/>
      <c r="M1387" s="109">
        <v>0</v>
      </c>
      <c r="N1387" s="109">
        <v>0</v>
      </c>
      <c r="O1387" s="109">
        <v>0</v>
      </c>
      <c r="P1387" s="109">
        <v>0</v>
      </c>
      <c r="Q1387" s="109">
        <v>0</v>
      </c>
      <c r="R1387" s="109">
        <v>0</v>
      </c>
      <c r="S1387" s="109">
        <v>0</v>
      </c>
      <c r="T1387" s="109">
        <v>0</v>
      </c>
      <c r="U1387" s="109">
        <v>0</v>
      </c>
      <c r="V1387" s="109">
        <v>0</v>
      </c>
      <c r="W1387" s="109">
        <v>0</v>
      </c>
      <c r="X1387" s="109">
        <v>0</v>
      </c>
      <c r="Y1387" s="109">
        <v>0</v>
      </c>
      <c r="Z1387" s="109">
        <v>0</v>
      </c>
      <c r="AA1387" s="109">
        <v>0</v>
      </c>
      <c r="AB1387" s="109">
        <v>0</v>
      </c>
      <c r="AC1387" s="109">
        <v>0</v>
      </c>
      <c r="AD1387" s="109">
        <v>0</v>
      </c>
      <c r="AE1387" s="109">
        <v>0</v>
      </c>
      <c r="AF1387" s="109">
        <v>0</v>
      </c>
      <c r="AG1387" s="109">
        <v>0</v>
      </c>
    </row>
    <row r="1388" spans="2:33" ht="15">
      <c r="B1388" s="109"/>
      <c r="C1388" s="109"/>
      <c r="D1388" s="109">
        <v>2011</v>
      </c>
      <c r="E1388" s="109">
        <v>0</v>
      </c>
      <c r="F1388" s="109">
        <v>0</v>
      </c>
      <c r="G1388" s="109">
        <v>0</v>
      </c>
      <c r="H1388" s="109">
        <v>0</v>
      </c>
      <c r="I1388" s="109">
        <v>0</v>
      </c>
      <c r="J1388" s="109">
        <v>0</v>
      </c>
      <c r="K1388" s="109">
        <v>0</v>
      </c>
      <c r="L1388" s="109">
        <v>0</v>
      </c>
      <c r="M1388" s="109">
        <v>0</v>
      </c>
      <c r="N1388" s="109">
        <v>0</v>
      </c>
      <c r="O1388" s="109">
        <v>0</v>
      </c>
      <c r="P1388" s="109">
        <v>0</v>
      </c>
      <c r="Q1388" s="109">
        <v>0</v>
      </c>
      <c r="R1388" s="109">
        <v>0</v>
      </c>
      <c r="S1388" s="109">
        <v>0</v>
      </c>
      <c r="T1388" s="109">
        <v>0</v>
      </c>
      <c r="U1388" s="109">
        <v>0</v>
      </c>
      <c r="V1388" s="109">
        <v>0</v>
      </c>
      <c r="W1388" s="109">
        <v>0</v>
      </c>
      <c r="X1388" s="109">
        <v>0</v>
      </c>
      <c r="Y1388" s="109">
        <v>0</v>
      </c>
      <c r="Z1388" s="109">
        <v>0</v>
      </c>
      <c r="AA1388" s="109">
        <v>0</v>
      </c>
      <c r="AB1388" s="109">
        <v>0</v>
      </c>
      <c r="AC1388" s="109">
        <v>0</v>
      </c>
      <c r="AD1388" s="109">
        <v>0</v>
      </c>
      <c r="AE1388" s="109">
        <v>0</v>
      </c>
      <c r="AF1388" s="109">
        <v>0</v>
      </c>
      <c r="AG1388" s="109">
        <v>0</v>
      </c>
    </row>
    <row r="1389" spans="2:33" ht="15">
      <c r="B1389" s="109"/>
      <c r="C1389" s="109"/>
      <c r="D1389" s="109">
        <v>2012</v>
      </c>
      <c r="E1389" s="109">
        <v>0</v>
      </c>
      <c r="F1389" s="109">
        <v>0</v>
      </c>
      <c r="G1389" s="109">
        <v>0</v>
      </c>
      <c r="H1389" s="109">
        <v>0</v>
      </c>
      <c r="I1389" s="109">
        <v>0</v>
      </c>
      <c r="J1389" s="109">
        <v>0</v>
      </c>
      <c r="K1389" s="109">
        <v>0</v>
      </c>
      <c r="L1389" s="109">
        <v>0</v>
      </c>
      <c r="M1389" s="109">
        <v>0</v>
      </c>
      <c r="N1389" s="109">
        <v>0</v>
      </c>
      <c r="O1389" s="109">
        <v>0</v>
      </c>
      <c r="P1389" s="109">
        <v>0</v>
      </c>
      <c r="Q1389" s="109">
        <v>0</v>
      </c>
      <c r="R1389" s="109">
        <v>0</v>
      </c>
      <c r="S1389" s="109">
        <v>0</v>
      </c>
      <c r="T1389" s="109">
        <v>0</v>
      </c>
      <c r="U1389" s="109">
        <v>0</v>
      </c>
      <c r="V1389" s="109"/>
      <c r="W1389" s="109">
        <v>0</v>
      </c>
      <c r="X1389" s="109">
        <v>0</v>
      </c>
      <c r="Y1389" s="109">
        <v>0</v>
      </c>
      <c r="Z1389" s="109">
        <v>0</v>
      </c>
      <c r="AA1389" s="109">
        <v>0</v>
      </c>
      <c r="AB1389" s="109">
        <v>0</v>
      </c>
      <c r="AC1389" s="109">
        <v>0</v>
      </c>
      <c r="AD1389" s="109">
        <v>0</v>
      </c>
      <c r="AE1389" s="109">
        <v>0</v>
      </c>
      <c r="AF1389" s="109">
        <v>0</v>
      </c>
      <c r="AG1389" s="109">
        <v>0</v>
      </c>
    </row>
    <row r="1390" spans="2:33" ht="15">
      <c r="B1390" s="109"/>
      <c r="C1390" s="109"/>
      <c r="D1390" s="109">
        <v>2013</v>
      </c>
      <c r="E1390" s="109">
        <v>0</v>
      </c>
      <c r="F1390" s="109">
        <v>0</v>
      </c>
      <c r="G1390" s="109">
        <v>0</v>
      </c>
      <c r="H1390" s="109">
        <v>0</v>
      </c>
      <c r="I1390" s="109">
        <v>0</v>
      </c>
      <c r="J1390" s="109">
        <v>0</v>
      </c>
      <c r="K1390" s="109">
        <v>0</v>
      </c>
      <c r="L1390" s="109">
        <v>0</v>
      </c>
      <c r="M1390" s="109">
        <v>0</v>
      </c>
      <c r="N1390" s="109">
        <v>0</v>
      </c>
      <c r="O1390" s="109">
        <v>0</v>
      </c>
      <c r="P1390" s="109">
        <v>0</v>
      </c>
      <c r="Q1390" s="109">
        <v>0</v>
      </c>
      <c r="R1390" s="109">
        <v>0</v>
      </c>
      <c r="S1390" s="109">
        <v>0</v>
      </c>
      <c r="T1390" s="109">
        <v>0</v>
      </c>
      <c r="U1390" s="109">
        <v>0</v>
      </c>
      <c r="V1390" s="109">
        <v>0</v>
      </c>
      <c r="W1390" s="109">
        <v>0</v>
      </c>
      <c r="X1390" s="109">
        <v>0</v>
      </c>
      <c r="Y1390" s="109">
        <v>0</v>
      </c>
      <c r="Z1390" s="109">
        <v>0</v>
      </c>
      <c r="AA1390" s="109">
        <v>0</v>
      </c>
      <c r="AB1390" s="109">
        <v>0</v>
      </c>
      <c r="AC1390" s="109">
        <v>0</v>
      </c>
      <c r="AD1390" s="109">
        <v>0</v>
      </c>
      <c r="AE1390" s="109">
        <v>4.965E-2</v>
      </c>
      <c r="AF1390" s="109">
        <v>0</v>
      </c>
      <c r="AG1390" s="109">
        <v>0</v>
      </c>
    </row>
    <row r="1391" spans="2:33" ht="15">
      <c r="B1391" s="109"/>
      <c r="C1391" s="109"/>
      <c r="D1391" s="109">
        <v>2014</v>
      </c>
      <c r="E1391" s="109">
        <v>6.5599999999999999E-3</v>
      </c>
      <c r="F1391" s="109">
        <v>2.069E-2</v>
      </c>
      <c r="G1391" s="109">
        <v>0</v>
      </c>
      <c r="H1391" s="109">
        <v>0</v>
      </c>
      <c r="I1391" s="109">
        <v>0</v>
      </c>
      <c r="J1391" s="109"/>
      <c r="K1391" s="109">
        <v>0</v>
      </c>
      <c r="L1391" s="109"/>
      <c r="M1391" s="109">
        <v>0</v>
      </c>
      <c r="N1391" s="109">
        <v>0</v>
      </c>
      <c r="O1391" s="109">
        <v>0</v>
      </c>
      <c r="P1391" s="109">
        <v>0</v>
      </c>
      <c r="Q1391" s="109">
        <v>0</v>
      </c>
      <c r="R1391" s="109">
        <v>0</v>
      </c>
      <c r="S1391" s="109">
        <v>0</v>
      </c>
      <c r="T1391" s="109">
        <v>0</v>
      </c>
      <c r="U1391" s="109">
        <v>0</v>
      </c>
      <c r="V1391" s="109"/>
      <c r="W1391" s="109">
        <v>0</v>
      </c>
      <c r="X1391" s="109">
        <v>0</v>
      </c>
      <c r="Y1391" s="109">
        <v>0</v>
      </c>
      <c r="Z1391" s="109">
        <v>0</v>
      </c>
      <c r="AA1391" s="109">
        <v>0</v>
      </c>
      <c r="AB1391" s="109">
        <v>0</v>
      </c>
      <c r="AC1391" s="109">
        <v>1.1050000000000001E-2</v>
      </c>
      <c r="AD1391" s="109"/>
      <c r="AE1391" s="109">
        <v>0</v>
      </c>
      <c r="AF1391" s="109">
        <v>0</v>
      </c>
      <c r="AG1391" s="109">
        <v>0</v>
      </c>
    </row>
    <row r="1392" spans="2:33" ht="15">
      <c r="B1392" s="109"/>
      <c r="C1392" s="109"/>
      <c r="D1392" s="109">
        <v>2015</v>
      </c>
      <c r="E1392" s="109">
        <v>0</v>
      </c>
      <c r="F1392" s="109">
        <v>0</v>
      </c>
      <c r="G1392" s="109">
        <v>0</v>
      </c>
      <c r="H1392" s="109">
        <v>0</v>
      </c>
      <c r="I1392" s="109">
        <v>0</v>
      </c>
      <c r="J1392" s="109">
        <v>0</v>
      </c>
      <c r="K1392" s="109">
        <v>0</v>
      </c>
      <c r="L1392" s="109">
        <v>0</v>
      </c>
      <c r="M1392" s="109">
        <v>0</v>
      </c>
      <c r="N1392" s="109">
        <v>0</v>
      </c>
      <c r="O1392" s="109">
        <v>0</v>
      </c>
      <c r="P1392" s="109">
        <v>0</v>
      </c>
      <c r="Q1392" s="109">
        <v>0</v>
      </c>
      <c r="R1392" s="109">
        <v>0</v>
      </c>
      <c r="S1392" s="109">
        <v>0</v>
      </c>
      <c r="T1392" s="109">
        <v>0</v>
      </c>
      <c r="U1392" s="109">
        <v>0</v>
      </c>
      <c r="V1392" s="109">
        <v>0</v>
      </c>
      <c r="W1392" s="109">
        <v>0</v>
      </c>
      <c r="X1392" s="109">
        <v>0</v>
      </c>
      <c r="Y1392" s="109">
        <v>0</v>
      </c>
      <c r="Z1392" s="109">
        <v>0</v>
      </c>
      <c r="AA1392" s="109">
        <v>0</v>
      </c>
      <c r="AB1392" s="109">
        <v>0</v>
      </c>
      <c r="AC1392" s="109">
        <v>0</v>
      </c>
      <c r="AD1392" s="109">
        <v>0</v>
      </c>
      <c r="AE1392" s="109">
        <v>0</v>
      </c>
      <c r="AF1392" s="109">
        <v>0</v>
      </c>
      <c r="AG1392" s="109">
        <v>0</v>
      </c>
    </row>
    <row r="1393" spans="2:33" ht="15">
      <c r="B1393" s="109"/>
      <c r="C1393" s="109"/>
      <c r="D1393" s="109">
        <v>2016</v>
      </c>
      <c r="E1393" s="109">
        <v>0</v>
      </c>
      <c r="F1393" s="109">
        <v>0</v>
      </c>
      <c r="G1393" s="109">
        <v>0</v>
      </c>
      <c r="H1393" s="109">
        <v>0</v>
      </c>
      <c r="I1393" s="109">
        <v>0</v>
      </c>
      <c r="J1393" s="109"/>
      <c r="K1393" s="109">
        <v>0</v>
      </c>
      <c r="L1393" s="109">
        <v>0</v>
      </c>
      <c r="M1393" s="109">
        <v>0</v>
      </c>
      <c r="N1393" s="109">
        <v>0</v>
      </c>
      <c r="O1393" s="109">
        <v>0</v>
      </c>
      <c r="P1393" s="109">
        <v>0</v>
      </c>
      <c r="Q1393" s="109">
        <v>0</v>
      </c>
      <c r="R1393" s="109">
        <v>0</v>
      </c>
      <c r="S1393" s="109">
        <v>0</v>
      </c>
      <c r="T1393" s="109">
        <v>0</v>
      </c>
      <c r="U1393" s="109">
        <v>0</v>
      </c>
      <c r="V1393" s="109">
        <v>0</v>
      </c>
      <c r="W1393" s="109">
        <v>0</v>
      </c>
      <c r="X1393" s="109">
        <v>0</v>
      </c>
      <c r="Y1393" s="109"/>
      <c r="Z1393" s="109">
        <v>0</v>
      </c>
      <c r="AA1393" s="109">
        <v>0</v>
      </c>
      <c r="AB1393" s="109">
        <v>0</v>
      </c>
      <c r="AC1393" s="109">
        <v>1.17E-2</v>
      </c>
      <c r="AD1393" s="109">
        <v>0</v>
      </c>
      <c r="AE1393" s="109">
        <v>0</v>
      </c>
      <c r="AF1393" s="109">
        <v>0</v>
      </c>
      <c r="AG1393" s="109">
        <v>0</v>
      </c>
    </row>
    <row r="1394" spans="2:33" ht="15">
      <c r="B1394" s="109"/>
      <c r="C1394" s="109"/>
      <c r="D1394" s="109">
        <v>2017</v>
      </c>
      <c r="E1394" s="109">
        <v>0</v>
      </c>
      <c r="F1394" s="109">
        <v>0</v>
      </c>
      <c r="G1394" s="109">
        <v>0</v>
      </c>
      <c r="H1394" s="109"/>
      <c r="I1394" s="109">
        <v>0</v>
      </c>
      <c r="J1394" s="109">
        <v>0</v>
      </c>
      <c r="K1394" s="109">
        <v>0</v>
      </c>
      <c r="L1394" s="109">
        <v>0</v>
      </c>
      <c r="M1394" s="109">
        <v>0</v>
      </c>
      <c r="N1394" s="109"/>
      <c r="O1394" s="109">
        <v>0</v>
      </c>
      <c r="P1394" s="109">
        <v>0</v>
      </c>
      <c r="Q1394" s="109"/>
      <c r="R1394" s="109">
        <v>0</v>
      </c>
      <c r="S1394" s="109">
        <v>0</v>
      </c>
      <c r="T1394" s="109">
        <v>0</v>
      </c>
      <c r="U1394" s="109">
        <v>0</v>
      </c>
      <c r="V1394" s="109">
        <v>0</v>
      </c>
      <c r="W1394" s="109">
        <v>0</v>
      </c>
      <c r="X1394" s="109">
        <v>0</v>
      </c>
      <c r="Y1394" s="109">
        <v>0</v>
      </c>
      <c r="Z1394" s="109">
        <v>0</v>
      </c>
      <c r="AA1394" s="109">
        <v>0</v>
      </c>
      <c r="AB1394" s="109">
        <v>0</v>
      </c>
      <c r="AC1394" s="109">
        <v>0</v>
      </c>
      <c r="AD1394" s="109">
        <v>0</v>
      </c>
      <c r="AE1394" s="109">
        <v>0</v>
      </c>
      <c r="AF1394" s="109">
        <v>0</v>
      </c>
      <c r="AG1394" s="109">
        <v>0</v>
      </c>
    </row>
    <row r="1395" spans="2:33" ht="15">
      <c r="B1395" s="109"/>
      <c r="C1395" s="109"/>
      <c r="D1395" s="109">
        <v>2018</v>
      </c>
      <c r="E1395" s="109">
        <v>0</v>
      </c>
      <c r="F1395" s="109">
        <v>1.9689999999999999E-2</v>
      </c>
      <c r="G1395" s="109">
        <v>0</v>
      </c>
      <c r="H1395" s="109">
        <v>0</v>
      </c>
      <c r="I1395" s="109">
        <v>0</v>
      </c>
      <c r="J1395" s="109">
        <v>0</v>
      </c>
      <c r="K1395" s="109">
        <v>0</v>
      </c>
      <c r="L1395" s="109">
        <v>0</v>
      </c>
      <c r="M1395" s="109">
        <v>0</v>
      </c>
      <c r="N1395" s="109">
        <v>0</v>
      </c>
      <c r="O1395" s="109">
        <v>0</v>
      </c>
      <c r="P1395" s="109">
        <v>0</v>
      </c>
      <c r="Q1395" s="109">
        <v>0</v>
      </c>
      <c r="R1395" s="109">
        <v>0</v>
      </c>
      <c r="S1395" s="109">
        <v>0</v>
      </c>
      <c r="T1395" s="109">
        <v>0</v>
      </c>
      <c r="U1395" s="109">
        <v>2.5799999999999998E-3</v>
      </c>
      <c r="V1395" s="109">
        <v>0</v>
      </c>
      <c r="W1395" s="109">
        <v>0</v>
      </c>
      <c r="X1395" s="109">
        <v>0</v>
      </c>
      <c r="Y1395" s="109">
        <v>0</v>
      </c>
      <c r="Z1395" s="109">
        <v>0</v>
      </c>
      <c r="AA1395" s="109">
        <v>0</v>
      </c>
      <c r="AB1395" s="109">
        <v>0</v>
      </c>
      <c r="AC1395" s="109">
        <v>0</v>
      </c>
      <c r="AD1395" s="109">
        <v>0</v>
      </c>
      <c r="AE1395" s="109">
        <v>0</v>
      </c>
      <c r="AF1395" s="109">
        <v>0</v>
      </c>
      <c r="AG1395" s="109">
        <v>0</v>
      </c>
    </row>
    <row r="1396" spans="2:33" ht="15">
      <c r="B1396" s="109"/>
      <c r="C1396" s="109"/>
      <c r="D1396" s="109">
        <v>2019</v>
      </c>
      <c r="E1396" s="109">
        <v>0</v>
      </c>
      <c r="F1396" s="109">
        <v>0</v>
      </c>
      <c r="G1396" s="109">
        <v>0</v>
      </c>
      <c r="H1396" s="109">
        <v>0</v>
      </c>
      <c r="I1396" s="109">
        <v>0</v>
      </c>
      <c r="J1396" s="109">
        <v>0</v>
      </c>
      <c r="K1396" s="109">
        <v>0</v>
      </c>
      <c r="L1396" s="109">
        <v>0</v>
      </c>
      <c r="M1396" s="109">
        <v>0</v>
      </c>
      <c r="N1396" s="109">
        <v>0</v>
      </c>
      <c r="O1396" s="109">
        <v>0</v>
      </c>
      <c r="P1396" s="109">
        <v>0</v>
      </c>
      <c r="Q1396" s="109">
        <v>0</v>
      </c>
      <c r="R1396" s="109">
        <v>0</v>
      </c>
      <c r="S1396" s="109">
        <v>0</v>
      </c>
      <c r="T1396" s="109">
        <v>0</v>
      </c>
      <c r="U1396" s="109">
        <v>0</v>
      </c>
      <c r="V1396" s="109"/>
      <c r="W1396" s="109">
        <v>0</v>
      </c>
      <c r="X1396" s="109">
        <v>0</v>
      </c>
      <c r="Y1396" s="109">
        <v>0</v>
      </c>
      <c r="Z1396" s="109">
        <v>0</v>
      </c>
      <c r="AA1396" s="109">
        <v>0</v>
      </c>
      <c r="AB1396" s="109">
        <v>0</v>
      </c>
      <c r="AC1396" s="109">
        <v>0</v>
      </c>
      <c r="AD1396" s="109">
        <v>0</v>
      </c>
      <c r="AE1396" s="109">
        <v>0</v>
      </c>
      <c r="AF1396" s="109">
        <v>0</v>
      </c>
      <c r="AG1396" s="109">
        <v>0</v>
      </c>
    </row>
    <row r="1397" spans="2:33" ht="15">
      <c r="B1397" s="109"/>
      <c r="C1397" s="109"/>
      <c r="D1397" s="109">
        <v>2020</v>
      </c>
      <c r="E1397" s="109"/>
      <c r="F1397" s="109"/>
      <c r="G1397" s="109"/>
      <c r="H1397" s="109"/>
      <c r="I1397" s="109"/>
      <c r="J1397" s="109"/>
      <c r="K1397" s="109"/>
      <c r="L1397" s="109"/>
      <c r="M1397" s="109"/>
      <c r="N1397" s="109"/>
      <c r="O1397" s="109"/>
      <c r="P1397" s="109"/>
      <c r="Q1397" s="109"/>
      <c r="R1397" s="109"/>
      <c r="S1397" s="109"/>
      <c r="T1397" s="109"/>
      <c r="U1397" s="109"/>
      <c r="V1397" s="109"/>
      <c r="W1397" s="109"/>
      <c r="X1397" s="109"/>
      <c r="Y1397" s="109"/>
      <c r="Z1397" s="109"/>
      <c r="AA1397" s="109"/>
      <c r="AB1397" s="109"/>
      <c r="AC1397" s="109"/>
      <c r="AD1397" s="109"/>
      <c r="AE1397" s="109"/>
      <c r="AF1397" s="109"/>
      <c r="AG1397" s="109"/>
    </row>
    <row r="1398" spans="2:33" ht="15">
      <c r="B1398" s="110" t="s">
        <v>747</v>
      </c>
      <c r="C1398" s="110" t="s">
        <v>748</v>
      </c>
      <c r="D1398" s="110">
        <v>2006</v>
      </c>
      <c r="E1398" s="110">
        <v>0</v>
      </c>
      <c r="F1398" s="110"/>
      <c r="G1398" s="110">
        <v>0</v>
      </c>
      <c r="H1398" s="110"/>
      <c r="I1398" s="110"/>
      <c r="J1398" s="110">
        <v>0</v>
      </c>
      <c r="K1398" s="110">
        <v>9.7999999999999997E-4</v>
      </c>
      <c r="L1398" s="110">
        <v>2.4830000000000001E-2</v>
      </c>
      <c r="M1398" s="110"/>
      <c r="N1398" s="110">
        <v>0</v>
      </c>
      <c r="O1398" s="110">
        <v>0</v>
      </c>
      <c r="P1398" s="110">
        <v>1.9640000000000001E-2</v>
      </c>
      <c r="Q1398" s="110">
        <v>7.8700000000000003E-3</v>
      </c>
      <c r="R1398" s="110"/>
      <c r="S1398" s="110">
        <v>1.8720000000000001E-2</v>
      </c>
      <c r="T1398" s="110">
        <v>5.4809999999999998E-2</v>
      </c>
      <c r="U1398" s="110">
        <v>5.3E-3</v>
      </c>
      <c r="V1398" s="110">
        <v>0</v>
      </c>
      <c r="W1398" s="110"/>
      <c r="X1398" s="110">
        <v>0</v>
      </c>
      <c r="Y1398" s="110">
        <v>7.5100000000000002E-3</v>
      </c>
      <c r="Z1398" s="110">
        <v>0</v>
      </c>
      <c r="AA1398" s="110">
        <v>4.5100000000000001E-3</v>
      </c>
      <c r="AB1398" s="110"/>
      <c r="AC1398" s="110">
        <v>0</v>
      </c>
      <c r="AD1398" s="110">
        <v>7.5500000000000003E-3</v>
      </c>
      <c r="AE1398" s="110"/>
      <c r="AF1398" s="110"/>
      <c r="AG1398" s="110">
        <v>3.7299999999999998E-3</v>
      </c>
    </row>
    <row r="1399" spans="2:33" ht="15">
      <c r="B1399" s="110"/>
      <c r="C1399" s="110"/>
      <c r="D1399" s="110">
        <v>2007</v>
      </c>
      <c r="E1399" s="110">
        <v>3.2250000000000001E-2</v>
      </c>
      <c r="F1399" s="110">
        <v>0.20272999999999999</v>
      </c>
      <c r="G1399" s="110">
        <v>0</v>
      </c>
      <c r="H1399" s="110"/>
      <c r="I1399" s="110">
        <v>0</v>
      </c>
      <c r="J1399" s="110">
        <v>0</v>
      </c>
      <c r="K1399" s="110">
        <v>1.9E-3</v>
      </c>
      <c r="L1399" s="110">
        <v>1.2699999999999999E-2</v>
      </c>
      <c r="M1399" s="110">
        <v>0</v>
      </c>
      <c r="N1399" s="110">
        <v>0</v>
      </c>
      <c r="O1399" s="110">
        <v>0</v>
      </c>
      <c r="P1399" s="110">
        <v>0</v>
      </c>
      <c r="Q1399" s="110">
        <v>5.6600000000000001E-3</v>
      </c>
      <c r="R1399" s="110"/>
      <c r="S1399" s="110">
        <v>8.77E-3</v>
      </c>
      <c r="T1399" s="110">
        <v>0</v>
      </c>
      <c r="U1399" s="110">
        <v>2.7000000000000001E-3</v>
      </c>
      <c r="V1399" s="110">
        <v>0</v>
      </c>
      <c r="W1399" s="110"/>
      <c r="X1399" s="110">
        <v>0</v>
      </c>
      <c r="Y1399" s="110">
        <v>0</v>
      </c>
      <c r="Z1399" s="110">
        <v>2.1100000000000001E-2</v>
      </c>
      <c r="AA1399" s="110">
        <v>4.4799999999999996E-3</v>
      </c>
      <c r="AB1399" s="110">
        <v>0</v>
      </c>
      <c r="AC1399" s="110">
        <v>0</v>
      </c>
      <c r="AD1399" s="110">
        <v>0</v>
      </c>
      <c r="AE1399" s="110">
        <v>0.26096000000000003</v>
      </c>
      <c r="AF1399" s="110">
        <v>0</v>
      </c>
      <c r="AG1399" s="110">
        <v>0</v>
      </c>
    </row>
    <row r="1400" spans="2:33" ht="15">
      <c r="B1400" s="110"/>
      <c r="C1400" s="110"/>
      <c r="D1400" s="110">
        <v>2008</v>
      </c>
      <c r="E1400" s="110">
        <v>5.0500000000000003E-2</v>
      </c>
      <c r="F1400" s="110">
        <v>0.24757000000000001</v>
      </c>
      <c r="G1400" s="110">
        <v>0</v>
      </c>
      <c r="H1400" s="110"/>
      <c r="I1400" s="110">
        <v>0</v>
      </c>
      <c r="J1400" s="110">
        <v>0</v>
      </c>
      <c r="K1400" s="110">
        <v>4.79E-3</v>
      </c>
      <c r="L1400" s="110">
        <v>0</v>
      </c>
      <c r="M1400" s="110">
        <v>0</v>
      </c>
      <c r="N1400" s="110">
        <v>0</v>
      </c>
      <c r="O1400" s="110">
        <v>0</v>
      </c>
      <c r="P1400" s="110">
        <v>0</v>
      </c>
      <c r="Q1400" s="110">
        <v>3.6900000000000001E-3</v>
      </c>
      <c r="R1400" s="110"/>
      <c r="S1400" s="110">
        <v>0</v>
      </c>
      <c r="T1400" s="110">
        <v>0</v>
      </c>
      <c r="U1400" s="110">
        <v>0</v>
      </c>
      <c r="V1400" s="110">
        <v>0</v>
      </c>
      <c r="W1400" s="110"/>
      <c r="X1400" s="110">
        <v>0</v>
      </c>
      <c r="Y1400" s="110">
        <v>0</v>
      </c>
      <c r="Z1400" s="110">
        <v>0</v>
      </c>
      <c r="AA1400" s="110">
        <v>8.9099999999999995E-3</v>
      </c>
      <c r="AB1400" s="110">
        <v>4.7890000000000002E-2</v>
      </c>
      <c r="AC1400" s="110">
        <v>1.04E-2</v>
      </c>
      <c r="AD1400" s="110">
        <v>7.2300000000000003E-3</v>
      </c>
      <c r="AE1400" s="110">
        <v>9.9510000000000001E-2</v>
      </c>
      <c r="AF1400" s="110">
        <v>0</v>
      </c>
      <c r="AG1400" s="110">
        <v>1.82E-3</v>
      </c>
    </row>
    <row r="1401" spans="2:33" ht="15">
      <c r="B1401" s="110"/>
      <c r="C1401" s="110"/>
      <c r="D1401" s="110">
        <v>2009</v>
      </c>
      <c r="E1401" s="110">
        <v>1.9689999999999999E-2</v>
      </c>
      <c r="F1401" s="110">
        <v>0</v>
      </c>
      <c r="G1401" s="110">
        <v>0</v>
      </c>
      <c r="H1401" s="110">
        <v>5.6899999999999997E-3</v>
      </c>
      <c r="I1401" s="110">
        <v>0</v>
      </c>
      <c r="J1401" s="110">
        <v>0</v>
      </c>
      <c r="K1401" s="110">
        <v>9.8999999999999999E-4</v>
      </c>
      <c r="L1401" s="110">
        <v>1.217E-2</v>
      </c>
      <c r="M1401" s="110">
        <v>0</v>
      </c>
      <c r="N1401" s="110">
        <v>5.0979999999999998E-2</v>
      </c>
      <c r="O1401" s="110">
        <v>0</v>
      </c>
      <c r="P1401" s="110">
        <v>0</v>
      </c>
      <c r="Q1401" s="110">
        <v>1.98E-3</v>
      </c>
      <c r="R1401" s="110"/>
      <c r="S1401" s="110">
        <v>0</v>
      </c>
      <c r="T1401" s="110">
        <v>0</v>
      </c>
      <c r="U1401" s="110">
        <v>1.141E-2</v>
      </c>
      <c r="V1401" s="110">
        <v>0</v>
      </c>
      <c r="W1401" s="110">
        <v>0</v>
      </c>
      <c r="X1401" s="110">
        <v>0</v>
      </c>
      <c r="Y1401" s="110">
        <v>0</v>
      </c>
      <c r="Z1401" s="110">
        <v>0</v>
      </c>
      <c r="AA1401" s="110">
        <v>9.58E-3</v>
      </c>
      <c r="AB1401" s="110">
        <v>0</v>
      </c>
      <c r="AC1401" s="110">
        <v>0</v>
      </c>
      <c r="AD1401" s="110">
        <v>6.9800000000000001E-3</v>
      </c>
      <c r="AE1401" s="110">
        <v>0</v>
      </c>
      <c r="AF1401" s="110">
        <v>0</v>
      </c>
      <c r="AG1401" s="110">
        <v>1.75E-3</v>
      </c>
    </row>
    <row r="1402" spans="2:33" ht="15">
      <c r="B1402" s="110"/>
      <c r="C1402" s="110"/>
      <c r="D1402" s="110">
        <v>2010</v>
      </c>
      <c r="E1402" s="110">
        <v>3.8429999999999999E-2</v>
      </c>
      <c r="F1402" s="110">
        <v>0</v>
      </c>
      <c r="G1402" s="110">
        <v>0</v>
      </c>
      <c r="H1402" s="110">
        <v>1.1209999999999999E-2</v>
      </c>
      <c r="I1402" s="110"/>
      <c r="J1402" s="110">
        <v>0</v>
      </c>
      <c r="K1402" s="110">
        <v>5.8100000000000001E-3</v>
      </c>
      <c r="L1402" s="110"/>
      <c r="M1402" s="110">
        <v>0</v>
      </c>
      <c r="N1402" s="110">
        <v>0</v>
      </c>
      <c r="O1402" s="110">
        <v>0</v>
      </c>
      <c r="P1402" s="110">
        <v>0</v>
      </c>
      <c r="Q1402" s="110">
        <v>2.0600000000000002E-3</v>
      </c>
      <c r="R1402" s="110">
        <v>4.1489999999999999E-2</v>
      </c>
      <c r="S1402" s="110">
        <v>0</v>
      </c>
      <c r="T1402" s="110">
        <v>0</v>
      </c>
      <c r="U1402" s="110">
        <v>6.1700000000000001E-3</v>
      </c>
      <c r="V1402" s="110">
        <v>0</v>
      </c>
      <c r="W1402" s="110">
        <v>0</v>
      </c>
      <c r="X1402" s="110">
        <v>0</v>
      </c>
      <c r="Y1402" s="110">
        <v>0</v>
      </c>
      <c r="Z1402" s="110">
        <v>0</v>
      </c>
      <c r="AA1402" s="110">
        <v>4.5599999999999998E-3</v>
      </c>
      <c r="AB1402" s="110">
        <v>0</v>
      </c>
      <c r="AC1402" s="110">
        <v>2.138E-2</v>
      </c>
      <c r="AD1402" s="110">
        <v>7.0699999999999999E-3</v>
      </c>
      <c r="AE1402" s="110">
        <v>0</v>
      </c>
      <c r="AF1402" s="110">
        <v>0</v>
      </c>
      <c r="AG1402" s="110">
        <v>5.7600000000000004E-3</v>
      </c>
    </row>
    <row r="1403" spans="2:33" ht="15">
      <c r="B1403" s="110"/>
      <c r="C1403" s="110"/>
      <c r="D1403" s="110">
        <v>2011</v>
      </c>
      <c r="E1403" s="110">
        <v>1.3140000000000001E-2</v>
      </c>
      <c r="F1403" s="110">
        <v>0</v>
      </c>
      <c r="G1403" s="110">
        <v>0</v>
      </c>
      <c r="H1403" s="110">
        <v>5.5399999999999998E-3</v>
      </c>
      <c r="I1403" s="110">
        <v>0</v>
      </c>
      <c r="J1403" s="110">
        <v>6.2199999999999998E-3</v>
      </c>
      <c r="K1403" s="110">
        <v>7.5900000000000004E-3</v>
      </c>
      <c r="L1403" s="110">
        <v>1.5389999999999999E-2</v>
      </c>
      <c r="M1403" s="110">
        <v>0</v>
      </c>
      <c r="N1403" s="110">
        <v>0</v>
      </c>
      <c r="O1403" s="110">
        <v>0</v>
      </c>
      <c r="P1403" s="110">
        <v>0</v>
      </c>
      <c r="Q1403" s="110">
        <v>7.9699999999999997E-3</v>
      </c>
      <c r="R1403" s="110">
        <v>0</v>
      </c>
      <c r="S1403" s="110">
        <v>0</v>
      </c>
      <c r="T1403" s="110">
        <v>0</v>
      </c>
      <c r="U1403" s="110">
        <v>0</v>
      </c>
      <c r="V1403" s="110">
        <v>0</v>
      </c>
      <c r="W1403" s="110">
        <v>0</v>
      </c>
      <c r="X1403" s="110">
        <v>0</v>
      </c>
      <c r="Y1403" s="110">
        <v>1.341E-2</v>
      </c>
      <c r="Z1403" s="110">
        <v>2.181E-2</v>
      </c>
      <c r="AA1403" s="110">
        <v>4.3899999999999998E-3</v>
      </c>
      <c r="AB1403" s="110">
        <v>0</v>
      </c>
      <c r="AC1403" s="110">
        <v>0</v>
      </c>
      <c r="AD1403" s="110">
        <v>0</v>
      </c>
      <c r="AE1403" s="110">
        <v>0</v>
      </c>
      <c r="AF1403" s="110">
        <v>0</v>
      </c>
      <c r="AG1403" s="110">
        <v>0</v>
      </c>
    </row>
    <row r="1404" spans="2:33" ht="15">
      <c r="B1404" s="110"/>
      <c r="C1404" s="110"/>
      <c r="D1404" s="110">
        <v>2012</v>
      </c>
      <c r="E1404" s="110">
        <v>6.0080000000000001E-2</v>
      </c>
      <c r="F1404" s="110">
        <v>0</v>
      </c>
      <c r="G1404" s="110">
        <v>0</v>
      </c>
      <c r="H1404" s="110">
        <v>1.1010000000000001E-2</v>
      </c>
      <c r="I1404" s="110">
        <v>0.34739999999999999</v>
      </c>
      <c r="J1404" s="110">
        <v>0</v>
      </c>
      <c r="K1404" s="110">
        <v>9.6000000000000002E-4</v>
      </c>
      <c r="L1404" s="110">
        <v>0</v>
      </c>
      <c r="M1404" s="110">
        <v>0</v>
      </c>
      <c r="N1404" s="110">
        <v>0</v>
      </c>
      <c r="O1404" s="110">
        <v>0</v>
      </c>
      <c r="P1404" s="110">
        <v>0</v>
      </c>
      <c r="Q1404" s="110">
        <v>1.9499999999999999E-3</v>
      </c>
      <c r="R1404" s="110">
        <v>7.7679999999999999E-2</v>
      </c>
      <c r="S1404" s="110">
        <v>0</v>
      </c>
      <c r="T1404" s="110">
        <v>0</v>
      </c>
      <c r="U1404" s="110">
        <v>3.15E-3</v>
      </c>
      <c r="V1404" s="110"/>
      <c r="W1404" s="110">
        <v>0</v>
      </c>
      <c r="X1404" s="110">
        <v>0</v>
      </c>
      <c r="Y1404" s="110">
        <v>3.338E-2</v>
      </c>
      <c r="Z1404" s="110">
        <v>2.138E-2</v>
      </c>
      <c r="AA1404" s="110">
        <v>8.9200000000000008E-3</v>
      </c>
      <c r="AB1404" s="110">
        <v>0</v>
      </c>
      <c r="AC1404" s="110">
        <v>9.2200000000000008E-3</v>
      </c>
      <c r="AD1404" s="110">
        <v>0</v>
      </c>
      <c r="AE1404" s="110">
        <v>0</v>
      </c>
      <c r="AF1404" s="110">
        <v>0</v>
      </c>
      <c r="AG1404" s="110">
        <v>0</v>
      </c>
    </row>
    <row r="1405" spans="2:33" ht="15">
      <c r="B1405" s="110"/>
      <c r="C1405" s="110"/>
      <c r="D1405" s="110">
        <v>2013</v>
      </c>
      <c r="E1405" s="110">
        <v>1.3270000000000001E-2</v>
      </c>
      <c r="F1405" s="110">
        <v>0</v>
      </c>
      <c r="G1405" s="110">
        <v>0</v>
      </c>
      <c r="H1405" s="110">
        <v>5.3899999999999998E-3</v>
      </c>
      <c r="I1405" s="110">
        <v>0</v>
      </c>
      <c r="J1405" s="110">
        <v>0</v>
      </c>
      <c r="K1405" s="110">
        <v>3.8700000000000002E-3</v>
      </c>
      <c r="L1405" s="110">
        <v>0</v>
      </c>
      <c r="M1405" s="110">
        <v>0</v>
      </c>
      <c r="N1405" s="110">
        <v>0</v>
      </c>
      <c r="O1405" s="110">
        <v>0</v>
      </c>
      <c r="P1405" s="110">
        <v>0</v>
      </c>
      <c r="Q1405" s="110">
        <v>4.0099999999999997E-3</v>
      </c>
      <c r="R1405" s="110">
        <v>0</v>
      </c>
      <c r="S1405" s="110">
        <v>3.4799999999999998E-2</v>
      </c>
      <c r="T1405" s="110">
        <v>0</v>
      </c>
      <c r="U1405" s="110">
        <v>0</v>
      </c>
      <c r="V1405" s="110">
        <v>0</v>
      </c>
      <c r="W1405" s="110">
        <v>0</v>
      </c>
      <c r="X1405" s="110">
        <v>0</v>
      </c>
      <c r="Y1405" s="110">
        <v>0</v>
      </c>
      <c r="Z1405" s="110">
        <v>0</v>
      </c>
      <c r="AA1405" s="110">
        <v>0</v>
      </c>
      <c r="AB1405" s="110">
        <v>0</v>
      </c>
      <c r="AC1405" s="110">
        <v>0</v>
      </c>
      <c r="AD1405" s="110">
        <v>0</v>
      </c>
      <c r="AE1405" s="110">
        <v>0</v>
      </c>
      <c r="AF1405" s="110">
        <v>0</v>
      </c>
      <c r="AG1405" s="110">
        <v>0</v>
      </c>
    </row>
    <row r="1406" spans="2:33" ht="15">
      <c r="B1406" s="110"/>
      <c r="C1406" s="110"/>
      <c r="D1406" s="110">
        <v>2014</v>
      </c>
      <c r="E1406" s="110">
        <v>0</v>
      </c>
      <c r="F1406" s="110">
        <v>0</v>
      </c>
      <c r="G1406" s="110">
        <v>0</v>
      </c>
      <c r="H1406" s="110">
        <v>0</v>
      </c>
      <c r="I1406" s="110">
        <v>0</v>
      </c>
      <c r="J1406" s="110"/>
      <c r="K1406" s="110">
        <v>9.5E-4</v>
      </c>
      <c r="L1406" s="110"/>
      <c r="M1406" s="110">
        <v>0</v>
      </c>
      <c r="N1406" s="110">
        <v>0</v>
      </c>
      <c r="O1406" s="110">
        <v>0</v>
      </c>
      <c r="P1406" s="110">
        <v>2.0119999999999999E-2</v>
      </c>
      <c r="Q1406" s="110">
        <v>8.1600000000000006E-3</v>
      </c>
      <c r="R1406" s="110">
        <v>0</v>
      </c>
      <c r="S1406" s="110">
        <v>3.9559999999999998E-2</v>
      </c>
      <c r="T1406" s="110">
        <v>0</v>
      </c>
      <c r="U1406" s="110">
        <v>3.0200000000000001E-3</v>
      </c>
      <c r="V1406" s="110"/>
      <c r="W1406" s="110">
        <v>0</v>
      </c>
      <c r="X1406" s="110">
        <v>0</v>
      </c>
      <c r="Y1406" s="110">
        <v>0</v>
      </c>
      <c r="Z1406" s="110">
        <v>0</v>
      </c>
      <c r="AA1406" s="110">
        <v>0</v>
      </c>
      <c r="AB1406" s="110">
        <v>0</v>
      </c>
      <c r="AC1406" s="110">
        <v>0</v>
      </c>
      <c r="AD1406" s="110"/>
      <c r="AE1406" s="110">
        <v>0</v>
      </c>
      <c r="AF1406" s="110">
        <v>0</v>
      </c>
      <c r="AG1406" s="110">
        <v>0</v>
      </c>
    </row>
    <row r="1407" spans="2:33" ht="15">
      <c r="B1407" s="110"/>
      <c r="C1407" s="110"/>
      <c r="D1407" s="110">
        <v>2015</v>
      </c>
      <c r="E1407" s="110">
        <v>1.3089999999999999E-2</v>
      </c>
      <c r="F1407" s="110">
        <v>0</v>
      </c>
      <c r="G1407" s="110">
        <v>0</v>
      </c>
      <c r="H1407" s="110">
        <v>1.5699999999999999E-2</v>
      </c>
      <c r="I1407" s="110">
        <v>0</v>
      </c>
      <c r="J1407" s="110">
        <v>6.3099999999999996E-3</v>
      </c>
      <c r="K1407" s="110">
        <v>1.92E-3</v>
      </c>
      <c r="L1407" s="110">
        <v>0</v>
      </c>
      <c r="M1407" s="110">
        <v>0</v>
      </c>
      <c r="N1407" s="110">
        <v>0</v>
      </c>
      <c r="O1407" s="110">
        <v>0</v>
      </c>
      <c r="P1407" s="110">
        <v>0</v>
      </c>
      <c r="Q1407" s="110">
        <v>2.0200000000000001E-3</v>
      </c>
      <c r="R1407" s="110">
        <v>0</v>
      </c>
      <c r="S1407" s="110">
        <v>0</v>
      </c>
      <c r="T1407" s="110">
        <v>0</v>
      </c>
      <c r="U1407" s="110">
        <v>0</v>
      </c>
      <c r="V1407" s="110">
        <v>0</v>
      </c>
      <c r="W1407" s="110">
        <v>0</v>
      </c>
      <c r="X1407" s="110">
        <v>0</v>
      </c>
      <c r="Y1407" s="110">
        <v>6.4099999999999999E-3</v>
      </c>
      <c r="Z1407" s="110">
        <v>0</v>
      </c>
      <c r="AA1407" s="110">
        <v>4.4400000000000004E-3</v>
      </c>
      <c r="AB1407" s="110">
        <v>0</v>
      </c>
      <c r="AC1407" s="110">
        <v>0</v>
      </c>
      <c r="AD1407" s="110">
        <v>0</v>
      </c>
      <c r="AE1407" s="110">
        <v>0</v>
      </c>
      <c r="AF1407" s="110">
        <v>0</v>
      </c>
      <c r="AG1407" s="110">
        <v>0</v>
      </c>
    </row>
    <row r="1408" spans="2:33" ht="15">
      <c r="B1408" s="110"/>
      <c r="C1408" s="110"/>
      <c r="D1408" s="110">
        <v>2016</v>
      </c>
      <c r="E1408" s="110">
        <v>0</v>
      </c>
      <c r="F1408" s="110">
        <v>0</v>
      </c>
      <c r="G1408" s="110">
        <v>0</v>
      </c>
      <c r="H1408" s="110">
        <v>0</v>
      </c>
      <c r="I1408" s="110">
        <v>0</v>
      </c>
      <c r="J1408" s="110">
        <v>1.8509999999999999E-2</v>
      </c>
      <c r="K1408" s="110">
        <v>2.81E-3</v>
      </c>
      <c r="L1408" s="110">
        <v>0</v>
      </c>
      <c r="M1408" s="110">
        <v>0</v>
      </c>
      <c r="N1408" s="110">
        <v>9.5960000000000004E-2</v>
      </c>
      <c r="O1408" s="110">
        <v>0</v>
      </c>
      <c r="P1408" s="110">
        <v>0</v>
      </c>
      <c r="Q1408" s="110">
        <v>4.2500000000000003E-3</v>
      </c>
      <c r="R1408" s="110">
        <v>9.6129999999999993E-2</v>
      </c>
      <c r="S1408" s="110">
        <v>8.0099999999999998E-3</v>
      </c>
      <c r="T1408" s="110">
        <v>0</v>
      </c>
      <c r="U1408" s="110">
        <v>0</v>
      </c>
      <c r="V1408" s="110">
        <v>0</v>
      </c>
      <c r="W1408" s="110">
        <v>0</v>
      </c>
      <c r="X1408" s="110">
        <v>0</v>
      </c>
      <c r="Y1408" s="110">
        <v>6.3400000000000001E-3</v>
      </c>
      <c r="Z1408" s="110">
        <v>0</v>
      </c>
      <c r="AA1408" s="110">
        <v>0</v>
      </c>
      <c r="AB1408" s="110">
        <v>0</v>
      </c>
      <c r="AC1408" s="110">
        <v>0</v>
      </c>
      <c r="AD1408" s="110">
        <v>6.5500000000000003E-3</v>
      </c>
      <c r="AE1408" s="110">
        <v>0</v>
      </c>
      <c r="AF1408" s="110">
        <v>0</v>
      </c>
      <c r="AG1408" s="110">
        <v>0</v>
      </c>
    </row>
    <row r="1409" spans="2:33" ht="15">
      <c r="B1409" s="110"/>
      <c r="C1409" s="110"/>
      <c r="D1409" s="110">
        <v>2017</v>
      </c>
      <c r="E1409" s="110">
        <v>0</v>
      </c>
      <c r="F1409" s="110">
        <v>0</v>
      </c>
      <c r="G1409" s="110">
        <v>0</v>
      </c>
      <c r="H1409" s="110"/>
      <c r="I1409" s="110">
        <v>0.24410999999999999</v>
      </c>
      <c r="J1409" s="110">
        <v>0</v>
      </c>
      <c r="K1409" s="110">
        <v>1.8600000000000001E-3</v>
      </c>
      <c r="L1409" s="110">
        <v>0</v>
      </c>
      <c r="M1409" s="110">
        <v>0</v>
      </c>
      <c r="N1409" s="110"/>
      <c r="O1409" s="110">
        <v>5.0099999999999997E-3</v>
      </c>
      <c r="P1409" s="110">
        <v>2.0789999999999999E-2</v>
      </c>
      <c r="Q1409" s="110">
        <v>2.0500000000000002E-3</v>
      </c>
      <c r="R1409" s="110">
        <v>0</v>
      </c>
      <c r="S1409" s="110">
        <v>8.6E-3</v>
      </c>
      <c r="T1409" s="110">
        <v>0</v>
      </c>
      <c r="U1409" s="110">
        <v>0</v>
      </c>
      <c r="V1409" s="110">
        <v>0</v>
      </c>
      <c r="W1409" s="110">
        <v>0</v>
      </c>
      <c r="X1409" s="110">
        <v>0</v>
      </c>
      <c r="Y1409" s="110">
        <v>6.2899999999999996E-3</v>
      </c>
      <c r="Z1409" s="110">
        <v>0</v>
      </c>
      <c r="AA1409" s="110">
        <v>0</v>
      </c>
      <c r="AB1409" s="110">
        <v>0</v>
      </c>
      <c r="AC1409" s="110">
        <v>0</v>
      </c>
      <c r="AD1409" s="110">
        <v>6.2300000000000003E-3</v>
      </c>
      <c r="AE1409" s="110">
        <v>0</v>
      </c>
      <c r="AF1409" s="110">
        <v>0</v>
      </c>
      <c r="AG1409" s="110">
        <v>0</v>
      </c>
    </row>
    <row r="1410" spans="2:33" ht="15">
      <c r="B1410" s="110"/>
      <c r="C1410" s="110"/>
      <c r="D1410" s="110">
        <v>2018</v>
      </c>
      <c r="E1410" s="110">
        <v>0</v>
      </c>
      <c r="F1410" s="110">
        <v>0</v>
      </c>
      <c r="G1410" s="110">
        <v>0</v>
      </c>
      <c r="H1410" s="110">
        <v>1.068E-2</v>
      </c>
      <c r="I1410" s="110">
        <v>0.12112000000000001</v>
      </c>
      <c r="J1410" s="110">
        <v>2.2960000000000001E-2</v>
      </c>
      <c r="K1410" s="110">
        <v>1.8400000000000001E-3</v>
      </c>
      <c r="L1410" s="110">
        <v>1.6840000000000001E-2</v>
      </c>
      <c r="M1410" s="110">
        <v>0</v>
      </c>
      <c r="N1410" s="110">
        <v>0</v>
      </c>
      <c r="O1410" s="110">
        <v>5.0000000000000001E-3</v>
      </c>
      <c r="P1410" s="110">
        <v>0</v>
      </c>
      <c r="Q1410" s="110">
        <v>0</v>
      </c>
      <c r="R1410" s="110">
        <v>0</v>
      </c>
      <c r="S1410" s="110">
        <v>8.6199999999999992E-3</v>
      </c>
      <c r="T1410" s="110">
        <v>0</v>
      </c>
      <c r="U1410" s="110">
        <v>1.034E-2</v>
      </c>
      <c r="V1410" s="110">
        <v>0</v>
      </c>
      <c r="W1410" s="110">
        <v>0</v>
      </c>
      <c r="X1410" s="110">
        <v>0</v>
      </c>
      <c r="Y1410" s="110">
        <v>6.1399999999999996E-3</v>
      </c>
      <c r="Z1410" s="110">
        <v>0</v>
      </c>
      <c r="AA1410" s="110">
        <v>0</v>
      </c>
      <c r="AB1410" s="110">
        <v>0</v>
      </c>
      <c r="AC1410" s="110">
        <v>0</v>
      </c>
      <c r="AD1410" s="110">
        <v>0</v>
      </c>
      <c r="AE1410" s="110">
        <v>0</v>
      </c>
      <c r="AF1410" s="110">
        <v>0</v>
      </c>
      <c r="AG1410" s="110">
        <v>0</v>
      </c>
    </row>
    <row r="1411" spans="2:33" ht="15">
      <c r="B1411" s="110"/>
      <c r="C1411" s="110"/>
      <c r="D1411" s="110">
        <v>2019</v>
      </c>
      <c r="E1411" s="110">
        <v>0</v>
      </c>
      <c r="F1411" s="110">
        <v>0</v>
      </c>
      <c r="G1411" s="110">
        <v>0</v>
      </c>
      <c r="H1411" s="110">
        <v>5.2599999999999999E-3</v>
      </c>
      <c r="I1411" s="110">
        <v>0.12659000000000001</v>
      </c>
      <c r="J1411" s="110">
        <v>0</v>
      </c>
      <c r="K1411" s="110">
        <v>1.83E-3</v>
      </c>
      <c r="L1411" s="110">
        <v>0</v>
      </c>
      <c r="M1411" s="110">
        <v>0</v>
      </c>
      <c r="N1411" s="110">
        <v>0</v>
      </c>
      <c r="O1411" s="110">
        <v>0</v>
      </c>
      <c r="P1411" s="110">
        <v>0</v>
      </c>
      <c r="Q1411" s="110">
        <v>0</v>
      </c>
      <c r="R1411" s="110">
        <v>0</v>
      </c>
      <c r="S1411" s="110">
        <v>0</v>
      </c>
      <c r="T1411" s="110">
        <v>0</v>
      </c>
      <c r="U1411" s="110">
        <v>5.1599999999999997E-3</v>
      </c>
      <c r="V1411" s="110"/>
      <c r="W1411" s="110">
        <v>0</v>
      </c>
      <c r="X1411" s="110">
        <v>0</v>
      </c>
      <c r="Y1411" s="110">
        <v>0</v>
      </c>
      <c r="Z1411" s="309">
        <v>1.9693955924926641E-2</v>
      </c>
      <c r="AA1411" s="110">
        <v>0</v>
      </c>
      <c r="AB1411" s="110">
        <v>0</v>
      </c>
      <c r="AC1411" s="110">
        <v>0</v>
      </c>
      <c r="AD1411" s="110">
        <v>0</v>
      </c>
      <c r="AE1411" s="110">
        <v>0</v>
      </c>
      <c r="AF1411" s="110">
        <v>0</v>
      </c>
      <c r="AG1411" s="110">
        <v>1.6900000000000001E-3</v>
      </c>
    </row>
    <row r="1412" spans="2:33" ht="15">
      <c r="B1412" s="110"/>
      <c r="C1412" s="110"/>
      <c r="D1412" s="110">
        <v>2020</v>
      </c>
      <c r="E1412" s="110"/>
      <c r="F1412" s="110"/>
      <c r="G1412" s="110"/>
      <c r="H1412" s="110"/>
      <c r="I1412" s="110"/>
      <c r="J1412" s="110"/>
      <c r="K1412" s="110"/>
      <c r="L1412" s="110"/>
      <c r="M1412" s="110"/>
      <c r="N1412" s="110"/>
      <c r="O1412" s="110"/>
      <c r="P1412" s="110"/>
      <c r="Q1412" s="110"/>
      <c r="R1412" s="110"/>
      <c r="S1412" s="110"/>
      <c r="T1412" s="110"/>
      <c r="U1412" s="110"/>
      <c r="V1412" s="110"/>
      <c r="W1412" s="110"/>
      <c r="X1412" s="110"/>
      <c r="Y1412" s="110"/>
      <c r="Z1412" s="110"/>
      <c r="AA1412" s="110"/>
      <c r="AB1412" s="110"/>
      <c r="AC1412" s="110"/>
      <c r="AD1412" s="110"/>
      <c r="AE1412" s="110"/>
      <c r="AF1412" s="110"/>
      <c r="AG1412" s="110"/>
    </row>
    <row r="1413" spans="2:33" ht="15">
      <c r="B1413" s="109" t="s">
        <v>164</v>
      </c>
      <c r="C1413" s="109" t="s">
        <v>509</v>
      </c>
      <c r="D1413" s="109">
        <v>2006</v>
      </c>
      <c r="E1413" s="109">
        <v>76</v>
      </c>
      <c r="F1413" s="109">
        <v>106</v>
      </c>
      <c r="G1413" s="109">
        <v>92</v>
      </c>
      <c r="H1413" s="109"/>
      <c r="I1413" s="109"/>
      <c r="J1413" s="109">
        <v>89</v>
      </c>
      <c r="K1413" s="109">
        <v>149</v>
      </c>
      <c r="L1413" s="109">
        <v>12</v>
      </c>
      <c r="M1413" s="109"/>
      <c r="N1413" s="109">
        <v>51</v>
      </c>
      <c r="O1413" s="109">
        <v>35</v>
      </c>
      <c r="P1413" s="109">
        <v>13</v>
      </c>
      <c r="Q1413" s="109">
        <v>100</v>
      </c>
      <c r="R1413" s="109"/>
      <c r="S1413" s="109">
        <v>75</v>
      </c>
      <c r="T1413" s="109">
        <v>1</v>
      </c>
      <c r="U1413" s="109">
        <v>75</v>
      </c>
      <c r="V1413" s="109">
        <v>25</v>
      </c>
      <c r="W1413" s="109"/>
      <c r="X1413" s="109">
        <v>33</v>
      </c>
      <c r="Y1413" s="109">
        <v>13</v>
      </c>
      <c r="Z1413" s="109">
        <v>2</v>
      </c>
      <c r="AA1413" s="109">
        <v>230</v>
      </c>
      <c r="AB1413" s="109">
        <v>33</v>
      </c>
      <c r="AC1413" s="109">
        <v>180</v>
      </c>
      <c r="AD1413" s="109">
        <v>16</v>
      </c>
      <c r="AE1413" s="109">
        <v>23</v>
      </c>
      <c r="AF1413" s="109">
        <v>34</v>
      </c>
      <c r="AG1413" s="109">
        <v>25</v>
      </c>
    </row>
    <row r="1414" spans="2:33" ht="15">
      <c r="B1414" s="109"/>
      <c r="C1414" s="109"/>
      <c r="D1414" s="109">
        <v>2007</v>
      </c>
      <c r="E1414" s="109">
        <v>60</v>
      </c>
      <c r="F1414" s="109">
        <v>98</v>
      </c>
      <c r="G1414" s="109">
        <v>33</v>
      </c>
      <c r="H1414" s="109"/>
      <c r="I1414" s="109">
        <v>0</v>
      </c>
      <c r="J1414" s="109">
        <v>101</v>
      </c>
      <c r="K1414" s="109">
        <v>157</v>
      </c>
      <c r="L1414" s="109">
        <v>8</v>
      </c>
      <c r="M1414" s="109">
        <v>19</v>
      </c>
      <c r="N1414" s="109">
        <v>36</v>
      </c>
      <c r="O1414" s="109">
        <v>26</v>
      </c>
      <c r="P1414" s="109">
        <v>3</v>
      </c>
      <c r="Q1414" s="109">
        <v>46</v>
      </c>
      <c r="R1414" s="109"/>
      <c r="S1414" s="109">
        <v>92</v>
      </c>
      <c r="T1414" s="109">
        <v>2</v>
      </c>
      <c r="U1414" s="109">
        <v>40</v>
      </c>
      <c r="V1414" s="109">
        <v>13</v>
      </c>
      <c r="W1414" s="109"/>
      <c r="X1414" s="109">
        <v>17</v>
      </c>
      <c r="Y1414" s="109">
        <v>10</v>
      </c>
      <c r="Z1414" s="109">
        <v>5</v>
      </c>
      <c r="AA1414" s="109">
        <v>276</v>
      </c>
      <c r="AB1414" s="109">
        <v>34</v>
      </c>
      <c r="AC1414" s="109">
        <v>185</v>
      </c>
      <c r="AD1414" s="109">
        <v>14</v>
      </c>
      <c r="AE1414" s="109">
        <v>30</v>
      </c>
      <c r="AF1414" s="109">
        <v>36</v>
      </c>
      <c r="AG1414" s="109">
        <v>31</v>
      </c>
    </row>
    <row r="1415" spans="2:33" ht="15">
      <c r="B1415" s="109"/>
      <c r="C1415" s="109"/>
      <c r="D1415" s="109">
        <v>2008</v>
      </c>
      <c r="E1415" s="109">
        <v>53</v>
      </c>
      <c r="F1415" s="109">
        <v>83</v>
      </c>
      <c r="G1415" s="109">
        <v>38</v>
      </c>
      <c r="H1415" s="109"/>
      <c r="I1415" s="109">
        <v>1</v>
      </c>
      <c r="J1415" s="109">
        <v>139</v>
      </c>
      <c r="K1415" s="109">
        <v>156</v>
      </c>
      <c r="L1415" s="109">
        <v>7</v>
      </c>
      <c r="M1415" s="109">
        <v>5</v>
      </c>
      <c r="N1415" s="109">
        <v>29</v>
      </c>
      <c r="O1415" s="109">
        <v>19</v>
      </c>
      <c r="P1415" s="109">
        <v>6</v>
      </c>
      <c r="Q1415" s="109">
        <v>40</v>
      </c>
      <c r="R1415" s="109"/>
      <c r="S1415" s="109">
        <v>60</v>
      </c>
      <c r="T1415" s="109">
        <v>1</v>
      </c>
      <c r="U1415" s="109">
        <v>38</v>
      </c>
      <c r="V1415" s="109">
        <v>13</v>
      </c>
      <c r="W1415" s="109"/>
      <c r="X1415" s="109">
        <v>31</v>
      </c>
      <c r="Y1415" s="109">
        <v>6</v>
      </c>
      <c r="Z1415" s="109">
        <v>1</v>
      </c>
      <c r="AA1415" s="109">
        <v>277</v>
      </c>
      <c r="AB1415" s="109">
        <v>39</v>
      </c>
      <c r="AC1415" s="109">
        <v>233</v>
      </c>
      <c r="AD1415" s="109">
        <v>6</v>
      </c>
      <c r="AE1415" s="109">
        <v>41</v>
      </c>
      <c r="AF1415" s="109">
        <v>38</v>
      </c>
      <c r="AG1415" s="109">
        <v>21</v>
      </c>
    </row>
    <row r="1416" spans="2:33" ht="15">
      <c r="B1416" s="109"/>
      <c r="C1416" s="109"/>
      <c r="D1416" s="109">
        <v>2009</v>
      </c>
      <c r="E1416" s="109">
        <v>60</v>
      </c>
      <c r="F1416" s="109">
        <v>18</v>
      </c>
      <c r="G1416" s="109">
        <v>22</v>
      </c>
      <c r="H1416" s="109">
        <v>27</v>
      </c>
      <c r="I1416" s="109">
        <v>1</v>
      </c>
      <c r="J1416" s="109">
        <v>92</v>
      </c>
      <c r="K1416" s="109">
        <v>118</v>
      </c>
      <c r="L1416" s="109">
        <v>9</v>
      </c>
      <c r="M1416" s="109">
        <v>7</v>
      </c>
      <c r="N1416" s="109">
        <v>22</v>
      </c>
      <c r="O1416" s="109">
        <v>12</v>
      </c>
      <c r="P1416" s="109">
        <v>10</v>
      </c>
      <c r="Q1416" s="109">
        <v>61</v>
      </c>
      <c r="R1416" s="109"/>
      <c r="S1416" s="109">
        <v>84</v>
      </c>
      <c r="T1416" s="109">
        <v>1</v>
      </c>
      <c r="U1416" s="109">
        <v>71</v>
      </c>
      <c r="V1416" s="109">
        <v>12</v>
      </c>
      <c r="W1416" s="109">
        <v>0</v>
      </c>
      <c r="X1416" s="109">
        <v>12</v>
      </c>
      <c r="Y1416" s="109">
        <v>9</v>
      </c>
      <c r="Z1416" s="109">
        <v>3</v>
      </c>
      <c r="AA1416" s="109">
        <v>199</v>
      </c>
      <c r="AB1416" s="109">
        <v>18</v>
      </c>
      <c r="AC1416" s="109">
        <v>187</v>
      </c>
      <c r="AD1416" s="109">
        <v>15</v>
      </c>
      <c r="AE1416" s="109">
        <v>14</v>
      </c>
      <c r="AF1416" s="109">
        <v>35</v>
      </c>
      <c r="AG1416" s="109">
        <v>15</v>
      </c>
    </row>
    <row r="1417" spans="2:33" ht="15">
      <c r="B1417" s="109"/>
      <c r="C1417" s="109"/>
      <c r="D1417" s="109">
        <v>2010</v>
      </c>
      <c r="E1417" s="109">
        <v>49</v>
      </c>
      <c r="F1417" s="109">
        <v>181</v>
      </c>
      <c r="G1417" s="109">
        <v>22</v>
      </c>
      <c r="H1417" s="109">
        <v>25</v>
      </c>
      <c r="I1417" s="109">
        <v>0</v>
      </c>
      <c r="J1417" s="109">
        <v>107</v>
      </c>
      <c r="K1417" s="109">
        <v>116</v>
      </c>
      <c r="L1417" s="109">
        <v>5</v>
      </c>
      <c r="M1417" s="109">
        <v>14</v>
      </c>
      <c r="N1417" s="109">
        <v>20</v>
      </c>
      <c r="O1417" s="109">
        <v>27</v>
      </c>
      <c r="P1417" s="109">
        <v>8</v>
      </c>
      <c r="Q1417" s="109">
        <v>46</v>
      </c>
      <c r="R1417" s="109">
        <v>23</v>
      </c>
      <c r="S1417" s="109">
        <v>70</v>
      </c>
      <c r="T1417" s="109">
        <v>0</v>
      </c>
      <c r="U1417" s="109">
        <v>31</v>
      </c>
      <c r="V1417" s="109">
        <v>15</v>
      </c>
      <c r="W1417" s="109">
        <v>0</v>
      </c>
      <c r="X1417" s="109">
        <v>15</v>
      </c>
      <c r="Y1417" s="109">
        <v>10</v>
      </c>
      <c r="Z1417" s="109">
        <v>5</v>
      </c>
      <c r="AA1417" s="109">
        <v>187</v>
      </c>
      <c r="AB1417" s="109">
        <v>16</v>
      </c>
      <c r="AC1417" s="109">
        <v>182</v>
      </c>
      <c r="AD1417" s="109">
        <v>25</v>
      </c>
      <c r="AE1417" s="109">
        <v>12</v>
      </c>
      <c r="AF1417" s="109">
        <v>45</v>
      </c>
      <c r="AG1417" s="109">
        <v>23</v>
      </c>
    </row>
    <row r="1418" spans="2:33" ht="15">
      <c r="B1418" s="109"/>
      <c r="C1418" s="109"/>
      <c r="D1418" s="109">
        <v>2011</v>
      </c>
      <c r="E1418" s="109">
        <v>45</v>
      </c>
      <c r="F1418" s="109">
        <v>22</v>
      </c>
      <c r="G1418" s="109">
        <v>42</v>
      </c>
      <c r="H1418" s="109">
        <v>23</v>
      </c>
      <c r="I1418" s="109">
        <v>0</v>
      </c>
      <c r="J1418" s="109">
        <v>74</v>
      </c>
      <c r="K1418" s="109">
        <v>147</v>
      </c>
      <c r="L1418" s="109">
        <v>11</v>
      </c>
      <c r="M1418" s="109">
        <v>7</v>
      </c>
      <c r="N1418" s="109">
        <v>14</v>
      </c>
      <c r="O1418" s="109">
        <v>10</v>
      </c>
      <c r="P1418" s="109">
        <v>8</v>
      </c>
      <c r="Q1418" s="109">
        <v>53</v>
      </c>
      <c r="R1418" s="109">
        <v>20</v>
      </c>
      <c r="S1418" s="109">
        <v>76</v>
      </c>
      <c r="T1418" s="109">
        <v>1</v>
      </c>
      <c r="U1418" s="109">
        <v>34</v>
      </c>
      <c r="V1418" s="109">
        <v>11</v>
      </c>
      <c r="W1418" s="109">
        <v>1</v>
      </c>
      <c r="X1418" s="109">
        <v>21</v>
      </c>
      <c r="Y1418" s="109">
        <v>8</v>
      </c>
      <c r="Z1418" s="109">
        <v>5</v>
      </c>
      <c r="AA1418" s="109">
        <v>209</v>
      </c>
      <c r="AB1418" s="109">
        <v>10</v>
      </c>
      <c r="AC1418" s="109">
        <v>151</v>
      </c>
      <c r="AD1418" s="109">
        <v>15</v>
      </c>
      <c r="AE1418" s="109">
        <v>12</v>
      </c>
      <c r="AF1418" s="109">
        <v>39</v>
      </c>
      <c r="AG1418" s="109">
        <v>9</v>
      </c>
    </row>
    <row r="1419" spans="2:33" ht="15">
      <c r="B1419" s="109"/>
      <c r="C1419" s="109"/>
      <c r="D1419" s="109">
        <v>2012</v>
      </c>
      <c r="E1419" s="109">
        <v>59</v>
      </c>
      <c r="F1419" s="109">
        <v>14</v>
      </c>
      <c r="G1419" s="109">
        <v>32</v>
      </c>
      <c r="H1419" s="109">
        <v>14</v>
      </c>
      <c r="I1419" s="109">
        <v>2</v>
      </c>
      <c r="J1419" s="109">
        <v>66</v>
      </c>
      <c r="K1419" s="109">
        <v>115</v>
      </c>
      <c r="L1419" s="109">
        <v>11</v>
      </c>
      <c r="M1419" s="109">
        <v>7</v>
      </c>
      <c r="N1419" s="109">
        <v>5</v>
      </c>
      <c r="O1419" s="109">
        <v>17</v>
      </c>
      <c r="P1419" s="109">
        <v>8</v>
      </c>
      <c r="Q1419" s="109">
        <v>37</v>
      </c>
      <c r="R1419" s="109">
        <v>36</v>
      </c>
      <c r="S1419" s="109">
        <v>88</v>
      </c>
      <c r="T1419" s="109">
        <v>0</v>
      </c>
      <c r="U1419" s="109">
        <v>39</v>
      </c>
      <c r="V1419" s="109">
        <v>8</v>
      </c>
      <c r="W1419" s="109">
        <v>0</v>
      </c>
      <c r="X1419" s="109">
        <v>8</v>
      </c>
      <c r="Y1419" s="109">
        <v>48</v>
      </c>
      <c r="Z1419" s="109">
        <v>3</v>
      </c>
      <c r="AA1419" s="109">
        <v>184</v>
      </c>
      <c r="AB1419" s="109">
        <v>16</v>
      </c>
      <c r="AC1419" s="109">
        <v>131</v>
      </c>
      <c r="AD1419" s="109">
        <v>18</v>
      </c>
      <c r="AE1419" s="109">
        <v>6</v>
      </c>
      <c r="AF1419" s="109">
        <v>41</v>
      </c>
      <c r="AG1419" s="109">
        <v>19</v>
      </c>
    </row>
    <row r="1420" spans="2:33" ht="15">
      <c r="B1420" s="109"/>
      <c r="C1420" s="109"/>
      <c r="D1420" s="109">
        <v>2013</v>
      </c>
      <c r="E1420" s="109">
        <v>62</v>
      </c>
      <c r="F1420" s="109">
        <v>11</v>
      </c>
      <c r="G1420" s="109">
        <v>21</v>
      </c>
      <c r="H1420" s="109">
        <v>27</v>
      </c>
      <c r="I1420" s="109">
        <v>0</v>
      </c>
      <c r="J1420" s="109">
        <v>52</v>
      </c>
      <c r="K1420" s="109">
        <v>107</v>
      </c>
      <c r="L1420" s="109">
        <v>5</v>
      </c>
      <c r="M1420" s="109">
        <v>3</v>
      </c>
      <c r="N1420" s="109">
        <v>6</v>
      </c>
      <c r="O1420" s="109">
        <v>82</v>
      </c>
      <c r="P1420" s="109">
        <v>3</v>
      </c>
      <c r="Q1420" s="109">
        <v>72</v>
      </c>
      <c r="R1420" s="109">
        <v>19</v>
      </c>
      <c r="S1420" s="109">
        <v>87</v>
      </c>
      <c r="T1420" s="109">
        <v>1</v>
      </c>
      <c r="U1420" s="109">
        <v>33</v>
      </c>
      <c r="V1420" s="109">
        <v>8</v>
      </c>
      <c r="W1420" s="109">
        <v>0</v>
      </c>
      <c r="X1420" s="109">
        <v>10</v>
      </c>
      <c r="Y1420" s="109">
        <v>13</v>
      </c>
      <c r="Z1420" s="109">
        <v>3</v>
      </c>
      <c r="AA1420" s="109">
        <v>101</v>
      </c>
      <c r="AB1420" s="109">
        <v>14</v>
      </c>
      <c r="AC1420" s="109">
        <v>125</v>
      </c>
      <c r="AD1420" s="109">
        <v>17</v>
      </c>
      <c r="AE1420" s="109">
        <v>10</v>
      </c>
      <c r="AF1420" s="109">
        <v>37</v>
      </c>
      <c r="AG1420" s="109">
        <v>12</v>
      </c>
    </row>
    <row r="1421" spans="2:33" ht="15">
      <c r="B1421" s="109"/>
      <c r="C1421" s="109"/>
      <c r="D1421" s="109">
        <v>2014</v>
      </c>
      <c r="E1421" s="109">
        <v>36</v>
      </c>
      <c r="F1421" s="109">
        <v>27</v>
      </c>
      <c r="G1421" s="109">
        <v>45</v>
      </c>
      <c r="H1421" s="109">
        <v>29</v>
      </c>
      <c r="I1421" s="109">
        <v>0</v>
      </c>
      <c r="J1421" s="109"/>
      <c r="K1421" s="109">
        <v>109</v>
      </c>
      <c r="L1421" s="109">
        <v>3</v>
      </c>
      <c r="M1421" s="109">
        <v>7</v>
      </c>
      <c r="N1421" s="109">
        <v>11</v>
      </c>
      <c r="O1421" s="109">
        <v>15</v>
      </c>
      <c r="P1421" s="109">
        <v>8</v>
      </c>
      <c r="Q1421" s="109">
        <v>74</v>
      </c>
      <c r="R1421" s="109">
        <v>15</v>
      </c>
      <c r="S1421" s="109">
        <v>90</v>
      </c>
      <c r="T1421" s="109">
        <v>1</v>
      </c>
      <c r="U1421" s="109">
        <v>41</v>
      </c>
      <c r="V1421" s="109">
        <v>9</v>
      </c>
      <c r="W1421" s="109">
        <v>0</v>
      </c>
      <c r="X1421" s="109">
        <v>7</v>
      </c>
      <c r="Y1421" s="109">
        <v>4</v>
      </c>
      <c r="Z1421" s="109">
        <v>4</v>
      </c>
      <c r="AA1421" s="109">
        <v>95</v>
      </c>
      <c r="AB1421" s="109">
        <v>21</v>
      </c>
      <c r="AC1421" s="109">
        <v>129</v>
      </c>
      <c r="AD1421" s="109">
        <v>9</v>
      </c>
      <c r="AE1421" s="109">
        <v>8</v>
      </c>
      <c r="AF1421" s="109">
        <v>46</v>
      </c>
      <c r="AG1421" s="109">
        <v>9</v>
      </c>
    </row>
    <row r="1422" spans="2:33" ht="15">
      <c r="B1422" s="109"/>
      <c r="C1422" s="109"/>
      <c r="D1422" s="109">
        <v>2015</v>
      </c>
      <c r="E1422" s="109">
        <v>45</v>
      </c>
      <c r="F1422" s="109">
        <v>5</v>
      </c>
      <c r="G1422" s="109">
        <v>24</v>
      </c>
      <c r="H1422" s="109">
        <v>21</v>
      </c>
      <c r="I1422" s="109">
        <v>0</v>
      </c>
      <c r="J1422" s="109">
        <v>53</v>
      </c>
      <c r="K1422" s="109">
        <v>118</v>
      </c>
      <c r="L1422" s="109">
        <v>3</v>
      </c>
      <c r="M1422" s="109">
        <v>4</v>
      </c>
      <c r="N1422" s="109">
        <v>11</v>
      </c>
      <c r="O1422" s="109">
        <v>12</v>
      </c>
      <c r="P1422" s="109">
        <v>7</v>
      </c>
      <c r="Q1422" s="109">
        <v>41</v>
      </c>
      <c r="R1422" s="109">
        <v>20</v>
      </c>
      <c r="S1422" s="109">
        <v>38</v>
      </c>
      <c r="T1422" s="109">
        <v>0</v>
      </c>
      <c r="U1422" s="109">
        <v>37</v>
      </c>
      <c r="V1422" s="109">
        <v>5</v>
      </c>
      <c r="W1422" s="109">
        <v>0</v>
      </c>
      <c r="X1422" s="109">
        <v>17</v>
      </c>
      <c r="Y1422" s="109">
        <v>7</v>
      </c>
      <c r="Z1422" s="109">
        <v>2</v>
      </c>
      <c r="AA1422" s="109">
        <v>93</v>
      </c>
      <c r="AB1422" s="109">
        <v>4</v>
      </c>
      <c r="AC1422" s="109">
        <v>69</v>
      </c>
      <c r="AD1422" s="109">
        <v>12</v>
      </c>
      <c r="AE1422" s="109">
        <v>13</v>
      </c>
      <c r="AF1422" s="109">
        <v>34</v>
      </c>
      <c r="AG1422" s="109">
        <v>10</v>
      </c>
    </row>
    <row r="1423" spans="2:33" ht="15">
      <c r="B1423" s="109"/>
      <c r="C1423" s="109"/>
      <c r="D1423" s="109">
        <v>2016</v>
      </c>
      <c r="E1423" s="109">
        <v>53</v>
      </c>
      <c r="F1423" s="109">
        <v>19</v>
      </c>
      <c r="G1423" s="109">
        <v>32</v>
      </c>
      <c r="H1423" s="109">
        <v>10</v>
      </c>
      <c r="I1423" s="109">
        <v>0</v>
      </c>
      <c r="J1423" s="109">
        <v>55</v>
      </c>
      <c r="K1423" s="109">
        <v>145</v>
      </c>
      <c r="L1423" s="109">
        <v>48</v>
      </c>
      <c r="M1423" s="109">
        <v>6</v>
      </c>
      <c r="N1423" s="109">
        <v>4</v>
      </c>
      <c r="O1423" s="109">
        <v>22</v>
      </c>
      <c r="P1423" s="109">
        <v>3</v>
      </c>
      <c r="Q1423" s="109">
        <v>50</v>
      </c>
      <c r="R1423" s="109">
        <v>13</v>
      </c>
      <c r="S1423" s="109">
        <v>54</v>
      </c>
      <c r="T1423" s="109">
        <v>0</v>
      </c>
      <c r="U1423" s="109">
        <v>42</v>
      </c>
      <c r="V1423" s="109">
        <v>6</v>
      </c>
      <c r="W1423" s="109">
        <v>1</v>
      </c>
      <c r="X1423" s="109">
        <v>3</v>
      </c>
      <c r="Y1423" s="109">
        <v>11</v>
      </c>
      <c r="Z1423" s="109">
        <v>0</v>
      </c>
      <c r="AA1423" s="109">
        <v>92</v>
      </c>
      <c r="AB1423" s="109">
        <v>6</v>
      </c>
      <c r="AC1423" s="109">
        <v>100</v>
      </c>
      <c r="AD1423" s="109">
        <v>11</v>
      </c>
      <c r="AE1423" s="109">
        <v>4</v>
      </c>
      <c r="AF1423" s="109">
        <v>33</v>
      </c>
      <c r="AG1423" s="109">
        <v>12</v>
      </c>
    </row>
    <row r="1424" spans="2:33" ht="15">
      <c r="B1424" s="109"/>
      <c r="C1424" s="109"/>
      <c r="D1424" s="109">
        <v>2017</v>
      </c>
      <c r="E1424" s="109">
        <v>38</v>
      </c>
      <c r="F1424" s="109">
        <v>19</v>
      </c>
      <c r="G1424" s="109">
        <v>28</v>
      </c>
      <c r="H1424" s="109">
        <v>17</v>
      </c>
      <c r="I1424" s="109">
        <v>2</v>
      </c>
      <c r="J1424" s="109">
        <v>58</v>
      </c>
      <c r="K1424" s="109">
        <v>165</v>
      </c>
      <c r="L1424" s="109">
        <v>3</v>
      </c>
      <c r="M1424" s="109">
        <v>4</v>
      </c>
      <c r="N1424" s="109">
        <v>10</v>
      </c>
      <c r="O1424" s="109">
        <v>16</v>
      </c>
      <c r="P1424" s="109">
        <v>11</v>
      </c>
      <c r="Q1424" s="109">
        <v>58</v>
      </c>
      <c r="R1424" s="109">
        <v>11</v>
      </c>
      <c r="S1424" s="109">
        <v>40</v>
      </c>
      <c r="T1424" s="109">
        <v>1</v>
      </c>
      <c r="U1424" s="109">
        <v>37</v>
      </c>
      <c r="V1424" s="109">
        <v>10</v>
      </c>
      <c r="W1424" s="109">
        <v>1</v>
      </c>
      <c r="X1424" s="109">
        <v>8</v>
      </c>
      <c r="Y1424" s="109">
        <v>6</v>
      </c>
      <c r="Z1424" s="109">
        <v>0</v>
      </c>
      <c r="AA1424" s="109">
        <v>87</v>
      </c>
      <c r="AB1424" s="109">
        <v>5</v>
      </c>
      <c r="AC1424" s="109">
        <v>75</v>
      </c>
      <c r="AD1424" s="109">
        <v>12</v>
      </c>
      <c r="AE1424" s="109">
        <v>3</v>
      </c>
      <c r="AF1424" s="109">
        <v>39</v>
      </c>
      <c r="AG1424" s="109">
        <v>9</v>
      </c>
    </row>
    <row r="1425" spans="2:33" ht="15">
      <c r="B1425" s="109"/>
      <c r="C1425" s="109"/>
      <c r="D1425" s="109">
        <v>2018</v>
      </c>
      <c r="E1425" s="109">
        <v>45</v>
      </c>
      <c r="F1425" s="109">
        <v>13</v>
      </c>
      <c r="G1425" s="109">
        <v>29</v>
      </c>
      <c r="H1425" s="109">
        <v>14</v>
      </c>
      <c r="I1425" s="109">
        <v>2</v>
      </c>
      <c r="J1425" s="109">
        <v>54</v>
      </c>
      <c r="K1425" s="109">
        <v>114</v>
      </c>
      <c r="L1425" s="109">
        <v>5</v>
      </c>
      <c r="M1425" s="109">
        <v>12</v>
      </c>
      <c r="N1425" s="109">
        <v>12</v>
      </c>
      <c r="O1425" s="109">
        <v>17</v>
      </c>
      <c r="P1425" s="109">
        <v>6</v>
      </c>
      <c r="Q1425" s="109">
        <v>47</v>
      </c>
      <c r="R1425" s="109">
        <v>6</v>
      </c>
      <c r="S1425" s="109">
        <v>48</v>
      </c>
      <c r="T1425" s="109">
        <v>1</v>
      </c>
      <c r="U1425" s="109">
        <v>85</v>
      </c>
      <c r="V1425" s="109">
        <v>3</v>
      </c>
      <c r="W1425" s="109">
        <v>0</v>
      </c>
      <c r="X1425" s="109">
        <v>8</v>
      </c>
      <c r="Y1425" s="109">
        <v>6</v>
      </c>
      <c r="Z1425" s="109">
        <v>1</v>
      </c>
      <c r="AA1425" s="109">
        <v>83</v>
      </c>
      <c r="AB1425" s="109">
        <v>8</v>
      </c>
      <c r="AC1425" s="109">
        <v>92</v>
      </c>
      <c r="AD1425" s="109">
        <v>4</v>
      </c>
      <c r="AE1425" s="109">
        <v>10</v>
      </c>
      <c r="AF1425" s="109">
        <v>40</v>
      </c>
      <c r="AG1425" s="109">
        <v>10</v>
      </c>
    </row>
    <row r="1426" spans="2:33" ht="15">
      <c r="B1426" s="109"/>
      <c r="C1426" s="109"/>
      <c r="D1426" s="109">
        <v>2019</v>
      </c>
      <c r="E1426" s="109">
        <v>37</v>
      </c>
      <c r="F1426" s="109">
        <v>12</v>
      </c>
      <c r="G1426" s="109">
        <v>20</v>
      </c>
      <c r="H1426" s="109">
        <v>13</v>
      </c>
      <c r="I1426" s="109">
        <v>1</v>
      </c>
      <c r="J1426" s="109">
        <v>50</v>
      </c>
      <c r="K1426" s="109">
        <v>114</v>
      </c>
      <c r="L1426" s="109">
        <v>6</v>
      </c>
      <c r="M1426" s="109">
        <v>3</v>
      </c>
      <c r="N1426" s="109">
        <v>8</v>
      </c>
      <c r="O1426" s="109">
        <v>30</v>
      </c>
      <c r="P1426" s="109">
        <v>5</v>
      </c>
      <c r="Q1426" s="109">
        <v>39</v>
      </c>
      <c r="R1426" s="109">
        <v>13</v>
      </c>
      <c r="S1426" s="109">
        <v>46</v>
      </c>
      <c r="T1426" s="109">
        <v>0</v>
      </c>
      <c r="U1426" s="109">
        <v>19</v>
      </c>
      <c r="V1426" s="109">
        <v>5</v>
      </c>
      <c r="W1426" s="109">
        <v>0</v>
      </c>
      <c r="X1426" s="109">
        <v>6</v>
      </c>
      <c r="Y1426" s="109">
        <v>6</v>
      </c>
      <c r="Z1426" s="109">
        <v>2</v>
      </c>
      <c r="AA1426" s="109">
        <v>48</v>
      </c>
      <c r="AB1426" s="109">
        <v>17</v>
      </c>
      <c r="AC1426" s="109">
        <v>70</v>
      </c>
      <c r="AD1426" s="109">
        <v>8</v>
      </c>
      <c r="AE1426" s="109">
        <v>14</v>
      </c>
      <c r="AF1426" s="109">
        <v>36</v>
      </c>
      <c r="AG1426" s="109">
        <v>5</v>
      </c>
    </row>
    <row r="1427" spans="2:33" ht="15">
      <c r="B1427" s="109"/>
      <c r="C1427" s="109"/>
      <c r="D1427" s="109">
        <v>2020</v>
      </c>
      <c r="E1427" s="109"/>
      <c r="F1427" s="109"/>
      <c r="G1427" s="109"/>
      <c r="H1427" s="109"/>
      <c r="I1427" s="109"/>
      <c r="J1427" s="109"/>
      <c r="K1427" s="109"/>
      <c r="L1427" s="109"/>
      <c r="M1427" s="109"/>
      <c r="N1427" s="109"/>
      <c r="O1427" s="109"/>
      <c r="P1427" s="109"/>
      <c r="Q1427" s="109"/>
      <c r="R1427" s="109"/>
      <c r="S1427" s="109"/>
      <c r="T1427" s="109"/>
      <c r="U1427" s="109"/>
      <c r="V1427" s="109"/>
      <c r="W1427" s="109"/>
      <c r="X1427" s="109"/>
      <c r="Y1427" s="109"/>
      <c r="Z1427" s="109"/>
      <c r="AA1427" s="109"/>
      <c r="AB1427" s="109"/>
      <c r="AC1427" s="109"/>
      <c r="AD1427" s="109"/>
      <c r="AE1427" s="109"/>
      <c r="AF1427" s="109"/>
      <c r="AG1427" s="109"/>
    </row>
    <row r="1428" spans="2:33" ht="15">
      <c r="B1428" s="110" t="s">
        <v>165</v>
      </c>
      <c r="C1428" s="110" t="s">
        <v>510</v>
      </c>
      <c r="D1428" s="110">
        <v>2006</v>
      </c>
      <c r="E1428" s="110">
        <v>5</v>
      </c>
      <c r="F1428" s="110">
        <v>0</v>
      </c>
      <c r="G1428" s="110">
        <v>31</v>
      </c>
      <c r="H1428" s="110"/>
      <c r="I1428" s="110"/>
      <c r="J1428" s="110">
        <v>4</v>
      </c>
      <c r="K1428" s="110">
        <v>10</v>
      </c>
      <c r="L1428" s="110">
        <v>0</v>
      </c>
      <c r="M1428" s="110"/>
      <c r="N1428" s="110">
        <v>5</v>
      </c>
      <c r="O1428" s="110">
        <v>0</v>
      </c>
      <c r="P1428" s="110">
        <v>0</v>
      </c>
      <c r="Q1428" s="110">
        <v>3</v>
      </c>
      <c r="R1428" s="110"/>
      <c r="S1428" s="110">
        <v>2</v>
      </c>
      <c r="T1428" s="110">
        <v>0</v>
      </c>
      <c r="U1428" s="110">
        <v>15</v>
      </c>
      <c r="V1428" s="110">
        <v>0</v>
      </c>
      <c r="W1428" s="110"/>
      <c r="X1428" s="110">
        <v>0</v>
      </c>
      <c r="Y1428" s="110">
        <v>4</v>
      </c>
      <c r="Z1428" s="110">
        <v>0</v>
      </c>
      <c r="AA1428" s="110">
        <v>2</v>
      </c>
      <c r="AB1428" s="110">
        <v>1</v>
      </c>
      <c r="AC1428" s="110">
        <v>0</v>
      </c>
      <c r="AD1428" s="110">
        <v>0</v>
      </c>
      <c r="AE1428" s="110">
        <v>0</v>
      </c>
      <c r="AF1428" s="110">
        <v>0</v>
      </c>
      <c r="AG1428" s="110">
        <v>1</v>
      </c>
    </row>
    <row r="1429" spans="2:33" ht="15">
      <c r="B1429" s="110"/>
      <c r="C1429" s="110"/>
      <c r="D1429" s="110">
        <v>2007</v>
      </c>
      <c r="E1429" s="110">
        <v>4</v>
      </c>
      <c r="F1429" s="110">
        <v>3</v>
      </c>
      <c r="G1429" s="110">
        <v>4</v>
      </c>
      <c r="H1429" s="110"/>
      <c r="I1429" s="110">
        <v>0</v>
      </c>
      <c r="J1429" s="110">
        <v>1</v>
      </c>
      <c r="K1429" s="110">
        <v>8</v>
      </c>
      <c r="L1429" s="110">
        <v>0</v>
      </c>
      <c r="M1429" s="110">
        <v>0</v>
      </c>
      <c r="N1429" s="110">
        <v>2</v>
      </c>
      <c r="O1429" s="110">
        <v>2</v>
      </c>
      <c r="P1429" s="110">
        <v>0</v>
      </c>
      <c r="Q1429" s="110">
        <v>2</v>
      </c>
      <c r="R1429" s="110"/>
      <c r="S1429" s="110">
        <v>4</v>
      </c>
      <c r="T1429" s="110">
        <v>0</v>
      </c>
      <c r="U1429" s="110">
        <v>1</v>
      </c>
      <c r="V1429" s="110">
        <v>0</v>
      </c>
      <c r="W1429" s="110"/>
      <c r="X1429" s="110">
        <v>0</v>
      </c>
      <c r="Y1429" s="110">
        <v>1</v>
      </c>
      <c r="Z1429" s="110">
        <v>0</v>
      </c>
      <c r="AA1429" s="110">
        <v>1</v>
      </c>
      <c r="AB1429" s="110">
        <v>0</v>
      </c>
      <c r="AC1429" s="110">
        <v>0</v>
      </c>
      <c r="AD1429" s="110">
        <v>0</v>
      </c>
      <c r="AE1429" s="110">
        <v>0</v>
      </c>
      <c r="AF1429" s="110">
        <v>0</v>
      </c>
      <c r="AG1429" s="110">
        <v>0</v>
      </c>
    </row>
    <row r="1430" spans="2:33" ht="15">
      <c r="B1430" s="110"/>
      <c r="C1430" s="110"/>
      <c r="D1430" s="110">
        <v>2008</v>
      </c>
      <c r="E1430" s="110">
        <v>0</v>
      </c>
      <c r="F1430" s="112">
        <v>15</v>
      </c>
      <c r="G1430" s="110">
        <v>5</v>
      </c>
      <c r="H1430" s="110"/>
      <c r="I1430" s="110">
        <v>0</v>
      </c>
      <c r="J1430" s="110">
        <v>30</v>
      </c>
      <c r="K1430" s="110">
        <v>28</v>
      </c>
      <c r="L1430" s="110">
        <v>0</v>
      </c>
      <c r="M1430" s="110">
        <v>0</v>
      </c>
      <c r="N1430" s="110">
        <v>0</v>
      </c>
      <c r="O1430" s="110">
        <v>0</v>
      </c>
      <c r="P1430" s="110">
        <v>2</v>
      </c>
      <c r="Q1430" s="110">
        <v>2</v>
      </c>
      <c r="R1430" s="110"/>
      <c r="S1430" s="110">
        <v>3</v>
      </c>
      <c r="T1430" s="110">
        <v>0</v>
      </c>
      <c r="U1430" s="110">
        <v>0</v>
      </c>
      <c r="V1430" s="110">
        <v>0</v>
      </c>
      <c r="W1430" s="110"/>
      <c r="X1430" s="110">
        <v>0</v>
      </c>
      <c r="Y1430" s="110">
        <v>0</v>
      </c>
      <c r="Z1430" s="110">
        <v>0</v>
      </c>
      <c r="AA1430" s="110">
        <v>6</v>
      </c>
      <c r="AB1430" s="110">
        <v>0</v>
      </c>
      <c r="AC1430" s="110">
        <v>0</v>
      </c>
      <c r="AD1430" s="110">
        <v>0</v>
      </c>
      <c r="AE1430" s="110">
        <v>7</v>
      </c>
      <c r="AF1430" s="110">
        <v>1</v>
      </c>
      <c r="AG1430" s="110">
        <v>0</v>
      </c>
    </row>
    <row r="1431" spans="2:33" ht="15">
      <c r="B1431" s="110"/>
      <c r="C1431" s="110"/>
      <c r="D1431" s="110">
        <v>2009</v>
      </c>
      <c r="E1431" s="110">
        <v>5</v>
      </c>
      <c r="F1431" s="110">
        <v>0</v>
      </c>
      <c r="G1431" s="110">
        <v>4</v>
      </c>
      <c r="H1431" s="110">
        <v>2</v>
      </c>
      <c r="I1431" s="110">
        <v>0</v>
      </c>
      <c r="J1431" s="110">
        <v>1</v>
      </c>
      <c r="K1431" s="110">
        <v>9</v>
      </c>
      <c r="L1431" s="110">
        <v>0</v>
      </c>
      <c r="M1431" s="110">
        <v>0</v>
      </c>
      <c r="N1431" s="110">
        <v>0</v>
      </c>
      <c r="O1431" s="110">
        <v>1</v>
      </c>
      <c r="P1431" s="110">
        <v>0</v>
      </c>
      <c r="Q1431" s="110">
        <v>3</v>
      </c>
      <c r="R1431" s="110"/>
      <c r="S1431" s="110">
        <v>0</v>
      </c>
      <c r="T1431" s="110">
        <v>0</v>
      </c>
      <c r="U1431" s="110">
        <v>18</v>
      </c>
      <c r="V1431" s="110">
        <v>0</v>
      </c>
      <c r="W1431" s="110">
        <v>0</v>
      </c>
      <c r="X1431" s="110">
        <v>0</v>
      </c>
      <c r="Y1431" s="110">
        <v>1</v>
      </c>
      <c r="Z1431" s="110">
        <v>0</v>
      </c>
      <c r="AA1431" s="110">
        <v>1</v>
      </c>
      <c r="AB1431" s="110">
        <v>0</v>
      </c>
      <c r="AC1431" s="110">
        <v>3</v>
      </c>
      <c r="AD1431" s="110">
        <v>0</v>
      </c>
      <c r="AE1431" s="110">
        <v>2</v>
      </c>
      <c r="AF1431" s="110">
        <v>0</v>
      </c>
      <c r="AG1431" s="110">
        <v>0</v>
      </c>
    </row>
    <row r="1432" spans="2:33" ht="15">
      <c r="B1432" s="110"/>
      <c r="C1432" s="110"/>
      <c r="D1432" s="110">
        <v>2010</v>
      </c>
      <c r="E1432" s="110">
        <v>3</v>
      </c>
      <c r="F1432" s="110">
        <v>171</v>
      </c>
      <c r="G1432" s="110">
        <v>0</v>
      </c>
      <c r="H1432" s="110">
        <v>0</v>
      </c>
      <c r="I1432" s="110">
        <v>0</v>
      </c>
      <c r="J1432" s="110">
        <v>1</v>
      </c>
      <c r="K1432" s="110">
        <v>4</v>
      </c>
      <c r="L1432" s="110">
        <v>0</v>
      </c>
      <c r="M1432" s="110">
        <v>0</v>
      </c>
      <c r="N1432" s="110">
        <v>2</v>
      </c>
      <c r="O1432" s="110">
        <v>1</v>
      </c>
      <c r="P1432" s="110">
        <v>0</v>
      </c>
      <c r="Q1432" s="110">
        <v>1</v>
      </c>
      <c r="R1432" s="110">
        <v>0</v>
      </c>
      <c r="S1432" s="110">
        <v>1</v>
      </c>
      <c r="T1432" s="110">
        <v>0</v>
      </c>
      <c r="U1432" s="110">
        <v>1</v>
      </c>
      <c r="V1432" s="110">
        <v>0</v>
      </c>
      <c r="W1432" s="110">
        <v>0</v>
      </c>
      <c r="X1432" s="110">
        <v>0</v>
      </c>
      <c r="Y1432" s="110">
        <v>0</v>
      </c>
      <c r="Z1432" s="110">
        <v>4</v>
      </c>
      <c r="AA1432" s="110">
        <v>13</v>
      </c>
      <c r="AB1432" s="110">
        <v>0</v>
      </c>
      <c r="AC1432" s="110">
        <v>14</v>
      </c>
      <c r="AD1432" s="110">
        <v>9</v>
      </c>
      <c r="AE1432" s="110">
        <v>0</v>
      </c>
      <c r="AF1432" s="110">
        <v>15</v>
      </c>
      <c r="AG1432" s="110">
        <v>0</v>
      </c>
    </row>
    <row r="1433" spans="2:33" ht="15">
      <c r="B1433" s="110"/>
      <c r="C1433" s="110"/>
      <c r="D1433" s="110">
        <v>2011</v>
      </c>
      <c r="E1433" s="110">
        <v>0</v>
      </c>
      <c r="F1433" s="110">
        <v>0</v>
      </c>
      <c r="G1433" s="110">
        <v>0</v>
      </c>
      <c r="H1433" s="110">
        <v>1</v>
      </c>
      <c r="I1433" s="110">
        <v>0</v>
      </c>
      <c r="J1433" s="110">
        <v>4</v>
      </c>
      <c r="K1433" s="110">
        <v>26</v>
      </c>
      <c r="L1433" s="110">
        <v>0</v>
      </c>
      <c r="M1433" s="110">
        <v>0</v>
      </c>
      <c r="N1433" s="110">
        <v>0</v>
      </c>
      <c r="O1433" s="110">
        <v>0</v>
      </c>
      <c r="P1433" s="110">
        <v>0</v>
      </c>
      <c r="Q1433" s="110">
        <v>1</v>
      </c>
      <c r="R1433" s="110">
        <v>0</v>
      </c>
      <c r="S1433" s="110">
        <v>0</v>
      </c>
      <c r="T1433" s="110">
        <v>0</v>
      </c>
      <c r="U1433" s="110">
        <v>0</v>
      </c>
      <c r="V1433" s="110">
        <v>0</v>
      </c>
      <c r="W1433" s="110">
        <v>0</v>
      </c>
      <c r="X1433" s="110">
        <v>0</v>
      </c>
      <c r="Y1433" s="110">
        <v>0</v>
      </c>
      <c r="Z1433" s="110">
        <v>0</v>
      </c>
      <c r="AA1433" s="110">
        <v>6</v>
      </c>
      <c r="AB1433" s="110">
        <v>0</v>
      </c>
      <c r="AC1433" s="110">
        <v>1</v>
      </c>
      <c r="AD1433" s="110">
        <v>1</v>
      </c>
      <c r="AE1433" s="110">
        <v>6</v>
      </c>
      <c r="AF1433" s="110">
        <v>0</v>
      </c>
      <c r="AG1433" s="110">
        <v>0</v>
      </c>
    </row>
    <row r="1434" spans="2:33" ht="15">
      <c r="B1434" s="110"/>
      <c r="C1434" s="110"/>
      <c r="D1434" s="110">
        <v>2012</v>
      </c>
      <c r="E1434" s="110">
        <v>0</v>
      </c>
      <c r="F1434" s="110">
        <v>1</v>
      </c>
      <c r="G1434" s="110">
        <v>3</v>
      </c>
      <c r="H1434" s="110">
        <v>1</v>
      </c>
      <c r="I1434" s="110">
        <v>0</v>
      </c>
      <c r="J1434" s="110">
        <v>0</v>
      </c>
      <c r="K1434" s="110">
        <v>6</v>
      </c>
      <c r="L1434" s="110">
        <v>0</v>
      </c>
      <c r="M1434" s="110">
        <v>0</v>
      </c>
      <c r="N1434" s="110">
        <v>1</v>
      </c>
      <c r="O1434" s="110">
        <v>3</v>
      </c>
      <c r="P1434" s="110">
        <v>0</v>
      </c>
      <c r="Q1434" s="110">
        <v>4</v>
      </c>
      <c r="R1434" s="110">
        <v>3</v>
      </c>
      <c r="S1434" s="110">
        <v>0</v>
      </c>
      <c r="T1434" s="110">
        <v>0</v>
      </c>
      <c r="U1434" s="110">
        <v>0</v>
      </c>
      <c r="V1434" s="110">
        <v>0</v>
      </c>
      <c r="W1434" s="110">
        <v>0</v>
      </c>
      <c r="X1434" s="110">
        <v>0</v>
      </c>
      <c r="Y1434" s="110">
        <v>29</v>
      </c>
      <c r="Z1434" s="110">
        <v>0</v>
      </c>
      <c r="AA1434" s="110">
        <v>61</v>
      </c>
      <c r="AB1434" s="110">
        <v>2</v>
      </c>
      <c r="AC1434" s="110">
        <v>0</v>
      </c>
      <c r="AD1434" s="110">
        <v>0</v>
      </c>
      <c r="AE1434" s="110">
        <v>0</v>
      </c>
      <c r="AF1434" s="110">
        <v>7</v>
      </c>
      <c r="AG1434" s="110">
        <v>0</v>
      </c>
    </row>
    <row r="1435" spans="2:33" ht="15">
      <c r="B1435" s="110"/>
      <c r="C1435" s="110"/>
      <c r="D1435" s="110">
        <v>2013</v>
      </c>
      <c r="E1435" s="110">
        <v>11</v>
      </c>
      <c r="F1435" s="110">
        <v>0</v>
      </c>
      <c r="G1435" s="110">
        <v>0</v>
      </c>
      <c r="H1435" s="110">
        <v>11</v>
      </c>
      <c r="I1435" s="110">
        <v>0</v>
      </c>
      <c r="J1435" s="110">
        <v>0</v>
      </c>
      <c r="K1435" s="110">
        <v>2</v>
      </c>
      <c r="L1435" s="110">
        <v>0</v>
      </c>
      <c r="M1435" s="110">
        <v>0</v>
      </c>
      <c r="N1435" s="110">
        <v>1</v>
      </c>
      <c r="O1435" s="110">
        <v>3</v>
      </c>
      <c r="P1435" s="110">
        <v>0</v>
      </c>
      <c r="Q1435" s="110">
        <v>0</v>
      </c>
      <c r="R1435" s="110">
        <v>0</v>
      </c>
      <c r="S1435" s="110">
        <v>0</v>
      </c>
      <c r="T1435" s="110">
        <v>0</v>
      </c>
      <c r="U1435" s="110">
        <v>0</v>
      </c>
      <c r="V1435" s="110">
        <v>0</v>
      </c>
      <c r="W1435" s="110">
        <v>0</v>
      </c>
      <c r="X1435" s="110">
        <v>0</v>
      </c>
      <c r="Y1435" s="110">
        <v>0</v>
      </c>
      <c r="Z1435" s="110">
        <v>0</v>
      </c>
      <c r="AA1435" s="110">
        <v>1</v>
      </c>
      <c r="AB1435" s="110">
        <v>0</v>
      </c>
      <c r="AC1435" s="110">
        <v>13</v>
      </c>
      <c r="AD1435" s="110">
        <v>0</v>
      </c>
      <c r="AE1435" s="110">
        <v>0</v>
      </c>
      <c r="AF1435" s="110">
        <v>0</v>
      </c>
      <c r="AG1435" s="110">
        <v>1</v>
      </c>
    </row>
    <row r="1436" spans="2:33" ht="15">
      <c r="B1436" s="110"/>
      <c r="C1436" s="110"/>
      <c r="D1436" s="110">
        <v>2014</v>
      </c>
      <c r="E1436" s="110">
        <v>0</v>
      </c>
      <c r="F1436" s="110">
        <v>1</v>
      </c>
      <c r="G1436" s="110">
        <v>0</v>
      </c>
      <c r="H1436" s="110">
        <v>0</v>
      </c>
      <c r="I1436" s="110">
        <v>0</v>
      </c>
      <c r="J1436" s="110"/>
      <c r="K1436" s="110">
        <v>8</v>
      </c>
      <c r="L1436" s="110">
        <v>0</v>
      </c>
      <c r="M1436" s="110">
        <v>0</v>
      </c>
      <c r="N1436" s="110">
        <v>0</v>
      </c>
      <c r="O1436" s="110">
        <v>2</v>
      </c>
      <c r="P1436" s="110">
        <v>0</v>
      </c>
      <c r="Q1436" s="110">
        <v>5</v>
      </c>
      <c r="R1436" s="110">
        <v>1</v>
      </c>
      <c r="S1436" s="110">
        <v>0</v>
      </c>
      <c r="T1436" s="110">
        <v>0</v>
      </c>
      <c r="U1436" s="110">
        <v>1</v>
      </c>
      <c r="V1436" s="110">
        <v>0</v>
      </c>
      <c r="W1436" s="110">
        <v>0</v>
      </c>
      <c r="X1436" s="110">
        <v>0</v>
      </c>
      <c r="Y1436" s="110">
        <v>0</v>
      </c>
      <c r="Z1436" s="110">
        <v>0</v>
      </c>
      <c r="AA1436" s="110">
        <v>3</v>
      </c>
      <c r="AB1436" s="110">
        <v>0</v>
      </c>
      <c r="AC1436" s="110">
        <v>1</v>
      </c>
      <c r="AD1436" s="110">
        <v>0</v>
      </c>
      <c r="AE1436" s="110">
        <v>1</v>
      </c>
      <c r="AF1436" s="110">
        <v>0</v>
      </c>
      <c r="AG1436" s="110">
        <v>0</v>
      </c>
    </row>
    <row r="1437" spans="2:33" ht="15">
      <c r="B1437" s="110"/>
      <c r="C1437" s="110"/>
      <c r="D1437" s="110">
        <v>2015</v>
      </c>
      <c r="E1437" s="110">
        <v>4</v>
      </c>
      <c r="F1437" s="110">
        <v>0</v>
      </c>
      <c r="G1437" s="110">
        <v>2</v>
      </c>
      <c r="H1437" s="110">
        <v>2</v>
      </c>
      <c r="I1437" s="110">
        <v>0</v>
      </c>
      <c r="J1437" s="110">
        <v>3</v>
      </c>
      <c r="K1437" s="110">
        <v>2</v>
      </c>
      <c r="L1437" s="110">
        <v>0</v>
      </c>
      <c r="M1437" s="110">
        <v>0</v>
      </c>
      <c r="N1437" s="110">
        <v>2</v>
      </c>
      <c r="O1437" s="110">
        <v>0</v>
      </c>
      <c r="P1437" s="110">
        <v>0</v>
      </c>
      <c r="Q1437" s="110">
        <v>0</v>
      </c>
      <c r="R1437" s="110">
        <v>0</v>
      </c>
      <c r="S1437" s="110">
        <v>3</v>
      </c>
      <c r="T1437" s="110">
        <v>0</v>
      </c>
      <c r="U1437" s="110">
        <v>0</v>
      </c>
      <c r="V1437" s="110">
        <v>0</v>
      </c>
      <c r="W1437" s="110">
        <v>0</v>
      </c>
      <c r="X1437" s="110">
        <v>0</v>
      </c>
      <c r="Y1437" s="110">
        <v>1</v>
      </c>
      <c r="Z1437" s="110">
        <v>0</v>
      </c>
      <c r="AA1437" s="110">
        <v>2</v>
      </c>
      <c r="AB1437" s="110">
        <v>0</v>
      </c>
      <c r="AC1437" s="110">
        <v>4</v>
      </c>
      <c r="AD1437" s="110">
        <v>0</v>
      </c>
      <c r="AE1437" s="110">
        <v>1</v>
      </c>
      <c r="AF1437" s="110">
        <v>0</v>
      </c>
      <c r="AG1437" s="110">
        <v>0</v>
      </c>
    </row>
    <row r="1438" spans="2:33" ht="15">
      <c r="B1438" s="110"/>
      <c r="C1438" s="110"/>
      <c r="D1438" s="110">
        <v>2016</v>
      </c>
      <c r="E1438" s="110">
        <v>5</v>
      </c>
      <c r="F1438" s="110">
        <v>10</v>
      </c>
      <c r="G1438" s="110">
        <v>0</v>
      </c>
      <c r="H1438" s="110">
        <v>0</v>
      </c>
      <c r="I1438" s="110">
        <v>0</v>
      </c>
      <c r="J1438" s="110">
        <v>8</v>
      </c>
      <c r="K1438" s="110">
        <v>28</v>
      </c>
      <c r="L1438" s="110">
        <v>32</v>
      </c>
      <c r="M1438" s="110">
        <v>0</v>
      </c>
      <c r="N1438" s="110">
        <v>0</v>
      </c>
      <c r="O1438" s="110">
        <v>0</v>
      </c>
      <c r="P1438" s="110">
        <v>1</v>
      </c>
      <c r="Q1438" s="110">
        <v>1</v>
      </c>
      <c r="R1438" s="110">
        <v>0</v>
      </c>
      <c r="S1438" s="110">
        <v>2</v>
      </c>
      <c r="T1438" s="110">
        <v>0</v>
      </c>
      <c r="U1438" s="110">
        <v>15</v>
      </c>
      <c r="V1438" s="110">
        <v>0</v>
      </c>
      <c r="W1438" s="110">
        <v>0</v>
      </c>
      <c r="X1438" s="110">
        <v>0</v>
      </c>
      <c r="Y1438" s="110">
        <v>2</v>
      </c>
      <c r="Z1438" s="110">
        <v>0</v>
      </c>
      <c r="AA1438" s="110">
        <v>2</v>
      </c>
      <c r="AB1438" s="110">
        <v>1</v>
      </c>
      <c r="AC1438" s="110">
        <v>0</v>
      </c>
      <c r="AD1438" s="110">
        <v>0</v>
      </c>
      <c r="AE1438" s="110">
        <v>0</v>
      </c>
      <c r="AF1438" s="110">
        <v>1</v>
      </c>
      <c r="AG1438" s="110">
        <v>1</v>
      </c>
    </row>
    <row r="1439" spans="2:33" ht="15">
      <c r="B1439" s="110"/>
      <c r="C1439" s="110"/>
      <c r="D1439" s="110">
        <v>2017</v>
      </c>
      <c r="E1439" s="110">
        <v>6</v>
      </c>
      <c r="F1439" s="110">
        <v>1</v>
      </c>
      <c r="G1439" s="110">
        <v>0</v>
      </c>
      <c r="H1439" s="110">
        <v>0</v>
      </c>
      <c r="I1439" s="110">
        <v>0</v>
      </c>
      <c r="J1439" s="110">
        <v>4</v>
      </c>
      <c r="K1439" s="110">
        <v>40</v>
      </c>
      <c r="L1439" s="110">
        <v>0</v>
      </c>
      <c r="M1439" s="110">
        <v>0</v>
      </c>
      <c r="N1439" s="110">
        <v>0</v>
      </c>
      <c r="O1439" s="110">
        <v>5</v>
      </c>
      <c r="P1439" s="110">
        <v>0</v>
      </c>
      <c r="Q1439" s="110">
        <v>0</v>
      </c>
      <c r="R1439" s="110">
        <v>0</v>
      </c>
      <c r="S1439" s="110">
        <v>0</v>
      </c>
      <c r="T1439" s="110">
        <v>0</v>
      </c>
      <c r="U1439" s="110">
        <v>2</v>
      </c>
      <c r="V1439" s="110">
        <v>0</v>
      </c>
      <c r="W1439" s="110">
        <v>1</v>
      </c>
      <c r="X1439" s="110">
        <v>0</v>
      </c>
      <c r="Y1439" s="110">
        <v>0</v>
      </c>
      <c r="Z1439" s="110">
        <v>0</v>
      </c>
      <c r="AA1439" s="110">
        <v>13</v>
      </c>
      <c r="AB1439" s="110">
        <v>0</v>
      </c>
      <c r="AC1439" s="110">
        <v>0</v>
      </c>
      <c r="AD1439" s="110">
        <v>1</v>
      </c>
      <c r="AE1439" s="110">
        <v>0</v>
      </c>
      <c r="AF1439" s="110">
        <v>2</v>
      </c>
      <c r="AG1439" s="110">
        <v>0</v>
      </c>
    </row>
    <row r="1440" spans="2:33" ht="15">
      <c r="B1440" s="110"/>
      <c r="C1440" s="110"/>
      <c r="D1440" s="110">
        <v>2018</v>
      </c>
      <c r="E1440" s="110">
        <v>8</v>
      </c>
      <c r="F1440" s="110">
        <v>0</v>
      </c>
      <c r="G1440" s="110">
        <v>3</v>
      </c>
      <c r="H1440" s="110">
        <v>1</v>
      </c>
      <c r="I1440" s="110">
        <v>0</v>
      </c>
      <c r="J1440" s="110">
        <v>2</v>
      </c>
      <c r="K1440" s="110">
        <v>3</v>
      </c>
      <c r="L1440" s="110">
        <v>0</v>
      </c>
      <c r="M1440" s="110">
        <v>0</v>
      </c>
      <c r="N1440" s="110">
        <v>1</v>
      </c>
      <c r="O1440" s="110">
        <v>5</v>
      </c>
      <c r="P1440" s="110">
        <v>0</v>
      </c>
      <c r="Q1440" s="110">
        <v>7</v>
      </c>
      <c r="R1440" s="110">
        <v>0</v>
      </c>
      <c r="S1440" s="110">
        <v>0</v>
      </c>
      <c r="T1440" s="110">
        <v>0</v>
      </c>
      <c r="U1440" s="110">
        <v>3</v>
      </c>
      <c r="V1440" s="110">
        <v>0</v>
      </c>
      <c r="W1440" s="110">
        <v>0</v>
      </c>
      <c r="X1440" s="110">
        <v>0</v>
      </c>
      <c r="Y1440" s="110">
        <v>0</v>
      </c>
      <c r="Z1440" s="110">
        <v>0</v>
      </c>
      <c r="AA1440" s="110">
        <v>1</v>
      </c>
      <c r="AB1440" s="110">
        <v>0</v>
      </c>
      <c r="AC1440" s="110">
        <v>0</v>
      </c>
      <c r="AD1440" s="110">
        <v>0</v>
      </c>
      <c r="AE1440" s="110">
        <v>0</v>
      </c>
      <c r="AF1440" s="110">
        <v>3</v>
      </c>
      <c r="AG1440" s="110">
        <v>1</v>
      </c>
    </row>
    <row r="1441" spans="2:33" ht="15">
      <c r="B1441" s="110"/>
      <c r="C1441" s="110"/>
      <c r="D1441" s="110">
        <v>2019</v>
      </c>
      <c r="E1441" s="110">
        <v>0</v>
      </c>
      <c r="F1441" s="110">
        <v>0</v>
      </c>
      <c r="G1441" s="110">
        <v>1</v>
      </c>
      <c r="H1441" s="110">
        <v>0</v>
      </c>
      <c r="I1441" s="110">
        <v>0</v>
      </c>
      <c r="J1441" s="110">
        <v>2</v>
      </c>
      <c r="K1441" s="110">
        <v>8</v>
      </c>
      <c r="L1441" s="110">
        <v>4</v>
      </c>
      <c r="M1441" s="110">
        <v>0</v>
      </c>
      <c r="N1441" s="110">
        <v>0</v>
      </c>
      <c r="O1441" s="110">
        <v>19</v>
      </c>
      <c r="P1441" s="110">
        <v>0</v>
      </c>
      <c r="Q1441" s="110">
        <v>0</v>
      </c>
      <c r="R1441" s="110">
        <v>0</v>
      </c>
      <c r="S1441" s="110">
        <v>1</v>
      </c>
      <c r="T1441" s="110">
        <v>0</v>
      </c>
      <c r="U1441" s="110">
        <v>0</v>
      </c>
      <c r="V1441" s="110">
        <v>0</v>
      </c>
      <c r="W1441" s="110">
        <v>0</v>
      </c>
      <c r="X1441" s="110">
        <v>0</v>
      </c>
      <c r="Y1441" s="110">
        <v>0</v>
      </c>
      <c r="Z1441" s="110">
        <v>0</v>
      </c>
      <c r="AA1441" s="110">
        <v>0</v>
      </c>
      <c r="AB1441" s="110">
        <v>0</v>
      </c>
      <c r="AC1441" s="110">
        <v>10</v>
      </c>
      <c r="AD1441" s="110">
        <v>0</v>
      </c>
      <c r="AE1441" s="110">
        <v>0</v>
      </c>
      <c r="AF1441" s="110">
        <v>0</v>
      </c>
      <c r="AG1441" s="110">
        <v>0</v>
      </c>
    </row>
    <row r="1442" spans="2:33" ht="15">
      <c r="B1442" s="110"/>
      <c r="C1442" s="110"/>
      <c r="D1442" s="110">
        <v>2020</v>
      </c>
      <c r="E1442" s="110"/>
      <c r="F1442" s="110"/>
      <c r="G1442" s="110"/>
      <c r="H1442" s="110"/>
      <c r="I1442" s="110"/>
      <c r="J1442" s="110"/>
      <c r="K1442" s="110"/>
      <c r="L1442" s="110"/>
      <c r="M1442" s="110"/>
      <c r="N1442" s="110"/>
      <c r="O1442" s="110"/>
      <c r="P1442" s="110"/>
      <c r="Q1442" s="110"/>
      <c r="R1442" s="110"/>
      <c r="S1442" s="110"/>
      <c r="T1442" s="110"/>
      <c r="U1442" s="110"/>
      <c r="V1442" s="110"/>
      <c r="W1442" s="110"/>
      <c r="X1442" s="110"/>
      <c r="Y1442" s="110"/>
      <c r="Z1442" s="110"/>
      <c r="AA1442" s="110"/>
      <c r="AB1442" s="110"/>
      <c r="AC1442" s="110"/>
      <c r="AD1442" s="110"/>
      <c r="AE1442" s="110"/>
      <c r="AF1442" s="110"/>
      <c r="AG1442" s="110"/>
    </row>
    <row r="1443" spans="2:33" ht="15">
      <c r="B1443" s="109" t="s">
        <v>269</v>
      </c>
      <c r="C1443" s="109" t="s">
        <v>511</v>
      </c>
      <c r="D1443" s="109">
        <v>2006</v>
      </c>
      <c r="E1443" s="109"/>
      <c r="F1443" s="109"/>
      <c r="G1443" s="109"/>
      <c r="H1443" s="109"/>
      <c r="I1443" s="109"/>
      <c r="J1443" s="109"/>
      <c r="K1443" s="109"/>
      <c r="L1443" s="109"/>
      <c r="M1443" s="109"/>
      <c r="N1443" s="109"/>
      <c r="O1443" s="109"/>
      <c r="P1443" s="109"/>
      <c r="Q1443" s="109"/>
      <c r="R1443" s="109"/>
      <c r="S1443" s="109"/>
      <c r="T1443" s="109"/>
      <c r="U1443" s="109"/>
      <c r="V1443" s="109"/>
      <c r="W1443" s="109"/>
      <c r="X1443" s="109"/>
      <c r="Y1443" s="109"/>
      <c r="Z1443" s="109"/>
      <c r="AA1443" s="109"/>
      <c r="AB1443" s="109"/>
      <c r="AC1443" s="109"/>
      <c r="AD1443" s="109"/>
      <c r="AE1443" s="109"/>
      <c r="AF1443" s="109"/>
      <c r="AG1443" s="109"/>
    </row>
    <row r="1444" spans="2:33" ht="15">
      <c r="B1444" s="109"/>
      <c r="C1444" s="109"/>
      <c r="D1444" s="109">
        <v>2007</v>
      </c>
      <c r="E1444" s="109"/>
      <c r="F1444" s="109"/>
      <c r="G1444" s="109"/>
      <c r="H1444" s="109"/>
      <c r="I1444" s="109"/>
      <c r="J1444" s="109"/>
      <c r="K1444" s="109"/>
      <c r="L1444" s="109"/>
      <c r="M1444" s="109"/>
      <c r="N1444" s="109"/>
      <c r="O1444" s="109"/>
      <c r="P1444" s="109"/>
      <c r="Q1444" s="109"/>
      <c r="R1444" s="109"/>
      <c r="S1444" s="109"/>
      <c r="T1444" s="109"/>
      <c r="U1444" s="109"/>
      <c r="V1444" s="109"/>
      <c r="W1444" s="109"/>
      <c r="X1444" s="109"/>
      <c r="Y1444" s="109"/>
      <c r="Z1444" s="109"/>
      <c r="AA1444" s="109"/>
      <c r="AB1444" s="109"/>
      <c r="AC1444" s="109"/>
      <c r="AD1444" s="109"/>
      <c r="AE1444" s="109"/>
      <c r="AF1444" s="109"/>
      <c r="AG1444" s="109"/>
    </row>
    <row r="1445" spans="2:33" ht="15">
      <c r="B1445" s="109"/>
      <c r="C1445" s="109"/>
      <c r="D1445" s="109">
        <v>2008</v>
      </c>
      <c r="E1445" s="109"/>
      <c r="F1445" s="109"/>
      <c r="G1445" s="109"/>
      <c r="H1445" s="109"/>
      <c r="I1445" s="109"/>
      <c r="J1445" s="109"/>
      <c r="K1445" s="109"/>
      <c r="L1445" s="109"/>
      <c r="M1445" s="109"/>
      <c r="N1445" s="109"/>
      <c r="O1445" s="109"/>
      <c r="P1445" s="109"/>
      <c r="Q1445" s="109"/>
      <c r="R1445" s="109"/>
      <c r="S1445" s="109"/>
      <c r="T1445" s="109"/>
      <c r="U1445" s="109"/>
      <c r="V1445" s="109"/>
      <c r="W1445" s="109"/>
      <c r="X1445" s="109"/>
      <c r="Y1445" s="109"/>
      <c r="Z1445" s="109"/>
      <c r="AA1445" s="109"/>
      <c r="AB1445" s="109"/>
      <c r="AC1445" s="109"/>
      <c r="AD1445" s="109"/>
      <c r="AE1445" s="109"/>
      <c r="AF1445" s="109"/>
      <c r="AG1445" s="109"/>
    </row>
    <row r="1446" spans="2:33" ht="15">
      <c r="B1446" s="109"/>
      <c r="C1446" s="109"/>
      <c r="D1446" s="109">
        <v>2009</v>
      </c>
      <c r="E1446" s="109"/>
      <c r="F1446" s="109"/>
      <c r="G1446" s="109"/>
      <c r="H1446" s="109"/>
      <c r="I1446" s="109"/>
      <c r="J1446" s="109"/>
      <c r="K1446" s="109"/>
      <c r="L1446" s="109"/>
      <c r="M1446" s="109"/>
      <c r="N1446" s="109"/>
      <c r="O1446" s="109"/>
      <c r="P1446" s="109"/>
      <c r="Q1446" s="109"/>
      <c r="R1446" s="109"/>
      <c r="S1446" s="109"/>
      <c r="T1446" s="109"/>
      <c r="U1446" s="109"/>
      <c r="V1446" s="109"/>
      <c r="W1446" s="109"/>
      <c r="X1446" s="109"/>
      <c r="Y1446" s="109"/>
      <c r="Z1446" s="109"/>
      <c r="AA1446" s="109"/>
      <c r="AB1446" s="109"/>
      <c r="AC1446" s="109"/>
      <c r="AD1446" s="109"/>
      <c r="AE1446" s="109"/>
      <c r="AF1446" s="109"/>
      <c r="AG1446" s="109"/>
    </row>
    <row r="1447" spans="2:33" ht="15">
      <c r="B1447" s="109"/>
      <c r="C1447" s="109"/>
      <c r="D1447" s="109">
        <v>2010</v>
      </c>
      <c r="E1447" s="109"/>
      <c r="F1447" s="109"/>
      <c r="G1447" s="109"/>
      <c r="H1447" s="109"/>
      <c r="I1447" s="109"/>
      <c r="J1447" s="109"/>
      <c r="K1447" s="109"/>
      <c r="L1447" s="109"/>
      <c r="M1447" s="109"/>
      <c r="N1447" s="109"/>
      <c r="O1447" s="109"/>
      <c r="P1447" s="109"/>
      <c r="Q1447" s="109"/>
      <c r="R1447" s="109">
        <v>0</v>
      </c>
      <c r="S1447" s="109"/>
      <c r="T1447" s="109"/>
      <c r="U1447" s="109"/>
      <c r="V1447" s="109"/>
      <c r="W1447" s="109"/>
      <c r="X1447" s="109"/>
      <c r="Y1447" s="109"/>
      <c r="Z1447" s="109"/>
      <c r="AA1447" s="109"/>
      <c r="AB1447" s="109"/>
      <c r="AC1447" s="109"/>
      <c r="AD1447" s="109"/>
      <c r="AE1447" s="109"/>
      <c r="AF1447" s="109"/>
      <c r="AG1447" s="109"/>
    </row>
    <row r="1448" spans="2:33" ht="15">
      <c r="B1448" s="109"/>
      <c r="C1448" s="109"/>
      <c r="D1448" s="109">
        <v>2011</v>
      </c>
      <c r="E1448" s="109">
        <v>0</v>
      </c>
      <c r="F1448" s="109">
        <v>0</v>
      </c>
      <c r="G1448" s="109">
        <v>0</v>
      </c>
      <c r="H1448" s="109"/>
      <c r="I1448" s="109">
        <v>0</v>
      </c>
      <c r="J1448" s="109"/>
      <c r="K1448" s="109"/>
      <c r="L1448" s="109"/>
      <c r="M1448" s="109">
        <v>0</v>
      </c>
      <c r="N1448" s="109">
        <v>0</v>
      </c>
      <c r="O1448" s="109">
        <v>0</v>
      </c>
      <c r="P1448" s="109">
        <v>0</v>
      </c>
      <c r="Q1448" s="109"/>
      <c r="R1448" s="109">
        <v>0</v>
      </c>
      <c r="S1448" s="109"/>
      <c r="T1448" s="109"/>
      <c r="U1448" s="109">
        <v>0</v>
      </c>
      <c r="V1448" s="109">
        <v>0</v>
      </c>
      <c r="W1448" s="109">
        <v>0</v>
      </c>
      <c r="X1448" s="109"/>
      <c r="Y1448" s="109">
        <v>0</v>
      </c>
      <c r="Z1448" s="109"/>
      <c r="AA1448" s="109"/>
      <c r="AB1448" s="109">
        <v>0</v>
      </c>
      <c r="AC1448" s="109">
        <v>0</v>
      </c>
      <c r="AD1448" s="109"/>
      <c r="AE1448" s="109">
        <v>6</v>
      </c>
      <c r="AF1448" s="109"/>
      <c r="AG1448" s="109"/>
    </row>
    <row r="1449" spans="2:33" ht="15">
      <c r="B1449" s="109"/>
      <c r="C1449" s="109"/>
      <c r="D1449" s="109">
        <v>2012</v>
      </c>
      <c r="E1449" s="109">
        <v>0</v>
      </c>
      <c r="F1449" s="109">
        <v>1</v>
      </c>
      <c r="G1449" s="109"/>
      <c r="H1449" s="109"/>
      <c r="I1449" s="109">
        <v>0</v>
      </c>
      <c r="J1449" s="109"/>
      <c r="K1449" s="109"/>
      <c r="L1449" s="109"/>
      <c r="M1449" s="109">
        <v>0</v>
      </c>
      <c r="N1449" s="109">
        <v>1</v>
      </c>
      <c r="O1449" s="109">
        <v>0</v>
      </c>
      <c r="P1449" s="109">
        <v>0</v>
      </c>
      <c r="Q1449" s="109">
        <v>2</v>
      </c>
      <c r="R1449" s="109"/>
      <c r="S1449" s="109"/>
      <c r="T1449" s="109">
        <v>0</v>
      </c>
      <c r="U1449" s="109">
        <v>0</v>
      </c>
      <c r="V1449" s="109"/>
      <c r="W1449" s="109">
        <v>0</v>
      </c>
      <c r="X1449" s="109">
        <v>0</v>
      </c>
      <c r="Y1449" s="109">
        <v>28</v>
      </c>
      <c r="Z1449" s="109">
        <v>0</v>
      </c>
      <c r="AA1449" s="109"/>
      <c r="AB1449" s="109">
        <v>2</v>
      </c>
      <c r="AC1449" s="109"/>
      <c r="AD1449" s="109"/>
      <c r="AE1449" s="109">
        <v>0</v>
      </c>
      <c r="AF1449" s="109"/>
      <c r="AG1449" s="109"/>
    </row>
    <row r="1450" spans="2:33" ht="15">
      <c r="B1450" s="109"/>
      <c r="C1450" s="109"/>
      <c r="D1450" s="109">
        <v>2013</v>
      </c>
      <c r="E1450" s="109">
        <v>9</v>
      </c>
      <c r="F1450" s="109"/>
      <c r="G1450" s="109"/>
      <c r="H1450" s="109"/>
      <c r="I1450" s="109">
        <v>0</v>
      </c>
      <c r="J1450" s="109"/>
      <c r="K1450" s="109"/>
      <c r="L1450" s="109"/>
      <c r="M1450" s="109">
        <v>0</v>
      </c>
      <c r="N1450" s="109">
        <v>1</v>
      </c>
      <c r="O1450" s="109">
        <v>0</v>
      </c>
      <c r="P1450" s="109">
        <v>0</v>
      </c>
      <c r="Q1450" s="109"/>
      <c r="R1450" s="109"/>
      <c r="S1450" s="109"/>
      <c r="T1450" s="109">
        <v>0</v>
      </c>
      <c r="U1450" s="109">
        <v>0</v>
      </c>
      <c r="V1450" s="109"/>
      <c r="W1450" s="109">
        <v>0</v>
      </c>
      <c r="X1450" s="109">
        <v>0</v>
      </c>
      <c r="Y1450" s="109">
        <v>0</v>
      </c>
      <c r="Z1450" s="109">
        <v>0</v>
      </c>
      <c r="AA1450" s="109"/>
      <c r="AB1450" s="109">
        <v>0</v>
      </c>
      <c r="AC1450" s="109"/>
      <c r="AD1450" s="109"/>
      <c r="AE1450" s="109">
        <v>0</v>
      </c>
      <c r="AF1450" s="109"/>
      <c r="AG1450" s="109"/>
    </row>
    <row r="1451" spans="2:33" ht="15">
      <c r="B1451" s="109"/>
      <c r="C1451" s="109"/>
      <c r="D1451" s="109">
        <v>2014</v>
      </c>
      <c r="E1451" s="109">
        <v>0</v>
      </c>
      <c r="F1451" s="109"/>
      <c r="G1451" s="109"/>
      <c r="H1451" s="109">
        <v>0</v>
      </c>
      <c r="I1451" s="109">
        <v>0</v>
      </c>
      <c r="J1451" s="109"/>
      <c r="K1451" s="109"/>
      <c r="L1451" s="109"/>
      <c r="M1451" s="109"/>
      <c r="N1451" s="109"/>
      <c r="O1451" s="109">
        <v>0</v>
      </c>
      <c r="P1451" s="109"/>
      <c r="Q1451" s="109"/>
      <c r="R1451" s="109">
        <v>0</v>
      </c>
      <c r="S1451" s="109"/>
      <c r="T1451" s="109">
        <v>0</v>
      </c>
      <c r="U1451" s="109"/>
      <c r="V1451" s="109"/>
      <c r="W1451" s="109">
        <v>0</v>
      </c>
      <c r="X1451" s="109"/>
      <c r="Y1451" s="109">
        <v>0</v>
      </c>
      <c r="Z1451" s="109"/>
      <c r="AA1451" s="109"/>
      <c r="AB1451" s="109">
        <v>0</v>
      </c>
      <c r="AC1451" s="109">
        <v>0</v>
      </c>
      <c r="AD1451" s="109">
        <v>0</v>
      </c>
      <c r="AE1451" s="109"/>
      <c r="AF1451" s="109"/>
      <c r="AG1451" s="109"/>
    </row>
    <row r="1452" spans="2:33" ht="15">
      <c r="B1452" s="109"/>
      <c r="C1452" s="109"/>
      <c r="D1452" s="109">
        <v>2015</v>
      </c>
      <c r="E1452" s="109">
        <v>4</v>
      </c>
      <c r="F1452" s="109">
        <v>0</v>
      </c>
      <c r="G1452" s="109">
        <v>2</v>
      </c>
      <c r="H1452" s="109">
        <v>2</v>
      </c>
      <c r="I1452" s="109">
        <v>0</v>
      </c>
      <c r="J1452" s="109">
        <v>1</v>
      </c>
      <c r="K1452" s="109">
        <v>0</v>
      </c>
      <c r="L1452" s="109">
        <v>0</v>
      </c>
      <c r="M1452" s="109">
        <v>0</v>
      </c>
      <c r="N1452" s="109">
        <v>1</v>
      </c>
      <c r="O1452" s="109">
        <v>0</v>
      </c>
      <c r="P1452" s="109">
        <v>0</v>
      </c>
      <c r="Q1452" s="109">
        <v>0</v>
      </c>
      <c r="R1452" s="109">
        <v>0</v>
      </c>
      <c r="S1452" s="109">
        <v>3</v>
      </c>
      <c r="T1452" s="109">
        <v>0</v>
      </c>
      <c r="U1452" s="109">
        <v>0</v>
      </c>
      <c r="V1452" s="109">
        <v>0</v>
      </c>
      <c r="W1452" s="109">
        <v>0</v>
      </c>
      <c r="X1452" s="109">
        <v>0</v>
      </c>
      <c r="Y1452" s="109">
        <v>0</v>
      </c>
      <c r="Z1452" s="109">
        <v>0</v>
      </c>
      <c r="AA1452" s="109">
        <v>0</v>
      </c>
      <c r="AB1452" s="109">
        <v>0</v>
      </c>
      <c r="AC1452" s="109">
        <v>4</v>
      </c>
      <c r="AD1452" s="109">
        <v>0</v>
      </c>
      <c r="AE1452" s="109">
        <v>0</v>
      </c>
      <c r="AF1452" s="109">
        <v>0</v>
      </c>
      <c r="AG1452" s="109">
        <v>0</v>
      </c>
    </row>
    <row r="1453" spans="2:33" ht="15">
      <c r="B1453" s="109"/>
      <c r="C1453" s="109"/>
      <c r="D1453" s="109">
        <v>2016</v>
      </c>
      <c r="E1453" s="109">
        <v>5</v>
      </c>
      <c r="F1453" s="109">
        <v>9</v>
      </c>
      <c r="G1453" s="109">
        <v>0</v>
      </c>
      <c r="H1453" s="109">
        <v>0</v>
      </c>
      <c r="I1453" s="109">
        <v>0</v>
      </c>
      <c r="J1453" s="109">
        <v>6</v>
      </c>
      <c r="K1453" s="109">
        <v>27</v>
      </c>
      <c r="L1453" s="109">
        <v>30</v>
      </c>
      <c r="M1453" s="109">
        <v>0</v>
      </c>
      <c r="N1453" s="109">
        <v>0</v>
      </c>
      <c r="O1453" s="109">
        <v>0</v>
      </c>
      <c r="P1453" s="109">
        <v>1</v>
      </c>
      <c r="Q1453" s="109">
        <v>0</v>
      </c>
      <c r="R1453" s="109">
        <v>0</v>
      </c>
      <c r="S1453" s="109">
        <v>2</v>
      </c>
      <c r="T1453" s="109">
        <v>0</v>
      </c>
      <c r="U1453" s="109">
        <v>15</v>
      </c>
      <c r="V1453" s="109">
        <v>0</v>
      </c>
      <c r="W1453" s="109">
        <v>0</v>
      </c>
      <c r="X1453" s="109">
        <v>0</v>
      </c>
      <c r="Y1453" s="109">
        <v>0</v>
      </c>
      <c r="Z1453" s="109">
        <v>0</v>
      </c>
      <c r="AA1453" s="109">
        <v>0</v>
      </c>
      <c r="AB1453" s="109">
        <v>0</v>
      </c>
      <c r="AC1453" s="109">
        <v>0</v>
      </c>
      <c r="AD1453" s="109">
        <v>0</v>
      </c>
      <c r="AE1453" s="109">
        <v>0</v>
      </c>
      <c r="AF1453" s="109">
        <v>0</v>
      </c>
      <c r="AG1453" s="109">
        <v>1</v>
      </c>
    </row>
    <row r="1454" spans="2:33" ht="15">
      <c r="B1454" s="109"/>
      <c r="C1454" s="109"/>
      <c r="D1454" s="109">
        <v>2017</v>
      </c>
      <c r="E1454" s="109">
        <v>6</v>
      </c>
      <c r="F1454" s="109">
        <v>1</v>
      </c>
      <c r="G1454" s="109">
        <v>0</v>
      </c>
      <c r="H1454" s="109">
        <v>0</v>
      </c>
      <c r="I1454" s="109">
        <v>0</v>
      </c>
      <c r="J1454" s="109">
        <v>1</v>
      </c>
      <c r="K1454" s="109">
        <v>37</v>
      </c>
      <c r="L1454" s="109">
        <v>0</v>
      </c>
      <c r="M1454" s="109">
        <v>0</v>
      </c>
      <c r="N1454" s="109">
        <v>0</v>
      </c>
      <c r="O1454" s="109">
        <v>0</v>
      </c>
      <c r="P1454" s="109">
        <v>0</v>
      </c>
      <c r="Q1454" s="109">
        <v>0</v>
      </c>
      <c r="R1454" s="109">
        <v>0</v>
      </c>
      <c r="S1454" s="109">
        <v>0</v>
      </c>
      <c r="T1454" s="109">
        <v>0</v>
      </c>
      <c r="U1454" s="109">
        <v>2</v>
      </c>
      <c r="V1454" s="109">
        <v>0</v>
      </c>
      <c r="W1454" s="109">
        <v>1</v>
      </c>
      <c r="X1454" s="109">
        <v>0</v>
      </c>
      <c r="Y1454" s="109">
        <v>0</v>
      </c>
      <c r="Z1454" s="109">
        <v>0</v>
      </c>
      <c r="AA1454" s="109">
        <v>12</v>
      </c>
      <c r="AB1454" s="109">
        <v>0</v>
      </c>
      <c r="AC1454" s="109">
        <v>0</v>
      </c>
      <c r="AD1454" s="109">
        <v>0</v>
      </c>
      <c r="AE1454" s="109">
        <v>0</v>
      </c>
      <c r="AF1454" s="109">
        <v>3</v>
      </c>
      <c r="AG1454" s="109">
        <v>0</v>
      </c>
    </row>
    <row r="1455" spans="2:33" ht="15">
      <c r="B1455" s="109"/>
      <c r="C1455" s="109"/>
      <c r="D1455" s="109">
        <v>2018</v>
      </c>
      <c r="E1455" s="109">
        <v>8</v>
      </c>
      <c r="F1455" s="109">
        <v>0</v>
      </c>
      <c r="G1455" s="109">
        <v>0</v>
      </c>
      <c r="H1455" s="109">
        <v>0</v>
      </c>
      <c r="I1455" s="109">
        <v>0</v>
      </c>
      <c r="J1455" s="109">
        <v>0</v>
      </c>
      <c r="K1455" s="109">
        <v>2</v>
      </c>
      <c r="L1455" s="109">
        <v>0</v>
      </c>
      <c r="M1455" s="109">
        <v>0</v>
      </c>
      <c r="N1455" s="109">
        <v>0</v>
      </c>
      <c r="O1455" s="109">
        <v>0</v>
      </c>
      <c r="P1455" s="109">
        <v>0</v>
      </c>
      <c r="Q1455" s="109">
        <v>2</v>
      </c>
      <c r="R1455" s="109">
        <v>0</v>
      </c>
      <c r="S1455" s="109">
        <v>0</v>
      </c>
      <c r="T1455" s="109">
        <v>0</v>
      </c>
      <c r="U1455" s="109">
        <v>3</v>
      </c>
      <c r="V1455" s="109">
        <v>0</v>
      </c>
      <c r="W1455" s="109">
        <v>0</v>
      </c>
      <c r="X1455" s="109">
        <v>0</v>
      </c>
      <c r="Y1455" s="109">
        <v>0</v>
      </c>
      <c r="Z1455" s="109">
        <v>0</v>
      </c>
      <c r="AA1455" s="109">
        <v>0</v>
      </c>
      <c r="AB1455" s="109">
        <v>0</v>
      </c>
      <c r="AC1455" s="109">
        <v>0</v>
      </c>
      <c r="AD1455" s="109">
        <v>0</v>
      </c>
      <c r="AE1455" s="109">
        <v>0</v>
      </c>
      <c r="AF1455" s="109">
        <v>3</v>
      </c>
      <c r="AG1455" s="109">
        <v>1</v>
      </c>
    </row>
    <row r="1456" spans="2:33" ht="15">
      <c r="B1456" s="109"/>
      <c r="C1456" s="109"/>
      <c r="D1456" s="109">
        <v>2019</v>
      </c>
      <c r="E1456" s="109">
        <v>0</v>
      </c>
      <c r="F1456" s="109">
        <v>0</v>
      </c>
      <c r="G1456" s="109">
        <v>1</v>
      </c>
      <c r="H1456" s="109">
        <v>0</v>
      </c>
      <c r="I1456" s="109">
        <v>0</v>
      </c>
      <c r="J1456" s="109">
        <v>2</v>
      </c>
      <c r="K1456" s="109">
        <v>6</v>
      </c>
      <c r="L1456" s="109">
        <v>4</v>
      </c>
      <c r="M1456" s="109">
        <v>0</v>
      </c>
      <c r="N1456" s="109">
        <v>0</v>
      </c>
      <c r="O1456" s="109">
        <v>19</v>
      </c>
      <c r="P1456" s="109">
        <v>0</v>
      </c>
      <c r="Q1456" s="109">
        <v>0</v>
      </c>
      <c r="R1456" s="109">
        <v>0</v>
      </c>
      <c r="S1456" s="109">
        <v>0</v>
      </c>
      <c r="T1456" s="109">
        <v>0</v>
      </c>
      <c r="U1456" s="109">
        <v>0</v>
      </c>
      <c r="V1456" s="109">
        <v>0</v>
      </c>
      <c r="W1456" s="109">
        <v>0</v>
      </c>
      <c r="X1456" s="109">
        <v>0</v>
      </c>
      <c r="Y1456" s="109">
        <v>0</v>
      </c>
      <c r="Z1456" s="109">
        <v>0</v>
      </c>
      <c r="AA1456" s="109">
        <v>0</v>
      </c>
      <c r="AB1456" s="109">
        <v>0</v>
      </c>
      <c r="AC1456" s="109">
        <v>10</v>
      </c>
      <c r="AD1456" s="109">
        <v>0</v>
      </c>
      <c r="AE1456" s="109">
        <v>0</v>
      </c>
      <c r="AF1456" s="109">
        <v>0</v>
      </c>
      <c r="AG1456" s="109">
        <v>0</v>
      </c>
    </row>
    <row r="1457" spans="2:33" ht="15">
      <c r="B1457" s="109"/>
      <c r="C1457" s="109"/>
      <c r="D1457" s="109">
        <v>2020</v>
      </c>
      <c r="E1457" s="109"/>
      <c r="F1457" s="109"/>
      <c r="G1457" s="109"/>
      <c r="H1457" s="109"/>
      <c r="I1457" s="109"/>
      <c r="J1457" s="109"/>
      <c r="K1457" s="109"/>
      <c r="L1457" s="109"/>
      <c r="M1457" s="109"/>
      <c r="N1457" s="109"/>
      <c r="O1457" s="109"/>
      <c r="P1457" s="109"/>
      <c r="Q1457" s="109"/>
      <c r="R1457" s="109"/>
      <c r="S1457" s="109"/>
      <c r="T1457" s="109"/>
      <c r="U1457" s="109"/>
      <c r="V1457" s="109"/>
      <c r="W1457" s="109"/>
      <c r="X1457" s="109"/>
      <c r="Y1457" s="109"/>
      <c r="Z1457" s="109"/>
      <c r="AA1457" s="109"/>
      <c r="AB1457" s="109"/>
      <c r="AC1457" s="109"/>
      <c r="AD1457" s="109"/>
      <c r="AE1457" s="109"/>
      <c r="AF1457" s="109"/>
      <c r="AG1457" s="109"/>
    </row>
    <row r="1458" spans="2:33" ht="15">
      <c r="B1458" s="110" t="s">
        <v>271</v>
      </c>
      <c r="C1458" s="110" t="s">
        <v>512</v>
      </c>
      <c r="D1458" s="110">
        <v>2006</v>
      </c>
      <c r="E1458" s="110"/>
      <c r="F1458" s="110"/>
      <c r="G1458" s="110"/>
      <c r="H1458" s="110"/>
      <c r="I1458" s="110"/>
      <c r="J1458" s="110"/>
      <c r="K1458" s="110"/>
      <c r="L1458" s="110"/>
      <c r="M1458" s="110"/>
      <c r="N1458" s="110"/>
      <c r="O1458" s="110"/>
      <c r="P1458" s="110"/>
      <c r="Q1458" s="110"/>
      <c r="R1458" s="110"/>
      <c r="S1458" s="110"/>
      <c r="T1458" s="110"/>
      <c r="U1458" s="110"/>
      <c r="V1458" s="110"/>
      <c r="W1458" s="110"/>
      <c r="X1458" s="110"/>
      <c r="Y1458" s="110"/>
      <c r="Z1458" s="110"/>
      <c r="AA1458" s="110"/>
      <c r="AB1458" s="110"/>
      <c r="AC1458" s="110"/>
      <c r="AD1458" s="110"/>
      <c r="AE1458" s="110"/>
      <c r="AF1458" s="110"/>
      <c r="AG1458" s="110"/>
    </row>
    <row r="1459" spans="2:33" ht="15">
      <c r="B1459" s="110"/>
      <c r="C1459" s="110"/>
      <c r="D1459" s="110">
        <v>2007</v>
      </c>
      <c r="E1459" s="110"/>
      <c r="F1459" s="110"/>
      <c r="G1459" s="110"/>
      <c r="H1459" s="110"/>
      <c r="I1459" s="110"/>
      <c r="J1459" s="110"/>
      <c r="K1459" s="110"/>
      <c r="L1459" s="110"/>
      <c r="M1459" s="110"/>
      <c r="N1459" s="110"/>
      <c r="O1459" s="110"/>
      <c r="P1459" s="110"/>
      <c r="Q1459" s="110"/>
      <c r="R1459" s="110"/>
      <c r="S1459" s="110"/>
      <c r="T1459" s="110"/>
      <c r="U1459" s="110"/>
      <c r="V1459" s="110"/>
      <c r="W1459" s="110"/>
      <c r="X1459" s="110"/>
      <c r="Y1459" s="110"/>
      <c r="Z1459" s="110"/>
      <c r="AA1459" s="110"/>
      <c r="AB1459" s="110"/>
      <c r="AC1459" s="110"/>
      <c r="AD1459" s="110"/>
      <c r="AE1459" s="110"/>
      <c r="AF1459" s="110"/>
      <c r="AG1459" s="110"/>
    </row>
    <row r="1460" spans="2:33" ht="15">
      <c r="B1460" s="110"/>
      <c r="C1460" s="110"/>
      <c r="D1460" s="110">
        <v>2008</v>
      </c>
      <c r="E1460" s="110"/>
      <c r="F1460" s="110"/>
      <c r="G1460" s="110"/>
      <c r="H1460" s="110"/>
      <c r="I1460" s="110"/>
      <c r="J1460" s="110"/>
      <c r="K1460" s="110"/>
      <c r="L1460" s="110"/>
      <c r="M1460" s="110"/>
      <c r="N1460" s="110"/>
      <c r="O1460" s="110"/>
      <c r="P1460" s="110"/>
      <c r="Q1460" s="110"/>
      <c r="R1460" s="110"/>
      <c r="S1460" s="110"/>
      <c r="T1460" s="110"/>
      <c r="U1460" s="110"/>
      <c r="V1460" s="110"/>
      <c r="W1460" s="110"/>
      <c r="X1460" s="110"/>
      <c r="Y1460" s="110"/>
      <c r="Z1460" s="110"/>
      <c r="AA1460" s="110"/>
      <c r="AB1460" s="110"/>
      <c r="AC1460" s="110"/>
      <c r="AD1460" s="110"/>
      <c r="AE1460" s="110"/>
      <c r="AF1460" s="110"/>
      <c r="AG1460" s="110"/>
    </row>
    <row r="1461" spans="2:33" ht="15">
      <c r="B1461" s="110"/>
      <c r="C1461" s="110"/>
      <c r="D1461" s="110">
        <v>2009</v>
      </c>
      <c r="E1461" s="110"/>
      <c r="F1461" s="110"/>
      <c r="G1461" s="110"/>
      <c r="H1461" s="110"/>
      <c r="I1461" s="110"/>
      <c r="J1461" s="110"/>
      <c r="K1461" s="110"/>
      <c r="L1461" s="110"/>
      <c r="M1461" s="110"/>
      <c r="N1461" s="110"/>
      <c r="O1461" s="110"/>
      <c r="P1461" s="110"/>
      <c r="Q1461" s="110"/>
      <c r="R1461" s="110"/>
      <c r="S1461" s="110"/>
      <c r="T1461" s="110"/>
      <c r="U1461" s="110"/>
      <c r="V1461" s="110"/>
      <c r="W1461" s="110"/>
      <c r="X1461" s="110"/>
      <c r="Y1461" s="110"/>
      <c r="Z1461" s="110"/>
      <c r="AA1461" s="110"/>
      <c r="AB1461" s="110"/>
      <c r="AC1461" s="110"/>
      <c r="AD1461" s="110"/>
      <c r="AE1461" s="110"/>
      <c r="AF1461" s="110"/>
      <c r="AG1461" s="110"/>
    </row>
    <row r="1462" spans="2:33" ht="15">
      <c r="B1462" s="110"/>
      <c r="C1462" s="110"/>
      <c r="D1462" s="110">
        <v>2010</v>
      </c>
      <c r="E1462" s="110"/>
      <c r="F1462" s="110">
        <v>171</v>
      </c>
      <c r="G1462" s="110">
        <v>0</v>
      </c>
      <c r="H1462" s="110"/>
      <c r="I1462" s="110"/>
      <c r="J1462" s="110"/>
      <c r="K1462" s="110"/>
      <c r="L1462" s="110"/>
      <c r="M1462" s="110"/>
      <c r="N1462" s="110"/>
      <c r="O1462" s="110"/>
      <c r="P1462" s="110">
        <v>0</v>
      </c>
      <c r="Q1462" s="110"/>
      <c r="R1462" s="110">
        <v>0</v>
      </c>
      <c r="S1462" s="110">
        <v>1</v>
      </c>
      <c r="T1462" s="110">
        <v>0</v>
      </c>
      <c r="U1462" s="110"/>
      <c r="V1462" s="110"/>
      <c r="W1462" s="110"/>
      <c r="X1462" s="110"/>
      <c r="Y1462" s="110"/>
      <c r="Z1462" s="110"/>
      <c r="AA1462" s="110">
        <v>13</v>
      </c>
      <c r="AB1462" s="110"/>
      <c r="AC1462" s="110">
        <v>14</v>
      </c>
      <c r="AD1462" s="110"/>
      <c r="AE1462" s="110">
        <v>0</v>
      </c>
      <c r="AF1462" s="110">
        <v>15</v>
      </c>
      <c r="AG1462" s="110"/>
    </row>
    <row r="1463" spans="2:33" ht="15">
      <c r="B1463" s="110"/>
      <c r="C1463" s="110"/>
      <c r="D1463" s="110">
        <v>2011</v>
      </c>
      <c r="E1463" s="110">
        <v>0</v>
      </c>
      <c r="F1463" s="110">
        <v>0</v>
      </c>
      <c r="G1463" s="110">
        <v>0</v>
      </c>
      <c r="H1463" s="110"/>
      <c r="I1463" s="110">
        <v>0</v>
      </c>
      <c r="J1463" s="110">
        <v>4</v>
      </c>
      <c r="K1463" s="110"/>
      <c r="L1463" s="110"/>
      <c r="M1463" s="110">
        <v>0</v>
      </c>
      <c r="N1463" s="110">
        <v>0</v>
      </c>
      <c r="O1463" s="110">
        <v>0</v>
      </c>
      <c r="P1463" s="110">
        <v>0</v>
      </c>
      <c r="Q1463" s="110">
        <v>1</v>
      </c>
      <c r="R1463" s="110">
        <v>0</v>
      </c>
      <c r="S1463" s="110">
        <v>0</v>
      </c>
      <c r="T1463" s="110"/>
      <c r="U1463" s="110">
        <v>0</v>
      </c>
      <c r="V1463" s="110">
        <v>0</v>
      </c>
      <c r="W1463" s="110">
        <v>0</v>
      </c>
      <c r="X1463" s="110">
        <v>0</v>
      </c>
      <c r="Y1463" s="110">
        <v>0</v>
      </c>
      <c r="Z1463" s="110"/>
      <c r="AA1463" s="110">
        <v>6</v>
      </c>
      <c r="AB1463" s="110">
        <v>0</v>
      </c>
      <c r="AC1463" s="110">
        <v>1</v>
      </c>
      <c r="AD1463" s="110">
        <v>1</v>
      </c>
      <c r="AE1463" s="110">
        <v>0</v>
      </c>
      <c r="AF1463" s="110">
        <v>0</v>
      </c>
      <c r="AG1463" s="110">
        <v>0</v>
      </c>
    </row>
    <row r="1464" spans="2:33" ht="15">
      <c r="B1464" s="110"/>
      <c r="C1464" s="110"/>
      <c r="D1464" s="110">
        <v>2012</v>
      </c>
      <c r="E1464" s="110">
        <v>0</v>
      </c>
      <c r="F1464" s="110">
        <v>0</v>
      </c>
      <c r="G1464" s="110">
        <v>3</v>
      </c>
      <c r="H1464" s="110"/>
      <c r="I1464" s="110">
        <v>0</v>
      </c>
      <c r="J1464" s="110">
        <v>0</v>
      </c>
      <c r="K1464" s="110"/>
      <c r="L1464" s="110"/>
      <c r="M1464" s="110">
        <v>0</v>
      </c>
      <c r="N1464" s="110">
        <v>0</v>
      </c>
      <c r="O1464" s="110">
        <v>3</v>
      </c>
      <c r="P1464" s="110">
        <v>0</v>
      </c>
      <c r="Q1464" s="110">
        <v>2</v>
      </c>
      <c r="R1464" s="110">
        <v>3</v>
      </c>
      <c r="S1464" s="110">
        <v>0</v>
      </c>
      <c r="T1464" s="110">
        <v>0</v>
      </c>
      <c r="U1464" s="110">
        <v>0</v>
      </c>
      <c r="V1464" s="110">
        <v>0</v>
      </c>
      <c r="W1464" s="110">
        <v>0</v>
      </c>
      <c r="X1464" s="110">
        <v>0</v>
      </c>
      <c r="Y1464" s="110">
        <v>1</v>
      </c>
      <c r="Z1464" s="110">
        <v>0</v>
      </c>
      <c r="AA1464" s="110">
        <v>61</v>
      </c>
      <c r="AB1464" s="110">
        <v>0</v>
      </c>
      <c r="AC1464" s="110">
        <v>0</v>
      </c>
      <c r="AD1464" s="110">
        <v>0</v>
      </c>
      <c r="AE1464" s="110">
        <v>0</v>
      </c>
      <c r="AF1464" s="110">
        <v>7</v>
      </c>
      <c r="AG1464" s="110">
        <v>0</v>
      </c>
    </row>
    <row r="1465" spans="2:33" ht="15">
      <c r="B1465" s="110"/>
      <c r="C1465" s="110"/>
      <c r="D1465" s="110">
        <v>2013</v>
      </c>
      <c r="E1465" s="110">
        <v>2</v>
      </c>
      <c r="F1465" s="110">
        <v>0</v>
      </c>
      <c r="G1465" s="110">
        <v>0</v>
      </c>
      <c r="H1465" s="110"/>
      <c r="I1465" s="110">
        <v>0</v>
      </c>
      <c r="J1465" s="110">
        <v>0</v>
      </c>
      <c r="K1465" s="110"/>
      <c r="L1465" s="110"/>
      <c r="M1465" s="110">
        <v>0</v>
      </c>
      <c r="N1465" s="110">
        <v>0</v>
      </c>
      <c r="O1465" s="110">
        <v>3</v>
      </c>
      <c r="P1465" s="110">
        <v>0</v>
      </c>
      <c r="Q1465" s="110"/>
      <c r="R1465" s="110">
        <v>0</v>
      </c>
      <c r="S1465" s="110"/>
      <c r="T1465" s="110">
        <v>0</v>
      </c>
      <c r="U1465" s="110">
        <v>0</v>
      </c>
      <c r="V1465" s="110"/>
      <c r="W1465" s="110">
        <v>0</v>
      </c>
      <c r="X1465" s="110">
        <v>0</v>
      </c>
      <c r="Y1465" s="110">
        <v>0</v>
      </c>
      <c r="Z1465" s="110">
        <v>0</v>
      </c>
      <c r="AA1465" s="110"/>
      <c r="AB1465" s="110">
        <v>0</v>
      </c>
      <c r="AC1465" s="110"/>
      <c r="AD1465" s="110">
        <v>0</v>
      </c>
      <c r="AE1465" s="110">
        <v>0</v>
      </c>
      <c r="AF1465" s="110">
        <v>0</v>
      </c>
      <c r="AG1465" s="110">
        <v>1</v>
      </c>
    </row>
    <row r="1466" spans="2:33" ht="15">
      <c r="B1466" s="110"/>
      <c r="C1466" s="110"/>
      <c r="D1466" s="110">
        <v>2014</v>
      </c>
      <c r="E1466" s="110">
        <v>0</v>
      </c>
      <c r="F1466" s="110"/>
      <c r="G1466" s="110"/>
      <c r="H1466" s="110">
        <v>0</v>
      </c>
      <c r="I1466" s="110">
        <v>0</v>
      </c>
      <c r="J1466" s="110"/>
      <c r="K1466" s="110"/>
      <c r="L1466" s="110"/>
      <c r="M1466" s="110"/>
      <c r="N1466" s="110"/>
      <c r="O1466" s="110">
        <v>2</v>
      </c>
      <c r="P1466" s="110"/>
      <c r="Q1466" s="110"/>
      <c r="R1466" s="110">
        <v>1</v>
      </c>
      <c r="S1466" s="110"/>
      <c r="T1466" s="110">
        <v>0</v>
      </c>
      <c r="U1466" s="110"/>
      <c r="V1466" s="110"/>
      <c r="W1466" s="110">
        <v>0</v>
      </c>
      <c r="X1466" s="110"/>
      <c r="Y1466" s="110">
        <v>0</v>
      </c>
      <c r="Z1466" s="110"/>
      <c r="AA1466" s="110"/>
      <c r="AB1466" s="110">
        <v>0</v>
      </c>
      <c r="AC1466" s="110">
        <v>0</v>
      </c>
      <c r="AD1466" s="110">
        <v>0</v>
      </c>
      <c r="AE1466" s="110"/>
      <c r="AF1466" s="110"/>
      <c r="AG1466" s="110"/>
    </row>
    <row r="1467" spans="2:33" ht="15">
      <c r="B1467" s="110"/>
      <c r="C1467" s="110"/>
      <c r="D1467" s="110">
        <v>2015</v>
      </c>
      <c r="E1467" s="110">
        <v>0</v>
      </c>
      <c r="F1467" s="110">
        <v>0</v>
      </c>
      <c r="G1467" s="110">
        <v>0</v>
      </c>
      <c r="H1467" s="110">
        <v>0</v>
      </c>
      <c r="I1467" s="110">
        <v>0</v>
      </c>
      <c r="J1467" s="110">
        <v>2</v>
      </c>
      <c r="K1467" s="110">
        <v>2</v>
      </c>
      <c r="L1467" s="110">
        <v>0</v>
      </c>
      <c r="M1467" s="110">
        <v>0</v>
      </c>
      <c r="N1467" s="110">
        <v>1</v>
      </c>
      <c r="O1467" s="110">
        <v>0</v>
      </c>
      <c r="P1467" s="110">
        <v>0</v>
      </c>
      <c r="Q1467" s="110">
        <v>0</v>
      </c>
      <c r="R1467" s="110">
        <v>0</v>
      </c>
      <c r="S1467" s="110">
        <v>0</v>
      </c>
      <c r="T1467" s="110">
        <v>0</v>
      </c>
      <c r="U1467" s="110">
        <v>0</v>
      </c>
      <c r="V1467" s="110">
        <v>0</v>
      </c>
      <c r="W1467" s="110">
        <v>0</v>
      </c>
      <c r="X1467" s="110">
        <v>0</v>
      </c>
      <c r="Y1467" s="110">
        <v>1</v>
      </c>
      <c r="Z1467" s="110">
        <v>0</v>
      </c>
      <c r="AA1467" s="110">
        <v>2</v>
      </c>
      <c r="AB1467" s="110">
        <v>0</v>
      </c>
      <c r="AC1467" s="110">
        <v>0</v>
      </c>
      <c r="AD1467" s="110">
        <v>0</v>
      </c>
      <c r="AE1467" s="110">
        <v>1</v>
      </c>
      <c r="AF1467" s="110">
        <v>0</v>
      </c>
      <c r="AG1467" s="110">
        <v>0</v>
      </c>
    </row>
    <row r="1468" spans="2:33" ht="15">
      <c r="B1468" s="110"/>
      <c r="C1468" s="110"/>
      <c r="D1468" s="110">
        <v>2016</v>
      </c>
      <c r="E1468" s="110">
        <v>0</v>
      </c>
      <c r="F1468" s="110">
        <v>1</v>
      </c>
      <c r="G1468" s="110">
        <v>0</v>
      </c>
      <c r="H1468" s="110">
        <v>0</v>
      </c>
      <c r="I1468" s="110">
        <v>0</v>
      </c>
      <c r="J1468" s="110">
        <v>3</v>
      </c>
      <c r="K1468" s="110">
        <v>1</v>
      </c>
      <c r="L1468" s="110">
        <v>2</v>
      </c>
      <c r="M1468" s="110">
        <v>0</v>
      </c>
      <c r="N1468" s="110">
        <v>0</v>
      </c>
      <c r="O1468" s="110">
        <v>0</v>
      </c>
      <c r="P1468" s="110">
        <v>0</v>
      </c>
      <c r="Q1468" s="110">
        <v>1</v>
      </c>
      <c r="R1468" s="110">
        <v>0</v>
      </c>
      <c r="S1468" s="110">
        <v>0</v>
      </c>
      <c r="T1468" s="110">
        <v>0</v>
      </c>
      <c r="U1468" s="110">
        <v>0</v>
      </c>
      <c r="V1468" s="110">
        <v>0</v>
      </c>
      <c r="W1468" s="110">
        <v>0</v>
      </c>
      <c r="X1468" s="110">
        <v>0</v>
      </c>
      <c r="Y1468" s="110">
        <v>2</v>
      </c>
      <c r="Z1468" s="110">
        <v>0</v>
      </c>
      <c r="AA1468" s="110">
        <v>2</v>
      </c>
      <c r="AB1468" s="110">
        <v>1</v>
      </c>
      <c r="AC1468" s="110">
        <v>0</v>
      </c>
      <c r="AD1468" s="110">
        <v>0</v>
      </c>
      <c r="AE1468" s="110">
        <v>0</v>
      </c>
      <c r="AF1468" s="110">
        <v>1</v>
      </c>
      <c r="AG1468" s="110">
        <v>0</v>
      </c>
    </row>
    <row r="1469" spans="2:33" ht="15">
      <c r="B1469" s="110"/>
      <c r="C1469" s="110"/>
      <c r="D1469" s="110">
        <v>2017</v>
      </c>
      <c r="E1469" s="110">
        <v>0</v>
      </c>
      <c r="F1469" s="110">
        <v>0</v>
      </c>
      <c r="G1469" s="110">
        <v>0</v>
      </c>
      <c r="H1469" s="110">
        <v>0</v>
      </c>
      <c r="I1469" s="110">
        <v>0</v>
      </c>
      <c r="J1469" s="110">
        <v>3</v>
      </c>
      <c r="K1469" s="110">
        <v>3</v>
      </c>
      <c r="L1469" s="110">
        <v>0</v>
      </c>
      <c r="M1469" s="110">
        <v>0</v>
      </c>
      <c r="N1469" s="110">
        <v>0</v>
      </c>
      <c r="O1469" s="110">
        <v>5</v>
      </c>
      <c r="P1469" s="110">
        <v>0</v>
      </c>
      <c r="Q1469" s="110">
        <v>0</v>
      </c>
      <c r="R1469" s="110">
        <v>0</v>
      </c>
      <c r="S1469" s="110">
        <v>0</v>
      </c>
      <c r="T1469" s="110">
        <v>0</v>
      </c>
      <c r="U1469" s="110">
        <v>0</v>
      </c>
      <c r="V1469" s="110">
        <v>0</v>
      </c>
      <c r="W1469" s="110">
        <v>0</v>
      </c>
      <c r="X1469" s="110">
        <v>0</v>
      </c>
      <c r="Y1469" s="110">
        <v>0</v>
      </c>
      <c r="Z1469" s="110">
        <v>0</v>
      </c>
      <c r="AA1469" s="110">
        <v>2</v>
      </c>
      <c r="AB1469" s="110">
        <v>0</v>
      </c>
      <c r="AC1469" s="110">
        <v>0</v>
      </c>
      <c r="AD1469" s="110">
        <v>2</v>
      </c>
      <c r="AE1469" s="110">
        <v>0</v>
      </c>
      <c r="AF1469" s="110">
        <v>0</v>
      </c>
      <c r="AG1469" s="110">
        <v>0</v>
      </c>
    </row>
    <row r="1470" spans="2:33" ht="15">
      <c r="B1470" s="110"/>
      <c r="C1470" s="110"/>
      <c r="D1470" s="110">
        <v>2018</v>
      </c>
      <c r="E1470" s="110">
        <v>0</v>
      </c>
      <c r="F1470" s="110">
        <v>0</v>
      </c>
      <c r="G1470" s="110">
        <v>3</v>
      </c>
      <c r="H1470" s="110">
        <v>2</v>
      </c>
      <c r="I1470" s="110">
        <v>0</v>
      </c>
      <c r="J1470" s="110">
        <v>2</v>
      </c>
      <c r="K1470" s="110">
        <v>1</v>
      </c>
      <c r="L1470" s="110">
        <v>0</v>
      </c>
      <c r="M1470" s="110">
        <v>0</v>
      </c>
      <c r="N1470" s="110">
        <v>1</v>
      </c>
      <c r="O1470" s="110">
        <v>5</v>
      </c>
      <c r="P1470" s="110">
        <v>0</v>
      </c>
      <c r="Q1470" s="110">
        <v>5</v>
      </c>
      <c r="R1470" s="110">
        <v>0</v>
      </c>
      <c r="S1470" s="110">
        <v>0</v>
      </c>
      <c r="T1470" s="110">
        <v>0</v>
      </c>
      <c r="U1470" s="110">
        <v>0</v>
      </c>
      <c r="V1470" s="110">
        <v>0</v>
      </c>
      <c r="W1470" s="110">
        <v>0</v>
      </c>
      <c r="X1470" s="110">
        <v>0</v>
      </c>
      <c r="Y1470" s="110">
        <v>0</v>
      </c>
      <c r="Z1470" s="110">
        <v>0</v>
      </c>
      <c r="AA1470" s="110">
        <v>1</v>
      </c>
      <c r="AB1470" s="110">
        <v>0</v>
      </c>
      <c r="AC1470" s="110">
        <v>0</v>
      </c>
      <c r="AD1470" s="110">
        <v>0</v>
      </c>
      <c r="AE1470" s="110">
        <v>0</v>
      </c>
      <c r="AF1470" s="110">
        <v>0</v>
      </c>
      <c r="AG1470" s="110">
        <v>0</v>
      </c>
    </row>
    <row r="1471" spans="2:33" ht="15">
      <c r="B1471" s="110"/>
      <c r="C1471" s="110"/>
      <c r="D1471" s="110">
        <v>2019</v>
      </c>
      <c r="E1471" s="110">
        <v>0</v>
      </c>
      <c r="F1471" s="110">
        <v>0</v>
      </c>
      <c r="G1471" s="110">
        <v>0</v>
      </c>
      <c r="H1471" s="110">
        <v>0</v>
      </c>
      <c r="I1471" s="110">
        <v>0</v>
      </c>
      <c r="J1471" s="110">
        <v>0</v>
      </c>
      <c r="K1471" s="110">
        <v>3</v>
      </c>
      <c r="L1471" s="110">
        <v>0</v>
      </c>
      <c r="M1471" s="110">
        <v>0</v>
      </c>
      <c r="N1471" s="110">
        <v>0</v>
      </c>
      <c r="O1471" s="110">
        <v>0</v>
      </c>
      <c r="P1471" s="110">
        <v>0</v>
      </c>
      <c r="Q1471" s="110">
        <v>0</v>
      </c>
      <c r="R1471" s="110">
        <v>0</v>
      </c>
      <c r="S1471" s="110">
        <v>1</v>
      </c>
      <c r="T1471" s="110">
        <v>0</v>
      </c>
      <c r="U1471" s="110">
        <v>0</v>
      </c>
      <c r="V1471" s="110">
        <v>0</v>
      </c>
      <c r="W1471" s="110">
        <v>0</v>
      </c>
      <c r="X1471" s="110">
        <v>0</v>
      </c>
      <c r="Y1471" s="110">
        <v>0</v>
      </c>
      <c r="Z1471" s="110">
        <v>0</v>
      </c>
      <c r="AA1471" s="110">
        <v>0</v>
      </c>
      <c r="AB1471" s="110">
        <v>0</v>
      </c>
      <c r="AC1471" s="110">
        <v>0</v>
      </c>
      <c r="AD1471" s="110">
        <v>0</v>
      </c>
      <c r="AE1471" s="110">
        <v>0</v>
      </c>
      <c r="AF1471" s="110">
        <v>0</v>
      </c>
      <c r="AG1471" s="110">
        <v>0</v>
      </c>
    </row>
    <row r="1472" spans="2:33" ht="15">
      <c r="B1472" s="110"/>
      <c r="C1472" s="110"/>
      <c r="D1472" s="110">
        <v>2020</v>
      </c>
      <c r="E1472" s="110"/>
      <c r="F1472" s="110"/>
      <c r="G1472" s="110"/>
      <c r="H1472" s="110"/>
      <c r="I1472" s="110"/>
      <c r="J1472" s="110"/>
      <c r="K1472" s="110"/>
      <c r="L1472" s="110"/>
      <c r="M1472" s="110"/>
      <c r="N1472" s="110"/>
      <c r="O1472" s="110"/>
      <c r="P1472" s="110"/>
      <c r="Q1472" s="110"/>
      <c r="R1472" s="110"/>
      <c r="S1472" s="110"/>
      <c r="T1472" s="110"/>
      <c r="U1472" s="110"/>
      <c r="V1472" s="110"/>
      <c r="W1472" s="110"/>
      <c r="X1472" s="110"/>
      <c r="Y1472" s="110"/>
      <c r="Z1472" s="110"/>
      <c r="AA1472" s="110"/>
      <c r="AB1472" s="110"/>
      <c r="AC1472" s="110"/>
      <c r="AD1472" s="110"/>
      <c r="AE1472" s="110"/>
      <c r="AF1472" s="110"/>
      <c r="AG1472" s="110"/>
    </row>
    <row r="1473" spans="2:33" ht="15">
      <c r="B1473" s="109" t="s">
        <v>166</v>
      </c>
      <c r="C1473" s="109" t="s">
        <v>513</v>
      </c>
      <c r="D1473" s="109">
        <v>2006</v>
      </c>
      <c r="E1473" s="109">
        <v>1</v>
      </c>
      <c r="F1473" s="109">
        <v>0</v>
      </c>
      <c r="G1473" s="109">
        <v>0</v>
      </c>
      <c r="H1473" s="109"/>
      <c r="I1473" s="109"/>
      <c r="J1473" s="109">
        <v>0</v>
      </c>
      <c r="K1473" s="109">
        <v>0</v>
      </c>
      <c r="L1473" s="109">
        <v>0</v>
      </c>
      <c r="M1473" s="109"/>
      <c r="N1473" s="109">
        <v>0</v>
      </c>
      <c r="O1473" s="109">
        <v>14</v>
      </c>
      <c r="P1473" s="109">
        <v>0</v>
      </c>
      <c r="Q1473" s="109">
        <v>0</v>
      </c>
      <c r="R1473" s="109"/>
      <c r="S1473" s="109">
        <v>0</v>
      </c>
      <c r="T1473" s="109">
        <v>0</v>
      </c>
      <c r="U1473" s="109">
        <v>0</v>
      </c>
      <c r="V1473" s="109">
        <v>0</v>
      </c>
      <c r="W1473" s="109"/>
      <c r="X1473" s="109">
        <v>0</v>
      </c>
      <c r="Y1473" s="109">
        <v>1</v>
      </c>
      <c r="Z1473" s="109">
        <v>0</v>
      </c>
      <c r="AA1473" s="109">
        <v>0</v>
      </c>
      <c r="AB1473" s="109">
        <v>1</v>
      </c>
      <c r="AC1473" s="109">
        <v>0</v>
      </c>
      <c r="AD1473" s="109">
        <v>0</v>
      </c>
      <c r="AE1473" s="109">
        <v>0</v>
      </c>
      <c r="AF1473" s="109">
        <v>0</v>
      </c>
      <c r="AG1473" s="109">
        <v>0</v>
      </c>
    </row>
    <row r="1474" spans="2:33" ht="15">
      <c r="B1474" s="109"/>
      <c r="C1474" s="109"/>
      <c r="D1474" s="109">
        <v>2007</v>
      </c>
      <c r="E1474" s="109">
        <v>0</v>
      </c>
      <c r="F1474" s="109">
        <v>0</v>
      </c>
      <c r="G1474" s="109">
        <v>0</v>
      </c>
      <c r="H1474" s="109"/>
      <c r="I1474" s="109">
        <v>0</v>
      </c>
      <c r="J1474" s="109">
        <v>0</v>
      </c>
      <c r="K1474" s="109">
        <v>0</v>
      </c>
      <c r="L1474" s="109">
        <v>0</v>
      </c>
      <c r="M1474" s="109">
        <v>0</v>
      </c>
      <c r="N1474" s="109">
        <v>1</v>
      </c>
      <c r="O1474" s="109">
        <v>0</v>
      </c>
      <c r="P1474" s="109">
        <v>0</v>
      </c>
      <c r="Q1474" s="109">
        <v>0</v>
      </c>
      <c r="R1474" s="109"/>
      <c r="S1474" s="109">
        <v>0</v>
      </c>
      <c r="T1474" s="109">
        <v>0</v>
      </c>
      <c r="U1474" s="109">
        <v>0</v>
      </c>
      <c r="V1474" s="109">
        <v>0</v>
      </c>
      <c r="W1474" s="109"/>
      <c r="X1474" s="109">
        <v>0</v>
      </c>
      <c r="Y1474" s="109">
        <v>0</v>
      </c>
      <c r="Z1474" s="109">
        <v>0</v>
      </c>
      <c r="AA1474" s="109">
        <v>1</v>
      </c>
      <c r="AB1474" s="109">
        <v>2</v>
      </c>
      <c r="AC1474" s="109">
        <v>0</v>
      </c>
      <c r="AD1474" s="109">
        <v>0</v>
      </c>
      <c r="AE1474" s="109">
        <v>0</v>
      </c>
      <c r="AF1474" s="109">
        <v>0</v>
      </c>
      <c r="AG1474" s="109">
        <v>12</v>
      </c>
    </row>
    <row r="1475" spans="2:33" ht="15">
      <c r="B1475" s="109"/>
      <c r="C1475" s="109"/>
      <c r="D1475" s="109">
        <v>2008</v>
      </c>
      <c r="E1475" s="109">
        <v>0</v>
      </c>
      <c r="F1475" s="109">
        <v>0</v>
      </c>
      <c r="G1475" s="109">
        <v>0</v>
      </c>
      <c r="H1475" s="109"/>
      <c r="I1475" s="109">
        <v>0</v>
      </c>
      <c r="J1475" s="109">
        <v>0</v>
      </c>
      <c r="K1475" s="109">
        <v>1</v>
      </c>
      <c r="L1475" s="109">
        <v>0</v>
      </c>
      <c r="M1475" s="109">
        <v>0</v>
      </c>
      <c r="N1475" s="109">
        <v>4</v>
      </c>
      <c r="O1475" s="109">
        <v>1</v>
      </c>
      <c r="P1475" s="109">
        <v>0</v>
      </c>
      <c r="Q1475" s="109">
        <v>0</v>
      </c>
      <c r="R1475" s="109"/>
      <c r="S1475" s="109">
        <v>1</v>
      </c>
      <c r="T1475" s="109">
        <v>0</v>
      </c>
      <c r="U1475" s="109">
        <v>0</v>
      </c>
      <c r="V1475" s="109">
        <v>0</v>
      </c>
      <c r="W1475" s="109"/>
      <c r="X1475" s="109">
        <v>0</v>
      </c>
      <c r="Y1475" s="109">
        <v>0</v>
      </c>
      <c r="Z1475" s="109">
        <v>0</v>
      </c>
      <c r="AA1475" s="109">
        <v>0</v>
      </c>
      <c r="AB1475" s="109">
        <v>4</v>
      </c>
      <c r="AC1475" s="109">
        <v>4</v>
      </c>
      <c r="AD1475" s="109">
        <v>0</v>
      </c>
      <c r="AE1475" s="109">
        <v>0</v>
      </c>
      <c r="AF1475" s="109">
        <v>0</v>
      </c>
      <c r="AG1475" s="109">
        <v>0</v>
      </c>
    </row>
    <row r="1476" spans="2:33" ht="15">
      <c r="B1476" s="109"/>
      <c r="C1476" s="109"/>
      <c r="D1476" s="109">
        <v>2009</v>
      </c>
      <c r="E1476" s="109">
        <v>1</v>
      </c>
      <c r="F1476" s="109">
        <v>0</v>
      </c>
      <c r="G1476" s="109">
        <v>0</v>
      </c>
      <c r="H1476" s="109">
        <v>0</v>
      </c>
      <c r="I1476" s="109">
        <v>0</v>
      </c>
      <c r="J1476" s="109">
        <v>0</v>
      </c>
      <c r="K1476" s="109">
        <v>0</v>
      </c>
      <c r="L1476" s="109">
        <v>0</v>
      </c>
      <c r="M1476" s="109">
        <v>0</v>
      </c>
      <c r="N1476" s="109">
        <v>1</v>
      </c>
      <c r="O1476" s="109">
        <v>0</v>
      </c>
      <c r="P1476" s="109">
        <v>0</v>
      </c>
      <c r="Q1476" s="109">
        <v>0</v>
      </c>
      <c r="R1476" s="109"/>
      <c r="S1476" s="109">
        <v>0</v>
      </c>
      <c r="T1476" s="109">
        <v>0</v>
      </c>
      <c r="U1476" s="109">
        <v>13</v>
      </c>
      <c r="V1476" s="109">
        <v>0</v>
      </c>
      <c r="W1476" s="109">
        <v>0</v>
      </c>
      <c r="X1476" s="109">
        <v>0</v>
      </c>
      <c r="Y1476" s="109">
        <v>0</v>
      </c>
      <c r="Z1476" s="109">
        <v>0</v>
      </c>
      <c r="AA1476" s="109">
        <v>0</v>
      </c>
      <c r="AB1476" s="109">
        <v>0</v>
      </c>
      <c r="AC1476" s="109">
        <v>0</v>
      </c>
      <c r="AD1476" s="109">
        <v>0</v>
      </c>
      <c r="AE1476" s="109">
        <v>0</v>
      </c>
      <c r="AF1476" s="109">
        <v>0</v>
      </c>
      <c r="AG1476" s="109">
        <v>0</v>
      </c>
    </row>
    <row r="1477" spans="2:33" ht="15">
      <c r="B1477" s="109"/>
      <c r="C1477" s="109"/>
      <c r="D1477" s="109">
        <v>2010</v>
      </c>
      <c r="E1477" s="109">
        <v>2</v>
      </c>
      <c r="F1477" s="109">
        <v>0</v>
      </c>
      <c r="G1477" s="109">
        <v>0</v>
      </c>
      <c r="H1477" s="109">
        <v>0</v>
      </c>
      <c r="I1477" s="109">
        <v>0</v>
      </c>
      <c r="J1477" s="109">
        <v>9</v>
      </c>
      <c r="K1477" s="109">
        <v>1</v>
      </c>
      <c r="L1477" s="109">
        <v>0</v>
      </c>
      <c r="M1477" s="109">
        <v>0</v>
      </c>
      <c r="N1477" s="109">
        <v>6</v>
      </c>
      <c r="O1477" s="109">
        <v>0</v>
      </c>
      <c r="P1477" s="109">
        <v>0</v>
      </c>
      <c r="Q1477" s="109">
        <v>0</v>
      </c>
      <c r="R1477" s="109">
        <v>0</v>
      </c>
      <c r="S1477" s="109">
        <v>0</v>
      </c>
      <c r="T1477" s="109">
        <v>0</v>
      </c>
      <c r="U1477" s="109">
        <v>0</v>
      </c>
      <c r="V1477" s="109">
        <v>0</v>
      </c>
      <c r="W1477" s="109">
        <v>0</v>
      </c>
      <c r="X1477" s="109">
        <v>0</v>
      </c>
      <c r="Y1477" s="109">
        <v>0</v>
      </c>
      <c r="Z1477" s="109">
        <v>0</v>
      </c>
      <c r="AA1477" s="109">
        <v>0</v>
      </c>
      <c r="AB1477" s="109">
        <v>0</v>
      </c>
      <c r="AC1477" s="109">
        <v>0</v>
      </c>
      <c r="AD1477" s="109">
        <v>0</v>
      </c>
      <c r="AE1477" s="109">
        <v>0</v>
      </c>
      <c r="AF1477" s="109">
        <v>0</v>
      </c>
      <c r="AG1477" s="109">
        <v>0</v>
      </c>
    </row>
    <row r="1478" spans="2:33" ht="15">
      <c r="B1478" s="109"/>
      <c r="C1478" s="109"/>
      <c r="D1478" s="109">
        <v>2011</v>
      </c>
      <c r="E1478" s="109">
        <v>0</v>
      </c>
      <c r="F1478" s="109">
        <v>0</v>
      </c>
      <c r="G1478" s="109">
        <v>0</v>
      </c>
      <c r="H1478" s="109">
        <v>0</v>
      </c>
      <c r="I1478" s="109">
        <v>0</v>
      </c>
      <c r="J1478" s="109">
        <v>5</v>
      </c>
      <c r="K1478" s="109">
        <v>0</v>
      </c>
      <c r="L1478" s="109">
        <v>1</v>
      </c>
      <c r="M1478" s="109">
        <v>0</v>
      </c>
      <c r="N1478" s="109">
        <v>0</v>
      </c>
      <c r="O1478" s="109">
        <v>0</v>
      </c>
      <c r="P1478" s="109">
        <v>0</v>
      </c>
      <c r="Q1478" s="109">
        <v>0</v>
      </c>
      <c r="R1478" s="109">
        <v>1</v>
      </c>
      <c r="S1478" s="109">
        <v>0</v>
      </c>
      <c r="T1478" s="109">
        <v>0</v>
      </c>
      <c r="U1478" s="109">
        <v>0</v>
      </c>
      <c r="V1478" s="109">
        <v>0</v>
      </c>
      <c r="W1478" s="109">
        <v>0</v>
      </c>
      <c r="X1478" s="109">
        <v>0</v>
      </c>
      <c r="Y1478" s="109">
        <v>0</v>
      </c>
      <c r="Z1478" s="109">
        <v>2</v>
      </c>
      <c r="AA1478" s="109">
        <v>34</v>
      </c>
      <c r="AB1478" s="109">
        <v>0</v>
      </c>
      <c r="AC1478" s="109">
        <v>0</v>
      </c>
      <c r="AD1478" s="109">
        <v>0</v>
      </c>
      <c r="AE1478" s="109">
        <v>0</v>
      </c>
      <c r="AF1478" s="109">
        <v>1</v>
      </c>
      <c r="AG1478" s="109">
        <v>0</v>
      </c>
    </row>
    <row r="1479" spans="2:33" ht="15">
      <c r="B1479" s="109"/>
      <c r="C1479" s="109"/>
      <c r="D1479" s="109">
        <v>2012</v>
      </c>
      <c r="E1479" s="109">
        <v>0</v>
      </c>
      <c r="F1479" s="109">
        <v>0</v>
      </c>
      <c r="G1479" s="109">
        <v>0</v>
      </c>
      <c r="H1479" s="109">
        <v>0</v>
      </c>
      <c r="I1479" s="109">
        <v>0</v>
      </c>
      <c r="J1479" s="109">
        <v>0</v>
      </c>
      <c r="K1479" s="109">
        <v>0</v>
      </c>
      <c r="L1479" s="109">
        <v>0</v>
      </c>
      <c r="M1479" s="109">
        <v>0</v>
      </c>
      <c r="N1479" s="109">
        <v>0</v>
      </c>
      <c r="O1479" s="109">
        <v>0</v>
      </c>
      <c r="P1479" s="109">
        <v>0</v>
      </c>
      <c r="Q1479" s="109">
        <v>0</v>
      </c>
      <c r="R1479" s="109">
        <v>0</v>
      </c>
      <c r="S1479" s="109">
        <v>0</v>
      </c>
      <c r="T1479" s="109">
        <v>0</v>
      </c>
      <c r="U1479" s="109">
        <v>1</v>
      </c>
      <c r="V1479" s="109">
        <v>0</v>
      </c>
      <c r="W1479" s="109">
        <v>0</v>
      </c>
      <c r="X1479" s="109">
        <v>0</v>
      </c>
      <c r="Y1479" s="109">
        <v>0</v>
      </c>
      <c r="Z1479" s="109">
        <v>2</v>
      </c>
      <c r="AA1479" s="109">
        <v>0</v>
      </c>
      <c r="AB1479" s="109">
        <v>0</v>
      </c>
      <c r="AC1479" s="109">
        <v>0</v>
      </c>
      <c r="AD1479" s="109">
        <v>1</v>
      </c>
      <c r="AE1479" s="109">
        <v>0</v>
      </c>
      <c r="AF1479" s="109">
        <v>0</v>
      </c>
      <c r="AG1479" s="109">
        <v>0</v>
      </c>
    </row>
    <row r="1480" spans="2:33" ht="15">
      <c r="B1480" s="109"/>
      <c r="C1480" s="109"/>
      <c r="D1480" s="109">
        <v>2013</v>
      </c>
      <c r="E1480" s="109">
        <v>0</v>
      </c>
      <c r="F1480" s="109">
        <v>0</v>
      </c>
      <c r="G1480" s="109">
        <v>0</v>
      </c>
      <c r="H1480" s="109">
        <v>0</v>
      </c>
      <c r="I1480" s="109">
        <v>0</v>
      </c>
      <c r="J1480" s="109">
        <v>0</v>
      </c>
      <c r="K1480" s="109">
        <v>0</v>
      </c>
      <c r="L1480" s="109">
        <v>0</v>
      </c>
      <c r="M1480" s="109">
        <v>0</v>
      </c>
      <c r="N1480" s="109">
        <v>0</v>
      </c>
      <c r="O1480" s="109">
        <v>70</v>
      </c>
      <c r="P1480" s="109">
        <v>0</v>
      </c>
      <c r="Q1480" s="109">
        <v>30</v>
      </c>
      <c r="R1480" s="109">
        <v>0</v>
      </c>
      <c r="S1480" s="109">
        <v>0</v>
      </c>
      <c r="T1480" s="109">
        <v>0</v>
      </c>
      <c r="U1480" s="109">
        <v>2</v>
      </c>
      <c r="V1480" s="109">
        <v>0</v>
      </c>
      <c r="W1480" s="109">
        <v>0</v>
      </c>
      <c r="X1480" s="109">
        <v>0</v>
      </c>
      <c r="Y1480" s="109">
        <v>0</v>
      </c>
      <c r="Z1480" s="109">
        <v>0</v>
      </c>
      <c r="AA1480" s="109">
        <v>0</v>
      </c>
      <c r="AB1480" s="109">
        <v>0</v>
      </c>
      <c r="AC1480" s="109">
        <v>0</v>
      </c>
      <c r="AD1480" s="109">
        <v>0</v>
      </c>
      <c r="AE1480" s="109">
        <v>0</v>
      </c>
      <c r="AF1480" s="109">
        <v>0</v>
      </c>
      <c r="AG1480" s="109">
        <v>0</v>
      </c>
    </row>
    <row r="1481" spans="2:33" ht="15">
      <c r="B1481" s="109"/>
      <c r="C1481" s="109"/>
      <c r="D1481" s="109">
        <v>2014</v>
      </c>
      <c r="E1481" s="109">
        <v>0</v>
      </c>
      <c r="F1481" s="109">
        <v>0</v>
      </c>
      <c r="G1481" s="109">
        <v>8</v>
      </c>
      <c r="H1481" s="109">
        <v>0</v>
      </c>
      <c r="I1481" s="109">
        <v>0</v>
      </c>
      <c r="J1481" s="109">
        <v>0</v>
      </c>
      <c r="K1481" s="109">
        <v>0</v>
      </c>
      <c r="L1481" s="109">
        <v>0</v>
      </c>
      <c r="M1481" s="109">
        <v>0</v>
      </c>
      <c r="N1481" s="109">
        <v>0</v>
      </c>
      <c r="O1481" s="109">
        <v>0</v>
      </c>
      <c r="P1481" s="109">
        <v>0</v>
      </c>
      <c r="Q1481" s="109">
        <v>0</v>
      </c>
      <c r="R1481" s="109">
        <v>0</v>
      </c>
      <c r="S1481" s="109">
        <v>0</v>
      </c>
      <c r="T1481" s="109">
        <v>0</v>
      </c>
      <c r="U1481" s="109">
        <v>0</v>
      </c>
      <c r="V1481" s="109">
        <v>0</v>
      </c>
      <c r="W1481" s="109">
        <v>0</v>
      </c>
      <c r="X1481" s="109">
        <v>0</v>
      </c>
      <c r="Y1481" s="109">
        <v>0</v>
      </c>
      <c r="Z1481" s="109">
        <v>0</v>
      </c>
      <c r="AA1481" s="109">
        <v>0</v>
      </c>
      <c r="AB1481" s="109">
        <v>0</v>
      </c>
      <c r="AC1481" s="109">
        <v>0</v>
      </c>
      <c r="AD1481" s="109">
        <v>0</v>
      </c>
      <c r="AE1481" s="109">
        <v>0</v>
      </c>
      <c r="AF1481" s="109">
        <v>0</v>
      </c>
      <c r="AG1481" s="109">
        <v>0</v>
      </c>
    </row>
    <row r="1482" spans="2:33" ht="15">
      <c r="B1482" s="109"/>
      <c r="C1482" s="109"/>
      <c r="D1482" s="109">
        <v>2015</v>
      </c>
      <c r="E1482" s="109">
        <v>0</v>
      </c>
      <c r="F1482" s="109">
        <v>0</v>
      </c>
      <c r="G1482" s="109">
        <v>0</v>
      </c>
      <c r="H1482" s="109">
        <v>0</v>
      </c>
      <c r="I1482" s="109">
        <v>0</v>
      </c>
      <c r="J1482" s="109">
        <v>0</v>
      </c>
      <c r="K1482" s="109">
        <v>0</v>
      </c>
      <c r="L1482" s="109">
        <v>0</v>
      </c>
      <c r="M1482" s="109">
        <v>0</v>
      </c>
      <c r="N1482" s="109">
        <v>0</v>
      </c>
      <c r="O1482" s="109">
        <v>0</v>
      </c>
      <c r="P1482" s="109">
        <v>0</v>
      </c>
      <c r="Q1482" s="109">
        <v>0</v>
      </c>
      <c r="R1482" s="109">
        <v>0</v>
      </c>
      <c r="S1482" s="109">
        <v>0</v>
      </c>
      <c r="T1482" s="109">
        <v>0</v>
      </c>
      <c r="U1482" s="109">
        <v>0</v>
      </c>
      <c r="V1482" s="109">
        <v>0</v>
      </c>
      <c r="W1482" s="109">
        <v>0</v>
      </c>
      <c r="X1482" s="109">
        <v>0</v>
      </c>
      <c r="Y1482" s="109">
        <v>0</v>
      </c>
      <c r="Z1482" s="109">
        <v>0</v>
      </c>
      <c r="AA1482" s="109">
        <v>0</v>
      </c>
      <c r="AB1482" s="109">
        <v>0</v>
      </c>
      <c r="AC1482" s="109">
        <v>0</v>
      </c>
      <c r="AD1482" s="109">
        <v>0</v>
      </c>
      <c r="AE1482" s="109">
        <v>0</v>
      </c>
      <c r="AF1482" s="109">
        <v>0</v>
      </c>
      <c r="AG1482" s="109">
        <v>0</v>
      </c>
    </row>
    <row r="1483" spans="2:33" ht="15">
      <c r="B1483" s="109"/>
      <c r="C1483" s="109"/>
      <c r="D1483" s="109">
        <v>2016</v>
      </c>
      <c r="E1483" s="109">
        <v>1</v>
      </c>
      <c r="F1483" s="109">
        <v>0</v>
      </c>
      <c r="G1483" s="109">
        <v>13</v>
      </c>
      <c r="H1483" s="109">
        <v>0</v>
      </c>
      <c r="I1483" s="109">
        <v>0</v>
      </c>
      <c r="J1483" s="109">
        <v>0</v>
      </c>
      <c r="K1483" s="109">
        <v>0</v>
      </c>
      <c r="L1483" s="109">
        <v>1</v>
      </c>
      <c r="M1483" s="109">
        <v>0</v>
      </c>
      <c r="N1483" s="109">
        <v>0</v>
      </c>
      <c r="O1483" s="109">
        <v>13</v>
      </c>
      <c r="P1483" s="109">
        <v>0</v>
      </c>
      <c r="Q1483" s="109">
        <v>0</v>
      </c>
      <c r="R1483" s="109">
        <v>0</v>
      </c>
      <c r="S1483" s="109">
        <v>0</v>
      </c>
      <c r="T1483" s="109">
        <v>0</v>
      </c>
      <c r="U1483" s="109">
        <v>0</v>
      </c>
      <c r="V1483" s="109">
        <v>0</v>
      </c>
      <c r="W1483" s="109">
        <v>0</v>
      </c>
      <c r="X1483" s="109">
        <v>0</v>
      </c>
      <c r="Y1483" s="109">
        <v>0</v>
      </c>
      <c r="Z1483" s="109">
        <v>0</v>
      </c>
      <c r="AA1483" s="109">
        <v>0</v>
      </c>
      <c r="AB1483" s="109">
        <v>0</v>
      </c>
      <c r="AC1483" s="109">
        <v>0</v>
      </c>
      <c r="AD1483" s="109">
        <v>0</v>
      </c>
      <c r="AE1483" s="109">
        <v>0</v>
      </c>
      <c r="AF1483" s="109">
        <v>0</v>
      </c>
      <c r="AG1483" s="109">
        <v>0</v>
      </c>
    </row>
    <row r="1484" spans="2:33" ht="15">
      <c r="B1484" s="109"/>
      <c r="C1484" s="109"/>
      <c r="D1484" s="109">
        <v>2017</v>
      </c>
      <c r="E1484" s="109">
        <v>0</v>
      </c>
      <c r="F1484" s="109">
        <v>3</v>
      </c>
      <c r="G1484" s="109">
        <v>0</v>
      </c>
      <c r="H1484" s="109">
        <v>0</v>
      </c>
      <c r="I1484" s="109">
        <v>0</v>
      </c>
      <c r="J1484" s="109">
        <v>0</v>
      </c>
      <c r="K1484" s="109">
        <v>1</v>
      </c>
      <c r="L1484" s="109">
        <v>0</v>
      </c>
      <c r="M1484" s="109">
        <v>0</v>
      </c>
      <c r="N1484" s="109">
        <v>6</v>
      </c>
      <c r="O1484" s="109">
        <v>2</v>
      </c>
      <c r="P1484" s="109">
        <v>0</v>
      </c>
      <c r="Q1484" s="109">
        <v>0</v>
      </c>
      <c r="R1484" s="109">
        <v>0</v>
      </c>
      <c r="S1484" s="109">
        <v>0</v>
      </c>
      <c r="T1484" s="109">
        <v>0</v>
      </c>
      <c r="U1484" s="109">
        <v>0</v>
      </c>
      <c r="V1484" s="109">
        <v>0</v>
      </c>
      <c r="W1484" s="109">
        <v>0</v>
      </c>
      <c r="X1484" s="109">
        <v>0</v>
      </c>
      <c r="Y1484" s="109">
        <v>0</v>
      </c>
      <c r="Z1484" s="109">
        <v>0</v>
      </c>
      <c r="AA1484" s="109">
        <v>0</v>
      </c>
      <c r="AB1484" s="109">
        <v>0</v>
      </c>
      <c r="AC1484" s="109">
        <v>0</v>
      </c>
      <c r="AD1484" s="109">
        <v>0</v>
      </c>
      <c r="AE1484" s="109">
        <v>0</v>
      </c>
      <c r="AF1484" s="109">
        <v>0</v>
      </c>
      <c r="AG1484" s="109">
        <v>0</v>
      </c>
    </row>
    <row r="1485" spans="2:33" ht="15">
      <c r="B1485" s="109"/>
      <c r="C1485" s="109"/>
      <c r="D1485" s="109">
        <v>2018</v>
      </c>
      <c r="E1485" s="109">
        <v>0</v>
      </c>
      <c r="F1485" s="109">
        <v>0</v>
      </c>
      <c r="G1485" s="109">
        <v>0</v>
      </c>
      <c r="H1485" s="109">
        <v>0</v>
      </c>
      <c r="I1485" s="109">
        <v>0</v>
      </c>
      <c r="J1485" s="109">
        <v>0</v>
      </c>
      <c r="K1485" s="109">
        <v>0</v>
      </c>
      <c r="L1485" s="109">
        <v>0</v>
      </c>
      <c r="M1485" s="109">
        <v>0</v>
      </c>
      <c r="N1485" s="109">
        <v>0</v>
      </c>
      <c r="O1485" s="109">
        <v>0</v>
      </c>
      <c r="P1485" s="109">
        <v>0</v>
      </c>
      <c r="Q1485" s="109">
        <v>0</v>
      </c>
      <c r="R1485" s="109">
        <v>0</v>
      </c>
      <c r="S1485" s="109">
        <v>0</v>
      </c>
      <c r="T1485" s="109">
        <v>0</v>
      </c>
      <c r="U1485" s="109">
        <v>34</v>
      </c>
      <c r="V1485" s="109">
        <v>0</v>
      </c>
      <c r="W1485" s="109">
        <v>0</v>
      </c>
      <c r="X1485" s="109">
        <v>0</v>
      </c>
      <c r="Y1485" s="109">
        <v>0</v>
      </c>
      <c r="Z1485" s="109">
        <v>0</v>
      </c>
      <c r="AA1485" s="109">
        <v>0</v>
      </c>
      <c r="AB1485" s="109">
        <v>0</v>
      </c>
      <c r="AC1485" s="109">
        <v>1</v>
      </c>
      <c r="AD1485" s="109">
        <v>0</v>
      </c>
      <c r="AE1485" s="109">
        <v>0</v>
      </c>
      <c r="AF1485" s="109">
        <v>1</v>
      </c>
      <c r="AG1485" s="109">
        <v>0</v>
      </c>
    </row>
    <row r="1486" spans="2:33" ht="15">
      <c r="B1486" s="109"/>
      <c r="C1486" s="109"/>
      <c r="D1486" s="109">
        <v>2019</v>
      </c>
      <c r="E1486" s="109">
        <v>0</v>
      </c>
      <c r="F1486" s="109">
        <v>0</v>
      </c>
      <c r="G1486" s="109">
        <v>0</v>
      </c>
      <c r="H1486" s="109">
        <v>0</v>
      </c>
      <c r="I1486" s="109">
        <v>0</v>
      </c>
      <c r="J1486" s="109">
        <v>0</v>
      </c>
      <c r="K1486" s="109">
        <v>0</v>
      </c>
      <c r="L1486" s="109">
        <v>0</v>
      </c>
      <c r="M1486" s="109">
        <v>0</v>
      </c>
      <c r="N1486" s="109">
        <v>0</v>
      </c>
      <c r="O1486" s="109">
        <v>1</v>
      </c>
      <c r="P1486" s="109">
        <v>0</v>
      </c>
      <c r="Q1486" s="109">
        <v>0</v>
      </c>
      <c r="R1486" s="109">
        <v>0</v>
      </c>
      <c r="S1486" s="109">
        <v>0</v>
      </c>
      <c r="T1486" s="109">
        <v>0</v>
      </c>
      <c r="U1486" s="109">
        <v>0</v>
      </c>
      <c r="V1486" s="109">
        <v>0</v>
      </c>
      <c r="W1486" s="109">
        <v>0</v>
      </c>
      <c r="X1486" s="109">
        <v>0</v>
      </c>
      <c r="Y1486" s="109">
        <v>0</v>
      </c>
      <c r="Z1486" s="109">
        <v>0</v>
      </c>
      <c r="AA1486" s="109">
        <v>0</v>
      </c>
      <c r="AB1486" s="109">
        <v>0</v>
      </c>
      <c r="AC1486" s="109">
        <v>0</v>
      </c>
      <c r="AD1486" s="109">
        <v>0</v>
      </c>
      <c r="AE1486" s="109">
        <v>0</v>
      </c>
      <c r="AF1486" s="109">
        <v>0</v>
      </c>
      <c r="AG1486" s="109">
        <v>0</v>
      </c>
    </row>
    <row r="1487" spans="2:33" ht="15">
      <c r="B1487" s="109"/>
      <c r="C1487" s="109"/>
      <c r="D1487" s="109">
        <v>2020</v>
      </c>
      <c r="E1487" s="109"/>
      <c r="F1487" s="109"/>
      <c r="G1487" s="109"/>
      <c r="H1487" s="109"/>
      <c r="I1487" s="109"/>
      <c r="J1487" s="109"/>
      <c r="K1487" s="109"/>
      <c r="L1487" s="109"/>
      <c r="M1487" s="109"/>
      <c r="N1487" s="109"/>
      <c r="O1487" s="109"/>
      <c r="P1487" s="109"/>
      <c r="Q1487" s="109"/>
      <c r="R1487" s="109"/>
      <c r="S1487" s="109"/>
      <c r="T1487" s="109"/>
      <c r="U1487" s="109"/>
      <c r="V1487" s="109"/>
      <c r="W1487" s="109"/>
      <c r="X1487" s="109"/>
      <c r="Y1487" s="109"/>
      <c r="Z1487" s="109"/>
      <c r="AA1487" s="109"/>
      <c r="AB1487" s="109"/>
      <c r="AC1487" s="109"/>
      <c r="AD1487" s="109"/>
      <c r="AE1487" s="109"/>
      <c r="AF1487" s="109"/>
      <c r="AG1487" s="109"/>
    </row>
    <row r="1488" spans="2:33" ht="15">
      <c r="B1488" s="110" t="s">
        <v>167</v>
      </c>
      <c r="C1488" s="110" t="s">
        <v>514</v>
      </c>
      <c r="D1488" s="110">
        <v>2006</v>
      </c>
      <c r="E1488" s="110">
        <v>26</v>
      </c>
      <c r="F1488" s="110">
        <v>19</v>
      </c>
      <c r="G1488" s="110">
        <v>7</v>
      </c>
      <c r="H1488" s="110"/>
      <c r="I1488" s="110"/>
      <c r="J1488" s="110">
        <v>49</v>
      </c>
      <c r="K1488" s="110">
        <v>45</v>
      </c>
      <c r="L1488" s="110">
        <v>2</v>
      </c>
      <c r="M1488" s="110"/>
      <c r="N1488" s="110">
        <v>32</v>
      </c>
      <c r="O1488" s="110">
        <v>1</v>
      </c>
      <c r="P1488" s="110">
        <v>6</v>
      </c>
      <c r="Q1488" s="110">
        <v>13</v>
      </c>
      <c r="R1488" s="110"/>
      <c r="S1488" s="110">
        <v>25</v>
      </c>
      <c r="T1488" s="110">
        <v>0</v>
      </c>
      <c r="U1488" s="110">
        <v>17</v>
      </c>
      <c r="V1488" s="110">
        <v>8</v>
      </c>
      <c r="W1488" s="110"/>
      <c r="X1488" s="110">
        <v>7</v>
      </c>
      <c r="Y1488" s="110">
        <v>2</v>
      </c>
      <c r="Z1488" s="110">
        <v>1</v>
      </c>
      <c r="AA1488" s="110">
        <v>97</v>
      </c>
      <c r="AB1488" s="110">
        <v>9</v>
      </c>
      <c r="AC1488" s="110">
        <v>0</v>
      </c>
      <c r="AD1488" s="110">
        <v>8</v>
      </c>
      <c r="AE1488" s="110">
        <v>10</v>
      </c>
      <c r="AF1488" s="110">
        <v>14</v>
      </c>
      <c r="AG1488" s="110">
        <v>3</v>
      </c>
    </row>
    <row r="1489" spans="2:33" ht="15">
      <c r="B1489" s="110"/>
      <c r="C1489" s="110"/>
      <c r="D1489" s="110">
        <v>2007</v>
      </c>
      <c r="E1489" s="110">
        <v>34</v>
      </c>
      <c r="F1489" s="110">
        <v>53</v>
      </c>
      <c r="G1489" s="110">
        <v>8</v>
      </c>
      <c r="H1489" s="110"/>
      <c r="I1489" s="110">
        <v>0</v>
      </c>
      <c r="J1489" s="110">
        <v>42</v>
      </c>
      <c r="K1489" s="110">
        <v>63</v>
      </c>
      <c r="L1489" s="110">
        <v>2</v>
      </c>
      <c r="M1489" s="110">
        <v>13</v>
      </c>
      <c r="N1489" s="110">
        <v>24</v>
      </c>
      <c r="O1489" s="110">
        <v>4</v>
      </c>
      <c r="P1489" s="110">
        <v>2</v>
      </c>
      <c r="Q1489" s="110">
        <v>9</v>
      </c>
      <c r="R1489" s="110"/>
      <c r="S1489" s="110">
        <v>35</v>
      </c>
      <c r="T1489" s="110">
        <v>0</v>
      </c>
      <c r="U1489" s="110">
        <v>4</v>
      </c>
      <c r="V1489" s="110">
        <v>7</v>
      </c>
      <c r="W1489" s="110"/>
      <c r="X1489" s="110">
        <v>4</v>
      </c>
      <c r="Y1489" s="110">
        <v>7</v>
      </c>
      <c r="Z1489" s="110">
        <v>2</v>
      </c>
      <c r="AA1489" s="110">
        <v>120</v>
      </c>
      <c r="AB1489" s="110">
        <v>8</v>
      </c>
      <c r="AC1489" s="110">
        <v>70</v>
      </c>
      <c r="AD1489" s="110">
        <v>8</v>
      </c>
      <c r="AE1489" s="110">
        <v>16</v>
      </c>
      <c r="AF1489" s="110">
        <v>16</v>
      </c>
      <c r="AG1489" s="110">
        <v>1</v>
      </c>
    </row>
    <row r="1490" spans="2:33" ht="15">
      <c r="B1490" s="110"/>
      <c r="C1490" s="110"/>
      <c r="D1490" s="110">
        <v>2008</v>
      </c>
      <c r="E1490" s="110">
        <v>23</v>
      </c>
      <c r="F1490" s="110">
        <v>28</v>
      </c>
      <c r="G1490" s="110">
        <v>7</v>
      </c>
      <c r="H1490" s="110"/>
      <c r="I1490" s="110">
        <v>0</v>
      </c>
      <c r="J1490" s="110">
        <v>43</v>
      </c>
      <c r="K1490" s="110">
        <v>35</v>
      </c>
      <c r="L1490" s="110">
        <v>2</v>
      </c>
      <c r="M1490" s="110">
        <v>0</v>
      </c>
      <c r="N1490" s="110">
        <v>16</v>
      </c>
      <c r="O1490" s="110">
        <v>2</v>
      </c>
      <c r="P1490" s="110">
        <v>2</v>
      </c>
      <c r="Q1490" s="110">
        <v>15</v>
      </c>
      <c r="R1490" s="110"/>
      <c r="S1490" s="110">
        <v>16</v>
      </c>
      <c r="T1490" s="110">
        <v>0</v>
      </c>
      <c r="U1490" s="110">
        <v>8</v>
      </c>
      <c r="V1490" s="110">
        <v>4</v>
      </c>
      <c r="W1490" s="110"/>
      <c r="X1490" s="110">
        <v>7</v>
      </c>
      <c r="Y1490" s="110">
        <v>6</v>
      </c>
      <c r="Z1490" s="110">
        <v>0</v>
      </c>
      <c r="AA1490" s="110">
        <v>104</v>
      </c>
      <c r="AB1490" s="110">
        <v>10</v>
      </c>
      <c r="AC1490" s="110">
        <v>74</v>
      </c>
      <c r="AD1490" s="110">
        <v>1</v>
      </c>
      <c r="AE1490" s="110">
        <v>20</v>
      </c>
      <c r="AF1490" s="110">
        <v>17</v>
      </c>
      <c r="AG1490" s="110">
        <v>5</v>
      </c>
    </row>
    <row r="1491" spans="2:33" ht="15">
      <c r="B1491" s="110"/>
      <c r="C1491" s="110"/>
      <c r="D1491" s="110">
        <v>2009</v>
      </c>
      <c r="E1491" s="110">
        <v>29</v>
      </c>
      <c r="F1491" s="110">
        <v>6</v>
      </c>
      <c r="G1491" s="110">
        <v>1</v>
      </c>
      <c r="H1491" s="110">
        <v>4</v>
      </c>
      <c r="I1491" s="110">
        <v>0</v>
      </c>
      <c r="J1491" s="110">
        <v>33</v>
      </c>
      <c r="K1491" s="110">
        <v>29</v>
      </c>
      <c r="L1491" s="110">
        <v>1</v>
      </c>
      <c r="M1491" s="110">
        <v>1</v>
      </c>
      <c r="N1491" s="110">
        <v>16</v>
      </c>
      <c r="O1491" s="110">
        <v>4</v>
      </c>
      <c r="P1491" s="110">
        <v>3</v>
      </c>
      <c r="Q1491" s="110">
        <v>22</v>
      </c>
      <c r="R1491" s="110"/>
      <c r="S1491" s="110">
        <v>11</v>
      </c>
      <c r="T1491" s="110">
        <v>0</v>
      </c>
      <c r="U1491" s="110">
        <v>0</v>
      </c>
      <c r="V1491" s="110">
        <v>3</v>
      </c>
      <c r="W1491" s="110">
        <v>0</v>
      </c>
      <c r="X1491" s="110">
        <v>6</v>
      </c>
      <c r="Y1491" s="110">
        <v>4</v>
      </c>
      <c r="Z1491" s="110">
        <v>0</v>
      </c>
      <c r="AA1491" s="110">
        <v>76</v>
      </c>
      <c r="AB1491" s="110">
        <v>5</v>
      </c>
      <c r="AC1491" s="112">
        <v>50</v>
      </c>
      <c r="AD1491" s="110">
        <v>7</v>
      </c>
      <c r="AE1491" s="110">
        <v>9</v>
      </c>
      <c r="AF1491" s="110">
        <v>14</v>
      </c>
      <c r="AG1491" s="110">
        <v>2</v>
      </c>
    </row>
    <row r="1492" spans="2:33" ht="15">
      <c r="B1492" s="110"/>
      <c r="C1492" s="110"/>
      <c r="D1492" s="110">
        <v>2010</v>
      </c>
      <c r="E1492" s="110">
        <v>23</v>
      </c>
      <c r="F1492" s="110">
        <v>4</v>
      </c>
      <c r="G1492" s="110">
        <v>10</v>
      </c>
      <c r="H1492" s="110">
        <v>5</v>
      </c>
      <c r="I1492" s="110">
        <v>0</v>
      </c>
      <c r="J1492" s="110">
        <v>45</v>
      </c>
      <c r="K1492" s="110">
        <v>37</v>
      </c>
      <c r="L1492" s="110">
        <v>4</v>
      </c>
      <c r="M1492" s="110">
        <v>10</v>
      </c>
      <c r="N1492" s="110">
        <v>8</v>
      </c>
      <c r="O1492" s="110">
        <v>6</v>
      </c>
      <c r="P1492" s="110">
        <v>3</v>
      </c>
      <c r="Q1492" s="110">
        <v>19</v>
      </c>
      <c r="R1492" s="110">
        <v>10</v>
      </c>
      <c r="S1492" s="110">
        <v>22</v>
      </c>
      <c r="T1492" s="110">
        <v>0</v>
      </c>
      <c r="U1492" s="110">
        <v>4</v>
      </c>
      <c r="V1492" s="110">
        <v>2</v>
      </c>
      <c r="W1492" s="110">
        <v>0</v>
      </c>
      <c r="X1492" s="110">
        <v>5</v>
      </c>
      <c r="Y1492" s="110">
        <v>1</v>
      </c>
      <c r="Z1492" s="110">
        <v>1</v>
      </c>
      <c r="AA1492" s="110">
        <v>59</v>
      </c>
      <c r="AB1492" s="110">
        <v>3</v>
      </c>
      <c r="AC1492" s="110">
        <v>65</v>
      </c>
      <c r="AD1492" s="110">
        <v>6</v>
      </c>
      <c r="AE1492" s="110">
        <v>11</v>
      </c>
      <c r="AF1492" s="110">
        <v>6</v>
      </c>
      <c r="AG1492" s="110">
        <v>6</v>
      </c>
    </row>
    <row r="1493" spans="2:33" ht="15">
      <c r="B1493" s="110"/>
      <c r="C1493" s="110"/>
      <c r="D1493" s="110">
        <v>2011</v>
      </c>
      <c r="E1493" s="110">
        <v>25</v>
      </c>
      <c r="F1493" s="110">
        <v>9</v>
      </c>
      <c r="G1493" s="110">
        <v>9</v>
      </c>
      <c r="H1493" s="110">
        <v>1</v>
      </c>
      <c r="I1493" s="110">
        <v>0</v>
      </c>
      <c r="J1493" s="110">
        <v>22</v>
      </c>
      <c r="K1493" s="110">
        <v>34</v>
      </c>
      <c r="L1493" s="110">
        <v>3</v>
      </c>
      <c r="M1493" s="110">
        <v>5</v>
      </c>
      <c r="N1493" s="110">
        <v>6</v>
      </c>
      <c r="O1493" s="110">
        <v>3</v>
      </c>
      <c r="P1493" s="110">
        <v>3</v>
      </c>
      <c r="Q1493" s="110">
        <v>14</v>
      </c>
      <c r="R1493" s="110">
        <v>8</v>
      </c>
      <c r="S1493" s="110">
        <v>23</v>
      </c>
      <c r="T1493" s="110">
        <v>0</v>
      </c>
      <c r="U1493" s="110">
        <v>3</v>
      </c>
      <c r="V1493" s="110">
        <v>2</v>
      </c>
      <c r="W1493" s="110">
        <v>0</v>
      </c>
      <c r="X1493" s="110">
        <v>6</v>
      </c>
      <c r="Y1493" s="110">
        <v>3</v>
      </c>
      <c r="Z1493" s="110">
        <v>1</v>
      </c>
      <c r="AA1493" s="110">
        <v>51</v>
      </c>
      <c r="AB1493" s="110">
        <v>3</v>
      </c>
      <c r="AC1493" s="110">
        <v>57</v>
      </c>
      <c r="AD1493" s="110">
        <v>3</v>
      </c>
      <c r="AE1493" s="110">
        <v>5</v>
      </c>
      <c r="AF1493" s="110">
        <v>14</v>
      </c>
      <c r="AG1493" s="110">
        <v>1</v>
      </c>
    </row>
    <row r="1494" spans="2:33" ht="15">
      <c r="B1494" s="110"/>
      <c r="C1494" s="110"/>
      <c r="D1494" s="110">
        <v>2012</v>
      </c>
      <c r="E1494" s="110">
        <v>26</v>
      </c>
      <c r="F1494" s="110">
        <v>5</v>
      </c>
      <c r="G1494" s="110">
        <v>15</v>
      </c>
      <c r="H1494" s="110">
        <v>2</v>
      </c>
      <c r="I1494" s="110">
        <v>0</v>
      </c>
      <c r="J1494" s="110">
        <v>36</v>
      </c>
      <c r="K1494" s="110">
        <v>36</v>
      </c>
      <c r="L1494" s="110">
        <v>4</v>
      </c>
      <c r="M1494" s="110">
        <v>3</v>
      </c>
      <c r="N1494" s="110">
        <v>2</v>
      </c>
      <c r="O1494" s="110">
        <v>3</v>
      </c>
      <c r="P1494" s="110">
        <v>6</v>
      </c>
      <c r="Q1494" s="110">
        <v>10</v>
      </c>
      <c r="R1494" s="110">
        <v>17</v>
      </c>
      <c r="S1494" s="110">
        <v>24</v>
      </c>
      <c r="T1494" s="110">
        <v>0</v>
      </c>
      <c r="U1494" s="110">
        <v>9</v>
      </c>
      <c r="V1494" s="110">
        <v>2</v>
      </c>
      <c r="W1494" s="110">
        <v>0</v>
      </c>
      <c r="X1494" s="110">
        <v>3</v>
      </c>
      <c r="Y1494" s="110">
        <v>2</v>
      </c>
      <c r="Z1494" s="110">
        <v>0</v>
      </c>
      <c r="AA1494" s="110">
        <v>36</v>
      </c>
      <c r="AB1494" s="110">
        <v>5</v>
      </c>
      <c r="AC1494" s="110">
        <v>60</v>
      </c>
      <c r="AD1494" s="110">
        <v>10</v>
      </c>
      <c r="AE1494" s="110">
        <v>6</v>
      </c>
      <c r="AF1494" s="110">
        <v>15</v>
      </c>
      <c r="AG1494" s="110">
        <v>4</v>
      </c>
    </row>
    <row r="1495" spans="2:33" ht="15">
      <c r="B1495" s="110"/>
      <c r="C1495" s="110"/>
      <c r="D1495" s="110">
        <v>2013</v>
      </c>
      <c r="E1495" s="110">
        <v>25</v>
      </c>
      <c r="F1495" s="110">
        <v>6</v>
      </c>
      <c r="G1495" s="110">
        <v>12</v>
      </c>
      <c r="H1495" s="110">
        <v>3</v>
      </c>
      <c r="I1495" s="110">
        <v>0</v>
      </c>
      <c r="J1495" s="110">
        <v>27</v>
      </c>
      <c r="K1495" s="110">
        <v>39</v>
      </c>
      <c r="L1495" s="110">
        <v>1</v>
      </c>
      <c r="M1495" s="110">
        <v>2</v>
      </c>
      <c r="N1495" s="110">
        <v>3</v>
      </c>
      <c r="O1495" s="110">
        <v>3</v>
      </c>
      <c r="P1495" s="110">
        <v>1</v>
      </c>
      <c r="Q1495" s="110">
        <v>19</v>
      </c>
      <c r="R1495" s="110">
        <v>12</v>
      </c>
      <c r="S1495" s="110">
        <v>19</v>
      </c>
      <c r="T1495" s="110">
        <v>0</v>
      </c>
      <c r="U1495" s="110">
        <v>7</v>
      </c>
      <c r="V1495" s="110">
        <v>2</v>
      </c>
      <c r="W1495" s="110">
        <v>0</v>
      </c>
      <c r="X1495" s="110">
        <v>0</v>
      </c>
      <c r="Y1495" s="110">
        <v>4</v>
      </c>
      <c r="Z1495" s="110">
        <v>1</v>
      </c>
      <c r="AA1495" s="110">
        <v>36</v>
      </c>
      <c r="AB1495" s="110">
        <v>5</v>
      </c>
      <c r="AC1495" s="110">
        <v>51</v>
      </c>
      <c r="AD1495" s="110">
        <v>10</v>
      </c>
      <c r="AE1495" s="110">
        <v>9</v>
      </c>
      <c r="AF1495" s="110">
        <v>12</v>
      </c>
      <c r="AG1495" s="110">
        <v>2</v>
      </c>
    </row>
    <row r="1496" spans="2:33" ht="15">
      <c r="B1496" s="110"/>
      <c r="C1496" s="110"/>
      <c r="D1496" s="110">
        <v>2014</v>
      </c>
      <c r="E1496" s="110">
        <v>18</v>
      </c>
      <c r="F1496" s="110">
        <v>11</v>
      </c>
      <c r="G1496" s="110">
        <v>16</v>
      </c>
      <c r="H1496" s="110">
        <v>2</v>
      </c>
      <c r="I1496" s="110">
        <v>0</v>
      </c>
      <c r="J1496" s="110">
        <v>32</v>
      </c>
      <c r="K1496" s="110">
        <v>31</v>
      </c>
      <c r="L1496" s="110">
        <v>0</v>
      </c>
      <c r="M1496" s="110">
        <v>0</v>
      </c>
      <c r="N1496" s="110">
        <v>6</v>
      </c>
      <c r="O1496" s="110">
        <v>3</v>
      </c>
      <c r="P1496" s="110">
        <v>2</v>
      </c>
      <c r="Q1496" s="110">
        <v>29</v>
      </c>
      <c r="R1496" s="110">
        <v>5</v>
      </c>
      <c r="S1496" s="110">
        <v>16</v>
      </c>
      <c r="T1496" s="110">
        <v>1</v>
      </c>
      <c r="U1496" s="110">
        <v>9</v>
      </c>
      <c r="V1496" s="110">
        <v>5</v>
      </c>
      <c r="W1496" s="110">
        <v>0</v>
      </c>
      <c r="X1496" s="110">
        <v>0</v>
      </c>
      <c r="Y1496" s="110">
        <v>4</v>
      </c>
      <c r="Z1496" s="110">
        <v>2</v>
      </c>
      <c r="AA1496" s="110">
        <v>25</v>
      </c>
      <c r="AB1496" s="110">
        <v>5</v>
      </c>
      <c r="AC1496" s="110">
        <v>71</v>
      </c>
      <c r="AD1496" s="110">
        <v>5</v>
      </c>
      <c r="AE1496" s="110">
        <v>7</v>
      </c>
      <c r="AF1496" s="110">
        <v>20</v>
      </c>
      <c r="AG1496" s="110">
        <v>0</v>
      </c>
    </row>
    <row r="1497" spans="2:33" ht="15">
      <c r="B1497" s="110"/>
      <c r="C1497" s="110"/>
      <c r="D1497" s="110">
        <v>2015</v>
      </c>
      <c r="E1497" s="110">
        <v>24</v>
      </c>
      <c r="F1497" s="110">
        <v>2</v>
      </c>
      <c r="G1497" s="110">
        <v>7</v>
      </c>
      <c r="H1497" s="110">
        <v>2</v>
      </c>
      <c r="I1497" s="110">
        <v>0</v>
      </c>
      <c r="J1497" s="110">
        <v>27</v>
      </c>
      <c r="K1497" s="110">
        <v>45</v>
      </c>
      <c r="L1497" s="110">
        <v>0</v>
      </c>
      <c r="M1497" s="110">
        <v>4</v>
      </c>
      <c r="N1497" s="110">
        <v>5</v>
      </c>
      <c r="O1497" s="110">
        <v>2</v>
      </c>
      <c r="P1497" s="110">
        <v>6</v>
      </c>
      <c r="Q1497" s="110">
        <v>14</v>
      </c>
      <c r="R1497" s="110">
        <v>11</v>
      </c>
      <c r="S1497" s="110">
        <v>12</v>
      </c>
      <c r="T1497" s="110">
        <v>0</v>
      </c>
      <c r="U1497" s="110">
        <v>8</v>
      </c>
      <c r="V1497" s="110">
        <v>1</v>
      </c>
      <c r="W1497" s="110">
        <v>0</v>
      </c>
      <c r="X1497" s="110">
        <v>4</v>
      </c>
      <c r="Y1497" s="110">
        <v>2</v>
      </c>
      <c r="Z1497" s="110">
        <v>0</v>
      </c>
      <c r="AA1497" s="110">
        <v>41</v>
      </c>
      <c r="AB1497" s="110">
        <v>1</v>
      </c>
      <c r="AC1497" s="110">
        <v>18</v>
      </c>
      <c r="AD1497" s="110">
        <v>5</v>
      </c>
      <c r="AE1497" s="110">
        <v>12</v>
      </c>
      <c r="AF1497" s="110">
        <v>12</v>
      </c>
      <c r="AG1497" s="110">
        <v>0</v>
      </c>
    </row>
    <row r="1498" spans="2:33" ht="15">
      <c r="B1498" s="110"/>
      <c r="C1498" s="110"/>
      <c r="D1498" s="110">
        <v>2016</v>
      </c>
      <c r="E1498" s="110">
        <v>22</v>
      </c>
      <c r="F1498" s="110">
        <v>8</v>
      </c>
      <c r="G1498" s="110">
        <v>5</v>
      </c>
      <c r="H1498" s="110">
        <v>1</v>
      </c>
      <c r="I1498" s="110">
        <v>0</v>
      </c>
      <c r="J1498" s="110">
        <v>17</v>
      </c>
      <c r="K1498" s="110">
        <v>36</v>
      </c>
      <c r="L1498" s="110">
        <v>8</v>
      </c>
      <c r="M1498" s="110">
        <v>5</v>
      </c>
      <c r="N1498" s="110">
        <v>0</v>
      </c>
      <c r="O1498" s="110">
        <v>3</v>
      </c>
      <c r="P1498" s="110">
        <v>2</v>
      </c>
      <c r="Q1498" s="110">
        <v>14</v>
      </c>
      <c r="R1498" s="110">
        <v>5</v>
      </c>
      <c r="S1498" s="110">
        <v>13</v>
      </c>
      <c r="T1498" s="110">
        <v>0</v>
      </c>
      <c r="U1498" s="110">
        <v>6</v>
      </c>
      <c r="V1498" s="110">
        <v>3</v>
      </c>
      <c r="W1498" s="110">
        <v>1</v>
      </c>
      <c r="X1498" s="110">
        <v>0</v>
      </c>
      <c r="Y1498" s="110">
        <v>1</v>
      </c>
      <c r="Z1498" s="110">
        <v>0</v>
      </c>
      <c r="AA1498" s="110">
        <v>39</v>
      </c>
      <c r="AB1498" s="110">
        <v>0</v>
      </c>
      <c r="AC1498" s="110">
        <v>21</v>
      </c>
      <c r="AD1498" s="110">
        <v>2</v>
      </c>
      <c r="AE1498" s="110">
        <v>4</v>
      </c>
      <c r="AF1498" s="110">
        <v>10</v>
      </c>
      <c r="AG1498" s="110">
        <v>3</v>
      </c>
    </row>
    <row r="1499" spans="2:33" ht="15">
      <c r="B1499" s="110"/>
      <c r="C1499" s="110"/>
      <c r="D1499" s="110">
        <v>2017</v>
      </c>
      <c r="E1499" s="110">
        <v>19</v>
      </c>
      <c r="F1499" s="110">
        <v>3</v>
      </c>
      <c r="G1499" s="110">
        <v>9</v>
      </c>
      <c r="H1499" s="110">
        <v>0</v>
      </c>
      <c r="I1499" s="110">
        <v>0</v>
      </c>
      <c r="J1499" s="110">
        <v>28</v>
      </c>
      <c r="K1499" s="110">
        <v>34</v>
      </c>
      <c r="L1499" s="110">
        <v>0</v>
      </c>
      <c r="M1499" s="110">
        <v>4</v>
      </c>
      <c r="N1499" s="110">
        <v>1</v>
      </c>
      <c r="O1499" s="110">
        <v>1</v>
      </c>
      <c r="P1499" s="110">
        <v>5</v>
      </c>
      <c r="Q1499" s="110">
        <v>16</v>
      </c>
      <c r="R1499" s="110">
        <v>5</v>
      </c>
      <c r="S1499" s="110">
        <v>14</v>
      </c>
      <c r="T1499" s="110">
        <v>0</v>
      </c>
      <c r="U1499" s="110">
        <v>4</v>
      </c>
      <c r="V1499" s="110">
        <v>1</v>
      </c>
      <c r="W1499" s="110">
        <v>0</v>
      </c>
      <c r="X1499" s="110">
        <v>2</v>
      </c>
      <c r="Y1499" s="110">
        <v>2</v>
      </c>
      <c r="Z1499" s="110">
        <v>0</v>
      </c>
      <c r="AA1499" s="110">
        <v>29</v>
      </c>
      <c r="AB1499" s="110">
        <v>0</v>
      </c>
      <c r="AC1499" s="110">
        <v>19</v>
      </c>
      <c r="AD1499" s="110">
        <v>6</v>
      </c>
      <c r="AE1499" s="110">
        <v>2</v>
      </c>
      <c r="AF1499" s="110">
        <v>13</v>
      </c>
      <c r="AG1499" s="110">
        <v>1</v>
      </c>
    </row>
    <row r="1500" spans="2:33" ht="15">
      <c r="B1500" s="110"/>
      <c r="C1500" s="110"/>
      <c r="D1500" s="110">
        <v>2018</v>
      </c>
      <c r="E1500" s="110">
        <v>28</v>
      </c>
      <c r="F1500" s="110">
        <v>3</v>
      </c>
      <c r="G1500" s="110">
        <v>6</v>
      </c>
      <c r="H1500" s="110">
        <v>0</v>
      </c>
      <c r="I1500" s="110">
        <v>0</v>
      </c>
      <c r="J1500" s="110">
        <v>30</v>
      </c>
      <c r="K1500" s="110">
        <v>39</v>
      </c>
      <c r="L1500" s="110">
        <v>1</v>
      </c>
      <c r="M1500" s="110">
        <v>9</v>
      </c>
      <c r="N1500" s="110">
        <v>6</v>
      </c>
      <c r="O1500" s="110">
        <v>7</v>
      </c>
      <c r="P1500" s="110">
        <v>4</v>
      </c>
      <c r="Q1500" s="110">
        <v>9</v>
      </c>
      <c r="R1500" s="110">
        <v>5</v>
      </c>
      <c r="S1500" s="110">
        <v>15</v>
      </c>
      <c r="T1500" s="110">
        <v>1</v>
      </c>
      <c r="U1500" s="110">
        <v>21</v>
      </c>
      <c r="V1500" s="110">
        <v>1</v>
      </c>
      <c r="W1500" s="110">
        <v>0</v>
      </c>
      <c r="X1500" s="110">
        <v>4</v>
      </c>
      <c r="Y1500" s="110">
        <v>3</v>
      </c>
      <c r="Z1500" s="110">
        <v>1</v>
      </c>
      <c r="AA1500" s="110">
        <v>33</v>
      </c>
      <c r="AB1500" s="110">
        <v>2</v>
      </c>
      <c r="AC1500" s="110">
        <v>37</v>
      </c>
      <c r="AD1500" s="110">
        <v>4</v>
      </c>
      <c r="AE1500" s="110">
        <v>9</v>
      </c>
      <c r="AF1500" s="110">
        <v>13</v>
      </c>
      <c r="AG1500" s="110">
        <v>1</v>
      </c>
    </row>
    <row r="1501" spans="2:33" ht="15">
      <c r="B1501" s="110"/>
      <c r="C1501" s="110"/>
      <c r="D1501" s="110">
        <v>2019</v>
      </c>
      <c r="E1501" s="110">
        <v>24</v>
      </c>
      <c r="F1501" s="110">
        <v>6</v>
      </c>
      <c r="G1501" s="110">
        <v>8</v>
      </c>
      <c r="H1501" s="110">
        <v>0</v>
      </c>
      <c r="I1501" s="110">
        <v>0</v>
      </c>
      <c r="J1501" s="110">
        <v>29</v>
      </c>
      <c r="K1501" s="110">
        <v>30</v>
      </c>
      <c r="L1501" s="110">
        <v>1</v>
      </c>
      <c r="M1501" s="110">
        <v>2</v>
      </c>
      <c r="N1501" s="110">
        <v>2</v>
      </c>
      <c r="O1501" s="110">
        <v>3</v>
      </c>
      <c r="P1501" s="110">
        <v>4</v>
      </c>
      <c r="Q1501" s="110">
        <v>17</v>
      </c>
      <c r="R1501" s="110">
        <v>6</v>
      </c>
      <c r="S1501" s="110">
        <v>13</v>
      </c>
      <c r="T1501" s="110">
        <v>0</v>
      </c>
      <c r="U1501" s="110">
        <v>1</v>
      </c>
      <c r="V1501" s="110">
        <v>0</v>
      </c>
      <c r="W1501" s="110">
        <v>0</v>
      </c>
      <c r="X1501" s="110">
        <v>2</v>
      </c>
      <c r="Y1501" s="110">
        <v>3</v>
      </c>
      <c r="Z1501" s="110">
        <v>0</v>
      </c>
      <c r="AA1501" s="110">
        <v>22</v>
      </c>
      <c r="AB1501" s="110">
        <v>6</v>
      </c>
      <c r="AC1501" s="110">
        <v>47</v>
      </c>
      <c r="AD1501" s="110">
        <v>2</v>
      </c>
      <c r="AE1501" s="110">
        <v>14</v>
      </c>
      <c r="AF1501" s="110">
        <v>15</v>
      </c>
      <c r="AG1501" s="110">
        <v>0</v>
      </c>
    </row>
    <row r="1502" spans="2:33" ht="15">
      <c r="B1502" s="110"/>
      <c r="C1502" s="110"/>
      <c r="D1502" s="110">
        <v>2020</v>
      </c>
      <c r="E1502" s="110"/>
      <c r="F1502" s="110"/>
      <c r="G1502" s="110"/>
      <c r="H1502" s="110"/>
      <c r="I1502" s="110"/>
      <c r="J1502" s="110"/>
      <c r="K1502" s="110"/>
      <c r="L1502" s="110"/>
      <c r="M1502" s="110"/>
      <c r="N1502" s="110"/>
      <c r="O1502" s="110"/>
      <c r="P1502" s="110"/>
      <c r="Q1502" s="110"/>
      <c r="R1502" s="110"/>
      <c r="S1502" s="110"/>
      <c r="T1502" s="110"/>
      <c r="U1502" s="110"/>
      <c r="V1502" s="110"/>
      <c r="W1502" s="110"/>
      <c r="X1502" s="110"/>
      <c r="Y1502" s="110"/>
      <c r="Z1502" s="110"/>
      <c r="AA1502" s="110"/>
      <c r="AB1502" s="110"/>
      <c r="AC1502" s="110"/>
      <c r="AD1502" s="110"/>
      <c r="AE1502" s="110"/>
      <c r="AF1502" s="110"/>
      <c r="AG1502" s="110"/>
    </row>
    <row r="1503" spans="2:33" ht="15">
      <c r="B1503" s="109" t="s">
        <v>168</v>
      </c>
      <c r="C1503" s="109" t="s">
        <v>515</v>
      </c>
      <c r="D1503" s="109">
        <v>2006</v>
      </c>
      <c r="E1503" s="109">
        <v>38</v>
      </c>
      <c r="F1503" s="109">
        <v>8</v>
      </c>
      <c r="G1503" s="109">
        <v>52</v>
      </c>
      <c r="H1503" s="109"/>
      <c r="I1503" s="109"/>
      <c r="J1503" s="109">
        <v>36</v>
      </c>
      <c r="K1503" s="109">
        <v>39</v>
      </c>
      <c r="L1503" s="109">
        <v>6</v>
      </c>
      <c r="M1503" s="109"/>
      <c r="N1503" s="109">
        <v>14</v>
      </c>
      <c r="O1503" s="109">
        <v>20</v>
      </c>
      <c r="P1503" s="109">
        <v>6</v>
      </c>
      <c r="Q1503" s="109">
        <v>39</v>
      </c>
      <c r="R1503" s="109"/>
      <c r="S1503" s="109">
        <v>39</v>
      </c>
      <c r="T1503" s="109">
        <v>0</v>
      </c>
      <c r="U1503" s="109">
        <v>38</v>
      </c>
      <c r="V1503" s="109">
        <v>17</v>
      </c>
      <c r="W1503" s="109"/>
      <c r="X1503" s="109">
        <v>26</v>
      </c>
      <c r="Y1503" s="109">
        <v>4</v>
      </c>
      <c r="Z1503" s="109">
        <v>1</v>
      </c>
      <c r="AA1503" s="109">
        <v>75</v>
      </c>
      <c r="AB1503" s="109">
        <v>22</v>
      </c>
      <c r="AC1503" s="109">
        <v>180</v>
      </c>
      <c r="AD1503" s="109">
        <v>7</v>
      </c>
      <c r="AE1503" s="109">
        <v>13</v>
      </c>
      <c r="AF1503" s="109">
        <v>20</v>
      </c>
      <c r="AG1503" s="109">
        <v>19</v>
      </c>
    </row>
    <row r="1504" spans="2:33" ht="15">
      <c r="B1504" s="109"/>
      <c r="C1504" s="109"/>
      <c r="D1504" s="109">
        <v>2007</v>
      </c>
      <c r="E1504" s="109">
        <v>15</v>
      </c>
      <c r="F1504" s="109">
        <v>20</v>
      </c>
      <c r="G1504" s="109">
        <v>21</v>
      </c>
      <c r="H1504" s="109"/>
      <c r="I1504" s="109">
        <v>0</v>
      </c>
      <c r="J1504" s="109">
        <v>58</v>
      </c>
      <c r="K1504" s="109">
        <v>83</v>
      </c>
      <c r="L1504" s="109">
        <v>5</v>
      </c>
      <c r="M1504" s="109">
        <v>6</v>
      </c>
      <c r="N1504" s="109">
        <v>9</v>
      </c>
      <c r="O1504" s="109">
        <v>20</v>
      </c>
      <c r="P1504" s="109">
        <v>1</v>
      </c>
      <c r="Q1504" s="109">
        <v>28</v>
      </c>
      <c r="R1504" s="109"/>
      <c r="S1504" s="109">
        <v>52</v>
      </c>
      <c r="T1504" s="109">
        <v>1</v>
      </c>
      <c r="U1504" s="109">
        <v>34</v>
      </c>
      <c r="V1504" s="109">
        <v>6</v>
      </c>
      <c r="W1504" s="109"/>
      <c r="X1504" s="109">
        <v>13</v>
      </c>
      <c r="Y1504" s="109">
        <v>2</v>
      </c>
      <c r="Z1504" s="109">
        <v>0</v>
      </c>
      <c r="AA1504" s="109">
        <v>95</v>
      </c>
      <c r="AB1504" s="109">
        <v>23</v>
      </c>
      <c r="AC1504" s="109">
        <v>114</v>
      </c>
      <c r="AD1504" s="109">
        <v>6</v>
      </c>
      <c r="AE1504" s="109">
        <v>9</v>
      </c>
      <c r="AF1504" s="109">
        <v>20</v>
      </c>
      <c r="AG1504" s="109">
        <v>18</v>
      </c>
    </row>
    <row r="1505" spans="2:33" ht="15">
      <c r="B1505" s="109"/>
      <c r="C1505" s="109"/>
      <c r="D1505" s="109">
        <v>2008</v>
      </c>
      <c r="E1505" s="109">
        <v>15</v>
      </c>
      <c r="F1505" s="109">
        <v>15</v>
      </c>
      <c r="G1505" s="109">
        <v>21</v>
      </c>
      <c r="H1505" s="109"/>
      <c r="I1505" s="109">
        <v>1</v>
      </c>
      <c r="J1505" s="109">
        <v>66</v>
      </c>
      <c r="K1505" s="109">
        <v>86</v>
      </c>
      <c r="L1505" s="109">
        <v>5</v>
      </c>
      <c r="M1505" s="109">
        <v>5</v>
      </c>
      <c r="N1505" s="109">
        <v>9</v>
      </c>
      <c r="O1505" s="109">
        <v>16</v>
      </c>
      <c r="P1505" s="109">
        <v>2</v>
      </c>
      <c r="Q1505" s="109">
        <v>18</v>
      </c>
      <c r="R1505" s="109"/>
      <c r="S1505" s="109">
        <v>40</v>
      </c>
      <c r="T1505" s="109">
        <v>1</v>
      </c>
      <c r="U1505" s="109">
        <v>30</v>
      </c>
      <c r="V1505" s="109">
        <v>9</v>
      </c>
      <c r="W1505" s="109"/>
      <c r="X1505" s="114">
        <v>24</v>
      </c>
      <c r="Y1505" s="109">
        <v>0</v>
      </c>
      <c r="Z1505" s="109">
        <v>1</v>
      </c>
      <c r="AA1505" s="109">
        <v>105</v>
      </c>
      <c r="AB1505" s="109">
        <v>23</v>
      </c>
      <c r="AC1505" s="109">
        <v>149</v>
      </c>
      <c r="AD1505" s="109">
        <v>4</v>
      </c>
      <c r="AE1505" s="109">
        <v>10</v>
      </c>
      <c r="AF1505" s="109">
        <v>20</v>
      </c>
      <c r="AG1505" s="109">
        <v>15</v>
      </c>
    </row>
    <row r="1506" spans="2:33" ht="15">
      <c r="B1506" s="109"/>
      <c r="C1506" s="109"/>
      <c r="D1506" s="109">
        <v>2009</v>
      </c>
      <c r="E1506" s="109">
        <v>16</v>
      </c>
      <c r="F1506" s="109">
        <v>5</v>
      </c>
      <c r="G1506" s="109">
        <v>17</v>
      </c>
      <c r="H1506" s="109">
        <v>20</v>
      </c>
      <c r="I1506" s="109">
        <v>1</v>
      </c>
      <c r="J1506" s="109">
        <v>58</v>
      </c>
      <c r="K1506" s="109">
        <v>79</v>
      </c>
      <c r="L1506" s="109">
        <v>5</v>
      </c>
      <c r="M1506" s="109">
        <v>6</v>
      </c>
      <c r="N1506" s="109">
        <v>4</v>
      </c>
      <c r="O1506" s="109">
        <v>7</v>
      </c>
      <c r="P1506" s="109">
        <v>7</v>
      </c>
      <c r="Q1506" s="109">
        <v>30</v>
      </c>
      <c r="R1506" s="109"/>
      <c r="S1506" s="109">
        <v>73</v>
      </c>
      <c r="T1506" s="109">
        <v>1</v>
      </c>
      <c r="U1506" s="109">
        <v>36</v>
      </c>
      <c r="V1506" s="109">
        <v>9</v>
      </c>
      <c r="W1506" s="109">
        <v>0</v>
      </c>
      <c r="X1506" s="109">
        <v>6</v>
      </c>
      <c r="Y1506" s="109">
        <v>4</v>
      </c>
      <c r="Z1506" s="109">
        <v>3</v>
      </c>
      <c r="AA1506" s="109">
        <v>114</v>
      </c>
      <c r="AB1506" s="109">
        <v>13</v>
      </c>
      <c r="AC1506" s="109">
        <v>128</v>
      </c>
      <c r="AD1506" s="109">
        <v>7</v>
      </c>
      <c r="AE1506" s="109">
        <v>3</v>
      </c>
      <c r="AF1506" s="109">
        <v>21</v>
      </c>
      <c r="AG1506" s="109">
        <v>11</v>
      </c>
    </row>
    <row r="1507" spans="2:33" ht="15">
      <c r="B1507" s="109"/>
      <c r="C1507" s="109"/>
      <c r="D1507" s="109">
        <v>2010</v>
      </c>
      <c r="E1507" s="109">
        <v>14</v>
      </c>
      <c r="F1507" s="109">
        <v>6</v>
      </c>
      <c r="G1507" s="109">
        <v>12</v>
      </c>
      <c r="H1507" s="109">
        <v>18</v>
      </c>
      <c r="I1507" s="109">
        <v>0</v>
      </c>
      <c r="J1507" s="109">
        <v>52</v>
      </c>
      <c r="K1507" s="109">
        <v>68</v>
      </c>
      <c r="L1507" s="109">
        <v>1</v>
      </c>
      <c r="M1507" s="109">
        <v>4</v>
      </c>
      <c r="N1507" s="109">
        <v>4</v>
      </c>
      <c r="O1507" s="109">
        <v>20</v>
      </c>
      <c r="P1507" s="109">
        <v>5</v>
      </c>
      <c r="Q1507" s="109">
        <v>25</v>
      </c>
      <c r="R1507" s="109">
        <v>11</v>
      </c>
      <c r="S1507" s="109">
        <v>47</v>
      </c>
      <c r="T1507" s="109">
        <v>0</v>
      </c>
      <c r="U1507" s="109">
        <v>24</v>
      </c>
      <c r="V1507" s="109">
        <v>13</v>
      </c>
      <c r="W1507" s="109">
        <v>0</v>
      </c>
      <c r="X1507" s="109">
        <v>10</v>
      </c>
      <c r="Y1507" s="109">
        <v>6</v>
      </c>
      <c r="Z1507" s="109">
        <v>0</v>
      </c>
      <c r="AA1507" s="109">
        <v>114</v>
      </c>
      <c r="AB1507" s="109">
        <v>13</v>
      </c>
      <c r="AC1507" s="109">
        <v>93</v>
      </c>
      <c r="AD1507" s="109">
        <v>9</v>
      </c>
      <c r="AE1507" s="109">
        <v>1</v>
      </c>
      <c r="AF1507" s="109">
        <v>24</v>
      </c>
      <c r="AG1507" s="109">
        <v>14</v>
      </c>
    </row>
    <row r="1508" spans="2:33" ht="15">
      <c r="B1508" s="109"/>
      <c r="C1508" s="109"/>
      <c r="D1508" s="109">
        <v>2011</v>
      </c>
      <c r="E1508" s="109">
        <v>15</v>
      </c>
      <c r="F1508" s="109">
        <v>13</v>
      </c>
      <c r="G1508" s="109">
        <v>33</v>
      </c>
      <c r="H1508" s="109">
        <v>20</v>
      </c>
      <c r="I1508" s="109">
        <v>0</v>
      </c>
      <c r="J1508" s="109">
        <v>42</v>
      </c>
      <c r="K1508" s="109">
        <v>78</v>
      </c>
      <c r="L1508" s="109">
        <v>6</v>
      </c>
      <c r="M1508" s="109">
        <v>2</v>
      </c>
      <c r="N1508" s="109">
        <v>8</v>
      </c>
      <c r="O1508" s="109">
        <v>7</v>
      </c>
      <c r="P1508" s="109">
        <v>5</v>
      </c>
      <c r="Q1508" s="109">
        <v>23</v>
      </c>
      <c r="R1508" s="109">
        <v>8</v>
      </c>
      <c r="S1508" s="109">
        <v>49</v>
      </c>
      <c r="T1508" s="109">
        <v>1</v>
      </c>
      <c r="U1508" s="109">
        <v>31</v>
      </c>
      <c r="V1508" s="109">
        <v>9</v>
      </c>
      <c r="W1508" s="109">
        <v>1</v>
      </c>
      <c r="X1508" s="109">
        <v>15</v>
      </c>
      <c r="Y1508" s="109">
        <v>3</v>
      </c>
      <c r="Z1508" s="109">
        <v>0</v>
      </c>
      <c r="AA1508" s="109">
        <v>116</v>
      </c>
      <c r="AB1508" s="109">
        <v>7</v>
      </c>
      <c r="AC1508" s="109">
        <v>88</v>
      </c>
      <c r="AD1508" s="109">
        <v>11</v>
      </c>
      <c r="AE1508" s="109">
        <v>1</v>
      </c>
      <c r="AF1508" s="109">
        <v>24</v>
      </c>
      <c r="AG1508" s="109">
        <v>8</v>
      </c>
    </row>
    <row r="1509" spans="2:33" ht="15">
      <c r="B1509" s="109"/>
      <c r="C1509" s="109"/>
      <c r="D1509" s="109">
        <v>2012</v>
      </c>
      <c r="E1509" s="109">
        <v>24</v>
      </c>
      <c r="F1509" s="109">
        <v>8</v>
      </c>
      <c r="G1509" s="109">
        <v>14</v>
      </c>
      <c r="H1509" s="109">
        <v>9</v>
      </c>
      <c r="I1509" s="109">
        <v>0</v>
      </c>
      <c r="J1509" s="109">
        <v>30</v>
      </c>
      <c r="K1509" s="109">
        <v>69</v>
      </c>
      <c r="L1509" s="109">
        <v>6</v>
      </c>
      <c r="M1509" s="109">
        <v>4</v>
      </c>
      <c r="N1509" s="109">
        <v>2</v>
      </c>
      <c r="O1509" s="109">
        <v>11</v>
      </c>
      <c r="P1509" s="109">
        <v>2</v>
      </c>
      <c r="Q1509" s="109">
        <v>17</v>
      </c>
      <c r="R1509" s="109">
        <v>14</v>
      </c>
      <c r="S1509" s="109">
        <v>64</v>
      </c>
      <c r="T1509" s="109">
        <v>0</v>
      </c>
      <c r="U1509" s="109">
        <v>28</v>
      </c>
      <c r="V1509" s="109">
        <v>6</v>
      </c>
      <c r="W1509" s="109">
        <v>0</v>
      </c>
      <c r="X1509" s="109">
        <v>5</v>
      </c>
      <c r="Y1509" s="109">
        <v>9</v>
      </c>
      <c r="Z1509" s="109">
        <v>0</v>
      </c>
      <c r="AA1509" s="109">
        <v>85</v>
      </c>
      <c r="AB1509" s="109">
        <v>9</v>
      </c>
      <c r="AC1509" s="109">
        <v>67</v>
      </c>
      <c r="AD1509" s="109">
        <v>7</v>
      </c>
      <c r="AE1509" s="109">
        <v>0</v>
      </c>
      <c r="AF1509" s="109">
        <v>19</v>
      </c>
      <c r="AG1509" s="109">
        <v>15</v>
      </c>
    </row>
    <row r="1510" spans="2:33" ht="15">
      <c r="B1510" s="109"/>
      <c r="C1510" s="109"/>
      <c r="D1510" s="109">
        <v>2013</v>
      </c>
      <c r="E1510" s="109">
        <v>24</v>
      </c>
      <c r="F1510" s="109">
        <v>5</v>
      </c>
      <c r="G1510" s="109">
        <v>9</v>
      </c>
      <c r="H1510" s="109">
        <v>12</v>
      </c>
      <c r="I1510" s="109">
        <v>0</v>
      </c>
      <c r="J1510" s="109">
        <v>25</v>
      </c>
      <c r="K1510" s="109">
        <v>61</v>
      </c>
      <c r="L1510" s="109">
        <v>1</v>
      </c>
      <c r="M1510" s="109">
        <v>1</v>
      </c>
      <c r="N1510" s="109">
        <v>2</v>
      </c>
      <c r="O1510" s="109">
        <v>6</v>
      </c>
      <c r="P1510" s="109">
        <v>2</v>
      </c>
      <c r="Q1510" s="109">
        <v>16</v>
      </c>
      <c r="R1510" s="109">
        <v>7</v>
      </c>
      <c r="S1510" s="109">
        <v>53</v>
      </c>
      <c r="T1510" s="109">
        <v>1</v>
      </c>
      <c r="U1510" s="109">
        <v>24</v>
      </c>
      <c r="V1510" s="109">
        <v>6</v>
      </c>
      <c r="W1510" s="109">
        <v>0</v>
      </c>
      <c r="X1510" s="109">
        <v>10</v>
      </c>
      <c r="Y1510" s="109">
        <v>9</v>
      </c>
      <c r="Z1510" s="109">
        <v>2</v>
      </c>
      <c r="AA1510" s="109">
        <v>64</v>
      </c>
      <c r="AB1510" s="109">
        <v>9</v>
      </c>
      <c r="AC1510" s="109">
        <v>61</v>
      </c>
      <c r="AD1510" s="109">
        <v>7</v>
      </c>
      <c r="AE1510" s="109">
        <v>0</v>
      </c>
      <c r="AF1510" s="109">
        <v>25</v>
      </c>
      <c r="AG1510" s="109">
        <v>9</v>
      </c>
    </row>
    <row r="1511" spans="2:33" ht="15">
      <c r="B1511" s="109"/>
      <c r="C1511" s="109"/>
      <c r="D1511" s="109">
        <v>2014</v>
      </c>
      <c r="E1511" s="109">
        <v>17</v>
      </c>
      <c r="F1511" s="109">
        <v>13</v>
      </c>
      <c r="G1511" s="109">
        <v>21</v>
      </c>
      <c r="H1511" s="109">
        <v>27</v>
      </c>
      <c r="I1511" s="109">
        <v>0</v>
      </c>
      <c r="J1511" s="109">
        <v>20</v>
      </c>
      <c r="K1511" s="109">
        <v>68</v>
      </c>
      <c r="L1511" s="109">
        <v>2</v>
      </c>
      <c r="M1511" s="109">
        <v>7</v>
      </c>
      <c r="N1511" s="109">
        <v>5</v>
      </c>
      <c r="O1511" s="109">
        <v>10</v>
      </c>
      <c r="P1511" s="109">
        <v>5</v>
      </c>
      <c r="Q1511" s="109">
        <v>30</v>
      </c>
      <c r="R1511" s="109">
        <v>9</v>
      </c>
      <c r="S1511" s="109">
        <v>62</v>
      </c>
      <c r="T1511" s="109">
        <v>0</v>
      </c>
      <c r="U1511" s="109">
        <v>30</v>
      </c>
      <c r="V1511" s="109">
        <v>4</v>
      </c>
      <c r="W1511" s="109">
        <v>0</v>
      </c>
      <c r="X1511" s="109">
        <v>7</v>
      </c>
      <c r="Y1511" s="109">
        <v>0</v>
      </c>
      <c r="Z1511" s="109">
        <v>2</v>
      </c>
      <c r="AA1511" s="109">
        <v>67</v>
      </c>
      <c r="AB1511" s="109">
        <v>16</v>
      </c>
      <c r="AC1511" s="109">
        <v>56</v>
      </c>
      <c r="AD1511" s="109">
        <v>4</v>
      </c>
      <c r="AE1511" s="109">
        <v>0</v>
      </c>
      <c r="AF1511" s="109">
        <v>26</v>
      </c>
      <c r="AG1511" s="109">
        <v>9</v>
      </c>
    </row>
    <row r="1512" spans="2:33" ht="15">
      <c r="B1512" s="109"/>
      <c r="C1512" s="109"/>
      <c r="D1512" s="109">
        <v>2015</v>
      </c>
      <c r="E1512" s="109">
        <v>15</v>
      </c>
      <c r="F1512" s="109">
        <v>3</v>
      </c>
      <c r="G1512" s="109">
        <v>15</v>
      </c>
      <c r="H1512" s="109">
        <v>14</v>
      </c>
      <c r="I1512" s="109">
        <v>0</v>
      </c>
      <c r="J1512" s="109">
        <v>22</v>
      </c>
      <c r="K1512" s="109">
        <v>68</v>
      </c>
      <c r="L1512" s="109">
        <v>1</v>
      </c>
      <c r="M1512" s="109">
        <v>0</v>
      </c>
      <c r="N1512" s="109">
        <v>4</v>
      </c>
      <c r="O1512" s="109">
        <v>10</v>
      </c>
      <c r="P1512" s="109">
        <v>1</v>
      </c>
      <c r="Q1512" s="109">
        <v>26</v>
      </c>
      <c r="R1512" s="109">
        <v>9</v>
      </c>
      <c r="S1512" s="109">
        <v>23</v>
      </c>
      <c r="T1512" s="109">
        <v>0</v>
      </c>
      <c r="U1512" s="109">
        <v>29</v>
      </c>
      <c r="V1512" s="109">
        <v>4</v>
      </c>
      <c r="W1512" s="109">
        <v>0</v>
      </c>
      <c r="X1512" s="109">
        <v>13</v>
      </c>
      <c r="Y1512" s="109">
        <v>2</v>
      </c>
      <c r="Z1512" s="109">
        <v>1</v>
      </c>
      <c r="AA1512" s="109">
        <v>49</v>
      </c>
      <c r="AB1512" s="109">
        <v>2</v>
      </c>
      <c r="AC1512" s="109">
        <v>47</v>
      </c>
      <c r="AD1512" s="109">
        <v>7</v>
      </c>
      <c r="AE1512" s="109">
        <v>0</v>
      </c>
      <c r="AF1512" s="109">
        <v>22</v>
      </c>
      <c r="AG1512" s="109">
        <v>10</v>
      </c>
    </row>
    <row r="1513" spans="2:33" ht="15">
      <c r="B1513" s="109"/>
      <c r="C1513" s="109"/>
      <c r="D1513" s="109">
        <v>2016</v>
      </c>
      <c r="E1513" s="109">
        <v>25</v>
      </c>
      <c r="F1513" s="109">
        <v>1</v>
      </c>
      <c r="G1513" s="109">
        <v>14</v>
      </c>
      <c r="H1513" s="109">
        <v>9</v>
      </c>
      <c r="I1513" s="109">
        <v>0</v>
      </c>
      <c r="J1513" s="109">
        <v>27</v>
      </c>
      <c r="K1513" s="109">
        <v>78</v>
      </c>
      <c r="L1513" s="109">
        <v>5</v>
      </c>
      <c r="M1513" s="109">
        <v>1</v>
      </c>
      <c r="N1513" s="109">
        <v>3</v>
      </c>
      <c r="O1513" s="109">
        <v>6</v>
      </c>
      <c r="P1513" s="109">
        <v>0</v>
      </c>
      <c r="Q1513" s="109">
        <v>33</v>
      </c>
      <c r="R1513" s="109">
        <v>6</v>
      </c>
      <c r="S1513" s="109">
        <v>38</v>
      </c>
      <c r="T1513" s="109">
        <v>0</v>
      </c>
      <c r="U1513" s="109">
        <v>21</v>
      </c>
      <c r="V1513" s="109">
        <v>3</v>
      </c>
      <c r="W1513" s="109">
        <v>0</v>
      </c>
      <c r="X1513" s="109">
        <v>3</v>
      </c>
      <c r="Y1513" s="109">
        <v>7</v>
      </c>
      <c r="Z1513" s="109">
        <v>0</v>
      </c>
      <c r="AA1513" s="109">
        <v>51</v>
      </c>
      <c r="AB1513" s="109">
        <v>5</v>
      </c>
      <c r="AC1513" s="109">
        <v>78</v>
      </c>
      <c r="AD1513" s="109">
        <v>8</v>
      </c>
      <c r="AE1513" s="109">
        <v>0</v>
      </c>
      <c r="AF1513" s="109">
        <v>22</v>
      </c>
      <c r="AG1513" s="109">
        <v>7</v>
      </c>
    </row>
    <row r="1514" spans="2:33" ht="15">
      <c r="B1514" s="109"/>
      <c r="C1514" s="109"/>
      <c r="D1514" s="109">
        <v>2017</v>
      </c>
      <c r="E1514" s="109">
        <v>13</v>
      </c>
      <c r="F1514" s="109">
        <v>12</v>
      </c>
      <c r="G1514" s="109">
        <v>19</v>
      </c>
      <c r="H1514" s="109">
        <v>17</v>
      </c>
      <c r="I1514" s="109">
        <v>0</v>
      </c>
      <c r="J1514" s="109">
        <v>26</v>
      </c>
      <c r="K1514" s="109">
        <v>88</v>
      </c>
      <c r="L1514" s="109">
        <v>3</v>
      </c>
      <c r="M1514" s="109">
        <v>0</v>
      </c>
      <c r="N1514" s="109">
        <v>2</v>
      </c>
      <c r="O1514" s="109">
        <v>7</v>
      </c>
      <c r="P1514" s="109">
        <v>5</v>
      </c>
      <c r="Q1514" s="109">
        <v>40</v>
      </c>
      <c r="R1514" s="109">
        <v>6</v>
      </c>
      <c r="S1514" s="109">
        <v>24</v>
      </c>
      <c r="T1514" s="109">
        <v>1</v>
      </c>
      <c r="U1514" s="109">
        <v>31</v>
      </c>
      <c r="V1514" s="109">
        <v>9</v>
      </c>
      <c r="W1514" s="109">
        <v>0</v>
      </c>
      <c r="X1514" s="109">
        <v>6</v>
      </c>
      <c r="Y1514" s="109">
        <v>3</v>
      </c>
      <c r="Z1514" s="109">
        <v>0</v>
      </c>
      <c r="AA1514" s="109">
        <v>45</v>
      </c>
      <c r="AB1514" s="109">
        <v>5</v>
      </c>
      <c r="AC1514" s="109">
        <v>56</v>
      </c>
      <c r="AD1514" s="109">
        <v>4</v>
      </c>
      <c r="AE1514" s="109">
        <v>1</v>
      </c>
      <c r="AF1514" s="109">
        <v>24</v>
      </c>
      <c r="AG1514" s="109">
        <v>8</v>
      </c>
    </row>
    <row r="1515" spans="2:33" ht="15">
      <c r="B1515" s="109"/>
      <c r="C1515" s="109"/>
      <c r="D1515" s="109">
        <v>2018</v>
      </c>
      <c r="E1515" s="109">
        <v>9</v>
      </c>
      <c r="F1515" s="109">
        <v>8</v>
      </c>
      <c r="G1515" s="109">
        <v>20</v>
      </c>
      <c r="H1515" s="109">
        <v>11</v>
      </c>
      <c r="I1515" s="109">
        <v>1</v>
      </c>
      <c r="J1515" s="109">
        <v>18</v>
      </c>
      <c r="K1515" s="109">
        <v>68</v>
      </c>
      <c r="L1515" s="109">
        <v>3</v>
      </c>
      <c r="M1515" s="109">
        <v>3</v>
      </c>
      <c r="N1515" s="109">
        <v>5</v>
      </c>
      <c r="O1515" s="109">
        <v>4</v>
      </c>
      <c r="P1515" s="109">
        <v>2</v>
      </c>
      <c r="Q1515" s="109">
        <v>31</v>
      </c>
      <c r="R1515" s="109">
        <v>1</v>
      </c>
      <c r="S1515" s="109">
        <v>32</v>
      </c>
      <c r="T1515" s="109">
        <v>0</v>
      </c>
      <c r="U1515" s="109">
        <v>22</v>
      </c>
      <c r="V1515" s="109">
        <v>2</v>
      </c>
      <c r="W1515" s="109">
        <v>0</v>
      </c>
      <c r="X1515" s="109">
        <v>4</v>
      </c>
      <c r="Y1515" s="109">
        <v>2</v>
      </c>
      <c r="Z1515" s="109">
        <v>0</v>
      </c>
      <c r="AA1515" s="109">
        <v>49</v>
      </c>
      <c r="AB1515" s="109">
        <v>6</v>
      </c>
      <c r="AC1515" s="109">
        <v>54</v>
      </c>
      <c r="AD1515" s="109">
        <v>0</v>
      </c>
      <c r="AE1515" s="109">
        <v>1</v>
      </c>
      <c r="AF1515" s="109">
        <v>23</v>
      </c>
      <c r="AG1515" s="109">
        <v>8</v>
      </c>
    </row>
    <row r="1516" spans="2:33" ht="15">
      <c r="B1516" s="109"/>
      <c r="C1516" s="109"/>
      <c r="D1516" s="109">
        <v>2019</v>
      </c>
      <c r="E1516" s="109">
        <v>10</v>
      </c>
      <c r="F1516" s="109">
        <v>6</v>
      </c>
      <c r="G1516" s="109">
        <v>11</v>
      </c>
      <c r="H1516" s="109">
        <v>12</v>
      </c>
      <c r="I1516" s="109">
        <v>0</v>
      </c>
      <c r="J1516" s="109">
        <v>19</v>
      </c>
      <c r="K1516" s="109">
        <v>74</v>
      </c>
      <c r="L1516" s="109">
        <v>1</v>
      </c>
      <c r="M1516" s="109">
        <v>1</v>
      </c>
      <c r="N1516" s="109">
        <v>6</v>
      </c>
      <c r="O1516" s="109">
        <v>7</v>
      </c>
      <c r="P1516" s="109">
        <v>1</v>
      </c>
      <c r="Q1516" s="109">
        <v>21</v>
      </c>
      <c r="R1516" s="109">
        <v>7</v>
      </c>
      <c r="S1516" s="109">
        <v>24</v>
      </c>
      <c r="T1516" s="109">
        <v>0</v>
      </c>
      <c r="U1516" s="109">
        <v>16</v>
      </c>
      <c r="V1516" s="109">
        <v>5</v>
      </c>
      <c r="W1516" s="109">
        <v>0</v>
      </c>
      <c r="X1516" s="109">
        <v>4</v>
      </c>
      <c r="Y1516" s="109">
        <v>3</v>
      </c>
      <c r="Z1516" s="109">
        <v>1</v>
      </c>
      <c r="AA1516" s="109">
        <v>26</v>
      </c>
      <c r="AB1516" s="109">
        <v>11</v>
      </c>
      <c r="AC1516" s="109">
        <v>13</v>
      </c>
      <c r="AD1516" s="109">
        <v>6</v>
      </c>
      <c r="AE1516" s="109">
        <v>0</v>
      </c>
      <c r="AF1516" s="109">
        <v>21</v>
      </c>
      <c r="AG1516" s="109">
        <v>4</v>
      </c>
    </row>
    <row r="1517" spans="2:33" ht="15">
      <c r="B1517" s="109"/>
      <c r="C1517" s="109"/>
      <c r="D1517" s="109">
        <v>2020</v>
      </c>
      <c r="E1517" s="109"/>
      <c r="F1517" s="109"/>
      <c r="G1517" s="109"/>
      <c r="H1517" s="109"/>
      <c r="I1517" s="109"/>
      <c r="J1517" s="109"/>
      <c r="K1517" s="109"/>
      <c r="L1517" s="109"/>
      <c r="M1517" s="109"/>
      <c r="N1517" s="109"/>
      <c r="O1517" s="109"/>
      <c r="P1517" s="109"/>
      <c r="Q1517" s="109"/>
      <c r="R1517" s="109"/>
      <c r="S1517" s="109"/>
      <c r="T1517" s="109"/>
      <c r="U1517" s="109"/>
      <c r="V1517" s="109"/>
      <c r="W1517" s="109"/>
      <c r="X1517" s="109"/>
      <c r="Y1517" s="109"/>
      <c r="Z1517" s="109"/>
      <c r="AA1517" s="109"/>
      <c r="AB1517" s="109"/>
      <c r="AC1517" s="109"/>
      <c r="AD1517" s="109"/>
      <c r="AE1517" s="109"/>
      <c r="AF1517" s="109"/>
      <c r="AG1517" s="109"/>
    </row>
    <row r="1518" spans="2:33" ht="15">
      <c r="B1518" s="110" t="s">
        <v>169</v>
      </c>
      <c r="C1518" s="110" t="s">
        <v>516</v>
      </c>
      <c r="D1518" s="110">
        <v>2006</v>
      </c>
      <c r="E1518" s="110">
        <v>1</v>
      </c>
      <c r="F1518" s="110">
        <v>0</v>
      </c>
      <c r="G1518" s="110">
        <v>2</v>
      </c>
      <c r="H1518" s="110"/>
      <c r="I1518" s="110"/>
      <c r="J1518" s="110">
        <v>0</v>
      </c>
      <c r="K1518" s="110">
        <v>0</v>
      </c>
      <c r="L1518" s="110">
        <v>0</v>
      </c>
      <c r="M1518" s="110"/>
      <c r="N1518" s="110">
        <v>0</v>
      </c>
      <c r="O1518" s="110">
        <v>0</v>
      </c>
      <c r="P1518" s="110">
        <v>0</v>
      </c>
      <c r="Q1518" s="110">
        <v>1</v>
      </c>
      <c r="R1518" s="110"/>
      <c r="S1518" s="110">
        <v>0</v>
      </c>
      <c r="T1518" s="110">
        <v>0</v>
      </c>
      <c r="U1518" s="110">
        <v>3</v>
      </c>
      <c r="V1518" s="110">
        <v>0</v>
      </c>
      <c r="W1518" s="110"/>
      <c r="X1518" s="110">
        <v>0</v>
      </c>
      <c r="Y1518" s="110">
        <v>0</v>
      </c>
      <c r="Z1518" s="110">
        <v>0</v>
      </c>
      <c r="AA1518" s="110">
        <v>0</v>
      </c>
      <c r="AB1518" s="110">
        <v>0</v>
      </c>
      <c r="AC1518" s="110">
        <v>0</v>
      </c>
      <c r="AD1518" s="110">
        <v>0</v>
      </c>
      <c r="AE1518" s="110">
        <v>0</v>
      </c>
      <c r="AF1518" s="110">
        <v>0</v>
      </c>
      <c r="AG1518" s="110">
        <v>0</v>
      </c>
    </row>
    <row r="1519" spans="2:33" ht="15">
      <c r="B1519" s="110"/>
      <c r="C1519" s="110"/>
      <c r="D1519" s="110">
        <v>2007</v>
      </c>
      <c r="E1519" s="110">
        <v>0</v>
      </c>
      <c r="F1519" s="110">
        <v>0</v>
      </c>
      <c r="G1519" s="110">
        <v>0</v>
      </c>
      <c r="H1519" s="110"/>
      <c r="I1519" s="110">
        <v>0</v>
      </c>
      <c r="J1519" s="110">
        <v>0</v>
      </c>
      <c r="K1519" s="110">
        <v>0</v>
      </c>
      <c r="L1519" s="110">
        <v>0</v>
      </c>
      <c r="M1519" s="110">
        <v>0</v>
      </c>
      <c r="N1519" s="110">
        <v>0</v>
      </c>
      <c r="O1519" s="110">
        <v>0</v>
      </c>
      <c r="P1519" s="110">
        <v>0</v>
      </c>
      <c r="Q1519" s="110">
        <v>0</v>
      </c>
      <c r="R1519" s="110"/>
      <c r="S1519" s="110">
        <v>0</v>
      </c>
      <c r="T1519" s="110">
        <v>0</v>
      </c>
      <c r="U1519" s="110">
        <v>0</v>
      </c>
      <c r="V1519" s="110">
        <v>0</v>
      </c>
      <c r="W1519" s="110"/>
      <c r="X1519" s="110">
        <v>0</v>
      </c>
      <c r="Y1519" s="110">
        <v>0</v>
      </c>
      <c r="Z1519" s="110">
        <v>0</v>
      </c>
      <c r="AA1519" s="110">
        <v>0</v>
      </c>
      <c r="AB1519" s="110">
        <v>0</v>
      </c>
      <c r="AC1519" s="110">
        <v>0</v>
      </c>
      <c r="AD1519" s="110">
        <v>0</v>
      </c>
      <c r="AE1519" s="110">
        <v>0</v>
      </c>
      <c r="AF1519" s="110">
        <v>0</v>
      </c>
      <c r="AG1519" s="110">
        <v>0</v>
      </c>
    </row>
    <row r="1520" spans="2:33" ht="15">
      <c r="B1520" s="110"/>
      <c r="C1520" s="110"/>
      <c r="D1520" s="110">
        <v>2008</v>
      </c>
      <c r="E1520" s="110">
        <v>0</v>
      </c>
      <c r="F1520" s="110">
        <v>0</v>
      </c>
      <c r="G1520" s="110">
        <v>5</v>
      </c>
      <c r="H1520" s="110"/>
      <c r="I1520" s="110">
        <v>0</v>
      </c>
      <c r="J1520" s="110">
        <v>0</v>
      </c>
      <c r="K1520" s="110">
        <v>0</v>
      </c>
      <c r="L1520" s="110">
        <v>0</v>
      </c>
      <c r="M1520" s="110">
        <v>0</v>
      </c>
      <c r="N1520" s="110">
        <v>0</v>
      </c>
      <c r="O1520" s="110">
        <v>0</v>
      </c>
      <c r="P1520" s="110">
        <v>0</v>
      </c>
      <c r="Q1520" s="110">
        <v>0</v>
      </c>
      <c r="R1520" s="110"/>
      <c r="S1520" s="110">
        <v>0</v>
      </c>
      <c r="T1520" s="110">
        <v>0</v>
      </c>
      <c r="U1520" s="110">
        <v>0</v>
      </c>
      <c r="V1520" s="110">
        <v>0</v>
      </c>
      <c r="W1520" s="110"/>
      <c r="X1520" s="110">
        <v>0</v>
      </c>
      <c r="Y1520" s="110">
        <v>0</v>
      </c>
      <c r="Z1520" s="110">
        <v>0</v>
      </c>
      <c r="AA1520" s="110">
        <v>0</v>
      </c>
      <c r="AB1520" s="110">
        <v>0</v>
      </c>
      <c r="AC1520" s="110">
        <v>0</v>
      </c>
      <c r="AD1520" s="110">
        <v>0</v>
      </c>
      <c r="AE1520" s="110">
        <v>0</v>
      </c>
      <c r="AF1520" s="110">
        <v>0</v>
      </c>
      <c r="AG1520" s="110">
        <v>0</v>
      </c>
    </row>
    <row r="1521" spans="2:33" ht="15">
      <c r="B1521" s="110"/>
      <c r="C1521" s="110"/>
      <c r="D1521" s="110">
        <v>2009</v>
      </c>
      <c r="E1521" s="110">
        <v>1</v>
      </c>
      <c r="F1521" s="110">
        <v>0</v>
      </c>
      <c r="G1521" s="110">
        <v>0</v>
      </c>
      <c r="H1521" s="110">
        <v>0</v>
      </c>
      <c r="I1521" s="110">
        <v>0</v>
      </c>
      <c r="J1521" s="110">
        <v>0</v>
      </c>
      <c r="K1521" s="110">
        <v>0</v>
      </c>
      <c r="L1521" s="110">
        <v>0</v>
      </c>
      <c r="M1521" s="110">
        <v>0</v>
      </c>
      <c r="N1521" s="110">
        <v>0</v>
      </c>
      <c r="O1521" s="110">
        <v>0</v>
      </c>
      <c r="P1521" s="110">
        <v>0</v>
      </c>
      <c r="Q1521" s="110">
        <v>0</v>
      </c>
      <c r="R1521" s="110"/>
      <c r="S1521" s="110">
        <v>0</v>
      </c>
      <c r="T1521" s="110">
        <v>0</v>
      </c>
      <c r="U1521" s="110">
        <v>0</v>
      </c>
      <c r="V1521" s="110">
        <v>0</v>
      </c>
      <c r="W1521" s="110">
        <v>0</v>
      </c>
      <c r="X1521" s="110">
        <v>0</v>
      </c>
      <c r="Y1521" s="110">
        <v>0</v>
      </c>
      <c r="Z1521" s="110">
        <v>0</v>
      </c>
      <c r="AA1521" s="110">
        <v>0</v>
      </c>
      <c r="AB1521" s="110">
        <v>0</v>
      </c>
      <c r="AC1521" s="110">
        <v>0</v>
      </c>
      <c r="AD1521" s="110">
        <v>0</v>
      </c>
      <c r="AE1521" s="110">
        <v>0</v>
      </c>
      <c r="AF1521" s="110">
        <v>0</v>
      </c>
      <c r="AG1521" s="110">
        <v>1</v>
      </c>
    </row>
    <row r="1522" spans="2:33" ht="15">
      <c r="B1522" s="110"/>
      <c r="C1522" s="110"/>
      <c r="D1522" s="110">
        <v>2010</v>
      </c>
      <c r="E1522" s="110">
        <v>0</v>
      </c>
      <c r="F1522" s="110">
        <v>0</v>
      </c>
      <c r="G1522" s="110">
        <v>0</v>
      </c>
      <c r="H1522" s="110">
        <v>0</v>
      </c>
      <c r="I1522" s="110">
        <v>0</v>
      </c>
      <c r="J1522" s="110">
        <v>0</v>
      </c>
      <c r="K1522" s="110">
        <v>0</v>
      </c>
      <c r="L1522" s="110">
        <v>0</v>
      </c>
      <c r="M1522" s="110">
        <v>0</v>
      </c>
      <c r="N1522" s="110">
        <v>0</v>
      </c>
      <c r="O1522" s="110">
        <v>0</v>
      </c>
      <c r="P1522" s="110">
        <v>0</v>
      </c>
      <c r="Q1522" s="110">
        <v>0</v>
      </c>
      <c r="R1522" s="110">
        <v>0</v>
      </c>
      <c r="S1522" s="110">
        <v>0</v>
      </c>
      <c r="T1522" s="110">
        <v>0</v>
      </c>
      <c r="U1522" s="110">
        <v>0</v>
      </c>
      <c r="V1522" s="110">
        <v>0</v>
      </c>
      <c r="W1522" s="110">
        <v>0</v>
      </c>
      <c r="X1522" s="110">
        <v>0</v>
      </c>
      <c r="Y1522" s="110">
        <v>0</v>
      </c>
      <c r="Z1522" s="110">
        <v>0</v>
      </c>
      <c r="AA1522" s="110">
        <v>0</v>
      </c>
      <c r="AB1522" s="110">
        <v>0</v>
      </c>
      <c r="AC1522" s="110">
        <v>2</v>
      </c>
      <c r="AD1522" s="110">
        <v>0</v>
      </c>
      <c r="AE1522" s="110">
        <v>0</v>
      </c>
      <c r="AF1522" s="110">
        <v>0</v>
      </c>
      <c r="AG1522" s="110">
        <v>0</v>
      </c>
    </row>
    <row r="1523" spans="2:33" ht="15">
      <c r="B1523" s="110"/>
      <c r="C1523" s="110"/>
      <c r="D1523" s="110">
        <v>2011</v>
      </c>
      <c r="E1523" s="110">
        <v>0</v>
      </c>
      <c r="F1523" s="110">
        <v>0</v>
      </c>
      <c r="G1523" s="110">
        <v>0</v>
      </c>
      <c r="H1523" s="110">
        <v>0</v>
      </c>
      <c r="I1523" s="110">
        <v>0</v>
      </c>
      <c r="J1523" s="110">
        <v>0</v>
      </c>
      <c r="K1523" s="110">
        <v>0</v>
      </c>
      <c r="L1523" s="110">
        <v>0</v>
      </c>
      <c r="M1523" s="110">
        <v>0</v>
      </c>
      <c r="N1523" s="110">
        <v>0</v>
      </c>
      <c r="O1523" s="110">
        <v>0</v>
      </c>
      <c r="P1523" s="110">
        <v>0</v>
      </c>
      <c r="Q1523" s="110">
        <v>0</v>
      </c>
      <c r="R1523" s="110">
        <v>0</v>
      </c>
      <c r="S1523" s="110">
        <v>0</v>
      </c>
      <c r="T1523" s="110">
        <v>0</v>
      </c>
      <c r="U1523" s="110">
        <v>0</v>
      </c>
      <c r="V1523" s="110">
        <v>0</v>
      </c>
      <c r="W1523" s="110">
        <v>0</v>
      </c>
      <c r="X1523" s="110">
        <v>0</v>
      </c>
      <c r="Y1523" s="110">
        <v>0</v>
      </c>
      <c r="Z1523" s="110">
        <v>0</v>
      </c>
      <c r="AA1523" s="110">
        <v>0</v>
      </c>
      <c r="AB1523" s="110">
        <v>0</v>
      </c>
      <c r="AC1523" s="110">
        <v>0</v>
      </c>
      <c r="AD1523" s="110">
        <v>0</v>
      </c>
      <c r="AE1523" s="110">
        <v>0</v>
      </c>
      <c r="AF1523" s="110">
        <v>0</v>
      </c>
      <c r="AG1523" s="110">
        <v>0</v>
      </c>
    </row>
    <row r="1524" spans="2:33" ht="15">
      <c r="B1524" s="110"/>
      <c r="C1524" s="110"/>
      <c r="D1524" s="110">
        <v>2012</v>
      </c>
      <c r="E1524" s="110">
        <v>0</v>
      </c>
      <c r="F1524" s="110">
        <v>0</v>
      </c>
      <c r="G1524" s="110">
        <v>0</v>
      </c>
      <c r="H1524" s="110">
        <v>0</v>
      </c>
      <c r="I1524" s="110">
        <v>0</v>
      </c>
      <c r="J1524" s="110">
        <v>0</v>
      </c>
      <c r="K1524" s="110">
        <v>0</v>
      </c>
      <c r="L1524" s="110">
        <v>0</v>
      </c>
      <c r="M1524" s="110">
        <v>0</v>
      </c>
      <c r="N1524" s="110">
        <v>0</v>
      </c>
      <c r="O1524" s="110">
        <v>0</v>
      </c>
      <c r="P1524" s="110">
        <v>0</v>
      </c>
      <c r="Q1524" s="110">
        <v>0</v>
      </c>
      <c r="R1524" s="110">
        <v>0</v>
      </c>
      <c r="S1524" s="110">
        <v>0</v>
      </c>
      <c r="T1524" s="110">
        <v>0</v>
      </c>
      <c r="U1524" s="110">
        <v>0</v>
      </c>
      <c r="V1524" s="110">
        <v>0</v>
      </c>
      <c r="W1524" s="110">
        <v>0</v>
      </c>
      <c r="X1524" s="110">
        <v>0</v>
      </c>
      <c r="Y1524" s="110">
        <v>0</v>
      </c>
      <c r="Z1524" s="110">
        <v>0</v>
      </c>
      <c r="AA1524" s="110">
        <v>0</v>
      </c>
      <c r="AB1524" s="110">
        <v>0</v>
      </c>
      <c r="AC1524" s="110">
        <v>0</v>
      </c>
      <c r="AD1524" s="110">
        <v>0</v>
      </c>
      <c r="AE1524" s="110">
        <v>0</v>
      </c>
      <c r="AF1524" s="110">
        <v>0</v>
      </c>
      <c r="AG1524" s="110">
        <v>0</v>
      </c>
    </row>
    <row r="1525" spans="2:33" ht="15">
      <c r="B1525" s="110"/>
      <c r="C1525" s="110"/>
      <c r="D1525" s="110">
        <v>2013</v>
      </c>
      <c r="E1525" s="110">
        <v>0</v>
      </c>
      <c r="F1525" s="110">
        <v>0</v>
      </c>
      <c r="G1525" s="110">
        <v>0</v>
      </c>
      <c r="H1525" s="110">
        <v>0</v>
      </c>
      <c r="I1525" s="110">
        <v>0</v>
      </c>
      <c r="J1525" s="110">
        <v>0</v>
      </c>
      <c r="K1525" s="110">
        <v>0</v>
      </c>
      <c r="L1525" s="110">
        <v>0</v>
      </c>
      <c r="M1525" s="110">
        <v>0</v>
      </c>
      <c r="N1525" s="110">
        <v>0</v>
      </c>
      <c r="O1525" s="110">
        <v>0</v>
      </c>
      <c r="P1525" s="110">
        <v>0</v>
      </c>
      <c r="Q1525" s="110">
        <v>0</v>
      </c>
      <c r="R1525" s="110">
        <v>0</v>
      </c>
      <c r="S1525" s="110">
        <v>0</v>
      </c>
      <c r="T1525" s="110">
        <v>0</v>
      </c>
      <c r="U1525" s="110">
        <v>0</v>
      </c>
      <c r="V1525" s="110">
        <v>0</v>
      </c>
      <c r="W1525" s="110">
        <v>0</v>
      </c>
      <c r="X1525" s="110">
        <v>0</v>
      </c>
      <c r="Y1525" s="110">
        <v>0</v>
      </c>
      <c r="Z1525" s="110">
        <v>0</v>
      </c>
      <c r="AA1525" s="110">
        <v>0</v>
      </c>
      <c r="AB1525" s="110">
        <v>0</v>
      </c>
      <c r="AC1525" s="110">
        <v>0</v>
      </c>
      <c r="AD1525" s="110">
        <v>0</v>
      </c>
      <c r="AE1525" s="110">
        <v>1</v>
      </c>
      <c r="AF1525" s="110">
        <v>0</v>
      </c>
      <c r="AG1525" s="110">
        <v>0</v>
      </c>
    </row>
    <row r="1526" spans="2:33" ht="15">
      <c r="B1526" s="110"/>
      <c r="C1526" s="110"/>
      <c r="D1526" s="110">
        <v>2014</v>
      </c>
      <c r="E1526" s="110">
        <v>1</v>
      </c>
      <c r="F1526" s="110">
        <v>2</v>
      </c>
      <c r="G1526" s="110">
        <v>0</v>
      </c>
      <c r="H1526" s="110">
        <v>0</v>
      </c>
      <c r="I1526" s="110">
        <v>0</v>
      </c>
      <c r="J1526" s="110">
        <v>0</v>
      </c>
      <c r="K1526" s="110">
        <v>0</v>
      </c>
      <c r="L1526" s="110">
        <v>0</v>
      </c>
      <c r="M1526" s="110">
        <v>0</v>
      </c>
      <c r="N1526" s="110">
        <v>0</v>
      </c>
      <c r="O1526" s="110">
        <v>0</v>
      </c>
      <c r="P1526" s="110">
        <v>0</v>
      </c>
      <c r="Q1526" s="110">
        <v>0</v>
      </c>
      <c r="R1526" s="110">
        <v>0</v>
      </c>
      <c r="S1526" s="110">
        <v>0</v>
      </c>
      <c r="T1526" s="110">
        <v>0</v>
      </c>
      <c r="U1526" s="110">
        <v>0</v>
      </c>
      <c r="V1526" s="110">
        <v>0</v>
      </c>
      <c r="W1526" s="110">
        <v>0</v>
      </c>
      <c r="X1526" s="110">
        <v>0</v>
      </c>
      <c r="Y1526" s="110">
        <v>0</v>
      </c>
      <c r="Z1526" s="110">
        <v>0</v>
      </c>
      <c r="AA1526" s="110">
        <v>0</v>
      </c>
      <c r="AB1526" s="110">
        <v>0</v>
      </c>
      <c r="AC1526" s="110">
        <v>1</v>
      </c>
      <c r="AD1526" s="110">
        <v>0</v>
      </c>
      <c r="AE1526" s="110">
        <v>0</v>
      </c>
      <c r="AF1526" s="110">
        <v>0</v>
      </c>
      <c r="AG1526" s="110">
        <v>0</v>
      </c>
    </row>
    <row r="1527" spans="2:33" ht="15">
      <c r="B1527" s="110"/>
      <c r="C1527" s="110"/>
      <c r="D1527" s="110">
        <v>2015</v>
      </c>
      <c r="E1527" s="110">
        <v>0</v>
      </c>
      <c r="F1527" s="110">
        <v>0</v>
      </c>
      <c r="G1527" s="110">
        <v>0</v>
      </c>
      <c r="H1527" s="110">
        <v>0</v>
      </c>
      <c r="I1527" s="110">
        <v>0</v>
      </c>
      <c r="J1527" s="110">
        <v>0</v>
      </c>
      <c r="K1527" s="110">
        <v>0</v>
      </c>
      <c r="L1527" s="110">
        <v>0</v>
      </c>
      <c r="M1527" s="110">
        <v>0</v>
      </c>
      <c r="N1527" s="110">
        <v>0</v>
      </c>
      <c r="O1527" s="110">
        <v>0</v>
      </c>
      <c r="P1527" s="110">
        <v>0</v>
      </c>
      <c r="Q1527" s="110">
        <v>0</v>
      </c>
      <c r="R1527" s="110">
        <v>0</v>
      </c>
      <c r="S1527" s="110">
        <v>0</v>
      </c>
      <c r="T1527" s="110">
        <v>0</v>
      </c>
      <c r="U1527" s="110">
        <v>0</v>
      </c>
      <c r="V1527" s="110">
        <v>0</v>
      </c>
      <c r="W1527" s="110">
        <v>0</v>
      </c>
      <c r="X1527" s="110">
        <v>0</v>
      </c>
      <c r="Y1527" s="110">
        <v>1</v>
      </c>
      <c r="Z1527" s="110">
        <v>0</v>
      </c>
      <c r="AA1527" s="110">
        <v>0</v>
      </c>
      <c r="AB1527" s="110">
        <v>1</v>
      </c>
      <c r="AC1527" s="110">
        <v>0</v>
      </c>
      <c r="AD1527" s="110">
        <v>0</v>
      </c>
      <c r="AE1527" s="110">
        <v>0</v>
      </c>
      <c r="AF1527" s="110">
        <v>0</v>
      </c>
      <c r="AG1527" s="110">
        <v>0</v>
      </c>
    </row>
    <row r="1528" spans="2:33" ht="15">
      <c r="B1528" s="110"/>
      <c r="C1528" s="110"/>
      <c r="D1528" s="110">
        <v>2016</v>
      </c>
      <c r="E1528" s="110">
        <v>0</v>
      </c>
      <c r="F1528" s="110">
        <v>0</v>
      </c>
      <c r="G1528" s="110">
        <v>0</v>
      </c>
      <c r="H1528" s="110">
        <v>0</v>
      </c>
      <c r="I1528" s="110">
        <v>0</v>
      </c>
      <c r="J1528" s="110">
        <v>0</v>
      </c>
      <c r="K1528" s="110">
        <v>0</v>
      </c>
      <c r="L1528" s="110">
        <v>0</v>
      </c>
      <c r="M1528" s="110">
        <v>0</v>
      </c>
      <c r="N1528" s="110">
        <v>0</v>
      </c>
      <c r="O1528" s="110">
        <v>0</v>
      </c>
      <c r="P1528" s="110">
        <v>0</v>
      </c>
      <c r="Q1528" s="110">
        <v>0</v>
      </c>
      <c r="R1528" s="110">
        <v>0</v>
      </c>
      <c r="S1528" s="110">
        <v>0</v>
      </c>
      <c r="T1528" s="110">
        <v>0</v>
      </c>
      <c r="U1528" s="110">
        <v>0</v>
      </c>
      <c r="V1528" s="110">
        <v>0</v>
      </c>
      <c r="W1528" s="110">
        <v>0</v>
      </c>
      <c r="X1528" s="110">
        <v>0</v>
      </c>
      <c r="Y1528" s="110">
        <v>0</v>
      </c>
      <c r="Z1528" s="110">
        <v>0</v>
      </c>
      <c r="AA1528" s="110">
        <v>0</v>
      </c>
      <c r="AB1528" s="110">
        <v>0</v>
      </c>
      <c r="AC1528" s="110">
        <v>1</v>
      </c>
      <c r="AD1528" s="110">
        <v>0</v>
      </c>
      <c r="AE1528" s="110">
        <v>0</v>
      </c>
      <c r="AF1528" s="110">
        <v>0</v>
      </c>
      <c r="AG1528" s="110">
        <v>1</v>
      </c>
    </row>
    <row r="1529" spans="2:33" ht="15">
      <c r="B1529" s="110"/>
      <c r="C1529" s="110"/>
      <c r="D1529" s="110">
        <v>2017</v>
      </c>
      <c r="E1529" s="110">
        <v>0</v>
      </c>
      <c r="F1529" s="110">
        <v>0</v>
      </c>
      <c r="G1529" s="110">
        <v>0</v>
      </c>
      <c r="H1529" s="110">
        <v>0</v>
      </c>
      <c r="I1529" s="110">
        <v>0</v>
      </c>
      <c r="J1529" s="110">
        <v>0</v>
      </c>
      <c r="K1529" s="110">
        <v>0</v>
      </c>
      <c r="L1529" s="110">
        <v>0</v>
      </c>
      <c r="M1529" s="110">
        <v>0</v>
      </c>
      <c r="N1529" s="110">
        <v>0</v>
      </c>
      <c r="O1529" s="110">
        <v>0</v>
      </c>
      <c r="P1529" s="110">
        <v>0</v>
      </c>
      <c r="Q1529" s="110">
        <v>0</v>
      </c>
      <c r="R1529" s="110">
        <v>0</v>
      </c>
      <c r="S1529" s="110">
        <v>0</v>
      </c>
      <c r="T1529" s="110">
        <v>0</v>
      </c>
      <c r="U1529" s="110">
        <v>0</v>
      </c>
      <c r="V1529" s="110">
        <v>0</v>
      </c>
      <c r="W1529" s="110">
        <v>0</v>
      </c>
      <c r="X1529" s="110">
        <v>0</v>
      </c>
      <c r="Y1529" s="110">
        <v>0</v>
      </c>
      <c r="Z1529" s="110">
        <v>0</v>
      </c>
      <c r="AA1529" s="110">
        <v>0</v>
      </c>
      <c r="AB1529" s="110">
        <v>0</v>
      </c>
      <c r="AC1529" s="110">
        <v>0</v>
      </c>
      <c r="AD1529" s="110">
        <v>0</v>
      </c>
      <c r="AE1529" s="110">
        <v>0</v>
      </c>
      <c r="AF1529" s="110">
        <v>0</v>
      </c>
      <c r="AG1529" s="110">
        <v>0</v>
      </c>
    </row>
    <row r="1530" spans="2:33" ht="15">
      <c r="B1530" s="110"/>
      <c r="C1530" s="110"/>
      <c r="D1530" s="110">
        <v>2018</v>
      </c>
      <c r="E1530" s="110">
        <v>0</v>
      </c>
      <c r="F1530" s="110">
        <v>2</v>
      </c>
      <c r="G1530" s="110">
        <v>0</v>
      </c>
      <c r="H1530" s="110">
        <v>0</v>
      </c>
      <c r="I1530" s="110">
        <v>0</v>
      </c>
      <c r="J1530" s="110">
        <v>0</v>
      </c>
      <c r="K1530" s="110">
        <v>1</v>
      </c>
      <c r="L1530" s="110">
        <v>0</v>
      </c>
      <c r="M1530" s="110">
        <v>0</v>
      </c>
      <c r="N1530" s="110">
        <v>0</v>
      </c>
      <c r="O1530" s="110">
        <v>0</v>
      </c>
      <c r="P1530" s="110">
        <v>0</v>
      </c>
      <c r="Q1530" s="110">
        <v>0</v>
      </c>
      <c r="R1530" s="110">
        <v>0</v>
      </c>
      <c r="S1530" s="110">
        <v>0</v>
      </c>
      <c r="T1530" s="110">
        <v>0</v>
      </c>
      <c r="U1530" s="110">
        <v>1</v>
      </c>
      <c r="V1530" s="110">
        <v>0</v>
      </c>
      <c r="W1530" s="110">
        <v>0</v>
      </c>
      <c r="X1530" s="110">
        <v>0</v>
      </c>
      <c r="Y1530" s="110">
        <v>0</v>
      </c>
      <c r="Z1530" s="110">
        <v>0</v>
      </c>
      <c r="AA1530" s="110">
        <v>0</v>
      </c>
      <c r="AB1530" s="110">
        <v>0</v>
      </c>
      <c r="AC1530" s="110">
        <v>0</v>
      </c>
      <c r="AD1530" s="110">
        <v>0</v>
      </c>
      <c r="AE1530" s="110">
        <v>0</v>
      </c>
      <c r="AF1530" s="110">
        <v>0</v>
      </c>
      <c r="AG1530" s="110">
        <v>0</v>
      </c>
    </row>
    <row r="1531" spans="2:33" ht="15">
      <c r="B1531" s="110"/>
      <c r="C1531" s="110"/>
      <c r="D1531" s="110">
        <v>2019</v>
      </c>
      <c r="E1531" s="110">
        <v>0</v>
      </c>
      <c r="F1531" s="110">
        <v>0</v>
      </c>
      <c r="G1531" s="110">
        <v>0</v>
      </c>
      <c r="H1531" s="110">
        <v>0</v>
      </c>
      <c r="I1531" s="110">
        <v>0</v>
      </c>
      <c r="J1531" s="110">
        <v>0</v>
      </c>
      <c r="K1531" s="110">
        <v>0</v>
      </c>
      <c r="L1531" s="110">
        <v>0</v>
      </c>
      <c r="M1531" s="110">
        <v>0</v>
      </c>
      <c r="N1531" s="110">
        <v>0</v>
      </c>
      <c r="O1531" s="110">
        <v>0</v>
      </c>
      <c r="P1531" s="110">
        <v>0</v>
      </c>
      <c r="Q1531" s="110">
        <v>0</v>
      </c>
      <c r="R1531" s="110">
        <v>0</v>
      </c>
      <c r="S1531" s="110">
        <v>0</v>
      </c>
      <c r="T1531" s="110">
        <v>0</v>
      </c>
      <c r="U1531" s="110">
        <v>0</v>
      </c>
      <c r="V1531" s="110">
        <v>0</v>
      </c>
      <c r="W1531" s="110">
        <v>0</v>
      </c>
      <c r="X1531" s="110">
        <v>0</v>
      </c>
      <c r="Y1531" s="110">
        <v>0</v>
      </c>
      <c r="Z1531" s="110">
        <v>0</v>
      </c>
      <c r="AA1531" s="110">
        <v>0</v>
      </c>
      <c r="AB1531" s="110">
        <v>0</v>
      </c>
      <c r="AC1531" s="110">
        <v>0</v>
      </c>
      <c r="AD1531" s="110">
        <v>0</v>
      </c>
      <c r="AE1531" s="110">
        <v>0</v>
      </c>
      <c r="AF1531" s="110">
        <v>0</v>
      </c>
      <c r="AG1531" s="110">
        <v>0</v>
      </c>
    </row>
    <row r="1532" spans="2:33" ht="15">
      <c r="B1532" s="110"/>
      <c r="C1532" s="110"/>
      <c r="D1532" s="110">
        <v>2020</v>
      </c>
      <c r="E1532" s="110"/>
      <c r="F1532" s="110"/>
      <c r="G1532" s="110"/>
      <c r="H1532" s="110"/>
      <c r="I1532" s="110"/>
      <c r="J1532" s="110"/>
      <c r="K1532" s="110"/>
      <c r="L1532" s="110"/>
      <c r="M1532" s="110"/>
      <c r="N1532" s="110"/>
      <c r="O1532" s="110"/>
      <c r="P1532" s="110"/>
      <c r="Q1532" s="110"/>
      <c r="R1532" s="110"/>
      <c r="S1532" s="110"/>
      <c r="T1532" s="110"/>
      <c r="U1532" s="110"/>
      <c r="V1532" s="110"/>
      <c r="W1532" s="110"/>
      <c r="X1532" s="110"/>
      <c r="Y1532" s="110"/>
      <c r="Z1532" s="110"/>
      <c r="AA1532" s="110"/>
      <c r="AB1532" s="110"/>
      <c r="AC1532" s="110"/>
      <c r="AD1532" s="110"/>
      <c r="AE1532" s="110"/>
      <c r="AF1532" s="110"/>
      <c r="AG1532" s="110"/>
    </row>
    <row r="1533" spans="2:33" ht="15">
      <c r="B1533" s="109" t="s">
        <v>170</v>
      </c>
      <c r="C1533" s="109" t="s">
        <v>517</v>
      </c>
      <c r="D1533" s="109">
        <v>2006</v>
      </c>
      <c r="E1533" s="109">
        <v>5</v>
      </c>
      <c r="F1533" s="109">
        <v>79</v>
      </c>
      <c r="G1533" s="109">
        <v>0</v>
      </c>
      <c r="H1533" s="109"/>
      <c r="I1533" s="109"/>
      <c r="J1533" s="109">
        <v>0</v>
      </c>
      <c r="K1533" s="109">
        <v>55</v>
      </c>
      <c r="L1533" s="109">
        <v>4</v>
      </c>
      <c r="M1533" s="109"/>
      <c r="N1533" s="109">
        <v>0</v>
      </c>
      <c r="O1533" s="109">
        <v>0</v>
      </c>
      <c r="P1533" s="109">
        <v>1</v>
      </c>
      <c r="Q1533" s="109">
        <v>44</v>
      </c>
      <c r="R1533" s="109"/>
      <c r="S1533" s="109">
        <v>9</v>
      </c>
      <c r="T1533" s="109">
        <v>1</v>
      </c>
      <c r="U1533" s="109">
        <v>2</v>
      </c>
      <c r="V1533" s="109">
        <v>0</v>
      </c>
      <c r="W1533" s="109"/>
      <c r="X1533" s="109">
        <v>0</v>
      </c>
      <c r="Y1533" s="109">
        <v>2</v>
      </c>
      <c r="Z1533" s="109">
        <v>0</v>
      </c>
      <c r="AA1533" s="109">
        <v>56</v>
      </c>
      <c r="AB1533" s="109">
        <v>0</v>
      </c>
      <c r="AC1533" s="109">
        <v>0</v>
      </c>
      <c r="AD1533" s="109">
        <v>1</v>
      </c>
      <c r="AE1533" s="109">
        <v>0</v>
      </c>
      <c r="AF1533" s="109">
        <v>0</v>
      </c>
      <c r="AG1533" s="109">
        <v>2</v>
      </c>
    </row>
    <row r="1534" spans="2:33" ht="15">
      <c r="B1534" s="109"/>
      <c r="C1534" s="109"/>
      <c r="D1534" s="109">
        <v>2007</v>
      </c>
      <c r="E1534" s="109">
        <v>7</v>
      </c>
      <c r="F1534" s="109">
        <v>22</v>
      </c>
      <c r="G1534" s="109">
        <v>0</v>
      </c>
      <c r="H1534" s="109"/>
      <c r="I1534" s="109">
        <v>0</v>
      </c>
      <c r="J1534" s="109">
        <v>0</v>
      </c>
      <c r="K1534" s="109">
        <v>3</v>
      </c>
      <c r="L1534" s="109">
        <v>1</v>
      </c>
      <c r="M1534" s="109">
        <v>0</v>
      </c>
      <c r="N1534" s="109">
        <v>0</v>
      </c>
      <c r="O1534" s="109">
        <v>0</v>
      </c>
      <c r="P1534" s="109">
        <v>0</v>
      </c>
      <c r="Q1534" s="109">
        <v>7</v>
      </c>
      <c r="R1534" s="109"/>
      <c r="S1534" s="109">
        <v>1</v>
      </c>
      <c r="T1534" s="109">
        <v>1</v>
      </c>
      <c r="U1534" s="109">
        <v>1</v>
      </c>
      <c r="V1534" s="109">
        <v>0</v>
      </c>
      <c r="W1534" s="109"/>
      <c r="X1534" s="109">
        <v>0</v>
      </c>
      <c r="Y1534" s="109">
        <v>0</v>
      </c>
      <c r="Z1534" s="109">
        <v>3</v>
      </c>
      <c r="AA1534" s="109">
        <v>59</v>
      </c>
      <c r="AB1534" s="109">
        <v>1</v>
      </c>
      <c r="AC1534" s="109">
        <v>1</v>
      </c>
      <c r="AD1534" s="109">
        <v>0</v>
      </c>
      <c r="AE1534" s="109">
        <v>5</v>
      </c>
      <c r="AF1534" s="109">
        <v>0</v>
      </c>
      <c r="AG1534" s="109">
        <v>0</v>
      </c>
    </row>
    <row r="1535" spans="2:33" ht="15">
      <c r="B1535" s="109"/>
      <c r="C1535" s="109"/>
      <c r="D1535" s="109">
        <v>2008</v>
      </c>
      <c r="E1535" s="109">
        <v>15</v>
      </c>
      <c r="F1535" s="109">
        <v>25</v>
      </c>
      <c r="G1535" s="109">
        <v>0</v>
      </c>
      <c r="H1535" s="109"/>
      <c r="I1535" s="109">
        <v>0</v>
      </c>
      <c r="J1535" s="109">
        <v>0</v>
      </c>
      <c r="K1535" s="109">
        <v>6</v>
      </c>
      <c r="L1535" s="109">
        <v>0</v>
      </c>
      <c r="M1535" s="109">
        <v>0</v>
      </c>
      <c r="N1535" s="109">
        <v>0</v>
      </c>
      <c r="O1535" s="109">
        <v>0</v>
      </c>
      <c r="P1535" s="109">
        <v>0</v>
      </c>
      <c r="Q1535" s="109">
        <v>5</v>
      </c>
      <c r="R1535" s="109"/>
      <c r="S1535" s="109">
        <v>0</v>
      </c>
      <c r="T1535" s="109">
        <v>0</v>
      </c>
      <c r="U1535" s="109">
        <v>0</v>
      </c>
      <c r="V1535" s="109">
        <v>0</v>
      </c>
      <c r="W1535" s="109"/>
      <c r="X1535" s="109">
        <v>0</v>
      </c>
      <c r="Y1535" s="109">
        <v>0</v>
      </c>
      <c r="Z1535" s="109">
        <v>0</v>
      </c>
      <c r="AA1535" s="109">
        <v>62</v>
      </c>
      <c r="AB1535" s="109">
        <v>2</v>
      </c>
      <c r="AC1535" s="109">
        <v>6</v>
      </c>
      <c r="AD1535" s="109">
        <v>1</v>
      </c>
      <c r="AE1535" s="109">
        <v>4</v>
      </c>
      <c r="AF1535" s="109">
        <v>0</v>
      </c>
      <c r="AG1535" s="109">
        <v>1</v>
      </c>
    </row>
    <row r="1536" spans="2:33" ht="15">
      <c r="B1536" s="109"/>
      <c r="C1536" s="109"/>
      <c r="D1536" s="109">
        <v>2009</v>
      </c>
      <c r="E1536" s="109">
        <v>8</v>
      </c>
      <c r="F1536" s="109">
        <v>7</v>
      </c>
      <c r="G1536" s="109">
        <v>0</v>
      </c>
      <c r="H1536" s="109">
        <v>1</v>
      </c>
      <c r="I1536" s="109">
        <v>0</v>
      </c>
      <c r="J1536" s="109">
        <v>0</v>
      </c>
      <c r="K1536" s="109">
        <v>1</v>
      </c>
      <c r="L1536" s="109">
        <v>3</v>
      </c>
      <c r="M1536" s="109">
        <v>0</v>
      </c>
      <c r="N1536" s="109">
        <v>1</v>
      </c>
      <c r="O1536" s="109">
        <v>0</v>
      </c>
      <c r="P1536" s="109">
        <v>0</v>
      </c>
      <c r="Q1536" s="109">
        <v>6</v>
      </c>
      <c r="R1536" s="109"/>
      <c r="S1536" s="109">
        <v>0</v>
      </c>
      <c r="T1536" s="109">
        <v>0</v>
      </c>
      <c r="U1536" s="109">
        <v>4</v>
      </c>
      <c r="V1536" s="109">
        <v>0</v>
      </c>
      <c r="W1536" s="109">
        <v>0</v>
      </c>
      <c r="X1536" s="109">
        <v>0</v>
      </c>
      <c r="Y1536" s="109">
        <v>0</v>
      </c>
      <c r="Z1536" s="109">
        <v>0</v>
      </c>
      <c r="AA1536" s="109">
        <v>8</v>
      </c>
      <c r="AB1536" s="109">
        <v>0</v>
      </c>
      <c r="AC1536" s="109">
        <v>6</v>
      </c>
      <c r="AD1536" s="109">
        <v>1</v>
      </c>
      <c r="AE1536" s="109">
        <v>0</v>
      </c>
      <c r="AF1536" s="109">
        <v>0</v>
      </c>
      <c r="AG1536" s="109">
        <v>1</v>
      </c>
    </row>
    <row r="1537" spans="2:33" ht="15">
      <c r="B1537" s="109"/>
      <c r="C1537" s="109"/>
      <c r="D1537" s="109">
        <v>2010</v>
      </c>
      <c r="E1537" s="109">
        <v>7</v>
      </c>
      <c r="F1537" s="109">
        <v>0</v>
      </c>
      <c r="G1537" s="109">
        <v>0</v>
      </c>
      <c r="H1537" s="109">
        <v>2</v>
      </c>
      <c r="I1537" s="109">
        <v>0</v>
      </c>
      <c r="J1537" s="109">
        <v>0</v>
      </c>
      <c r="K1537" s="109">
        <v>6</v>
      </c>
      <c r="L1537" s="109">
        <v>0</v>
      </c>
      <c r="M1537" s="109">
        <v>0</v>
      </c>
      <c r="N1537" s="109">
        <v>0</v>
      </c>
      <c r="O1537" s="109">
        <v>0</v>
      </c>
      <c r="P1537" s="109">
        <v>0</v>
      </c>
      <c r="Q1537" s="109">
        <v>1</v>
      </c>
      <c r="R1537" s="109">
        <v>2</v>
      </c>
      <c r="S1537" s="109">
        <v>0</v>
      </c>
      <c r="T1537" s="109">
        <v>0</v>
      </c>
      <c r="U1537" s="109">
        <v>2</v>
      </c>
      <c r="V1537" s="109">
        <v>0</v>
      </c>
      <c r="W1537" s="109">
        <v>0</v>
      </c>
      <c r="X1537" s="109">
        <v>0</v>
      </c>
      <c r="Y1537" s="109">
        <v>3</v>
      </c>
      <c r="Z1537" s="109">
        <v>0</v>
      </c>
      <c r="AA1537" s="109">
        <v>1</v>
      </c>
      <c r="AB1537" s="109">
        <v>0</v>
      </c>
      <c r="AC1537" s="109">
        <v>8</v>
      </c>
      <c r="AD1537" s="109">
        <v>1</v>
      </c>
      <c r="AE1537" s="109">
        <v>0</v>
      </c>
      <c r="AF1537" s="109">
        <v>0</v>
      </c>
      <c r="AG1537" s="109">
        <v>3</v>
      </c>
    </row>
    <row r="1538" spans="2:33" ht="15">
      <c r="B1538" s="109"/>
      <c r="C1538" s="109"/>
      <c r="D1538" s="109">
        <v>2011</v>
      </c>
      <c r="E1538" s="109">
        <v>5</v>
      </c>
      <c r="F1538" s="109">
        <v>0</v>
      </c>
      <c r="G1538" s="109">
        <v>0</v>
      </c>
      <c r="H1538" s="109">
        <v>1</v>
      </c>
      <c r="I1538" s="109">
        <v>0</v>
      </c>
      <c r="J1538" s="109">
        <v>1</v>
      </c>
      <c r="K1538" s="109">
        <v>9</v>
      </c>
      <c r="L1538" s="109">
        <v>1</v>
      </c>
      <c r="M1538" s="109">
        <v>0</v>
      </c>
      <c r="N1538" s="109">
        <v>0</v>
      </c>
      <c r="O1538" s="109">
        <v>0</v>
      </c>
      <c r="P1538" s="109">
        <v>0</v>
      </c>
      <c r="Q1538" s="109">
        <v>15</v>
      </c>
      <c r="R1538" s="109">
        <v>3</v>
      </c>
      <c r="S1538" s="109">
        <v>4</v>
      </c>
      <c r="T1538" s="109">
        <v>0</v>
      </c>
      <c r="U1538" s="109">
        <v>0</v>
      </c>
      <c r="V1538" s="109">
        <v>0</v>
      </c>
      <c r="W1538" s="109">
        <v>0</v>
      </c>
      <c r="X1538" s="109">
        <v>0</v>
      </c>
      <c r="Y1538" s="109">
        <v>2</v>
      </c>
      <c r="Z1538" s="109">
        <v>2</v>
      </c>
      <c r="AA1538" s="109">
        <v>2</v>
      </c>
      <c r="AB1538" s="109">
        <v>0</v>
      </c>
      <c r="AC1538" s="109">
        <v>5</v>
      </c>
      <c r="AD1538" s="109">
        <v>0</v>
      </c>
      <c r="AE1538" s="109">
        <v>0</v>
      </c>
      <c r="AF1538" s="109">
        <v>0</v>
      </c>
      <c r="AG1538" s="109">
        <v>0</v>
      </c>
    </row>
    <row r="1539" spans="2:33" ht="15">
      <c r="B1539" s="109"/>
      <c r="C1539" s="109"/>
      <c r="D1539" s="109">
        <v>2012</v>
      </c>
      <c r="E1539" s="109">
        <v>9</v>
      </c>
      <c r="F1539" s="109">
        <v>0</v>
      </c>
      <c r="G1539" s="109">
        <v>0</v>
      </c>
      <c r="H1539" s="109">
        <v>2</v>
      </c>
      <c r="I1539" s="109">
        <v>2</v>
      </c>
      <c r="J1539" s="109">
        <v>0</v>
      </c>
      <c r="K1539" s="109">
        <v>4</v>
      </c>
      <c r="L1539" s="109">
        <v>1</v>
      </c>
      <c r="M1539" s="109">
        <v>0</v>
      </c>
      <c r="N1539" s="109">
        <v>0</v>
      </c>
      <c r="O1539" s="109">
        <v>0</v>
      </c>
      <c r="P1539" s="109">
        <v>0</v>
      </c>
      <c r="Q1539" s="109">
        <v>6</v>
      </c>
      <c r="R1539" s="109">
        <v>2</v>
      </c>
      <c r="S1539" s="109">
        <v>0</v>
      </c>
      <c r="T1539" s="109">
        <v>0</v>
      </c>
      <c r="U1539" s="109">
        <v>1</v>
      </c>
      <c r="V1539" s="109">
        <v>0</v>
      </c>
      <c r="W1539" s="109">
        <v>0</v>
      </c>
      <c r="X1539" s="109">
        <v>0</v>
      </c>
      <c r="Y1539" s="109">
        <v>8</v>
      </c>
      <c r="Z1539" s="109">
        <v>1</v>
      </c>
      <c r="AA1539" s="109">
        <v>2</v>
      </c>
      <c r="AB1539" s="109">
        <v>0</v>
      </c>
      <c r="AC1539" s="109">
        <v>4</v>
      </c>
      <c r="AD1539" s="109">
        <v>0</v>
      </c>
      <c r="AE1539" s="109">
        <v>0</v>
      </c>
      <c r="AF1539" s="109">
        <v>0</v>
      </c>
      <c r="AG1539" s="109">
        <v>0</v>
      </c>
    </row>
    <row r="1540" spans="2:33" ht="15">
      <c r="B1540" s="109"/>
      <c r="C1540" s="109"/>
      <c r="D1540" s="109">
        <v>2013</v>
      </c>
      <c r="E1540" s="109">
        <v>2</v>
      </c>
      <c r="F1540" s="109">
        <v>0</v>
      </c>
      <c r="G1540" s="109">
        <v>0</v>
      </c>
      <c r="H1540" s="109">
        <v>1</v>
      </c>
      <c r="I1540" s="109">
        <v>0</v>
      </c>
      <c r="J1540" s="109">
        <v>0</v>
      </c>
      <c r="K1540" s="109">
        <v>5</v>
      </c>
      <c r="L1540" s="109">
        <v>3</v>
      </c>
      <c r="M1540" s="109">
        <v>0</v>
      </c>
      <c r="N1540" s="109">
        <v>0</v>
      </c>
      <c r="O1540" s="109">
        <v>0</v>
      </c>
      <c r="P1540" s="109">
        <v>0</v>
      </c>
      <c r="Q1540" s="109">
        <v>7</v>
      </c>
      <c r="R1540" s="109">
        <v>0</v>
      </c>
      <c r="S1540" s="109">
        <v>15</v>
      </c>
      <c r="T1540" s="109">
        <v>0</v>
      </c>
      <c r="U1540" s="109">
        <v>0</v>
      </c>
      <c r="V1540" s="109">
        <v>0</v>
      </c>
      <c r="W1540" s="109">
        <v>0</v>
      </c>
      <c r="X1540" s="109">
        <v>0</v>
      </c>
      <c r="Y1540" s="109">
        <v>0</v>
      </c>
      <c r="Z1540" s="109">
        <v>0</v>
      </c>
      <c r="AA1540" s="109">
        <v>0</v>
      </c>
      <c r="AB1540" s="109">
        <v>0</v>
      </c>
      <c r="AC1540" s="109">
        <v>0</v>
      </c>
      <c r="AD1540" s="109">
        <v>0</v>
      </c>
      <c r="AE1540" s="109">
        <v>0</v>
      </c>
      <c r="AF1540" s="109">
        <v>0</v>
      </c>
      <c r="AG1540" s="109">
        <v>0</v>
      </c>
    </row>
    <row r="1541" spans="2:33" ht="15">
      <c r="B1541" s="109"/>
      <c r="C1541" s="109"/>
      <c r="D1541" s="109">
        <v>2014</v>
      </c>
      <c r="E1541" s="109">
        <v>0</v>
      </c>
      <c r="F1541" s="109">
        <v>0</v>
      </c>
      <c r="G1541" s="109">
        <v>0</v>
      </c>
      <c r="H1541" s="109">
        <v>0</v>
      </c>
      <c r="I1541" s="109">
        <v>0</v>
      </c>
      <c r="J1541" s="109">
        <v>0</v>
      </c>
      <c r="K1541" s="109">
        <v>2</v>
      </c>
      <c r="L1541" s="109">
        <v>1</v>
      </c>
      <c r="M1541" s="109">
        <v>0</v>
      </c>
      <c r="N1541" s="109">
        <v>0</v>
      </c>
      <c r="O1541" s="109">
        <v>0</v>
      </c>
      <c r="P1541" s="109">
        <v>1</v>
      </c>
      <c r="Q1541" s="109">
        <v>10</v>
      </c>
      <c r="R1541" s="109">
        <v>0</v>
      </c>
      <c r="S1541" s="109">
        <v>12</v>
      </c>
      <c r="T1541" s="109">
        <v>0</v>
      </c>
      <c r="U1541" s="109">
        <v>1</v>
      </c>
      <c r="V1541" s="109">
        <v>0</v>
      </c>
      <c r="W1541" s="109">
        <v>0</v>
      </c>
      <c r="X1541" s="109">
        <v>0</v>
      </c>
      <c r="Y1541" s="109">
        <v>0</v>
      </c>
      <c r="Z1541" s="109">
        <v>0</v>
      </c>
      <c r="AA1541" s="109">
        <v>0</v>
      </c>
      <c r="AB1541" s="109">
        <v>0</v>
      </c>
      <c r="AC1541" s="109">
        <v>0</v>
      </c>
      <c r="AD1541" s="109">
        <v>0</v>
      </c>
      <c r="AE1541" s="109">
        <v>0</v>
      </c>
      <c r="AF1541" s="109">
        <v>0</v>
      </c>
      <c r="AG1541" s="109">
        <v>0</v>
      </c>
    </row>
    <row r="1542" spans="2:33" ht="15">
      <c r="B1542" s="109"/>
      <c r="C1542" s="109"/>
      <c r="D1542" s="109">
        <v>2015</v>
      </c>
      <c r="E1542" s="109">
        <v>2</v>
      </c>
      <c r="F1542" s="109">
        <v>0</v>
      </c>
      <c r="G1542" s="109">
        <v>0</v>
      </c>
      <c r="H1542" s="109">
        <v>3</v>
      </c>
      <c r="I1542" s="109">
        <v>0</v>
      </c>
      <c r="J1542" s="109">
        <v>1</v>
      </c>
      <c r="K1542" s="109">
        <v>3</v>
      </c>
      <c r="L1542" s="109">
        <v>2</v>
      </c>
      <c r="M1542" s="109">
        <v>0</v>
      </c>
      <c r="N1542" s="109">
        <v>0</v>
      </c>
      <c r="O1542" s="109">
        <v>0</v>
      </c>
      <c r="P1542" s="109">
        <v>0</v>
      </c>
      <c r="Q1542" s="109">
        <v>1</v>
      </c>
      <c r="R1542" s="109">
        <v>0</v>
      </c>
      <c r="S1542" s="109">
        <v>0</v>
      </c>
      <c r="T1542" s="109">
        <v>0</v>
      </c>
      <c r="U1542" s="109">
        <v>0</v>
      </c>
      <c r="V1542" s="109">
        <v>0</v>
      </c>
      <c r="W1542" s="109">
        <v>0</v>
      </c>
      <c r="X1542" s="109">
        <v>0</v>
      </c>
      <c r="Y1542" s="109">
        <v>1</v>
      </c>
      <c r="Z1542" s="109">
        <v>1</v>
      </c>
      <c r="AA1542" s="109">
        <v>1</v>
      </c>
      <c r="AB1542" s="109">
        <v>0</v>
      </c>
      <c r="AC1542" s="109">
        <v>0</v>
      </c>
      <c r="AD1542" s="109">
        <v>0</v>
      </c>
      <c r="AE1542" s="109">
        <v>0</v>
      </c>
      <c r="AF1542" s="109">
        <v>0</v>
      </c>
      <c r="AG1542" s="109">
        <v>0</v>
      </c>
    </row>
    <row r="1543" spans="2:33" ht="15">
      <c r="B1543" s="109"/>
      <c r="C1543" s="109"/>
      <c r="D1543" s="109">
        <v>2016</v>
      </c>
      <c r="E1543" s="109">
        <v>0</v>
      </c>
      <c r="F1543" s="109">
        <v>0</v>
      </c>
      <c r="G1543" s="109">
        <v>0</v>
      </c>
      <c r="H1543" s="109">
        <v>0</v>
      </c>
      <c r="I1543" s="109">
        <v>0</v>
      </c>
      <c r="J1543" s="109">
        <v>3</v>
      </c>
      <c r="K1543" s="109">
        <v>3</v>
      </c>
      <c r="L1543" s="109">
        <v>2</v>
      </c>
      <c r="M1543" s="109">
        <v>0</v>
      </c>
      <c r="N1543" s="109">
        <v>1</v>
      </c>
      <c r="O1543" s="109">
        <v>0</v>
      </c>
      <c r="P1543" s="109">
        <v>0</v>
      </c>
      <c r="Q1543" s="109">
        <v>2</v>
      </c>
      <c r="R1543" s="109">
        <v>2</v>
      </c>
      <c r="S1543" s="109">
        <v>1</v>
      </c>
      <c r="T1543" s="109">
        <v>0</v>
      </c>
      <c r="U1543" s="109">
        <v>0</v>
      </c>
      <c r="V1543" s="109">
        <v>0</v>
      </c>
      <c r="W1543" s="109">
        <v>0</v>
      </c>
      <c r="X1543" s="109">
        <v>0</v>
      </c>
      <c r="Y1543" s="109">
        <v>1</v>
      </c>
      <c r="Z1543" s="109">
        <v>0</v>
      </c>
      <c r="AA1543" s="109">
        <v>0</v>
      </c>
      <c r="AB1543" s="109">
        <v>0</v>
      </c>
      <c r="AC1543" s="109">
        <v>0</v>
      </c>
      <c r="AD1543" s="109">
        <v>1</v>
      </c>
      <c r="AE1543" s="109">
        <v>0</v>
      </c>
      <c r="AF1543" s="109">
        <v>0</v>
      </c>
      <c r="AG1543" s="109">
        <v>0</v>
      </c>
    </row>
    <row r="1544" spans="2:33" ht="15">
      <c r="B1544" s="109"/>
      <c r="C1544" s="109"/>
      <c r="D1544" s="109">
        <v>2017</v>
      </c>
      <c r="E1544" s="109">
        <v>0</v>
      </c>
      <c r="F1544" s="109">
        <v>0</v>
      </c>
      <c r="G1544" s="109">
        <v>0</v>
      </c>
      <c r="H1544" s="109">
        <v>0</v>
      </c>
      <c r="I1544" s="109">
        <v>2</v>
      </c>
      <c r="J1544" s="109">
        <v>0</v>
      </c>
      <c r="K1544" s="109">
        <v>2</v>
      </c>
      <c r="L1544" s="109">
        <v>0</v>
      </c>
      <c r="M1544" s="109">
        <v>0</v>
      </c>
      <c r="N1544" s="109">
        <v>1</v>
      </c>
      <c r="O1544" s="109">
        <v>1</v>
      </c>
      <c r="P1544" s="109">
        <v>1</v>
      </c>
      <c r="Q1544" s="109">
        <v>2</v>
      </c>
      <c r="R1544" s="109">
        <v>0</v>
      </c>
      <c r="S1544" s="109">
        <v>2</v>
      </c>
      <c r="T1544" s="109">
        <v>0</v>
      </c>
      <c r="U1544" s="109">
        <v>0</v>
      </c>
      <c r="V1544" s="109">
        <v>0</v>
      </c>
      <c r="W1544" s="109">
        <v>0</v>
      </c>
      <c r="X1544" s="109">
        <v>0</v>
      </c>
      <c r="Y1544" s="109">
        <v>1</v>
      </c>
      <c r="Z1544" s="109">
        <v>0</v>
      </c>
      <c r="AA1544" s="109">
        <v>0</v>
      </c>
      <c r="AB1544" s="109">
        <v>0</v>
      </c>
      <c r="AC1544" s="109">
        <v>0</v>
      </c>
      <c r="AD1544" s="109">
        <v>1</v>
      </c>
      <c r="AE1544" s="109">
        <v>0</v>
      </c>
      <c r="AF1544" s="109">
        <v>0</v>
      </c>
      <c r="AG1544" s="109">
        <v>0</v>
      </c>
    </row>
    <row r="1545" spans="2:33" ht="15">
      <c r="B1545" s="109"/>
      <c r="C1545" s="109"/>
      <c r="D1545" s="109">
        <v>2018</v>
      </c>
      <c r="E1545" s="109">
        <v>0</v>
      </c>
      <c r="F1545" s="109">
        <v>0</v>
      </c>
      <c r="G1545" s="109">
        <v>0</v>
      </c>
      <c r="H1545" s="109">
        <v>2</v>
      </c>
      <c r="I1545" s="109">
        <v>1</v>
      </c>
      <c r="J1545" s="109">
        <v>4</v>
      </c>
      <c r="K1545" s="109">
        <v>3</v>
      </c>
      <c r="L1545" s="109">
        <v>1</v>
      </c>
      <c r="M1545" s="109">
        <v>0</v>
      </c>
      <c r="N1545" s="109">
        <v>0</v>
      </c>
      <c r="O1545" s="109">
        <v>1</v>
      </c>
      <c r="P1545" s="109">
        <v>0</v>
      </c>
      <c r="Q1545" s="109">
        <v>0</v>
      </c>
      <c r="R1545" s="109">
        <v>0</v>
      </c>
      <c r="S1545" s="109">
        <v>1</v>
      </c>
      <c r="T1545" s="109">
        <v>0</v>
      </c>
      <c r="U1545" s="109">
        <v>4</v>
      </c>
      <c r="V1545" s="109">
        <v>0</v>
      </c>
      <c r="W1545" s="109">
        <v>0</v>
      </c>
      <c r="X1545" s="109">
        <v>0</v>
      </c>
      <c r="Y1545" s="109">
        <v>1</v>
      </c>
      <c r="Z1545" s="109">
        <v>0</v>
      </c>
      <c r="AA1545" s="109">
        <v>0</v>
      </c>
      <c r="AB1545" s="109">
        <v>0</v>
      </c>
      <c r="AC1545" s="109">
        <v>0</v>
      </c>
      <c r="AD1545" s="109">
        <v>0</v>
      </c>
      <c r="AE1545" s="109">
        <v>0</v>
      </c>
      <c r="AF1545" s="109">
        <v>0</v>
      </c>
      <c r="AG1545" s="109">
        <v>0</v>
      </c>
    </row>
    <row r="1546" spans="2:33" ht="15">
      <c r="B1546" s="109"/>
      <c r="C1546" s="109"/>
      <c r="D1546" s="109">
        <v>2019</v>
      </c>
      <c r="E1546" s="109">
        <v>3</v>
      </c>
      <c r="F1546" s="109">
        <v>0</v>
      </c>
      <c r="G1546" s="109">
        <v>0</v>
      </c>
      <c r="H1546" s="109">
        <v>1</v>
      </c>
      <c r="I1546" s="109">
        <v>1</v>
      </c>
      <c r="J1546" s="109">
        <v>0</v>
      </c>
      <c r="K1546" s="109">
        <v>2</v>
      </c>
      <c r="L1546" s="109">
        <v>0</v>
      </c>
      <c r="M1546" s="109">
        <v>0</v>
      </c>
      <c r="N1546" s="109">
        <v>0</v>
      </c>
      <c r="O1546" s="109">
        <v>0</v>
      </c>
      <c r="P1546" s="109">
        <v>0</v>
      </c>
      <c r="Q1546" s="109">
        <v>1</v>
      </c>
      <c r="R1546" s="109">
        <v>0</v>
      </c>
      <c r="S1546" s="109">
        <v>8</v>
      </c>
      <c r="T1546" s="109">
        <v>0</v>
      </c>
      <c r="U1546" s="109">
        <v>2</v>
      </c>
      <c r="V1546" s="109">
        <v>0</v>
      </c>
      <c r="W1546" s="109">
        <v>0</v>
      </c>
      <c r="X1546" s="109">
        <v>0</v>
      </c>
      <c r="Y1546" s="109">
        <v>0</v>
      </c>
      <c r="Z1546" s="109">
        <v>1</v>
      </c>
      <c r="AA1546" s="109">
        <v>0</v>
      </c>
      <c r="AB1546" s="109">
        <v>0</v>
      </c>
      <c r="AC1546" s="109">
        <v>0</v>
      </c>
      <c r="AD1546" s="109">
        <v>0</v>
      </c>
      <c r="AE1546" s="109">
        <v>0</v>
      </c>
      <c r="AF1546" s="109">
        <v>0</v>
      </c>
      <c r="AG1546" s="109">
        <v>1</v>
      </c>
    </row>
    <row r="1547" spans="2:33" ht="15">
      <c r="B1547" s="109"/>
      <c r="C1547" s="109"/>
      <c r="D1547" s="109">
        <v>2020</v>
      </c>
      <c r="E1547" s="109"/>
      <c r="F1547" s="109"/>
      <c r="G1547" s="109"/>
      <c r="H1547" s="109"/>
      <c r="I1547" s="109"/>
      <c r="J1547" s="109"/>
      <c r="K1547" s="109"/>
      <c r="L1547" s="109"/>
      <c r="M1547" s="109"/>
      <c r="N1547" s="109"/>
      <c r="O1547" s="109"/>
      <c r="P1547" s="109"/>
      <c r="Q1547" s="109"/>
      <c r="R1547" s="109"/>
      <c r="S1547" s="109"/>
      <c r="T1547" s="109"/>
      <c r="U1547" s="109"/>
      <c r="V1547" s="109"/>
      <c r="W1547" s="109"/>
      <c r="X1547" s="109"/>
      <c r="Y1547" s="109"/>
      <c r="Z1547" s="109"/>
      <c r="AA1547" s="109"/>
      <c r="AB1547" s="109"/>
      <c r="AC1547" s="109"/>
      <c r="AD1547" s="109"/>
      <c r="AE1547" s="109"/>
      <c r="AF1547" s="109"/>
      <c r="AG1547" s="109"/>
    </row>
    <row r="1548" spans="2:33" ht="15">
      <c r="B1548" s="110" t="s">
        <v>749</v>
      </c>
      <c r="C1548" s="110" t="s">
        <v>750</v>
      </c>
      <c r="D1548" s="110">
        <v>2006</v>
      </c>
      <c r="E1548" s="110">
        <v>0.49936999999999998</v>
      </c>
      <c r="F1548" s="110"/>
      <c r="G1548" s="110">
        <v>2.5491799999999998</v>
      </c>
      <c r="H1548" s="110"/>
      <c r="I1548" s="110"/>
      <c r="J1548" s="110">
        <v>0.55974999999999997</v>
      </c>
      <c r="K1548" s="110">
        <v>0.14701</v>
      </c>
      <c r="L1548" s="110">
        <v>0.14899000000000001</v>
      </c>
      <c r="M1548" s="110"/>
      <c r="N1548" s="110">
        <v>2.67421</v>
      </c>
      <c r="O1548" s="110">
        <v>0.18909000000000001</v>
      </c>
      <c r="P1548" s="110">
        <v>0.25540000000000002</v>
      </c>
      <c r="Q1548" s="110">
        <v>0.19685</v>
      </c>
      <c r="R1548" s="110"/>
      <c r="S1548" s="110">
        <v>0.70233000000000001</v>
      </c>
      <c r="T1548" s="110">
        <v>5.4809999999999998E-2</v>
      </c>
      <c r="U1548" s="110">
        <v>0.19893</v>
      </c>
      <c r="V1548" s="110">
        <v>1.8080499999999999</v>
      </c>
      <c r="W1548" s="110"/>
      <c r="X1548" s="110">
        <v>1.9273400000000001</v>
      </c>
      <c r="Y1548" s="110">
        <v>9.7739999999999994E-2</v>
      </c>
      <c r="Z1548" s="110">
        <v>4.2200000000000001E-2</v>
      </c>
      <c r="AA1548" s="110">
        <v>1.0372600000000001</v>
      </c>
      <c r="AB1548" s="110">
        <v>0.84045999999999998</v>
      </c>
      <c r="AC1548" s="110">
        <v>1.89673</v>
      </c>
      <c r="AD1548" s="110">
        <v>0.12094000000000001</v>
      </c>
      <c r="AE1548" s="110">
        <v>1.2118</v>
      </c>
      <c r="AF1548" s="110">
        <v>0.66695000000000004</v>
      </c>
      <c r="AG1548" s="110">
        <v>4.666E-2</v>
      </c>
    </row>
    <row r="1549" spans="2:33" ht="15">
      <c r="B1549" s="110"/>
      <c r="C1549" s="110"/>
      <c r="D1549" s="110">
        <v>2007</v>
      </c>
      <c r="E1549" s="110">
        <v>0.38708999999999999</v>
      </c>
      <c r="F1549" s="110">
        <v>0.94606000000000001</v>
      </c>
      <c r="G1549" s="110">
        <v>0.91590000000000005</v>
      </c>
      <c r="H1549" s="110"/>
      <c r="I1549" s="110">
        <v>0</v>
      </c>
      <c r="J1549" s="110">
        <v>0.66059999999999997</v>
      </c>
      <c r="K1549" s="110">
        <v>0.1497</v>
      </c>
      <c r="L1549" s="110">
        <v>0.10165</v>
      </c>
      <c r="M1549" s="110">
        <v>2.5155500000000002</v>
      </c>
      <c r="N1549" s="110">
        <v>1.8085899999999999</v>
      </c>
      <c r="O1549" s="110">
        <v>0.1401</v>
      </c>
      <c r="P1549" s="110">
        <v>5.7049999999999997E-2</v>
      </c>
      <c r="Q1549" s="110">
        <v>8.6860000000000007E-2</v>
      </c>
      <c r="R1549" s="110"/>
      <c r="S1549" s="110">
        <v>0.80701000000000001</v>
      </c>
      <c r="T1549" s="110">
        <v>0.11882</v>
      </c>
      <c r="U1549" s="110">
        <v>0.1081</v>
      </c>
      <c r="V1549" s="110">
        <v>0.86712</v>
      </c>
      <c r="W1549" s="110"/>
      <c r="X1549" s="110">
        <v>0.91505999999999998</v>
      </c>
      <c r="Y1549" s="110">
        <v>7.1419999999999997E-2</v>
      </c>
      <c r="Z1549" s="110">
        <v>0.1055</v>
      </c>
      <c r="AA1549" s="110">
        <v>1.23749</v>
      </c>
      <c r="AB1549" s="110">
        <v>0.82967000000000002</v>
      </c>
      <c r="AC1549" s="110">
        <v>1.9218299999999999</v>
      </c>
      <c r="AD1549" s="110">
        <v>0.1042</v>
      </c>
      <c r="AE1549" s="110">
        <v>1.56576</v>
      </c>
      <c r="AF1549" s="110">
        <v>0.70584000000000002</v>
      </c>
      <c r="AG1549" s="110">
        <v>5.9459999999999999E-2</v>
      </c>
    </row>
    <row r="1550" spans="2:33" ht="15">
      <c r="B1550" s="110"/>
      <c r="C1550" s="110"/>
      <c r="D1550" s="110">
        <v>2008</v>
      </c>
      <c r="E1550" s="110">
        <v>0.33459</v>
      </c>
      <c r="F1550" s="110">
        <v>0.89342999999999995</v>
      </c>
      <c r="G1550" s="110">
        <v>1.0833900000000001</v>
      </c>
      <c r="H1550" s="110"/>
      <c r="I1550" s="110">
        <v>0.18049999999999999</v>
      </c>
      <c r="J1550" s="110">
        <v>0.79446000000000006</v>
      </c>
      <c r="K1550" s="110">
        <v>0.14949000000000001</v>
      </c>
      <c r="L1550" s="110">
        <v>8.5360000000000005E-2</v>
      </c>
      <c r="M1550" s="110">
        <v>0.70116000000000001</v>
      </c>
      <c r="N1550" s="110">
        <v>1.37025</v>
      </c>
      <c r="O1550" s="110">
        <v>9.8570000000000005E-2</v>
      </c>
      <c r="P1550" s="110">
        <v>0.11265</v>
      </c>
      <c r="Q1550" s="110">
        <v>7.3929999999999996E-2</v>
      </c>
      <c r="R1550" s="110"/>
      <c r="S1550" s="110">
        <v>0.55044999999999999</v>
      </c>
      <c r="T1550" s="110">
        <v>5.0200000000000002E-2</v>
      </c>
      <c r="U1550" s="110">
        <v>0.10358000000000001</v>
      </c>
      <c r="V1550" s="110">
        <v>0.82189999999999996</v>
      </c>
      <c r="W1550" s="110"/>
      <c r="X1550" s="110">
        <v>1.5876999999999999</v>
      </c>
      <c r="Y1550" s="110">
        <v>4.3159999999999997E-2</v>
      </c>
      <c r="Z1550" s="110">
        <v>2.1340000000000001E-2</v>
      </c>
      <c r="AA1550" s="110">
        <v>1.2346200000000001</v>
      </c>
      <c r="AB1550" s="110">
        <v>0.93389999999999995</v>
      </c>
      <c r="AC1550" s="110">
        <v>2.4234200000000001</v>
      </c>
      <c r="AD1550" s="110">
        <v>4.3409999999999997E-2</v>
      </c>
      <c r="AE1550" s="110">
        <v>2.04</v>
      </c>
      <c r="AF1550" s="110">
        <v>0.77029000000000003</v>
      </c>
      <c r="AG1550" s="110">
        <v>3.8240000000000003E-2</v>
      </c>
    </row>
    <row r="1551" spans="2:33" ht="15">
      <c r="B1551" s="110"/>
      <c r="C1551" s="110"/>
      <c r="D1551" s="110">
        <v>2009</v>
      </c>
      <c r="E1551" s="110">
        <v>0.39395000000000002</v>
      </c>
      <c r="F1551" s="110">
        <v>0.19592000000000001</v>
      </c>
      <c r="G1551" s="110">
        <v>0.69862999999999997</v>
      </c>
      <c r="H1551" s="110">
        <v>0.15389</v>
      </c>
      <c r="I1551" s="110">
        <v>0.17693</v>
      </c>
      <c r="J1551" s="110">
        <v>0.56376999999999999</v>
      </c>
      <c r="K1551" s="110">
        <v>0.11765</v>
      </c>
      <c r="L1551" s="110">
        <v>0.10954999999999999</v>
      </c>
      <c r="M1551" s="110">
        <v>1.0263899999999999</v>
      </c>
      <c r="N1551" s="110">
        <v>1.1216999999999999</v>
      </c>
      <c r="O1551" s="110">
        <v>6.3780000000000003E-2</v>
      </c>
      <c r="P1551" s="110">
        <v>0.19991999999999999</v>
      </c>
      <c r="Q1551" s="110">
        <v>0.12103</v>
      </c>
      <c r="R1551" s="110"/>
      <c r="S1551" s="110">
        <v>0.79032000000000002</v>
      </c>
      <c r="T1551" s="110">
        <v>5.4989999999999997E-2</v>
      </c>
      <c r="U1551" s="110">
        <v>0.20252999999999999</v>
      </c>
      <c r="V1551" s="110">
        <v>0.85390999999999995</v>
      </c>
      <c r="W1551" s="110">
        <v>0</v>
      </c>
      <c r="X1551" s="110">
        <v>0.64081999999999995</v>
      </c>
      <c r="Y1551" s="110">
        <v>6.8180000000000004E-2</v>
      </c>
      <c r="Z1551" s="110">
        <v>6.9309999999999997E-2</v>
      </c>
      <c r="AA1551" s="110">
        <v>0.95379000000000003</v>
      </c>
      <c r="AB1551" s="110">
        <v>0.44356000000000001</v>
      </c>
      <c r="AC1551" s="110">
        <v>2.1129899999999999</v>
      </c>
      <c r="AD1551" s="110">
        <v>0.10482</v>
      </c>
      <c r="AE1551" s="110">
        <v>0.76888999999999996</v>
      </c>
      <c r="AF1551" s="110">
        <v>0.77851000000000004</v>
      </c>
      <c r="AG1551" s="110">
        <v>2.6380000000000001E-2</v>
      </c>
    </row>
    <row r="1552" spans="2:33" ht="15">
      <c r="B1552" s="110"/>
      <c r="C1552" s="110"/>
      <c r="D1552" s="110">
        <v>2010</v>
      </c>
      <c r="E1552" s="110">
        <v>0.31390000000000001</v>
      </c>
      <c r="F1552" s="110">
        <v>1.84693</v>
      </c>
      <c r="G1552" s="110">
        <v>0.71808000000000005</v>
      </c>
      <c r="H1552" s="110">
        <v>0.14016999999999999</v>
      </c>
      <c r="I1552" s="110"/>
      <c r="J1552" s="110">
        <v>0.66793000000000002</v>
      </c>
      <c r="K1552" s="110">
        <v>0.1124</v>
      </c>
      <c r="L1552" s="110">
        <v>7.8539999999999999E-2</v>
      </c>
      <c r="M1552" s="110">
        <v>1.56704</v>
      </c>
      <c r="N1552" s="110">
        <v>1.17903</v>
      </c>
      <c r="O1552" s="110">
        <v>0.14460999999999999</v>
      </c>
      <c r="P1552" s="110">
        <v>0.15686</v>
      </c>
      <c r="Q1552" s="110">
        <v>9.4890000000000002E-2</v>
      </c>
      <c r="R1552" s="110">
        <v>0.95435000000000003</v>
      </c>
      <c r="S1552" s="110">
        <v>0.68291999999999997</v>
      </c>
      <c r="T1552" s="110">
        <v>0</v>
      </c>
      <c r="U1552" s="110">
        <v>9.5689999999999997E-2</v>
      </c>
      <c r="V1552" s="110">
        <v>1.0612699999999999</v>
      </c>
      <c r="W1552" s="110">
        <v>0</v>
      </c>
      <c r="X1552" s="110">
        <v>0.9022</v>
      </c>
      <c r="Y1552" s="110">
        <v>6.8390000000000006E-2</v>
      </c>
      <c r="Z1552" s="110">
        <v>0.1076</v>
      </c>
      <c r="AA1552" s="110">
        <v>0.85363</v>
      </c>
      <c r="AB1552" s="110">
        <v>0.4</v>
      </c>
      <c r="AC1552" s="110">
        <v>1.9460999999999999</v>
      </c>
      <c r="AD1552" s="110">
        <v>0.17688999999999999</v>
      </c>
      <c r="AE1552" s="110">
        <v>0.63683999999999996</v>
      </c>
      <c r="AF1552" s="110">
        <v>0.94659000000000004</v>
      </c>
      <c r="AG1552" s="110">
        <v>4.4220000000000002E-2</v>
      </c>
    </row>
    <row r="1553" spans="2:33" ht="15">
      <c r="B1553" s="110"/>
      <c r="C1553" s="110"/>
      <c r="D1553" s="110">
        <v>2011</v>
      </c>
      <c r="E1553" s="110">
        <v>0.29565999999999998</v>
      </c>
      <c r="F1553" s="110">
        <v>0.21876000000000001</v>
      </c>
      <c r="G1553" s="110">
        <v>1.3443799999999999</v>
      </c>
      <c r="H1553" s="110">
        <v>0.12756999999999999</v>
      </c>
      <c r="I1553" s="110">
        <v>0</v>
      </c>
      <c r="J1553" s="110">
        <v>0.46077000000000001</v>
      </c>
      <c r="K1553" s="110">
        <v>0.13955999999999999</v>
      </c>
      <c r="L1553" s="110">
        <v>0.16936999999999999</v>
      </c>
      <c r="M1553" s="110">
        <v>1</v>
      </c>
      <c r="N1553" s="110">
        <v>1.11696</v>
      </c>
      <c r="O1553" s="110">
        <v>5.2260000000000001E-2</v>
      </c>
      <c r="P1553" s="110">
        <v>0.15664</v>
      </c>
      <c r="Q1553" s="110">
        <v>0.10567</v>
      </c>
      <c r="R1553" s="110">
        <v>0.78125</v>
      </c>
      <c r="S1553" s="110">
        <v>0.68955999999999995</v>
      </c>
      <c r="T1553" s="110">
        <v>5.5370000000000003E-2</v>
      </c>
      <c r="U1553" s="110">
        <v>0.10712000000000001</v>
      </c>
      <c r="V1553" s="110">
        <v>0.71794000000000002</v>
      </c>
      <c r="W1553" s="110">
        <v>0.11285000000000001</v>
      </c>
      <c r="X1553" s="110">
        <v>1.1369100000000001</v>
      </c>
      <c r="Y1553" s="110">
        <v>5.3659999999999999E-2</v>
      </c>
      <c r="Z1553" s="110">
        <v>0.10904999999999999</v>
      </c>
      <c r="AA1553" s="110">
        <v>0.91932999999999998</v>
      </c>
      <c r="AB1553" s="110">
        <v>0.26874999999999999</v>
      </c>
      <c r="AC1553" s="110">
        <v>1.44913</v>
      </c>
      <c r="AD1553" s="110">
        <v>0.10688</v>
      </c>
      <c r="AE1553" s="110">
        <v>0.59016999999999997</v>
      </c>
      <c r="AF1553" s="110">
        <v>0.85924999999999996</v>
      </c>
      <c r="AG1553" s="110">
        <v>1.703E-2</v>
      </c>
    </row>
    <row r="1554" spans="2:33" ht="15">
      <c r="B1554" s="110"/>
      <c r="C1554" s="110"/>
      <c r="D1554" s="110">
        <v>2012</v>
      </c>
      <c r="E1554" s="110">
        <v>0.39384999999999998</v>
      </c>
      <c r="F1554" s="110">
        <v>0.14105000000000001</v>
      </c>
      <c r="G1554" s="110">
        <v>1.1511199999999999</v>
      </c>
      <c r="H1554" s="110">
        <v>7.7109999999999998E-2</v>
      </c>
      <c r="I1554" s="110">
        <v>0.34739999999999999</v>
      </c>
      <c r="J1554" s="110">
        <v>0.40892000000000001</v>
      </c>
      <c r="K1554" s="110">
        <v>0.11076999999999999</v>
      </c>
      <c r="L1554" s="110">
        <v>0.17394000000000001</v>
      </c>
      <c r="M1554" s="110">
        <v>0.99333000000000005</v>
      </c>
      <c r="N1554" s="110">
        <v>0.42753000000000002</v>
      </c>
      <c r="O1554" s="110">
        <v>9.0069999999999997E-2</v>
      </c>
      <c r="P1554" s="110">
        <v>0.15720000000000001</v>
      </c>
      <c r="Q1554" s="110">
        <v>7.2270000000000001E-2</v>
      </c>
      <c r="R1554" s="110">
        <v>1.39838</v>
      </c>
      <c r="S1554" s="110">
        <v>0.76056999999999997</v>
      </c>
      <c r="T1554" s="110">
        <v>0</v>
      </c>
      <c r="U1554" s="110">
        <v>0.12321</v>
      </c>
      <c r="V1554" s="110">
        <v>0.54551000000000005</v>
      </c>
      <c r="W1554" s="110">
        <v>0</v>
      </c>
      <c r="X1554" s="110">
        <v>0.42437999999999998</v>
      </c>
      <c r="Y1554" s="110">
        <v>0.32047999999999999</v>
      </c>
      <c r="Z1554" s="110">
        <v>6.4140000000000003E-2</v>
      </c>
      <c r="AA1554" s="110">
        <v>0.82147000000000003</v>
      </c>
      <c r="AB1554" s="110">
        <v>0.42671999999999999</v>
      </c>
      <c r="AC1554" s="110">
        <v>1.2079200000000001</v>
      </c>
      <c r="AD1554" s="110">
        <v>0.12817000000000001</v>
      </c>
      <c r="AE1554" s="110">
        <v>0.30202000000000001</v>
      </c>
      <c r="AF1554" s="110">
        <v>0.88641999999999999</v>
      </c>
      <c r="AG1554" s="110">
        <v>3.5470000000000002E-2</v>
      </c>
    </row>
    <row r="1555" spans="2:33" ht="15">
      <c r="B1555" s="110"/>
      <c r="C1555" s="110"/>
      <c r="D1555" s="110">
        <v>2013</v>
      </c>
      <c r="E1555" s="110">
        <v>0.41141</v>
      </c>
      <c r="F1555" s="110">
        <v>0.11341</v>
      </c>
      <c r="G1555" s="110">
        <v>0.74509999999999998</v>
      </c>
      <c r="H1555" s="110">
        <v>0.14566999999999999</v>
      </c>
      <c r="I1555" s="110">
        <v>0</v>
      </c>
      <c r="J1555" s="110">
        <v>0.32318000000000002</v>
      </c>
      <c r="K1555" s="110">
        <v>0.10366</v>
      </c>
      <c r="L1555" s="110">
        <v>7.8009999999999996E-2</v>
      </c>
      <c r="M1555" s="110">
        <v>0.44280000000000003</v>
      </c>
      <c r="N1555" s="110">
        <v>0.53619000000000006</v>
      </c>
      <c r="O1555" s="110">
        <v>0.41288000000000002</v>
      </c>
      <c r="P1555" s="110">
        <v>5.9450000000000003E-2</v>
      </c>
      <c r="Q1555" s="110">
        <v>0.14457</v>
      </c>
      <c r="R1555" s="110">
        <v>0.84433000000000002</v>
      </c>
      <c r="S1555" s="110">
        <v>0.75709000000000004</v>
      </c>
      <c r="T1555" s="110">
        <v>5.4730000000000001E-2</v>
      </c>
      <c r="U1555" s="110">
        <v>9.9500000000000005E-2</v>
      </c>
      <c r="V1555" s="110">
        <v>0.56557000000000002</v>
      </c>
      <c r="W1555" s="110">
        <v>0</v>
      </c>
      <c r="X1555" s="110">
        <v>0.56894999999999996</v>
      </c>
      <c r="Y1555" s="110">
        <v>8.6080000000000004E-2</v>
      </c>
      <c r="Z1555" s="110">
        <v>6.1830000000000003E-2</v>
      </c>
      <c r="AA1555" s="110">
        <v>0.46540999999999999</v>
      </c>
      <c r="AB1555" s="110">
        <v>0.38589000000000001</v>
      </c>
      <c r="AC1555" s="110">
        <v>1.33921</v>
      </c>
      <c r="AD1555" s="110">
        <v>0.11674</v>
      </c>
      <c r="AE1555" s="110">
        <v>0.49653999999999998</v>
      </c>
      <c r="AF1555" s="110">
        <v>0.79115000000000002</v>
      </c>
      <c r="AG1555" s="110">
        <v>2.2370000000000001E-2</v>
      </c>
    </row>
    <row r="1556" spans="2:33" ht="15">
      <c r="B1556" s="110"/>
      <c r="C1556" s="110"/>
      <c r="D1556" s="110">
        <v>2014</v>
      </c>
      <c r="E1556" s="110">
        <v>0.23622000000000001</v>
      </c>
      <c r="F1556" s="110">
        <v>0.27939000000000003</v>
      </c>
      <c r="G1556" s="110">
        <v>1.5625</v>
      </c>
      <c r="H1556" s="110">
        <v>0.15321000000000001</v>
      </c>
      <c r="I1556" s="110">
        <v>0</v>
      </c>
      <c r="J1556" s="110"/>
      <c r="K1556" s="110">
        <v>0.10448</v>
      </c>
      <c r="L1556" s="110">
        <v>4.7410000000000001E-2</v>
      </c>
      <c r="M1556" s="110">
        <v>0.93457000000000001</v>
      </c>
      <c r="N1556" s="110">
        <v>0.95692999999999995</v>
      </c>
      <c r="O1556" s="110">
        <v>7.3429999999999995E-2</v>
      </c>
      <c r="P1556" s="110">
        <v>0.16103000000000001</v>
      </c>
      <c r="Q1556" s="110">
        <v>0.15104999999999999</v>
      </c>
      <c r="R1556" s="110">
        <v>0.71650000000000003</v>
      </c>
      <c r="S1556" s="110">
        <v>0.89022999999999997</v>
      </c>
      <c r="T1556" s="110">
        <v>5.4730000000000001E-2</v>
      </c>
      <c r="U1556" s="110">
        <v>0.12402000000000001</v>
      </c>
      <c r="V1556" s="110">
        <v>0.62953999999999999</v>
      </c>
      <c r="W1556" s="110">
        <v>0</v>
      </c>
      <c r="X1556" s="110">
        <v>0.36784</v>
      </c>
      <c r="Y1556" s="110">
        <v>2.571E-2</v>
      </c>
      <c r="Z1556" s="110">
        <v>8.1019999999999995E-2</v>
      </c>
      <c r="AA1556" s="110">
        <v>0.44513000000000003</v>
      </c>
      <c r="AB1556" s="110">
        <v>0.57457000000000003</v>
      </c>
      <c r="AC1556" s="110">
        <v>1.4257200000000001</v>
      </c>
      <c r="AD1556" s="110">
        <v>6.0639999999999999E-2</v>
      </c>
      <c r="AE1556" s="110">
        <v>0.38982</v>
      </c>
      <c r="AF1556" s="110">
        <v>0.97872000000000003</v>
      </c>
      <c r="AG1556" s="110">
        <v>1.6480000000000002E-2</v>
      </c>
    </row>
    <row r="1557" spans="2:33" ht="15">
      <c r="B1557" s="110"/>
      <c r="C1557" s="110"/>
      <c r="D1557" s="110">
        <v>2015</v>
      </c>
      <c r="E1557" s="110">
        <v>0.29469000000000001</v>
      </c>
      <c r="F1557" s="110">
        <v>5.1720000000000002E-2</v>
      </c>
      <c r="G1557" s="110">
        <v>0.79603999999999997</v>
      </c>
      <c r="H1557" s="110">
        <v>0.10992</v>
      </c>
      <c r="I1557" s="110">
        <v>0</v>
      </c>
      <c r="J1557" s="110">
        <v>0.33493000000000001</v>
      </c>
      <c r="K1557" s="110">
        <v>0.11328000000000001</v>
      </c>
      <c r="L1557" s="110">
        <v>4.777E-2</v>
      </c>
      <c r="M1557" s="110">
        <v>0.56810000000000005</v>
      </c>
      <c r="N1557" s="110">
        <v>1.0151300000000001</v>
      </c>
      <c r="O1557" s="110">
        <v>5.9749999999999998E-2</v>
      </c>
      <c r="P1557" s="110">
        <v>0.14416000000000001</v>
      </c>
      <c r="Q1557" s="110">
        <v>8.2989999999999994E-2</v>
      </c>
      <c r="R1557" s="110">
        <v>0.95528999999999997</v>
      </c>
      <c r="S1557" s="110">
        <v>0.35185</v>
      </c>
      <c r="T1557" s="110">
        <v>0</v>
      </c>
      <c r="U1557" s="110">
        <v>0.10865</v>
      </c>
      <c r="V1557" s="110">
        <v>0.35365000000000002</v>
      </c>
      <c r="W1557" s="110">
        <v>0</v>
      </c>
      <c r="X1557" s="110">
        <v>0.91510999999999998</v>
      </c>
      <c r="Y1557" s="110">
        <v>4.4909999999999999E-2</v>
      </c>
      <c r="Z1557" s="110">
        <v>3.866E-2</v>
      </c>
      <c r="AA1557" s="110">
        <v>0.41341</v>
      </c>
      <c r="AB1557" s="110">
        <v>0.10458000000000001</v>
      </c>
      <c r="AC1557" s="110">
        <v>0.83042000000000005</v>
      </c>
      <c r="AD1557" s="110">
        <v>8.0799999999999997E-2</v>
      </c>
      <c r="AE1557" s="110">
        <v>0.60336999999999996</v>
      </c>
      <c r="AF1557" s="110">
        <v>0.67523999999999995</v>
      </c>
      <c r="AG1557" s="110">
        <v>1.7590000000000001E-2</v>
      </c>
    </row>
    <row r="1558" spans="2:33" ht="15">
      <c r="B1558" s="110"/>
      <c r="C1558" s="110"/>
      <c r="D1558" s="110">
        <v>2016</v>
      </c>
      <c r="E1558" s="110">
        <v>0.34572000000000003</v>
      </c>
      <c r="F1558" s="110">
        <v>0.19566</v>
      </c>
      <c r="G1558" s="110">
        <v>1.0882499999999999</v>
      </c>
      <c r="H1558" s="110">
        <v>5.1339999999999997E-2</v>
      </c>
      <c r="I1558" s="110">
        <v>0</v>
      </c>
      <c r="J1558" s="110">
        <v>0.33950000000000002</v>
      </c>
      <c r="K1558" s="110">
        <v>0.13596</v>
      </c>
      <c r="L1558" s="110">
        <v>0.76446999999999998</v>
      </c>
      <c r="M1558" s="110">
        <v>0.89592000000000005</v>
      </c>
      <c r="N1558" s="110">
        <v>0.38384000000000001</v>
      </c>
      <c r="O1558" s="110">
        <v>0.11076999999999999</v>
      </c>
      <c r="P1558" s="110">
        <v>6.4100000000000004E-2</v>
      </c>
      <c r="Q1558" s="110">
        <v>0.10638</v>
      </c>
      <c r="R1558" s="110">
        <v>0.62487000000000004</v>
      </c>
      <c r="S1558" s="110">
        <v>0.43269000000000002</v>
      </c>
      <c r="T1558" s="110">
        <v>0</v>
      </c>
      <c r="U1558" s="110">
        <v>0.11246</v>
      </c>
      <c r="V1558" s="110">
        <v>0.41488000000000003</v>
      </c>
      <c r="W1558" s="110">
        <v>0.11483</v>
      </c>
      <c r="X1558" s="110">
        <v>0.18164</v>
      </c>
      <c r="Y1558" s="110">
        <v>6.9819999999999993E-2</v>
      </c>
      <c r="Z1558" s="110">
        <v>0</v>
      </c>
      <c r="AA1558" s="110">
        <v>0.39266000000000001</v>
      </c>
      <c r="AB1558" s="110">
        <v>0.16167999999999999</v>
      </c>
      <c r="AC1558" s="110">
        <v>1.17032</v>
      </c>
      <c r="AD1558" s="110">
        <v>7.2050000000000003E-2</v>
      </c>
      <c r="AE1558" s="110">
        <v>0.18794</v>
      </c>
      <c r="AF1558" s="110">
        <v>0.64968000000000004</v>
      </c>
      <c r="AG1558" s="110">
        <v>2.121E-2</v>
      </c>
    </row>
    <row r="1559" spans="2:33" ht="15">
      <c r="B1559" s="110"/>
      <c r="C1559" s="110"/>
      <c r="D1559" s="110">
        <v>2017</v>
      </c>
      <c r="E1559" s="110">
        <v>0.24404999999999999</v>
      </c>
      <c r="F1559" s="110">
        <v>0.19009000000000001</v>
      </c>
      <c r="G1559" s="110">
        <v>0.91566000000000003</v>
      </c>
      <c r="H1559" s="110">
        <v>8.8760000000000006E-2</v>
      </c>
      <c r="I1559" s="110">
        <v>0.24410999999999999</v>
      </c>
      <c r="J1559" s="110">
        <v>0.34305000000000002</v>
      </c>
      <c r="K1559" s="110">
        <v>0.1537</v>
      </c>
      <c r="L1559" s="110">
        <v>4.8419999999999998E-2</v>
      </c>
      <c r="M1559" s="110">
        <v>0.61443000000000003</v>
      </c>
      <c r="N1559" s="110">
        <v>0.91725999999999996</v>
      </c>
      <c r="O1559" s="110">
        <v>8.022E-2</v>
      </c>
      <c r="P1559" s="110">
        <v>0.22869</v>
      </c>
      <c r="Q1559" s="110">
        <v>0.11934</v>
      </c>
      <c r="R1559" s="110">
        <v>0.50924999999999998</v>
      </c>
      <c r="S1559" s="110">
        <v>0.34401999999999999</v>
      </c>
      <c r="T1559" s="110">
        <v>5.2990000000000002E-2</v>
      </c>
      <c r="U1559" s="110">
        <v>9.8769999999999997E-2</v>
      </c>
      <c r="V1559" s="110">
        <v>0.65163000000000004</v>
      </c>
      <c r="W1559" s="110">
        <v>0.11210000000000001</v>
      </c>
      <c r="X1559" s="110">
        <v>0.51068999999999998</v>
      </c>
      <c r="Y1559" s="110">
        <v>3.7740000000000003E-2</v>
      </c>
      <c r="Z1559" s="110">
        <v>0</v>
      </c>
      <c r="AA1559" s="110">
        <v>0.35709999999999997</v>
      </c>
      <c r="AB1559" s="110">
        <v>0.1308</v>
      </c>
      <c r="AC1559" s="110">
        <v>0.84070999999999996</v>
      </c>
      <c r="AD1559" s="110">
        <v>7.4819999999999998E-2</v>
      </c>
      <c r="AE1559" s="110">
        <v>0.13635</v>
      </c>
      <c r="AF1559" s="110">
        <v>0.75531000000000004</v>
      </c>
      <c r="AG1559" s="110">
        <v>1.5879999999999998E-2</v>
      </c>
    </row>
    <row r="1560" spans="2:33" ht="15">
      <c r="B1560" s="110"/>
      <c r="C1560" s="110"/>
      <c r="D1560" s="110">
        <v>2018</v>
      </c>
      <c r="E1560" s="110">
        <v>0.27322000000000002</v>
      </c>
      <c r="F1560" s="110">
        <v>0.12801000000000001</v>
      </c>
      <c r="G1560" s="110">
        <v>0.97465000000000002</v>
      </c>
      <c r="H1560" s="110">
        <v>7.4779999999999999E-2</v>
      </c>
      <c r="I1560" s="110">
        <v>0.24224000000000001</v>
      </c>
      <c r="J1560" s="110">
        <v>0.31006</v>
      </c>
      <c r="K1560" s="110">
        <v>0.1051</v>
      </c>
      <c r="L1560" s="110">
        <v>8.4229999999999999E-2</v>
      </c>
      <c r="M1560" s="110">
        <v>1.66666</v>
      </c>
      <c r="N1560" s="110">
        <v>1.0900099999999999</v>
      </c>
      <c r="O1560" s="110">
        <v>8.5029999999999994E-2</v>
      </c>
      <c r="P1560" s="110">
        <v>0.11904000000000001</v>
      </c>
      <c r="Q1560" s="110">
        <v>0.10609</v>
      </c>
      <c r="R1560" s="110">
        <v>0.24587999999999999</v>
      </c>
      <c r="S1560" s="110">
        <v>0.41411999999999999</v>
      </c>
      <c r="T1560" s="110">
        <v>5.3789999999999998E-2</v>
      </c>
      <c r="U1560" s="110">
        <v>0.21975</v>
      </c>
      <c r="V1560" s="110">
        <v>0.19488</v>
      </c>
      <c r="W1560" s="110">
        <v>0</v>
      </c>
      <c r="X1560" s="110">
        <v>0.47383999999999998</v>
      </c>
      <c r="Y1560" s="110">
        <v>3.6859999999999997E-2</v>
      </c>
      <c r="Z1560" s="110">
        <v>1.925E-2</v>
      </c>
      <c r="AA1560" s="110">
        <v>0.32201999999999997</v>
      </c>
      <c r="AB1560" s="110">
        <v>0.21992</v>
      </c>
      <c r="AC1560" s="110">
        <v>1.0688200000000001</v>
      </c>
      <c r="AD1560" s="110">
        <v>2.4979999999999999E-2</v>
      </c>
      <c r="AE1560" s="110">
        <v>0.50036999999999998</v>
      </c>
      <c r="AF1560" s="110">
        <v>0.75751000000000002</v>
      </c>
      <c r="AG1560" s="110">
        <v>1.7569999999999999E-2</v>
      </c>
    </row>
    <row r="1561" spans="2:33" ht="15">
      <c r="B1561" s="110"/>
      <c r="C1561" s="110"/>
      <c r="D1561" s="110">
        <v>2019</v>
      </c>
      <c r="E1561" s="110">
        <v>0.23089999999999999</v>
      </c>
      <c r="F1561" s="110">
        <v>0.11907</v>
      </c>
      <c r="G1561" s="110">
        <v>0.66049999999999998</v>
      </c>
      <c r="H1561" s="110">
        <v>6.8449999999999997E-2</v>
      </c>
      <c r="I1561" s="110">
        <v>0.12659000000000001</v>
      </c>
      <c r="J1561" s="110">
        <v>0.28572999999999998</v>
      </c>
      <c r="K1561" s="110">
        <v>0.10478</v>
      </c>
      <c r="L1561" s="110">
        <v>0.10093000000000001</v>
      </c>
      <c r="M1561" s="110">
        <v>0.40921999999999997</v>
      </c>
      <c r="N1561" s="110">
        <v>0.72272999999999998</v>
      </c>
      <c r="O1561" s="110">
        <v>0.14964</v>
      </c>
      <c r="P1561" s="110">
        <v>9.708E-2</v>
      </c>
      <c r="Q1561" s="110">
        <v>8.6849999999999997E-2</v>
      </c>
      <c r="R1561" s="110">
        <v>0.59518000000000004</v>
      </c>
      <c r="S1561" s="110">
        <v>0.41947000000000001</v>
      </c>
      <c r="T1561" s="110">
        <v>0</v>
      </c>
      <c r="U1561" s="110">
        <v>4.904E-2</v>
      </c>
      <c r="V1561" s="110">
        <v>0.29575000000000001</v>
      </c>
      <c r="W1561" s="110">
        <v>0</v>
      </c>
      <c r="X1561" s="110">
        <v>0.39132</v>
      </c>
      <c r="Y1561" s="110">
        <v>3.6479999999999999E-2</v>
      </c>
      <c r="Z1561" s="309">
        <v>3.9387911849853283E-2</v>
      </c>
      <c r="AA1561" s="110">
        <v>0.18901999999999999</v>
      </c>
      <c r="AB1561" s="110">
        <v>0.46479999999999999</v>
      </c>
      <c r="AC1561" s="110">
        <v>0.88283999999999996</v>
      </c>
      <c r="AD1561" s="110">
        <v>4.9169999999999998E-2</v>
      </c>
      <c r="AE1561" s="110">
        <v>0.69610000000000005</v>
      </c>
      <c r="AF1561" s="110">
        <v>0.67495000000000005</v>
      </c>
      <c r="AG1561" s="110">
        <v>8.4700000000000001E-3</v>
      </c>
    </row>
    <row r="1562" spans="2:33" ht="15">
      <c r="B1562" s="110"/>
      <c r="C1562" s="110"/>
      <c r="D1562" s="110">
        <v>2020</v>
      </c>
      <c r="E1562" s="110"/>
      <c r="F1562" s="110"/>
      <c r="G1562" s="110"/>
      <c r="H1562" s="110"/>
      <c r="I1562" s="110"/>
      <c r="J1562" s="110"/>
      <c r="K1562" s="110"/>
      <c r="L1562" s="110"/>
      <c r="M1562" s="110"/>
      <c r="N1562" s="110"/>
      <c r="O1562" s="110"/>
      <c r="P1562" s="110"/>
      <c r="Q1562" s="110"/>
      <c r="R1562" s="110"/>
      <c r="S1562" s="110"/>
      <c r="T1562" s="110"/>
      <c r="U1562" s="110"/>
      <c r="V1562" s="110"/>
      <c r="W1562" s="110"/>
      <c r="X1562" s="110"/>
      <c r="Y1562" s="110"/>
      <c r="Z1562" s="110"/>
      <c r="AA1562" s="110"/>
      <c r="AB1562" s="110"/>
      <c r="AC1562" s="110"/>
      <c r="AD1562" s="110"/>
      <c r="AE1562" s="110"/>
      <c r="AF1562" s="110"/>
      <c r="AG1562" s="110"/>
    </row>
    <row r="1563" spans="2:33" ht="15">
      <c r="B1563" s="109" t="s">
        <v>751</v>
      </c>
      <c r="C1563" s="109" t="s">
        <v>752</v>
      </c>
      <c r="D1563" s="109">
        <v>2006</v>
      </c>
      <c r="E1563" s="109">
        <v>3.2849999999999997E-2</v>
      </c>
      <c r="F1563" s="109"/>
      <c r="G1563" s="109">
        <v>0.85895999999999995</v>
      </c>
      <c r="H1563" s="109"/>
      <c r="I1563" s="109"/>
      <c r="J1563" s="109">
        <v>2.5149999999999999E-2</v>
      </c>
      <c r="K1563" s="109">
        <v>9.8600000000000007E-3</v>
      </c>
      <c r="L1563" s="109">
        <v>0</v>
      </c>
      <c r="M1563" s="109"/>
      <c r="N1563" s="109">
        <v>0.26217000000000001</v>
      </c>
      <c r="O1563" s="109">
        <v>0</v>
      </c>
      <c r="P1563" s="109">
        <v>0</v>
      </c>
      <c r="Q1563" s="109">
        <v>5.8999999999999999E-3</v>
      </c>
      <c r="R1563" s="109"/>
      <c r="S1563" s="109">
        <v>1.8720000000000001E-2</v>
      </c>
      <c r="T1563" s="109">
        <v>0</v>
      </c>
      <c r="U1563" s="109">
        <v>3.9780000000000003E-2</v>
      </c>
      <c r="V1563" s="109">
        <v>0</v>
      </c>
      <c r="W1563" s="109"/>
      <c r="X1563" s="109">
        <v>0</v>
      </c>
      <c r="Y1563" s="109">
        <v>3.007E-2</v>
      </c>
      <c r="Z1563" s="109">
        <v>0</v>
      </c>
      <c r="AA1563" s="109">
        <v>9.0200000000000002E-3</v>
      </c>
      <c r="AB1563" s="109">
        <v>2.546E-2</v>
      </c>
      <c r="AC1563" s="109">
        <v>0</v>
      </c>
      <c r="AD1563" s="109">
        <v>0</v>
      </c>
      <c r="AE1563" s="109">
        <v>0</v>
      </c>
      <c r="AF1563" s="109">
        <v>0</v>
      </c>
      <c r="AG1563" s="109">
        <v>1.8600000000000001E-3</v>
      </c>
    </row>
    <row r="1564" spans="2:33" ht="15">
      <c r="B1564" s="109"/>
      <c r="C1564" s="109"/>
      <c r="D1564" s="109">
        <v>2007</v>
      </c>
      <c r="E1564" s="109">
        <v>2.58E-2</v>
      </c>
      <c r="F1564" s="109">
        <v>2.896E-2</v>
      </c>
      <c r="G1564" s="109">
        <v>0.11101</v>
      </c>
      <c r="H1564" s="109"/>
      <c r="I1564" s="109">
        <v>0</v>
      </c>
      <c r="J1564" s="109">
        <v>6.5399999999999998E-3</v>
      </c>
      <c r="K1564" s="109">
        <v>7.62E-3</v>
      </c>
      <c r="L1564" s="109">
        <v>0</v>
      </c>
      <c r="M1564" s="109">
        <v>0</v>
      </c>
      <c r="N1564" s="109">
        <v>0.10047</v>
      </c>
      <c r="O1564" s="109">
        <v>1.077E-2</v>
      </c>
      <c r="P1564" s="109">
        <v>0</v>
      </c>
      <c r="Q1564" s="109">
        <v>3.7699999999999999E-3</v>
      </c>
      <c r="R1564" s="109"/>
      <c r="S1564" s="109">
        <v>3.508E-2</v>
      </c>
      <c r="T1564" s="109">
        <v>0</v>
      </c>
      <c r="U1564" s="109">
        <v>2.7000000000000001E-3</v>
      </c>
      <c r="V1564" s="109">
        <v>0</v>
      </c>
      <c r="W1564" s="109"/>
      <c r="X1564" s="109">
        <v>0</v>
      </c>
      <c r="Y1564" s="109">
        <v>7.1399999999999996E-3</v>
      </c>
      <c r="Z1564" s="109">
        <v>0</v>
      </c>
      <c r="AA1564" s="109">
        <v>4.4799999999999996E-3</v>
      </c>
      <c r="AB1564" s="109">
        <v>0</v>
      </c>
      <c r="AC1564" s="109">
        <v>0</v>
      </c>
      <c r="AD1564" s="109">
        <v>0</v>
      </c>
      <c r="AE1564" s="109">
        <v>0</v>
      </c>
      <c r="AF1564" s="109">
        <v>0</v>
      </c>
      <c r="AG1564" s="109">
        <v>0</v>
      </c>
    </row>
    <row r="1565" spans="2:33" ht="15">
      <c r="B1565" s="109"/>
      <c r="C1565" s="109"/>
      <c r="D1565" s="109">
        <v>2008</v>
      </c>
      <c r="E1565" s="109">
        <v>0</v>
      </c>
      <c r="F1565" s="109">
        <v>0.16145999999999999</v>
      </c>
      <c r="G1565" s="109">
        <v>0.14255000000000001</v>
      </c>
      <c r="H1565" s="109"/>
      <c r="I1565" s="109">
        <v>0</v>
      </c>
      <c r="J1565" s="109">
        <v>0.17146</v>
      </c>
      <c r="K1565" s="109">
        <v>2.683E-2</v>
      </c>
      <c r="L1565" s="109">
        <v>0</v>
      </c>
      <c r="M1565" s="109">
        <v>0</v>
      </c>
      <c r="N1565" s="109">
        <v>0</v>
      </c>
      <c r="O1565" s="109">
        <v>0</v>
      </c>
      <c r="P1565" s="109">
        <v>3.755E-2</v>
      </c>
      <c r="Q1565" s="109">
        <v>3.6900000000000001E-3</v>
      </c>
      <c r="R1565" s="109"/>
      <c r="S1565" s="109">
        <v>2.7519999999999999E-2</v>
      </c>
      <c r="T1565" s="109">
        <v>0</v>
      </c>
      <c r="U1565" s="109">
        <v>0</v>
      </c>
      <c r="V1565" s="109">
        <v>0</v>
      </c>
      <c r="W1565" s="109"/>
      <c r="X1565" s="109">
        <v>0</v>
      </c>
      <c r="Y1565" s="109">
        <v>0</v>
      </c>
      <c r="Z1565" s="109">
        <v>0</v>
      </c>
      <c r="AA1565" s="109">
        <v>2.674E-2</v>
      </c>
      <c r="AB1565" s="109">
        <v>0</v>
      </c>
      <c r="AC1565" s="109">
        <v>0</v>
      </c>
      <c r="AD1565" s="109">
        <v>0</v>
      </c>
      <c r="AE1565" s="109">
        <v>0.34828999999999999</v>
      </c>
      <c r="AF1565" s="109">
        <v>2.027E-2</v>
      </c>
      <c r="AG1565" s="109">
        <v>0</v>
      </c>
    </row>
    <row r="1566" spans="2:33" ht="15">
      <c r="B1566" s="109"/>
      <c r="C1566" s="109"/>
      <c r="D1566" s="109">
        <v>2009</v>
      </c>
      <c r="E1566" s="109">
        <v>3.2829999999999998E-2</v>
      </c>
      <c r="F1566" s="109">
        <v>0</v>
      </c>
      <c r="G1566" s="109">
        <v>0.12701999999999999</v>
      </c>
      <c r="H1566" s="109">
        <v>1.1390000000000001E-2</v>
      </c>
      <c r="I1566" s="109">
        <v>0</v>
      </c>
      <c r="J1566" s="109">
        <v>6.1199999999999996E-3</v>
      </c>
      <c r="K1566" s="109">
        <v>8.9700000000000005E-3</v>
      </c>
      <c r="L1566" s="109">
        <v>0</v>
      </c>
      <c r="M1566" s="109">
        <v>0</v>
      </c>
      <c r="N1566" s="109">
        <v>0</v>
      </c>
      <c r="O1566" s="109">
        <v>5.3200000000000001E-3</v>
      </c>
      <c r="P1566" s="109">
        <v>0</v>
      </c>
      <c r="Q1566" s="109">
        <v>5.9500000000000004E-3</v>
      </c>
      <c r="R1566" s="109"/>
      <c r="S1566" s="109">
        <v>0</v>
      </c>
      <c r="T1566" s="109">
        <v>0</v>
      </c>
      <c r="U1566" s="109">
        <v>5.1339999999999997E-2</v>
      </c>
      <c r="V1566" s="109">
        <v>0</v>
      </c>
      <c r="W1566" s="109">
        <v>0</v>
      </c>
      <c r="X1566" s="109">
        <v>0</v>
      </c>
      <c r="Y1566" s="109">
        <v>7.5700000000000003E-3</v>
      </c>
      <c r="Z1566" s="109">
        <v>0</v>
      </c>
      <c r="AA1566" s="109">
        <v>4.79E-3</v>
      </c>
      <c r="AB1566" s="109">
        <v>0</v>
      </c>
      <c r="AC1566" s="109">
        <v>3.3890000000000003E-2</v>
      </c>
      <c r="AD1566" s="109">
        <v>0</v>
      </c>
      <c r="AE1566" s="109">
        <v>0.10983999999999999</v>
      </c>
      <c r="AF1566" s="109">
        <v>0</v>
      </c>
      <c r="AG1566" s="109">
        <v>0</v>
      </c>
    </row>
    <row r="1567" spans="2:33" ht="15">
      <c r="B1567" s="109"/>
      <c r="C1567" s="109"/>
      <c r="D1567" s="109">
        <v>2010</v>
      </c>
      <c r="E1567" s="109">
        <v>1.9210000000000001E-2</v>
      </c>
      <c r="F1567" s="109">
        <v>1.7448900000000001</v>
      </c>
      <c r="G1567" s="109">
        <v>0</v>
      </c>
      <c r="H1567" s="109">
        <v>0</v>
      </c>
      <c r="I1567" s="109"/>
      <c r="J1567" s="109">
        <v>6.2399999999999999E-3</v>
      </c>
      <c r="K1567" s="109">
        <v>3.8700000000000002E-3</v>
      </c>
      <c r="L1567" s="109"/>
      <c r="M1567" s="109">
        <v>0</v>
      </c>
      <c r="N1567" s="109">
        <v>0.1179</v>
      </c>
      <c r="O1567" s="109">
        <v>5.3600000000000002E-3</v>
      </c>
      <c r="P1567" s="109">
        <v>0</v>
      </c>
      <c r="Q1567" s="109">
        <v>2.0600000000000002E-3</v>
      </c>
      <c r="R1567" s="109">
        <v>0</v>
      </c>
      <c r="S1567" s="109">
        <v>9.75E-3</v>
      </c>
      <c r="T1567" s="109">
        <v>0</v>
      </c>
      <c r="U1567" s="109">
        <v>3.0799999999999998E-3</v>
      </c>
      <c r="V1567" s="109">
        <v>0</v>
      </c>
      <c r="W1567" s="109">
        <v>0</v>
      </c>
      <c r="X1567" s="109">
        <v>0</v>
      </c>
      <c r="Y1567" s="109">
        <v>0</v>
      </c>
      <c r="Z1567" s="109">
        <v>8.6080000000000004E-2</v>
      </c>
      <c r="AA1567" s="109">
        <v>5.9339999999999997E-2</v>
      </c>
      <c r="AB1567" s="109">
        <v>0</v>
      </c>
      <c r="AC1567" s="109">
        <v>0.1497</v>
      </c>
      <c r="AD1567" s="109">
        <v>6.368E-2</v>
      </c>
      <c r="AE1567" s="109">
        <v>0</v>
      </c>
      <c r="AF1567" s="109">
        <v>0.31552999999999998</v>
      </c>
      <c r="AG1567" s="109">
        <v>0</v>
      </c>
    </row>
    <row r="1568" spans="2:33" ht="15">
      <c r="B1568" s="109"/>
      <c r="C1568" s="109"/>
      <c r="D1568" s="109">
        <v>2011</v>
      </c>
      <c r="E1568" s="109">
        <v>0</v>
      </c>
      <c r="F1568" s="109">
        <v>0</v>
      </c>
      <c r="G1568" s="109">
        <v>0</v>
      </c>
      <c r="H1568" s="109">
        <v>5.5399999999999998E-3</v>
      </c>
      <c r="I1568" s="109">
        <v>0</v>
      </c>
      <c r="J1568" s="109">
        <v>2.4899999999999999E-2</v>
      </c>
      <c r="K1568" s="109">
        <v>2.4680000000000001E-2</v>
      </c>
      <c r="L1568" s="109">
        <v>0</v>
      </c>
      <c r="M1568" s="109">
        <v>0</v>
      </c>
      <c r="N1568" s="109">
        <v>0</v>
      </c>
      <c r="O1568" s="109">
        <v>0</v>
      </c>
      <c r="P1568" s="109">
        <v>0</v>
      </c>
      <c r="Q1568" s="109">
        <v>1.99E-3</v>
      </c>
      <c r="R1568" s="109">
        <v>0</v>
      </c>
      <c r="S1568" s="109">
        <v>0</v>
      </c>
      <c r="T1568" s="109">
        <v>0</v>
      </c>
      <c r="U1568" s="109">
        <v>0</v>
      </c>
      <c r="V1568" s="109">
        <v>0</v>
      </c>
      <c r="W1568" s="109">
        <v>0</v>
      </c>
      <c r="X1568" s="109">
        <v>0</v>
      </c>
      <c r="Y1568" s="109">
        <v>0</v>
      </c>
      <c r="Z1568" s="109">
        <v>0</v>
      </c>
      <c r="AA1568" s="109">
        <v>2.639E-2</v>
      </c>
      <c r="AB1568" s="109">
        <v>0</v>
      </c>
      <c r="AC1568" s="109">
        <v>9.5899999999999996E-3</v>
      </c>
      <c r="AD1568" s="109">
        <v>7.1199999999999996E-3</v>
      </c>
      <c r="AE1568" s="109">
        <v>0.29508000000000001</v>
      </c>
      <c r="AF1568" s="109">
        <v>0</v>
      </c>
      <c r="AG1568" s="109">
        <v>0</v>
      </c>
    </row>
    <row r="1569" spans="2:33" ht="15">
      <c r="B1569" s="109"/>
      <c r="C1569" s="109"/>
      <c r="D1569" s="109">
        <v>2012</v>
      </c>
      <c r="E1569" s="109">
        <v>0</v>
      </c>
      <c r="F1569" s="109">
        <v>1.0070000000000001E-2</v>
      </c>
      <c r="G1569" s="109">
        <v>0.10791000000000001</v>
      </c>
      <c r="H1569" s="109">
        <v>5.4999999999999997E-3</v>
      </c>
      <c r="I1569" s="109">
        <v>0</v>
      </c>
      <c r="J1569" s="109">
        <v>0</v>
      </c>
      <c r="K1569" s="109">
        <v>5.77E-3</v>
      </c>
      <c r="L1569" s="109">
        <v>0</v>
      </c>
      <c r="M1569" s="109">
        <v>0</v>
      </c>
      <c r="N1569" s="109">
        <v>8.5500000000000007E-2</v>
      </c>
      <c r="O1569" s="109">
        <v>1.5890000000000001E-2</v>
      </c>
      <c r="P1569" s="109">
        <v>0</v>
      </c>
      <c r="Q1569" s="109">
        <v>7.8100000000000001E-3</v>
      </c>
      <c r="R1569" s="109">
        <v>0.11652999999999999</v>
      </c>
      <c r="S1569" s="109">
        <v>0</v>
      </c>
      <c r="T1569" s="109">
        <v>0</v>
      </c>
      <c r="U1569" s="109">
        <v>0</v>
      </c>
      <c r="V1569" s="109">
        <v>0</v>
      </c>
      <c r="W1569" s="109">
        <v>0</v>
      </c>
      <c r="X1569" s="109">
        <v>0</v>
      </c>
      <c r="Y1569" s="109">
        <v>0.19361999999999999</v>
      </c>
      <c r="Z1569" s="109">
        <v>0</v>
      </c>
      <c r="AA1569" s="109">
        <v>0.27233000000000002</v>
      </c>
      <c r="AB1569" s="109">
        <v>5.3339999999999999E-2</v>
      </c>
      <c r="AC1569" s="109">
        <v>0</v>
      </c>
      <c r="AD1569" s="109">
        <v>0</v>
      </c>
      <c r="AE1569" s="109">
        <v>0</v>
      </c>
      <c r="AF1569" s="109">
        <v>0.15134</v>
      </c>
      <c r="AG1569" s="109">
        <v>0</v>
      </c>
    </row>
    <row r="1570" spans="2:33" ht="15">
      <c r="B1570" s="109"/>
      <c r="C1570" s="109"/>
      <c r="D1570" s="109">
        <v>2013</v>
      </c>
      <c r="E1570" s="109">
        <v>7.2989999999999999E-2</v>
      </c>
      <c r="F1570" s="109">
        <v>0</v>
      </c>
      <c r="G1570" s="109">
        <v>0</v>
      </c>
      <c r="H1570" s="109">
        <v>5.9339999999999997E-2</v>
      </c>
      <c r="I1570" s="109">
        <v>0</v>
      </c>
      <c r="J1570" s="109">
        <v>0</v>
      </c>
      <c r="K1570" s="109">
        <v>1.9300000000000001E-3</v>
      </c>
      <c r="L1570" s="109">
        <v>0</v>
      </c>
      <c r="M1570" s="109">
        <v>0</v>
      </c>
      <c r="N1570" s="109">
        <v>8.9359999999999995E-2</v>
      </c>
      <c r="O1570" s="109">
        <v>1.5100000000000001E-2</v>
      </c>
      <c r="P1570" s="109">
        <v>0</v>
      </c>
      <c r="Q1570" s="109">
        <v>0</v>
      </c>
      <c r="R1570" s="109">
        <v>0</v>
      </c>
      <c r="S1570" s="109">
        <v>0</v>
      </c>
      <c r="T1570" s="109">
        <v>0</v>
      </c>
      <c r="U1570" s="109">
        <v>0</v>
      </c>
      <c r="V1570" s="109">
        <v>0</v>
      </c>
      <c r="W1570" s="109">
        <v>0</v>
      </c>
      <c r="X1570" s="109">
        <v>0</v>
      </c>
      <c r="Y1570" s="109">
        <v>0</v>
      </c>
      <c r="Z1570" s="109">
        <v>0</v>
      </c>
      <c r="AA1570" s="109">
        <v>4.5999999999999999E-3</v>
      </c>
      <c r="AB1570" s="109">
        <v>0</v>
      </c>
      <c r="AC1570" s="109">
        <v>0.13927</v>
      </c>
      <c r="AD1570" s="109">
        <v>0</v>
      </c>
      <c r="AE1570" s="109">
        <v>0</v>
      </c>
      <c r="AF1570" s="109">
        <v>0</v>
      </c>
      <c r="AG1570" s="109">
        <v>1.8600000000000001E-3</v>
      </c>
    </row>
    <row r="1571" spans="2:33" ht="15">
      <c r="B1571" s="109"/>
      <c r="C1571" s="109"/>
      <c r="D1571" s="109">
        <v>2014</v>
      </c>
      <c r="E1571" s="109">
        <v>0</v>
      </c>
      <c r="F1571" s="109">
        <v>1.034E-2</v>
      </c>
      <c r="G1571" s="109">
        <v>0</v>
      </c>
      <c r="H1571" s="109">
        <v>0</v>
      </c>
      <c r="I1571" s="109">
        <v>0</v>
      </c>
      <c r="J1571" s="109"/>
      <c r="K1571" s="109">
        <v>7.6600000000000001E-3</v>
      </c>
      <c r="L1571" s="109"/>
      <c r="M1571" s="109">
        <v>0</v>
      </c>
      <c r="N1571" s="109">
        <v>0</v>
      </c>
      <c r="O1571" s="109">
        <v>9.7900000000000001E-3</v>
      </c>
      <c r="P1571" s="109">
        <v>0</v>
      </c>
      <c r="Q1571" s="109">
        <v>1.0200000000000001E-2</v>
      </c>
      <c r="R1571" s="109">
        <v>4.7759999999999997E-2</v>
      </c>
      <c r="S1571" s="109">
        <v>0</v>
      </c>
      <c r="T1571" s="109">
        <v>0</v>
      </c>
      <c r="U1571" s="109">
        <v>3.0200000000000001E-3</v>
      </c>
      <c r="V1571" s="109"/>
      <c r="W1571" s="109">
        <v>0</v>
      </c>
      <c r="X1571" s="109">
        <v>0</v>
      </c>
      <c r="Y1571" s="109">
        <v>0</v>
      </c>
      <c r="Z1571" s="109">
        <v>0</v>
      </c>
      <c r="AA1571" s="109">
        <v>1.405E-2</v>
      </c>
      <c r="AB1571" s="109">
        <v>0</v>
      </c>
      <c r="AC1571" s="109">
        <v>1.1050000000000001E-2</v>
      </c>
      <c r="AD1571" s="109"/>
      <c r="AE1571" s="109">
        <v>4.8719999999999999E-2</v>
      </c>
      <c r="AF1571" s="109">
        <v>0</v>
      </c>
      <c r="AG1571" s="109">
        <v>0</v>
      </c>
    </row>
    <row r="1572" spans="2:33" ht="15">
      <c r="B1572" s="109"/>
      <c r="C1572" s="109"/>
      <c r="D1572" s="109">
        <v>2015</v>
      </c>
      <c r="E1572" s="109">
        <v>2.6190000000000001E-2</v>
      </c>
      <c r="F1572" s="109">
        <v>0</v>
      </c>
      <c r="G1572" s="109">
        <v>6.633E-2</v>
      </c>
      <c r="H1572" s="109">
        <v>1.0460000000000001E-2</v>
      </c>
      <c r="I1572" s="109">
        <v>0</v>
      </c>
      <c r="J1572" s="109">
        <v>1.8950000000000002E-2</v>
      </c>
      <c r="K1572" s="109">
        <v>1.92E-3</v>
      </c>
      <c r="L1572" s="109">
        <v>0</v>
      </c>
      <c r="M1572" s="109">
        <v>0</v>
      </c>
      <c r="N1572" s="109">
        <v>0.18456</v>
      </c>
      <c r="O1572" s="109">
        <v>0</v>
      </c>
      <c r="P1572" s="109">
        <v>0</v>
      </c>
      <c r="Q1572" s="109">
        <v>0</v>
      </c>
      <c r="R1572" s="109">
        <v>0</v>
      </c>
      <c r="S1572" s="109">
        <v>2.777E-2</v>
      </c>
      <c r="T1572" s="109">
        <v>0</v>
      </c>
      <c r="U1572" s="109">
        <v>0</v>
      </c>
      <c r="V1572" s="109">
        <v>0</v>
      </c>
      <c r="W1572" s="109">
        <v>0</v>
      </c>
      <c r="X1572" s="109">
        <v>0</v>
      </c>
      <c r="Y1572" s="109">
        <v>6.4099999999999999E-3</v>
      </c>
      <c r="Z1572" s="109">
        <v>0</v>
      </c>
      <c r="AA1572" s="109">
        <v>8.8900000000000003E-3</v>
      </c>
      <c r="AB1572" s="109">
        <v>0</v>
      </c>
      <c r="AC1572" s="109">
        <v>4.8140000000000002E-2</v>
      </c>
      <c r="AD1572" s="109">
        <v>0</v>
      </c>
      <c r="AE1572" s="109">
        <v>4.641E-2</v>
      </c>
      <c r="AF1572" s="109">
        <v>0</v>
      </c>
      <c r="AG1572" s="109">
        <v>0</v>
      </c>
    </row>
    <row r="1573" spans="2:33" ht="15">
      <c r="B1573" s="109"/>
      <c r="C1573" s="109"/>
      <c r="D1573" s="109">
        <v>2016</v>
      </c>
      <c r="E1573" s="109">
        <v>3.261E-2</v>
      </c>
      <c r="F1573" s="109">
        <v>0.10298</v>
      </c>
      <c r="G1573" s="109">
        <v>0</v>
      </c>
      <c r="H1573" s="109">
        <v>0</v>
      </c>
      <c r="I1573" s="109">
        <v>0</v>
      </c>
      <c r="J1573" s="109">
        <v>4.938E-2</v>
      </c>
      <c r="K1573" s="109">
        <v>2.6249999999999999E-2</v>
      </c>
      <c r="L1573" s="109">
        <v>0.50965000000000005</v>
      </c>
      <c r="M1573" s="109">
        <v>0</v>
      </c>
      <c r="N1573" s="109">
        <v>0</v>
      </c>
      <c r="O1573" s="109">
        <v>0</v>
      </c>
      <c r="P1573" s="109">
        <v>2.1360000000000001E-2</v>
      </c>
      <c r="Q1573" s="109">
        <v>2.1199999999999999E-3</v>
      </c>
      <c r="R1573" s="109">
        <v>0</v>
      </c>
      <c r="S1573" s="109">
        <v>1.602E-2</v>
      </c>
      <c r="T1573" s="109">
        <v>0</v>
      </c>
      <c r="U1573" s="109">
        <v>4.0160000000000001E-2</v>
      </c>
      <c r="V1573" s="109">
        <v>0</v>
      </c>
      <c r="W1573" s="109">
        <v>0</v>
      </c>
      <c r="X1573" s="109">
        <v>0</v>
      </c>
      <c r="Y1573" s="109">
        <v>1.269E-2</v>
      </c>
      <c r="Z1573" s="109">
        <v>0</v>
      </c>
      <c r="AA1573" s="109">
        <v>8.5299999999999994E-3</v>
      </c>
      <c r="AB1573" s="109">
        <v>2.6939999999999999E-2</v>
      </c>
      <c r="AC1573" s="109">
        <v>0</v>
      </c>
      <c r="AD1573" s="109">
        <v>0</v>
      </c>
      <c r="AE1573" s="109">
        <v>0</v>
      </c>
      <c r="AF1573" s="109">
        <v>1.968E-2</v>
      </c>
      <c r="AG1573" s="109">
        <v>1.7600000000000001E-3</v>
      </c>
    </row>
    <row r="1574" spans="2:33" ht="15">
      <c r="B1574" s="109"/>
      <c r="C1574" s="109"/>
      <c r="D1574" s="109">
        <v>2017</v>
      </c>
      <c r="E1574" s="109">
        <v>3.8530000000000002E-2</v>
      </c>
      <c r="F1574" s="109">
        <v>0.01</v>
      </c>
      <c r="G1574" s="109">
        <v>0</v>
      </c>
      <c r="H1574" s="109"/>
      <c r="I1574" s="109">
        <v>0</v>
      </c>
      <c r="J1574" s="109">
        <v>2.3650000000000001E-2</v>
      </c>
      <c r="K1574" s="109">
        <v>3.7260000000000001E-2</v>
      </c>
      <c r="L1574" s="109">
        <v>0</v>
      </c>
      <c r="M1574" s="109">
        <v>0</v>
      </c>
      <c r="N1574" s="109"/>
      <c r="O1574" s="109">
        <v>2.5069999999999999E-2</v>
      </c>
      <c r="P1574" s="109">
        <v>0</v>
      </c>
      <c r="Q1574" s="109"/>
      <c r="R1574" s="109">
        <v>0</v>
      </c>
      <c r="S1574" s="109">
        <v>0</v>
      </c>
      <c r="T1574" s="109">
        <v>0</v>
      </c>
      <c r="U1574" s="109">
        <v>5.3299999999999997E-3</v>
      </c>
      <c r="V1574" s="109">
        <v>0</v>
      </c>
      <c r="W1574" s="109">
        <v>0.11210000000000001</v>
      </c>
      <c r="X1574" s="109">
        <v>0</v>
      </c>
      <c r="Y1574" s="109">
        <v>0</v>
      </c>
      <c r="Z1574" s="109">
        <v>0</v>
      </c>
      <c r="AA1574" s="109">
        <v>5.3359999999999998E-2</v>
      </c>
      <c r="AB1574" s="109">
        <v>0</v>
      </c>
      <c r="AC1574" s="109">
        <v>0</v>
      </c>
      <c r="AD1574" s="109">
        <v>6.2300000000000003E-3</v>
      </c>
      <c r="AE1574" s="109">
        <v>0</v>
      </c>
      <c r="AF1574" s="109">
        <v>3.8730000000000001E-2</v>
      </c>
      <c r="AG1574" s="109">
        <v>0</v>
      </c>
    </row>
    <row r="1575" spans="2:33" ht="15">
      <c r="B1575" s="109"/>
      <c r="C1575" s="109"/>
      <c r="D1575" s="109">
        <v>2018</v>
      </c>
      <c r="E1575" s="109">
        <v>4.8570000000000002E-2</v>
      </c>
      <c r="F1575" s="109">
        <v>0</v>
      </c>
      <c r="G1575" s="109">
        <v>0.10082000000000001</v>
      </c>
      <c r="H1575" s="109">
        <v>5.3400000000000001E-3</v>
      </c>
      <c r="I1575" s="109">
        <v>0</v>
      </c>
      <c r="J1575" s="109">
        <v>1.1480000000000001E-2</v>
      </c>
      <c r="K1575" s="109">
        <v>2.7599999999999999E-3</v>
      </c>
      <c r="L1575" s="109">
        <v>0</v>
      </c>
      <c r="M1575" s="109">
        <v>0</v>
      </c>
      <c r="N1575" s="109">
        <v>9.0829999999999994E-2</v>
      </c>
      <c r="O1575" s="109">
        <v>2.5000000000000001E-2</v>
      </c>
      <c r="P1575" s="109">
        <v>0</v>
      </c>
      <c r="Q1575" s="109">
        <v>1.5800000000000002E-2</v>
      </c>
      <c r="R1575" s="109">
        <v>0</v>
      </c>
      <c r="S1575" s="109">
        <v>0</v>
      </c>
      <c r="T1575" s="109">
        <v>0</v>
      </c>
      <c r="U1575" s="109">
        <v>7.7499999999999999E-3</v>
      </c>
      <c r="V1575" s="109">
        <v>0</v>
      </c>
      <c r="W1575" s="109">
        <v>0</v>
      </c>
      <c r="X1575" s="109">
        <v>0</v>
      </c>
      <c r="Y1575" s="109">
        <v>0</v>
      </c>
      <c r="Z1575" s="109">
        <v>0</v>
      </c>
      <c r="AA1575" s="109">
        <v>3.8700000000000002E-3</v>
      </c>
      <c r="AB1575" s="109">
        <v>0</v>
      </c>
      <c r="AC1575" s="109">
        <v>0</v>
      </c>
      <c r="AD1575" s="109">
        <v>0</v>
      </c>
      <c r="AE1575" s="109">
        <v>0</v>
      </c>
      <c r="AF1575" s="109">
        <v>5.6809999999999999E-2</v>
      </c>
      <c r="AG1575" s="109">
        <v>1.75E-3</v>
      </c>
    </row>
    <row r="1576" spans="2:33" ht="15">
      <c r="B1576" s="109"/>
      <c r="C1576" s="109"/>
      <c r="D1576" s="109">
        <v>2019</v>
      </c>
      <c r="E1576" s="109">
        <v>0</v>
      </c>
      <c r="F1576" s="109">
        <v>0</v>
      </c>
      <c r="G1576" s="109">
        <v>3.3020000000000001E-2</v>
      </c>
      <c r="H1576" s="109">
        <v>0</v>
      </c>
      <c r="I1576" s="109">
        <v>0</v>
      </c>
      <c r="J1576" s="109">
        <v>1.142E-2</v>
      </c>
      <c r="K1576" s="109">
        <v>7.3499999999999998E-3</v>
      </c>
      <c r="L1576" s="109">
        <v>6.7280000000000006E-2</v>
      </c>
      <c r="M1576" s="109">
        <v>0</v>
      </c>
      <c r="N1576" s="109">
        <v>0</v>
      </c>
      <c r="O1576" s="109">
        <v>9.4769999999999993E-2</v>
      </c>
      <c r="P1576" s="109">
        <v>0</v>
      </c>
      <c r="Q1576" s="109">
        <v>0</v>
      </c>
      <c r="R1576" s="109">
        <v>0</v>
      </c>
      <c r="S1576" s="109">
        <v>9.11E-3</v>
      </c>
      <c r="T1576" s="109">
        <v>0</v>
      </c>
      <c r="U1576" s="109">
        <v>0</v>
      </c>
      <c r="V1576" s="109"/>
      <c r="W1576" s="109">
        <v>0</v>
      </c>
      <c r="X1576" s="109">
        <v>0</v>
      </c>
      <c r="Y1576" s="109">
        <v>0</v>
      </c>
      <c r="Z1576" s="109">
        <v>0</v>
      </c>
      <c r="AA1576" s="109">
        <v>0</v>
      </c>
      <c r="AB1576" s="109">
        <v>0</v>
      </c>
      <c r="AC1576" s="109">
        <v>0.12612000000000001</v>
      </c>
      <c r="AD1576" s="109">
        <v>0</v>
      </c>
      <c r="AE1576" s="109">
        <v>0</v>
      </c>
      <c r="AF1576" s="109">
        <v>0</v>
      </c>
      <c r="AG1576" s="109">
        <v>0</v>
      </c>
    </row>
    <row r="1577" spans="2:33" ht="15">
      <c r="B1577" s="109"/>
      <c r="C1577" s="109"/>
      <c r="D1577" s="109">
        <v>2020</v>
      </c>
      <c r="E1577" s="109"/>
      <c r="F1577" s="109"/>
      <c r="G1577" s="109"/>
      <c r="H1577" s="109"/>
      <c r="I1577" s="109"/>
      <c r="J1577" s="109"/>
      <c r="K1577" s="109"/>
      <c r="L1577" s="109"/>
      <c r="M1577" s="109"/>
      <c r="N1577" s="109"/>
      <c r="O1577" s="109"/>
      <c r="P1577" s="109"/>
      <c r="Q1577" s="109"/>
      <c r="R1577" s="109"/>
      <c r="S1577" s="109"/>
      <c r="T1577" s="109"/>
      <c r="U1577" s="109"/>
      <c r="V1577" s="109"/>
      <c r="W1577" s="109"/>
      <c r="X1577" s="109"/>
      <c r="Y1577" s="109"/>
      <c r="Z1577" s="109"/>
      <c r="AA1577" s="109"/>
      <c r="AB1577" s="109"/>
      <c r="AC1577" s="109"/>
      <c r="AD1577" s="109"/>
      <c r="AE1577" s="109"/>
      <c r="AF1577" s="109"/>
      <c r="AG1577" s="109"/>
    </row>
    <row r="1578" spans="2:33" ht="15">
      <c r="B1578" s="110" t="s">
        <v>753</v>
      </c>
      <c r="C1578" s="110" t="s">
        <v>754</v>
      </c>
      <c r="D1578" s="110">
        <v>2006</v>
      </c>
      <c r="E1578" s="110">
        <v>6.5700000000000003E-3</v>
      </c>
      <c r="F1578" s="110"/>
      <c r="G1578" s="110">
        <v>0</v>
      </c>
      <c r="H1578" s="110"/>
      <c r="I1578" s="110"/>
      <c r="J1578" s="110">
        <v>0</v>
      </c>
      <c r="K1578" s="110">
        <v>0</v>
      </c>
      <c r="L1578" s="110">
        <v>0</v>
      </c>
      <c r="M1578" s="110"/>
      <c r="N1578" s="110">
        <v>0</v>
      </c>
      <c r="O1578" s="110">
        <v>7.5630000000000003E-2</v>
      </c>
      <c r="P1578" s="110">
        <v>0</v>
      </c>
      <c r="Q1578" s="110">
        <v>0</v>
      </c>
      <c r="R1578" s="110"/>
      <c r="S1578" s="110">
        <v>0</v>
      </c>
      <c r="T1578" s="110">
        <v>0</v>
      </c>
      <c r="U1578" s="110">
        <v>0</v>
      </c>
      <c r="V1578" s="110">
        <v>0</v>
      </c>
      <c r="W1578" s="110"/>
      <c r="X1578" s="110">
        <v>0</v>
      </c>
      <c r="Y1578" s="110">
        <v>7.5100000000000002E-3</v>
      </c>
      <c r="Z1578" s="110">
        <v>0</v>
      </c>
      <c r="AA1578" s="110">
        <v>0</v>
      </c>
      <c r="AB1578" s="110">
        <v>2.546E-2</v>
      </c>
      <c r="AC1578" s="110">
        <v>0</v>
      </c>
      <c r="AD1578" s="110">
        <v>0</v>
      </c>
      <c r="AE1578" s="110">
        <v>0</v>
      </c>
      <c r="AF1578" s="110">
        <v>0</v>
      </c>
      <c r="AG1578" s="110">
        <v>0</v>
      </c>
    </row>
    <row r="1579" spans="2:33" ht="15">
      <c r="B1579" s="110"/>
      <c r="C1579" s="110"/>
      <c r="D1579" s="110">
        <v>2007</v>
      </c>
      <c r="E1579" s="110">
        <v>0</v>
      </c>
      <c r="F1579" s="110">
        <v>0</v>
      </c>
      <c r="G1579" s="110">
        <v>0</v>
      </c>
      <c r="H1579" s="110"/>
      <c r="I1579" s="110">
        <v>0</v>
      </c>
      <c r="J1579" s="110">
        <v>0</v>
      </c>
      <c r="K1579" s="110">
        <v>0</v>
      </c>
      <c r="L1579" s="110">
        <v>0</v>
      </c>
      <c r="M1579" s="110">
        <v>0</v>
      </c>
      <c r="N1579" s="110">
        <v>5.0229999999999997E-2</v>
      </c>
      <c r="O1579" s="110">
        <v>0</v>
      </c>
      <c r="P1579" s="110">
        <v>0</v>
      </c>
      <c r="Q1579" s="110">
        <v>0</v>
      </c>
      <c r="R1579" s="110"/>
      <c r="S1579" s="110">
        <v>0</v>
      </c>
      <c r="T1579" s="110">
        <v>0</v>
      </c>
      <c r="U1579" s="110">
        <v>0</v>
      </c>
      <c r="V1579" s="110">
        <v>0</v>
      </c>
      <c r="W1579" s="110"/>
      <c r="X1579" s="110">
        <v>0</v>
      </c>
      <c r="Y1579" s="110">
        <v>0</v>
      </c>
      <c r="Z1579" s="110">
        <v>0</v>
      </c>
      <c r="AA1579" s="110">
        <v>4.4799999999999996E-3</v>
      </c>
      <c r="AB1579" s="110">
        <v>4.8800000000000003E-2</v>
      </c>
      <c r="AC1579" s="110">
        <v>0</v>
      </c>
      <c r="AD1579" s="110">
        <v>0</v>
      </c>
      <c r="AE1579" s="110">
        <v>0</v>
      </c>
      <c r="AF1579" s="110">
        <v>0</v>
      </c>
      <c r="AG1579" s="110">
        <v>2.3019999999999999E-2</v>
      </c>
    </row>
    <row r="1580" spans="2:33" ht="15">
      <c r="B1580" s="110"/>
      <c r="C1580" s="110"/>
      <c r="D1580" s="110">
        <v>2008</v>
      </c>
      <c r="E1580" s="110">
        <v>0</v>
      </c>
      <c r="F1580" s="110">
        <v>0</v>
      </c>
      <c r="G1580" s="110">
        <v>0</v>
      </c>
      <c r="H1580" s="110"/>
      <c r="I1580" s="110">
        <v>0</v>
      </c>
      <c r="J1580" s="110">
        <v>0</v>
      </c>
      <c r="K1580" s="110">
        <v>9.5E-4</v>
      </c>
      <c r="L1580" s="110">
        <v>0</v>
      </c>
      <c r="M1580" s="110">
        <v>0</v>
      </c>
      <c r="N1580" s="110">
        <v>0.189</v>
      </c>
      <c r="O1580" s="110">
        <v>5.1900000000000002E-3</v>
      </c>
      <c r="P1580" s="110">
        <v>0</v>
      </c>
      <c r="Q1580" s="110">
        <v>0</v>
      </c>
      <c r="R1580" s="110"/>
      <c r="S1580" s="110">
        <v>9.1699999999999993E-3</v>
      </c>
      <c r="T1580" s="110">
        <v>0</v>
      </c>
      <c r="U1580" s="110">
        <v>0</v>
      </c>
      <c r="V1580" s="110">
        <v>0</v>
      </c>
      <c r="W1580" s="110"/>
      <c r="X1580" s="110">
        <v>0</v>
      </c>
      <c r="Y1580" s="110">
        <v>0</v>
      </c>
      <c r="Z1580" s="110">
        <v>0</v>
      </c>
      <c r="AA1580" s="110">
        <v>0</v>
      </c>
      <c r="AB1580" s="110">
        <v>9.5780000000000004E-2</v>
      </c>
      <c r="AC1580" s="110">
        <v>4.1599999999999998E-2</v>
      </c>
      <c r="AD1580" s="110">
        <v>0</v>
      </c>
      <c r="AE1580" s="110">
        <v>0</v>
      </c>
      <c r="AF1580" s="110">
        <v>0</v>
      </c>
      <c r="AG1580" s="110">
        <v>0</v>
      </c>
    </row>
    <row r="1581" spans="2:33" ht="15">
      <c r="B1581" s="110"/>
      <c r="C1581" s="110"/>
      <c r="D1581" s="110">
        <v>2009</v>
      </c>
      <c r="E1581" s="110">
        <v>6.5599999999999999E-3</v>
      </c>
      <c r="F1581" s="110">
        <v>0</v>
      </c>
      <c r="G1581" s="110">
        <v>0</v>
      </c>
      <c r="H1581" s="110">
        <v>0</v>
      </c>
      <c r="I1581" s="110">
        <v>0</v>
      </c>
      <c r="J1581" s="110">
        <v>0</v>
      </c>
      <c r="K1581" s="110">
        <v>0</v>
      </c>
      <c r="L1581" s="110">
        <v>0</v>
      </c>
      <c r="M1581" s="110">
        <v>0</v>
      </c>
      <c r="N1581" s="110">
        <v>5.0979999999999998E-2</v>
      </c>
      <c r="O1581" s="110">
        <v>0</v>
      </c>
      <c r="P1581" s="110">
        <v>0</v>
      </c>
      <c r="Q1581" s="110">
        <v>0</v>
      </c>
      <c r="R1581" s="110"/>
      <c r="S1581" s="110">
        <v>0</v>
      </c>
      <c r="T1581" s="110">
        <v>0</v>
      </c>
      <c r="U1581" s="110">
        <v>3.7080000000000002E-2</v>
      </c>
      <c r="V1581" s="110">
        <v>0</v>
      </c>
      <c r="W1581" s="110">
        <v>0</v>
      </c>
      <c r="X1581" s="110">
        <v>0</v>
      </c>
      <c r="Y1581" s="110">
        <v>0</v>
      </c>
      <c r="Z1581" s="110">
        <v>0</v>
      </c>
      <c r="AA1581" s="110">
        <v>0</v>
      </c>
      <c r="AB1581" s="110">
        <v>0</v>
      </c>
      <c r="AC1581" s="110">
        <v>0</v>
      </c>
      <c r="AD1581" s="110">
        <v>0</v>
      </c>
      <c r="AE1581" s="110">
        <v>0</v>
      </c>
      <c r="AF1581" s="110">
        <v>0</v>
      </c>
      <c r="AG1581" s="110">
        <v>0</v>
      </c>
    </row>
    <row r="1582" spans="2:33" ht="15">
      <c r="B1582" s="110"/>
      <c r="C1582" s="110"/>
      <c r="D1582" s="110">
        <v>2010</v>
      </c>
      <c r="E1582" s="110">
        <v>1.281E-2</v>
      </c>
      <c r="F1582" s="110">
        <v>0</v>
      </c>
      <c r="G1582" s="110">
        <v>0</v>
      </c>
      <c r="H1582" s="110">
        <v>0</v>
      </c>
      <c r="I1582" s="110"/>
      <c r="J1582" s="110">
        <v>5.6180000000000001E-2</v>
      </c>
      <c r="K1582" s="110">
        <v>9.6000000000000002E-4</v>
      </c>
      <c r="L1582" s="110"/>
      <c r="M1582" s="110">
        <v>0</v>
      </c>
      <c r="N1582" s="110">
        <v>0.35371000000000002</v>
      </c>
      <c r="O1582" s="110">
        <v>0</v>
      </c>
      <c r="P1582" s="110">
        <v>0</v>
      </c>
      <c r="Q1582" s="110">
        <v>0</v>
      </c>
      <c r="R1582" s="110">
        <v>0</v>
      </c>
      <c r="S1582" s="110">
        <v>0</v>
      </c>
      <c r="T1582" s="110">
        <v>0</v>
      </c>
      <c r="U1582" s="110">
        <v>0</v>
      </c>
      <c r="V1582" s="110">
        <v>0</v>
      </c>
      <c r="W1582" s="110">
        <v>0</v>
      </c>
      <c r="X1582" s="110">
        <v>0</v>
      </c>
      <c r="Y1582" s="110">
        <v>0</v>
      </c>
      <c r="Z1582" s="110">
        <v>0</v>
      </c>
      <c r="AA1582" s="110">
        <v>0</v>
      </c>
      <c r="AB1582" s="110">
        <v>0</v>
      </c>
      <c r="AC1582" s="110">
        <v>0</v>
      </c>
      <c r="AD1582" s="110">
        <v>0</v>
      </c>
      <c r="AE1582" s="110">
        <v>0</v>
      </c>
      <c r="AF1582" s="110">
        <v>0</v>
      </c>
      <c r="AG1582" s="110">
        <v>0</v>
      </c>
    </row>
    <row r="1583" spans="2:33" ht="15">
      <c r="B1583" s="110"/>
      <c r="C1583" s="110"/>
      <c r="D1583" s="110">
        <v>2011</v>
      </c>
      <c r="E1583" s="110">
        <v>0</v>
      </c>
      <c r="F1583" s="110">
        <v>0</v>
      </c>
      <c r="G1583" s="110">
        <v>0</v>
      </c>
      <c r="H1583" s="110">
        <v>0</v>
      </c>
      <c r="I1583" s="110">
        <v>0</v>
      </c>
      <c r="J1583" s="110">
        <v>3.1130000000000001E-2</v>
      </c>
      <c r="K1583" s="110">
        <v>0</v>
      </c>
      <c r="L1583" s="110">
        <v>1.5389999999999999E-2</v>
      </c>
      <c r="M1583" s="110">
        <v>0</v>
      </c>
      <c r="N1583" s="110">
        <v>0</v>
      </c>
      <c r="O1583" s="110">
        <v>0</v>
      </c>
      <c r="P1583" s="110">
        <v>0</v>
      </c>
      <c r="Q1583" s="110">
        <v>0</v>
      </c>
      <c r="R1583" s="110">
        <v>3.9059999999999997E-2</v>
      </c>
      <c r="S1583" s="110">
        <v>0</v>
      </c>
      <c r="T1583" s="110">
        <v>0</v>
      </c>
      <c r="U1583" s="110">
        <v>0</v>
      </c>
      <c r="V1583" s="110">
        <v>0</v>
      </c>
      <c r="W1583" s="110">
        <v>0</v>
      </c>
      <c r="X1583" s="110">
        <v>0</v>
      </c>
      <c r="Y1583" s="110">
        <v>0</v>
      </c>
      <c r="Z1583" s="110">
        <v>4.3619999999999999E-2</v>
      </c>
      <c r="AA1583" s="110">
        <v>0.14954999999999999</v>
      </c>
      <c r="AB1583" s="110">
        <v>0</v>
      </c>
      <c r="AC1583" s="110">
        <v>0</v>
      </c>
      <c r="AD1583" s="110">
        <v>0</v>
      </c>
      <c r="AE1583" s="110">
        <v>0</v>
      </c>
      <c r="AF1583" s="110">
        <v>2.2030000000000001E-2</v>
      </c>
      <c r="AG1583" s="110">
        <v>0</v>
      </c>
    </row>
    <row r="1584" spans="2:33" ht="15">
      <c r="B1584" s="110"/>
      <c r="C1584" s="110"/>
      <c r="D1584" s="110">
        <v>2012</v>
      </c>
      <c r="E1584" s="110">
        <v>0</v>
      </c>
      <c r="F1584" s="110">
        <v>0</v>
      </c>
      <c r="G1584" s="110">
        <v>0</v>
      </c>
      <c r="H1584" s="110">
        <v>0</v>
      </c>
      <c r="I1584" s="110">
        <v>0</v>
      </c>
      <c r="J1584" s="110">
        <v>0</v>
      </c>
      <c r="K1584" s="110">
        <v>0</v>
      </c>
      <c r="L1584" s="110">
        <v>0</v>
      </c>
      <c r="M1584" s="110">
        <v>0</v>
      </c>
      <c r="N1584" s="110">
        <v>0</v>
      </c>
      <c r="O1584" s="110">
        <v>0</v>
      </c>
      <c r="P1584" s="110">
        <v>0</v>
      </c>
      <c r="Q1584" s="110">
        <v>0</v>
      </c>
      <c r="R1584" s="110">
        <v>0</v>
      </c>
      <c r="S1584" s="110">
        <v>0</v>
      </c>
      <c r="T1584" s="110">
        <v>0</v>
      </c>
      <c r="U1584" s="110">
        <v>3.15E-3</v>
      </c>
      <c r="V1584" s="110">
        <v>0</v>
      </c>
      <c r="W1584" s="110">
        <v>0</v>
      </c>
      <c r="X1584" s="110">
        <v>0</v>
      </c>
      <c r="Y1584" s="110">
        <v>0</v>
      </c>
      <c r="Z1584" s="110">
        <v>4.2759999999999999E-2</v>
      </c>
      <c r="AA1584" s="110">
        <v>0</v>
      </c>
      <c r="AB1584" s="110">
        <v>0</v>
      </c>
      <c r="AC1584" s="110">
        <v>0</v>
      </c>
      <c r="AD1584" s="110">
        <v>7.1199999999999996E-3</v>
      </c>
      <c r="AE1584" s="110">
        <v>0</v>
      </c>
      <c r="AF1584" s="110">
        <v>0</v>
      </c>
      <c r="AG1584" s="110">
        <v>0</v>
      </c>
    </row>
    <row r="1585" spans="2:33" ht="15">
      <c r="B1585" s="110"/>
      <c r="C1585" s="110"/>
      <c r="D1585" s="110">
        <v>2013</v>
      </c>
      <c r="E1585" s="110">
        <v>0</v>
      </c>
      <c r="F1585" s="110">
        <v>0</v>
      </c>
      <c r="G1585" s="110">
        <v>0</v>
      </c>
      <c r="H1585" s="110">
        <v>0</v>
      </c>
      <c r="I1585" s="110">
        <v>0</v>
      </c>
      <c r="J1585" s="110">
        <v>0</v>
      </c>
      <c r="K1585" s="110">
        <v>0</v>
      </c>
      <c r="L1585" s="110">
        <v>0</v>
      </c>
      <c r="M1585" s="110">
        <v>0</v>
      </c>
      <c r="N1585" s="110">
        <v>0</v>
      </c>
      <c r="O1585" s="110">
        <v>0.35244999999999999</v>
      </c>
      <c r="P1585" s="110">
        <v>0</v>
      </c>
      <c r="Q1585" s="110">
        <v>6.0240000000000002E-2</v>
      </c>
      <c r="R1585" s="110">
        <v>0</v>
      </c>
      <c r="S1585" s="110">
        <v>0</v>
      </c>
      <c r="T1585" s="110">
        <v>0</v>
      </c>
      <c r="U1585" s="110">
        <v>6.0299999999999998E-3</v>
      </c>
      <c r="V1585" s="110">
        <v>0</v>
      </c>
      <c r="W1585" s="110">
        <v>0</v>
      </c>
      <c r="X1585" s="110">
        <v>0</v>
      </c>
      <c r="Y1585" s="110">
        <v>0</v>
      </c>
      <c r="Z1585" s="110">
        <v>0</v>
      </c>
      <c r="AA1585" s="110">
        <v>0</v>
      </c>
      <c r="AB1585" s="110">
        <v>0</v>
      </c>
      <c r="AC1585" s="110">
        <v>0</v>
      </c>
      <c r="AD1585" s="110">
        <v>0</v>
      </c>
      <c r="AE1585" s="110">
        <v>0</v>
      </c>
      <c r="AF1585" s="110">
        <v>0</v>
      </c>
      <c r="AG1585" s="110">
        <v>0</v>
      </c>
    </row>
    <row r="1586" spans="2:33" ht="15">
      <c r="B1586" s="110"/>
      <c r="C1586" s="110"/>
      <c r="D1586" s="110">
        <v>2014</v>
      </c>
      <c r="E1586" s="110">
        <v>0</v>
      </c>
      <c r="F1586" s="110">
        <v>0</v>
      </c>
      <c r="G1586" s="110">
        <v>0.27777000000000002</v>
      </c>
      <c r="H1586" s="110">
        <v>0</v>
      </c>
      <c r="I1586" s="110">
        <v>0</v>
      </c>
      <c r="J1586" s="110"/>
      <c r="K1586" s="110">
        <v>0</v>
      </c>
      <c r="L1586" s="110"/>
      <c r="M1586" s="110">
        <v>0</v>
      </c>
      <c r="N1586" s="110">
        <v>0</v>
      </c>
      <c r="O1586" s="110">
        <v>0</v>
      </c>
      <c r="P1586" s="110">
        <v>0</v>
      </c>
      <c r="Q1586" s="110">
        <v>0</v>
      </c>
      <c r="R1586" s="110">
        <v>0</v>
      </c>
      <c r="S1586" s="110">
        <v>0</v>
      </c>
      <c r="T1586" s="110">
        <v>0</v>
      </c>
      <c r="U1586" s="110">
        <v>0</v>
      </c>
      <c r="V1586" s="110"/>
      <c r="W1586" s="110">
        <v>0</v>
      </c>
      <c r="X1586" s="110">
        <v>0</v>
      </c>
      <c r="Y1586" s="110">
        <v>0</v>
      </c>
      <c r="Z1586" s="110">
        <v>0</v>
      </c>
      <c r="AA1586" s="110">
        <v>0</v>
      </c>
      <c r="AB1586" s="110">
        <v>0</v>
      </c>
      <c r="AC1586" s="110">
        <v>0</v>
      </c>
      <c r="AD1586" s="110"/>
      <c r="AE1586" s="110">
        <v>0</v>
      </c>
      <c r="AF1586" s="110">
        <v>0</v>
      </c>
      <c r="AG1586" s="110">
        <v>0</v>
      </c>
    </row>
    <row r="1587" spans="2:33" ht="15">
      <c r="B1587" s="110"/>
      <c r="C1587" s="110"/>
      <c r="D1587" s="110">
        <v>2015</v>
      </c>
      <c r="E1587" s="110">
        <v>0</v>
      </c>
      <c r="F1587" s="110">
        <v>0</v>
      </c>
      <c r="G1587" s="110">
        <v>0</v>
      </c>
      <c r="H1587" s="110">
        <v>0</v>
      </c>
      <c r="I1587" s="110">
        <v>0</v>
      </c>
      <c r="J1587" s="110">
        <v>0</v>
      </c>
      <c r="K1587" s="110">
        <v>0</v>
      </c>
      <c r="L1587" s="110">
        <v>0</v>
      </c>
      <c r="M1587" s="110">
        <v>0</v>
      </c>
      <c r="N1587" s="110">
        <v>0</v>
      </c>
      <c r="O1587" s="110">
        <v>0</v>
      </c>
      <c r="P1587" s="110">
        <v>0</v>
      </c>
      <c r="Q1587" s="110">
        <v>0</v>
      </c>
      <c r="R1587" s="110">
        <v>0</v>
      </c>
      <c r="S1587" s="110">
        <v>0</v>
      </c>
      <c r="T1587" s="110">
        <v>0</v>
      </c>
      <c r="U1587" s="110">
        <v>0</v>
      </c>
      <c r="V1587" s="110">
        <v>0</v>
      </c>
      <c r="W1587" s="110">
        <v>0</v>
      </c>
      <c r="X1587" s="110">
        <v>0</v>
      </c>
      <c r="Y1587" s="110">
        <v>0</v>
      </c>
      <c r="Z1587" s="110">
        <v>0</v>
      </c>
      <c r="AA1587" s="110">
        <v>0</v>
      </c>
      <c r="AB1587" s="110">
        <v>0</v>
      </c>
      <c r="AC1587" s="110">
        <v>0</v>
      </c>
      <c r="AD1587" s="110">
        <v>0</v>
      </c>
      <c r="AE1587" s="110">
        <v>0</v>
      </c>
      <c r="AF1587" s="110">
        <v>0</v>
      </c>
      <c r="AG1587" s="110">
        <v>0</v>
      </c>
    </row>
    <row r="1588" spans="2:33" ht="15">
      <c r="B1588" s="110"/>
      <c r="C1588" s="110"/>
      <c r="D1588" s="110">
        <v>2016</v>
      </c>
      <c r="E1588" s="110">
        <v>6.5199999999999998E-3</v>
      </c>
      <c r="F1588" s="110">
        <v>0</v>
      </c>
      <c r="G1588" s="110">
        <v>0.44209999999999999</v>
      </c>
      <c r="H1588" s="110">
        <v>0</v>
      </c>
      <c r="I1588" s="110">
        <v>0</v>
      </c>
      <c r="J1588" s="110"/>
      <c r="K1588" s="110">
        <v>0</v>
      </c>
      <c r="L1588" s="110">
        <v>1.592E-2</v>
      </c>
      <c r="M1588" s="110">
        <v>0</v>
      </c>
      <c r="N1588" s="110">
        <v>0</v>
      </c>
      <c r="O1588" s="110">
        <v>6.5449999999999994E-2</v>
      </c>
      <c r="P1588" s="110">
        <v>0</v>
      </c>
      <c r="Q1588" s="110">
        <v>0</v>
      </c>
      <c r="R1588" s="110">
        <v>0</v>
      </c>
      <c r="S1588" s="110">
        <v>0</v>
      </c>
      <c r="T1588" s="110">
        <v>0</v>
      </c>
      <c r="U1588" s="110">
        <v>0</v>
      </c>
      <c r="V1588" s="110">
        <v>0</v>
      </c>
      <c r="W1588" s="110">
        <v>0</v>
      </c>
      <c r="X1588" s="110">
        <v>0</v>
      </c>
      <c r="Y1588" s="110"/>
      <c r="Z1588" s="110">
        <v>0</v>
      </c>
      <c r="AA1588" s="110">
        <v>0</v>
      </c>
      <c r="AB1588" s="110">
        <v>0</v>
      </c>
      <c r="AC1588" s="110">
        <v>0</v>
      </c>
      <c r="AD1588" s="110">
        <v>0</v>
      </c>
      <c r="AE1588" s="110">
        <v>0</v>
      </c>
      <c r="AF1588" s="110">
        <v>0</v>
      </c>
      <c r="AG1588" s="110">
        <v>0</v>
      </c>
    </row>
    <row r="1589" spans="2:33" ht="15">
      <c r="B1589" s="110"/>
      <c r="C1589" s="110"/>
      <c r="D1589" s="110">
        <v>2017</v>
      </c>
      <c r="E1589" s="110">
        <v>0</v>
      </c>
      <c r="F1589" s="110">
        <v>3.0009999999999998E-2</v>
      </c>
      <c r="G1589" s="110">
        <v>0</v>
      </c>
      <c r="H1589" s="110"/>
      <c r="I1589" s="110">
        <v>0</v>
      </c>
      <c r="J1589" s="110">
        <v>0</v>
      </c>
      <c r="K1589" s="110">
        <v>9.3000000000000005E-4</v>
      </c>
      <c r="L1589" s="110">
        <v>0</v>
      </c>
      <c r="M1589" s="110">
        <v>0</v>
      </c>
      <c r="N1589" s="110">
        <v>0.55035000000000001</v>
      </c>
      <c r="O1589" s="110">
        <v>1.0019999999999999E-2</v>
      </c>
      <c r="P1589" s="110">
        <v>0</v>
      </c>
      <c r="Q1589" s="110"/>
      <c r="R1589" s="110">
        <v>0</v>
      </c>
      <c r="S1589" s="110">
        <v>0</v>
      </c>
      <c r="T1589" s="110">
        <v>0</v>
      </c>
      <c r="U1589" s="110">
        <v>0</v>
      </c>
      <c r="V1589" s="110">
        <v>0</v>
      </c>
      <c r="W1589" s="110">
        <v>0</v>
      </c>
      <c r="X1589" s="110">
        <v>0</v>
      </c>
      <c r="Y1589" s="110">
        <v>0</v>
      </c>
      <c r="Z1589" s="110">
        <v>0</v>
      </c>
      <c r="AA1589" s="110">
        <v>0</v>
      </c>
      <c r="AB1589" s="110">
        <v>0</v>
      </c>
      <c r="AC1589" s="110">
        <v>0</v>
      </c>
      <c r="AD1589" s="110">
        <v>0</v>
      </c>
      <c r="AE1589" s="110">
        <v>0</v>
      </c>
      <c r="AF1589" s="110">
        <v>0</v>
      </c>
      <c r="AG1589" s="110">
        <v>0</v>
      </c>
    </row>
    <row r="1590" spans="2:33" ht="15">
      <c r="B1590" s="110"/>
      <c r="C1590" s="110"/>
      <c r="D1590" s="110">
        <v>2018</v>
      </c>
      <c r="E1590" s="110">
        <v>0</v>
      </c>
      <c r="F1590" s="110">
        <v>0</v>
      </c>
      <c r="G1590" s="110">
        <v>0</v>
      </c>
      <c r="H1590" s="110">
        <v>0</v>
      </c>
      <c r="I1590" s="110">
        <v>0</v>
      </c>
      <c r="J1590" s="110">
        <v>0</v>
      </c>
      <c r="K1590" s="110">
        <v>0</v>
      </c>
      <c r="L1590" s="110">
        <v>0</v>
      </c>
      <c r="M1590" s="110">
        <v>0</v>
      </c>
      <c r="N1590" s="110">
        <v>0</v>
      </c>
      <c r="O1590" s="110">
        <v>0</v>
      </c>
      <c r="P1590" s="110">
        <v>0</v>
      </c>
      <c r="Q1590" s="110">
        <v>0</v>
      </c>
      <c r="R1590" s="110">
        <v>0</v>
      </c>
      <c r="S1590" s="110">
        <v>0</v>
      </c>
      <c r="T1590" s="110">
        <v>0</v>
      </c>
      <c r="U1590" s="110">
        <v>8.7900000000000006E-2</v>
      </c>
      <c r="V1590" s="110">
        <v>0</v>
      </c>
      <c r="W1590" s="110">
        <v>0</v>
      </c>
      <c r="X1590" s="110">
        <v>0</v>
      </c>
      <c r="Y1590" s="110">
        <v>0</v>
      </c>
      <c r="Z1590" s="110">
        <v>0</v>
      </c>
      <c r="AA1590" s="110">
        <v>0</v>
      </c>
      <c r="AB1590" s="110">
        <v>0</v>
      </c>
      <c r="AC1590" s="110">
        <v>1.1610000000000001E-2</v>
      </c>
      <c r="AD1590" s="110">
        <v>0</v>
      </c>
      <c r="AE1590" s="110">
        <v>0</v>
      </c>
      <c r="AF1590" s="110">
        <v>1.8929999999999999E-2</v>
      </c>
      <c r="AG1590" s="110">
        <v>0</v>
      </c>
    </row>
    <row r="1591" spans="2:33" ht="15">
      <c r="B1591" s="110"/>
      <c r="C1591" s="110"/>
      <c r="D1591" s="110">
        <v>2019</v>
      </c>
      <c r="E1591" s="110">
        <v>0</v>
      </c>
      <c r="F1591" s="110">
        <v>0</v>
      </c>
      <c r="G1591" s="110">
        <v>0</v>
      </c>
      <c r="H1591" s="110">
        <v>0</v>
      </c>
      <c r="I1591" s="110">
        <v>0</v>
      </c>
      <c r="J1591" s="110">
        <v>0</v>
      </c>
      <c r="K1591" s="110">
        <v>0</v>
      </c>
      <c r="L1591" s="110">
        <v>0</v>
      </c>
      <c r="M1591" s="110">
        <v>0</v>
      </c>
      <c r="N1591" s="110">
        <v>0</v>
      </c>
      <c r="O1591" s="110">
        <v>4.9800000000000001E-3</v>
      </c>
      <c r="P1591" s="110">
        <v>0</v>
      </c>
      <c r="Q1591" s="110">
        <v>0</v>
      </c>
      <c r="R1591" s="110">
        <v>0</v>
      </c>
      <c r="S1591" s="110">
        <v>0</v>
      </c>
      <c r="T1591" s="110">
        <v>0</v>
      </c>
      <c r="U1591" s="110">
        <v>0</v>
      </c>
      <c r="V1591" s="110"/>
      <c r="W1591" s="110">
        <v>0</v>
      </c>
      <c r="X1591" s="110">
        <v>0</v>
      </c>
      <c r="Y1591" s="110">
        <v>0</v>
      </c>
      <c r="Z1591" s="110">
        <v>0</v>
      </c>
      <c r="AA1591" s="110">
        <v>0</v>
      </c>
      <c r="AB1591" s="110">
        <v>0</v>
      </c>
      <c r="AC1591" s="110">
        <v>0</v>
      </c>
      <c r="AD1591" s="110">
        <v>0</v>
      </c>
      <c r="AE1591" s="110">
        <v>0</v>
      </c>
      <c r="AF1591" s="110">
        <v>0</v>
      </c>
      <c r="AG1591" s="110">
        <v>0</v>
      </c>
    </row>
    <row r="1592" spans="2:33" ht="15">
      <c r="B1592" s="110"/>
      <c r="C1592" s="110"/>
      <c r="D1592" s="110">
        <v>2020</v>
      </c>
      <c r="E1592" s="110"/>
      <c r="F1592" s="110"/>
      <c r="G1592" s="110"/>
      <c r="H1592" s="110"/>
      <c r="I1592" s="110"/>
      <c r="J1592" s="110"/>
      <c r="K1592" s="110"/>
      <c r="L1592" s="110"/>
      <c r="M1592" s="110"/>
      <c r="N1592" s="110"/>
      <c r="O1592" s="110"/>
      <c r="P1592" s="110"/>
      <c r="Q1592" s="110"/>
      <c r="R1592" s="110"/>
      <c r="S1592" s="110"/>
      <c r="T1592" s="110"/>
      <c r="U1592" s="110"/>
      <c r="V1592" s="110"/>
      <c r="W1592" s="110"/>
      <c r="X1592" s="110"/>
      <c r="Y1592" s="110"/>
      <c r="Z1592" s="110"/>
      <c r="AA1592" s="110"/>
      <c r="AB1592" s="110"/>
      <c r="AC1592" s="110"/>
      <c r="AD1592" s="110"/>
      <c r="AE1592" s="110"/>
      <c r="AF1592" s="110"/>
      <c r="AG1592" s="110"/>
    </row>
    <row r="1593" spans="2:33" ht="15">
      <c r="B1593" s="109" t="s">
        <v>755</v>
      </c>
      <c r="C1593" s="109" t="s">
        <v>756</v>
      </c>
      <c r="D1593" s="109">
        <v>2006</v>
      </c>
      <c r="E1593" s="109">
        <v>0.17083000000000001</v>
      </c>
      <c r="F1593" s="109"/>
      <c r="G1593" s="109">
        <v>0.19395000000000001</v>
      </c>
      <c r="H1593" s="109"/>
      <c r="I1593" s="109"/>
      <c r="J1593" s="109">
        <v>0.30817</v>
      </c>
      <c r="K1593" s="109">
        <v>4.4400000000000002E-2</v>
      </c>
      <c r="L1593" s="109">
        <v>2.4830000000000001E-2</v>
      </c>
      <c r="M1593" s="109"/>
      <c r="N1593" s="109">
        <v>1.67794</v>
      </c>
      <c r="O1593" s="109">
        <v>5.4000000000000003E-3</v>
      </c>
      <c r="P1593" s="109">
        <v>0.11787</v>
      </c>
      <c r="Q1593" s="109">
        <v>2.5590000000000002E-2</v>
      </c>
      <c r="R1593" s="109"/>
      <c r="S1593" s="109">
        <v>0.23411000000000001</v>
      </c>
      <c r="T1593" s="109">
        <v>0</v>
      </c>
      <c r="U1593" s="109">
        <v>4.5089999999999998E-2</v>
      </c>
      <c r="V1593" s="109">
        <v>0.57857000000000003</v>
      </c>
      <c r="W1593" s="109"/>
      <c r="X1593" s="109">
        <v>0.40883000000000003</v>
      </c>
      <c r="Y1593" s="109">
        <v>1.503E-2</v>
      </c>
      <c r="Z1593" s="109">
        <v>2.1100000000000001E-2</v>
      </c>
      <c r="AA1593" s="109">
        <v>0.43745000000000001</v>
      </c>
      <c r="AB1593" s="109">
        <v>0.22921</v>
      </c>
      <c r="AC1593" s="109">
        <v>0</v>
      </c>
      <c r="AD1593" s="109">
        <v>6.0470000000000003E-2</v>
      </c>
      <c r="AE1593" s="109">
        <v>0.52686999999999995</v>
      </c>
      <c r="AF1593" s="109">
        <v>0.27461999999999998</v>
      </c>
      <c r="AG1593" s="109">
        <v>5.5999999999999999E-3</v>
      </c>
    </row>
    <row r="1594" spans="2:33" ht="15">
      <c r="B1594" s="109"/>
      <c r="C1594" s="109"/>
      <c r="D1594" s="109">
        <v>2007</v>
      </c>
      <c r="E1594" s="109">
        <v>0.21934999999999999</v>
      </c>
      <c r="F1594" s="109">
        <v>0.51163999999999998</v>
      </c>
      <c r="G1594" s="109">
        <v>0.22203000000000001</v>
      </c>
      <c r="H1594" s="109"/>
      <c r="I1594" s="109">
        <v>0</v>
      </c>
      <c r="J1594" s="109">
        <v>0.2747</v>
      </c>
      <c r="K1594" s="109">
        <v>6.0069999999999998E-2</v>
      </c>
      <c r="L1594" s="109">
        <v>2.5409999999999999E-2</v>
      </c>
      <c r="M1594" s="109">
        <v>1.7211700000000001</v>
      </c>
      <c r="N1594" s="109">
        <v>1.2057199999999999</v>
      </c>
      <c r="O1594" s="109">
        <v>2.155E-2</v>
      </c>
      <c r="P1594" s="109">
        <v>3.8030000000000001E-2</v>
      </c>
      <c r="Q1594" s="109">
        <v>1.6990000000000002E-2</v>
      </c>
      <c r="R1594" s="109"/>
      <c r="S1594" s="109">
        <v>0.30701000000000001</v>
      </c>
      <c r="T1594" s="109">
        <v>0</v>
      </c>
      <c r="U1594" s="109">
        <v>1.081E-2</v>
      </c>
      <c r="V1594" s="109">
        <v>0.46690999999999999</v>
      </c>
      <c r="W1594" s="109"/>
      <c r="X1594" s="109">
        <v>0.21529999999999999</v>
      </c>
      <c r="Y1594" s="109">
        <v>0.05</v>
      </c>
      <c r="Z1594" s="109">
        <v>4.2200000000000001E-2</v>
      </c>
      <c r="AA1594" s="109">
        <v>0.53803999999999996</v>
      </c>
      <c r="AB1594" s="109">
        <v>0.19520999999999999</v>
      </c>
      <c r="AC1594" s="109">
        <v>0.72718000000000005</v>
      </c>
      <c r="AD1594" s="109">
        <v>5.9540000000000003E-2</v>
      </c>
      <c r="AE1594" s="109">
        <v>0.83506999999999998</v>
      </c>
      <c r="AF1594" s="109">
        <v>0.31369999999999998</v>
      </c>
      <c r="AG1594" s="109">
        <v>1.91E-3</v>
      </c>
    </row>
    <row r="1595" spans="2:33" ht="15">
      <c r="B1595" s="109"/>
      <c r="C1595" s="109"/>
      <c r="D1595" s="109">
        <v>2008</v>
      </c>
      <c r="E1595" s="109">
        <v>0.1452</v>
      </c>
      <c r="F1595" s="109">
        <v>0.30138999999999999</v>
      </c>
      <c r="G1595" s="109">
        <v>0.19957</v>
      </c>
      <c r="H1595" s="109"/>
      <c r="I1595" s="109">
        <v>0</v>
      </c>
      <c r="J1595" s="109">
        <v>0.24576000000000001</v>
      </c>
      <c r="K1595" s="109">
        <v>3.354E-2</v>
      </c>
      <c r="L1595" s="109">
        <v>2.4389999999999998E-2</v>
      </c>
      <c r="M1595" s="109">
        <v>0</v>
      </c>
      <c r="N1595" s="109">
        <v>0.75600000000000001</v>
      </c>
      <c r="O1595" s="109">
        <v>1.038E-2</v>
      </c>
      <c r="P1595" s="109">
        <v>3.755E-2</v>
      </c>
      <c r="Q1595" s="109">
        <v>2.7720000000000002E-2</v>
      </c>
      <c r="R1595" s="109"/>
      <c r="S1595" s="109">
        <v>0.14677999999999999</v>
      </c>
      <c r="T1595" s="109">
        <v>0</v>
      </c>
      <c r="U1595" s="109">
        <v>2.18E-2</v>
      </c>
      <c r="V1595" s="109">
        <v>0.25289</v>
      </c>
      <c r="W1595" s="109"/>
      <c r="X1595" s="109">
        <v>0.35851</v>
      </c>
      <c r="Y1595" s="109">
        <v>4.3159999999999997E-2</v>
      </c>
      <c r="Z1595" s="109">
        <v>0</v>
      </c>
      <c r="AA1595" s="109">
        <v>0.46354000000000001</v>
      </c>
      <c r="AB1595" s="109">
        <v>0.23946000000000001</v>
      </c>
      <c r="AC1595" s="109">
        <v>0.76966999999999997</v>
      </c>
      <c r="AD1595" s="109">
        <v>7.2300000000000003E-3</v>
      </c>
      <c r="AE1595" s="109">
        <v>0.99512</v>
      </c>
      <c r="AF1595" s="109">
        <v>0.34460000000000002</v>
      </c>
      <c r="AG1595" s="109">
        <v>9.1000000000000004E-3</v>
      </c>
    </row>
    <row r="1596" spans="2:33" ht="15">
      <c r="B1596" s="109"/>
      <c r="C1596" s="109"/>
      <c r="D1596" s="109">
        <v>2009</v>
      </c>
      <c r="E1596" s="109">
        <v>0.19041</v>
      </c>
      <c r="F1596" s="109">
        <v>6.5310000000000007E-2</v>
      </c>
      <c r="G1596" s="109">
        <v>3.175E-2</v>
      </c>
      <c r="H1596" s="109">
        <v>2.2790000000000001E-2</v>
      </c>
      <c r="I1596" s="109">
        <v>0</v>
      </c>
      <c r="J1596" s="109">
        <v>0.20222000000000001</v>
      </c>
      <c r="K1596" s="109">
        <v>2.8910000000000002E-2</v>
      </c>
      <c r="L1596" s="109">
        <v>1.217E-2</v>
      </c>
      <c r="M1596" s="109">
        <v>0.14662</v>
      </c>
      <c r="N1596" s="109">
        <v>0.81577999999999995</v>
      </c>
      <c r="O1596" s="109">
        <v>2.1260000000000001E-2</v>
      </c>
      <c r="P1596" s="109">
        <v>5.9970000000000002E-2</v>
      </c>
      <c r="Q1596" s="109">
        <v>4.3650000000000001E-2</v>
      </c>
      <c r="R1596" s="109"/>
      <c r="S1596" s="109">
        <v>0.10349</v>
      </c>
      <c r="T1596" s="109">
        <v>0</v>
      </c>
      <c r="U1596" s="109">
        <v>0</v>
      </c>
      <c r="V1596" s="109">
        <v>0.21346999999999999</v>
      </c>
      <c r="W1596" s="109">
        <v>0</v>
      </c>
      <c r="X1596" s="109">
        <v>0.32040999999999997</v>
      </c>
      <c r="Y1596" s="109">
        <v>3.0300000000000001E-2</v>
      </c>
      <c r="Z1596" s="109">
        <v>0</v>
      </c>
      <c r="AA1596" s="109">
        <v>0.36425999999999997</v>
      </c>
      <c r="AB1596" s="109">
        <v>0.12321</v>
      </c>
      <c r="AC1596" s="109">
        <v>0.56496999999999997</v>
      </c>
      <c r="AD1596" s="109">
        <v>4.8910000000000002E-2</v>
      </c>
      <c r="AE1596" s="109">
        <v>0.49428</v>
      </c>
      <c r="AF1596" s="109">
        <v>0.31140000000000001</v>
      </c>
      <c r="AG1596" s="109">
        <v>3.5100000000000001E-3</v>
      </c>
    </row>
    <row r="1597" spans="2:33" ht="15">
      <c r="B1597" s="109"/>
      <c r="C1597" s="109"/>
      <c r="D1597" s="109">
        <v>2010</v>
      </c>
      <c r="E1597" s="109">
        <v>0.14734</v>
      </c>
      <c r="F1597" s="109">
        <v>4.0809999999999999E-2</v>
      </c>
      <c r="G1597" s="109">
        <v>0.32640000000000002</v>
      </c>
      <c r="H1597" s="109">
        <v>2.8029999999999999E-2</v>
      </c>
      <c r="I1597" s="109"/>
      <c r="J1597" s="109">
        <v>0.28089999999999998</v>
      </c>
      <c r="K1597" s="109">
        <v>3.585E-2</v>
      </c>
      <c r="L1597" s="109">
        <v>6.2829999999999997E-2</v>
      </c>
      <c r="M1597" s="109">
        <v>1.11931</v>
      </c>
      <c r="N1597" s="109">
        <v>0.47160999999999997</v>
      </c>
      <c r="O1597" s="109">
        <v>3.2140000000000002E-2</v>
      </c>
      <c r="P1597" s="109">
        <v>5.8819999999999997E-2</v>
      </c>
      <c r="Q1597" s="109">
        <v>3.9190000000000003E-2</v>
      </c>
      <c r="R1597" s="109">
        <v>0.41493000000000002</v>
      </c>
      <c r="S1597" s="109">
        <v>0.21462999999999999</v>
      </c>
      <c r="T1597" s="109">
        <v>0</v>
      </c>
      <c r="U1597" s="109">
        <v>1.234E-2</v>
      </c>
      <c r="V1597" s="109">
        <v>0.14149999999999999</v>
      </c>
      <c r="W1597" s="109">
        <v>0</v>
      </c>
      <c r="X1597" s="109">
        <v>0.30073</v>
      </c>
      <c r="Y1597" s="109">
        <v>6.8399999999999997E-3</v>
      </c>
      <c r="Z1597" s="109">
        <v>2.1520000000000001E-2</v>
      </c>
      <c r="AA1597" s="109">
        <v>0.26932</v>
      </c>
      <c r="AB1597" s="109">
        <v>7.4999999999999997E-2</v>
      </c>
      <c r="AC1597" s="109">
        <v>0.69503000000000004</v>
      </c>
      <c r="AD1597" s="109">
        <v>4.2450000000000002E-2</v>
      </c>
      <c r="AE1597" s="109">
        <v>0.58377000000000001</v>
      </c>
      <c r="AF1597" s="109">
        <v>0.12620999999999999</v>
      </c>
      <c r="AG1597" s="109">
        <v>1.153E-2</v>
      </c>
    </row>
    <row r="1598" spans="2:33" ht="15">
      <c r="B1598" s="109"/>
      <c r="C1598" s="109"/>
      <c r="D1598" s="109">
        <v>2011</v>
      </c>
      <c r="E1598" s="109">
        <v>0.16425000000000001</v>
      </c>
      <c r="F1598" s="109">
        <v>8.949E-2</v>
      </c>
      <c r="G1598" s="109">
        <v>0.28808</v>
      </c>
      <c r="H1598" s="109">
        <v>5.5399999999999998E-3</v>
      </c>
      <c r="I1598" s="109">
        <v>0</v>
      </c>
      <c r="J1598" s="109">
        <v>0.13697999999999999</v>
      </c>
      <c r="K1598" s="109">
        <v>3.2280000000000003E-2</v>
      </c>
      <c r="L1598" s="109">
        <v>4.6190000000000002E-2</v>
      </c>
      <c r="M1598" s="109">
        <v>0.71428000000000003</v>
      </c>
      <c r="N1598" s="109">
        <v>0.47869</v>
      </c>
      <c r="O1598" s="109">
        <v>1.567E-2</v>
      </c>
      <c r="P1598" s="109">
        <v>5.8740000000000001E-2</v>
      </c>
      <c r="Q1598" s="109">
        <v>2.7910000000000001E-2</v>
      </c>
      <c r="R1598" s="109">
        <v>0.3125</v>
      </c>
      <c r="S1598" s="109">
        <v>0.20868</v>
      </c>
      <c r="T1598" s="109">
        <v>0</v>
      </c>
      <c r="U1598" s="109">
        <v>9.4500000000000001E-3</v>
      </c>
      <c r="V1598" s="109">
        <v>0.13053000000000001</v>
      </c>
      <c r="W1598" s="109">
        <v>0</v>
      </c>
      <c r="X1598" s="109">
        <v>0.32483000000000001</v>
      </c>
      <c r="Y1598" s="109">
        <v>2.0119999999999999E-2</v>
      </c>
      <c r="Z1598" s="109">
        <v>2.181E-2</v>
      </c>
      <c r="AA1598" s="109">
        <v>0.22433</v>
      </c>
      <c r="AB1598" s="109">
        <v>8.0619999999999997E-2</v>
      </c>
      <c r="AC1598" s="109">
        <v>0.54701999999999995</v>
      </c>
      <c r="AD1598" s="109">
        <v>2.137E-2</v>
      </c>
      <c r="AE1598" s="109">
        <v>0.24590000000000001</v>
      </c>
      <c r="AF1598" s="109">
        <v>0.30845</v>
      </c>
      <c r="AG1598" s="109">
        <v>1.89E-3</v>
      </c>
    </row>
    <row r="1599" spans="2:33" ht="15">
      <c r="B1599" s="109"/>
      <c r="C1599" s="109"/>
      <c r="D1599" s="109">
        <v>2012</v>
      </c>
      <c r="E1599" s="109">
        <v>0.17355999999999999</v>
      </c>
      <c r="F1599" s="109">
        <v>5.0369999999999998E-2</v>
      </c>
      <c r="G1599" s="109">
        <v>0.53957999999999995</v>
      </c>
      <c r="H1599" s="109">
        <v>1.1010000000000001E-2</v>
      </c>
      <c r="I1599" s="109">
        <v>0</v>
      </c>
      <c r="J1599" s="109">
        <v>0.22303999999999999</v>
      </c>
      <c r="K1599" s="109">
        <v>3.4669999999999999E-2</v>
      </c>
      <c r="L1599" s="109">
        <v>6.3250000000000001E-2</v>
      </c>
      <c r="M1599" s="109">
        <v>0.42570999999999998</v>
      </c>
      <c r="N1599" s="109">
        <v>0.17101</v>
      </c>
      <c r="O1599" s="109">
        <v>1.5890000000000001E-2</v>
      </c>
      <c r="P1599" s="109">
        <v>0.1179</v>
      </c>
      <c r="Q1599" s="109">
        <v>1.9529999999999999E-2</v>
      </c>
      <c r="R1599" s="109">
        <v>0.66034000000000004</v>
      </c>
      <c r="S1599" s="109">
        <v>0.20741999999999999</v>
      </c>
      <c r="T1599" s="109">
        <v>0</v>
      </c>
      <c r="U1599" s="109">
        <v>2.843E-2</v>
      </c>
      <c r="V1599" s="109">
        <v>0.13636999999999999</v>
      </c>
      <c r="W1599" s="109">
        <v>0</v>
      </c>
      <c r="X1599" s="109">
        <v>0.15914</v>
      </c>
      <c r="Y1599" s="109">
        <v>1.3350000000000001E-2</v>
      </c>
      <c r="Z1599" s="109">
        <v>0</v>
      </c>
      <c r="AA1599" s="109">
        <v>0.16072</v>
      </c>
      <c r="AB1599" s="109">
        <v>0.13335</v>
      </c>
      <c r="AC1599" s="109">
        <v>0.55325000000000002</v>
      </c>
      <c r="AD1599" s="109">
        <v>7.1199999999999999E-2</v>
      </c>
      <c r="AE1599" s="109">
        <v>0.30202000000000001</v>
      </c>
      <c r="AF1599" s="109">
        <v>0.32429999999999998</v>
      </c>
      <c r="AG1599" s="109">
        <v>7.4599999999999996E-3</v>
      </c>
    </row>
    <row r="1600" spans="2:33" ht="15">
      <c r="B1600" s="109"/>
      <c r="C1600" s="109"/>
      <c r="D1600" s="109">
        <v>2013</v>
      </c>
      <c r="E1600" s="109">
        <v>0.16589000000000001</v>
      </c>
      <c r="F1600" s="109">
        <v>6.1859999999999998E-2</v>
      </c>
      <c r="G1600" s="109">
        <v>0.42576999999999998</v>
      </c>
      <c r="H1600" s="109">
        <v>1.618E-2</v>
      </c>
      <c r="I1600" s="109">
        <v>0</v>
      </c>
      <c r="J1600" s="109">
        <v>0.1678</v>
      </c>
      <c r="K1600" s="109">
        <v>3.7780000000000001E-2</v>
      </c>
      <c r="L1600" s="109">
        <v>1.5599999999999999E-2</v>
      </c>
      <c r="M1600" s="109">
        <v>0.29520000000000002</v>
      </c>
      <c r="N1600" s="109">
        <v>0.26808999999999999</v>
      </c>
      <c r="O1600" s="109">
        <v>1.5100000000000001E-2</v>
      </c>
      <c r="P1600" s="109">
        <v>1.9810000000000001E-2</v>
      </c>
      <c r="Q1600" s="109">
        <v>3.8150000000000003E-2</v>
      </c>
      <c r="R1600" s="109">
        <v>0.53325999999999996</v>
      </c>
      <c r="S1600" s="109">
        <v>0.16533999999999999</v>
      </c>
      <c r="T1600" s="109">
        <v>0</v>
      </c>
      <c r="U1600" s="109">
        <v>2.1100000000000001E-2</v>
      </c>
      <c r="V1600" s="109">
        <v>0.14138999999999999</v>
      </c>
      <c r="W1600" s="109">
        <v>0</v>
      </c>
      <c r="X1600" s="109">
        <v>0</v>
      </c>
      <c r="Y1600" s="109">
        <v>2.648E-2</v>
      </c>
      <c r="Z1600" s="109">
        <v>2.061E-2</v>
      </c>
      <c r="AA1600" s="109">
        <v>0.16589000000000001</v>
      </c>
      <c r="AB1600" s="109">
        <v>0.13782</v>
      </c>
      <c r="AC1600" s="109">
        <v>0.5464</v>
      </c>
      <c r="AD1600" s="109">
        <v>6.8669999999999995E-2</v>
      </c>
      <c r="AE1600" s="109">
        <v>0.44688</v>
      </c>
      <c r="AF1600" s="109">
        <v>0.25658999999999998</v>
      </c>
      <c r="AG1600" s="109">
        <v>3.7200000000000002E-3</v>
      </c>
    </row>
    <row r="1601" spans="2:33" ht="15">
      <c r="B1601" s="109"/>
      <c r="C1601" s="109"/>
      <c r="D1601" s="109">
        <v>2014</v>
      </c>
      <c r="E1601" s="109">
        <v>0.11811000000000001</v>
      </c>
      <c r="F1601" s="109">
        <v>0.11382</v>
      </c>
      <c r="G1601" s="109">
        <v>0.55554999999999999</v>
      </c>
      <c r="H1601" s="109">
        <v>1.056E-2</v>
      </c>
      <c r="I1601" s="109">
        <v>0</v>
      </c>
      <c r="J1601" s="109">
        <v>0.19985</v>
      </c>
      <c r="K1601" s="109">
        <v>2.971E-2</v>
      </c>
      <c r="L1601" s="109"/>
      <c r="M1601" s="109">
        <v>0</v>
      </c>
      <c r="N1601" s="109">
        <v>0.52195999999999998</v>
      </c>
      <c r="O1601" s="109">
        <v>1.468E-2</v>
      </c>
      <c r="P1601" s="109">
        <v>4.0250000000000001E-2</v>
      </c>
      <c r="Q1601" s="109">
        <v>5.919E-2</v>
      </c>
      <c r="R1601" s="109">
        <v>0.23882999999999999</v>
      </c>
      <c r="S1601" s="109">
        <v>0.15826000000000001</v>
      </c>
      <c r="T1601" s="109">
        <v>5.4730000000000001E-2</v>
      </c>
      <c r="U1601" s="109">
        <v>2.7220000000000001E-2</v>
      </c>
      <c r="V1601" s="109">
        <v>0.34974</v>
      </c>
      <c r="W1601" s="109">
        <v>0</v>
      </c>
      <c r="X1601" s="109">
        <v>0</v>
      </c>
      <c r="Y1601" s="109">
        <v>2.571E-2</v>
      </c>
      <c r="Z1601" s="109">
        <v>4.0509999999999997E-2</v>
      </c>
      <c r="AA1601" s="109">
        <v>0.11713999999999999</v>
      </c>
      <c r="AB1601" s="109">
        <v>0.1368</v>
      </c>
      <c r="AC1601" s="109">
        <v>0.78469999999999995</v>
      </c>
      <c r="AD1601" s="109">
        <v>3.3689999999999998E-2</v>
      </c>
      <c r="AE1601" s="109">
        <v>0.34109</v>
      </c>
      <c r="AF1601" s="109">
        <v>0.42553000000000002</v>
      </c>
      <c r="AG1601" s="109">
        <v>0</v>
      </c>
    </row>
    <row r="1602" spans="2:33" ht="15">
      <c r="B1602" s="109"/>
      <c r="C1602" s="109"/>
      <c r="D1602" s="109">
        <v>2015</v>
      </c>
      <c r="E1602" s="109">
        <v>0.15717</v>
      </c>
      <c r="F1602" s="109">
        <v>2.069E-2</v>
      </c>
      <c r="G1602" s="109">
        <v>0.23218</v>
      </c>
      <c r="H1602" s="109">
        <v>1.0460000000000001E-2</v>
      </c>
      <c r="I1602" s="109">
        <v>0</v>
      </c>
      <c r="J1602" s="109">
        <v>0.17061999999999999</v>
      </c>
      <c r="K1602" s="109">
        <v>4.3200000000000002E-2</v>
      </c>
      <c r="L1602" s="109">
        <v>0</v>
      </c>
      <c r="M1602" s="109">
        <v>0.56810000000000005</v>
      </c>
      <c r="N1602" s="109">
        <v>0.46142</v>
      </c>
      <c r="O1602" s="109">
        <v>9.9500000000000005E-3</v>
      </c>
      <c r="P1602" s="109">
        <v>0.12356</v>
      </c>
      <c r="Q1602" s="109">
        <v>2.8340000000000001E-2</v>
      </c>
      <c r="R1602" s="109">
        <v>0.52541000000000004</v>
      </c>
      <c r="S1602" s="109">
        <v>0.11111</v>
      </c>
      <c r="T1602" s="109">
        <v>0</v>
      </c>
      <c r="U1602" s="109">
        <v>2.349E-2</v>
      </c>
      <c r="V1602" s="109">
        <v>7.0730000000000001E-2</v>
      </c>
      <c r="W1602" s="109">
        <v>0</v>
      </c>
      <c r="X1602" s="109">
        <v>0.21532000000000001</v>
      </c>
      <c r="Y1602" s="109">
        <v>1.2829999999999999E-2</v>
      </c>
      <c r="Z1602" s="109">
        <v>0</v>
      </c>
      <c r="AA1602" s="109">
        <v>0.18225</v>
      </c>
      <c r="AB1602" s="109">
        <v>2.614E-2</v>
      </c>
      <c r="AC1602" s="109">
        <v>0.21662999999999999</v>
      </c>
      <c r="AD1602" s="109">
        <v>3.3669999999999999E-2</v>
      </c>
      <c r="AE1602" s="109">
        <v>0.55696000000000001</v>
      </c>
      <c r="AF1602" s="109">
        <v>0.23832</v>
      </c>
      <c r="AG1602" s="109">
        <v>0</v>
      </c>
    </row>
    <row r="1603" spans="2:33" ht="15">
      <c r="B1603" s="109"/>
      <c r="C1603" s="109"/>
      <c r="D1603" s="109">
        <v>2016</v>
      </c>
      <c r="E1603" s="109">
        <v>0.14349999999999999</v>
      </c>
      <c r="F1603" s="109">
        <v>8.2379999999999995E-2</v>
      </c>
      <c r="G1603" s="109">
        <v>0.17002999999999999</v>
      </c>
      <c r="H1603" s="109">
        <v>5.13E-3</v>
      </c>
      <c r="I1603" s="109">
        <v>0</v>
      </c>
      <c r="J1603" s="109">
        <v>0.10493</v>
      </c>
      <c r="K1603" s="109">
        <v>3.3750000000000002E-2</v>
      </c>
      <c r="L1603" s="109">
        <v>0.12741</v>
      </c>
      <c r="M1603" s="109">
        <v>0.74660000000000004</v>
      </c>
      <c r="N1603" s="109">
        <v>0</v>
      </c>
      <c r="O1603" s="109">
        <v>1.5100000000000001E-2</v>
      </c>
      <c r="P1603" s="109">
        <v>4.2729999999999997E-2</v>
      </c>
      <c r="Q1603" s="109">
        <v>2.9780000000000001E-2</v>
      </c>
      <c r="R1603" s="109">
        <v>0.24032999999999999</v>
      </c>
      <c r="S1603" s="109">
        <v>0.10416</v>
      </c>
      <c r="T1603" s="109">
        <v>0</v>
      </c>
      <c r="U1603" s="109">
        <v>1.6060000000000001E-2</v>
      </c>
      <c r="V1603" s="109">
        <v>0.20744000000000001</v>
      </c>
      <c r="W1603" s="109">
        <v>0.11483</v>
      </c>
      <c r="X1603" s="109">
        <v>0</v>
      </c>
      <c r="Y1603" s="109">
        <v>6.3400000000000001E-3</v>
      </c>
      <c r="Z1603" s="109">
        <v>0</v>
      </c>
      <c r="AA1603" s="109">
        <v>0.16644999999999999</v>
      </c>
      <c r="AB1603" s="109">
        <v>0</v>
      </c>
      <c r="AC1603" s="109">
        <v>0.24576000000000001</v>
      </c>
      <c r="AD1603" s="109">
        <v>1.3100000000000001E-2</v>
      </c>
      <c r="AE1603" s="109">
        <v>0.18794</v>
      </c>
      <c r="AF1603" s="109">
        <v>0.19686999999999999</v>
      </c>
      <c r="AG1603" s="109">
        <v>5.3E-3</v>
      </c>
    </row>
    <row r="1604" spans="2:33" ht="15">
      <c r="B1604" s="109"/>
      <c r="C1604" s="109"/>
      <c r="D1604" s="109">
        <v>2017</v>
      </c>
      <c r="E1604" s="109">
        <v>0.12202</v>
      </c>
      <c r="F1604" s="109">
        <v>3.0009999999999998E-2</v>
      </c>
      <c r="G1604" s="109">
        <v>0.29431000000000002</v>
      </c>
      <c r="H1604" s="109"/>
      <c r="I1604" s="109">
        <v>0</v>
      </c>
      <c r="J1604" s="109">
        <v>0.16561000000000001</v>
      </c>
      <c r="K1604" s="109">
        <v>3.1669999999999997E-2</v>
      </c>
      <c r="L1604" s="109">
        <v>0</v>
      </c>
      <c r="M1604" s="109">
        <v>0.61443000000000003</v>
      </c>
      <c r="N1604" s="109">
        <v>9.1719999999999996E-2</v>
      </c>
      <c r="O1604" s="109">
        <v>5.0099999999999997E-3</v>
      </c>
      <c r="P1604" s="109">
        <v>0.10395</v>
      </c>
      <c r="Q1604" s="109">
        <v>3.2919999999999998E-2</v>
      </c>
      <c r="R1604" s="109">
        <v>0.23147999999999999</v>
      </c>
      <c r="S1604" s="109">
        <v>0.12039999999999999</v>
      </c>
      <c r="T1604" s="109">
        <v>0</v>
      </c>
      <c r="U1604" s="109">
        <v>1.0670000000000001E-2</v>
      </c>
      <c r="V1604" s="109">
        <v>6.5159999999999996E-2</v>
      </c>
      <c r="W1604" s="109">
        <v>0</v>
      </c>
      <c r="X1604" s="109">
        <v>0.12767000000000001</v>
      </c>
      <c r="Y1604" s="109">
        <v>1.2579999999999999E-2</v>
      </c>
      <c r="Z1604" s="109">
        <v>0</v>
      </c>
      <c r="AA1604" s="109">
        <v>0.11903</v>
      </c>
      <c r="AB1604" s="109">
        <v>0</v>
      </c>
      <c r="AC1604" s="109">
        <v>0.21298</v>
      </c>
      <c r="AD1604" s="109">
        <v>3.7409999999999999E-2</v>
      </c>
      <c r="AE1604" s="109">
        <v>9.0899999999999995E-2</v>
      </c>
      <c r="AF1604" s="109">
        <v>0.25176999999999999</v>
      </c>
      <c r="AG1604" s="109">
        <v>1.7600000000000001E-3</v>
      </c>
    </row>
    <row r="1605" spans="2:33" ht="15">
      <c r="B1605" s="109"/>
      <c r="C1605" s="109"/>
      <c r="D1605" s="109">
        <v>2018</v>
      </c>
      <c r="E1605" s="109">
        <v>0.17</v>
      </c>
      <c r="F1605" s="109">
        <v>2.954E-2</v>
      </c>
      <c r="G1605" s="109">
        <v>0.20165</v>
      </c>
      <c r="H1605" s="109">
        <v>0</v>
      </c>
      <c r="I1605" s="109">
        <v>0</v>
      </c>
      <c r="J1605" s="109">
        <v>0.17224999999999999</v>
      </c>
      <c r="K1605" s="109">
        <v>3.5950000000000003E-2</v>
      </c>
      <c r="L1605" s="109">
        <v>1.6840000000000001E-2</v>
      </c>
      <c r="M1605" s="109">
        <v>1.25</v>
      </c>
      <c r="N1605" s="109">
        <v>0.54500000000000004</v>
      </c>
      <c r="O1605" s="109">
        <v>3.5009999999999999E-2</v>
      </c>
      <c r="P1605" s="109">
        <v>7.936E-2</v>
      </c>
      <c r="Q1605" s="109">
        <v>2.0310000000000002E-2</v>
      </c>
      <c r="R1605" s="109">
        <v>0.2049</v>
      </c>
      <c r="S1605" s="109">
        <v>0.12941</v>
      </c>
      <c r="T1605" s="109">
        <v>5.3789999999999998E-2</v>
      </c>
      <c r="U1605" s="109">
        <v>5.4289999999999998E-2</v>
      </c>
      <c r="V1605" s="109">
        <v>6.4960000000000004E-2</v>
      </c>
      <c r="W1605" s="109">
        <v>0</v>
      </c>
      <c r="X1605" s="109">
        <v>0.23691999999999999</v>
      </c>
      <c r="Y1605" s="109">
        <v>1.8429999999999998E-2</v>
      </c>
      <c r="Z1605" s="109">
        <v>1.925E-2</v>
      </c>
      <c r="AA1605" s="109">
        <v>0.12803</v>
      </c>
      <c r="AB1605" s="109">
        <v>5.4980000000000001E-2</v>
      </c>
      <c r="AC1605" s="109">
        <v>0.42985000000000001</v>
      </c>
      <c r="AD1605" s="109">
        <v>2.4979999999999999E-2</v>
      </c>
      <c r="AE1605" s="109">
        <v>0.45033000000000001</v>
      </c>
      <c r="AF1605" s="109">
        <v>0.24618999999999999</v>
      </c>
      <c r="AG1605" s="109">
        <v>1.75E-3</v>
      </c>
    </row>
    <row r="1606" spans="2:33" ht="15">
      <c r="B1606" s="109"/>
      <c r="C1606" s="109"/>
      <c r="D1606" s="109">
        <v>2019</v>
      </c>
      <c r="E1606" s="109">
        <v>0.14976999999999999</v>
      </c>
      <c r="F1606" s="109">
        <v>5.953E-2</v>
      </c>
      <c r="G1606" s="109">
        <v>0.26419999999999999</v>
      </c>
      <c r="H1606" s="109">
        <v>0</v>
      </c>
      <c r="I1606" s="109">
        <v>0</v>
      </c>
      <c r="J1606" s="109">
        <v>0.16572000000000001</v>
      </c>
      <c r="K1606" s="109">
        <v>2.7570000000000001E-2</v>
      </c>
      <c r="L1606" s="109">
        <v>1.6820000000000002E-2</v>
      </c>
      <c r="M1606" s="109">
        <v>0.27281</v>
      </c>
      <c r="N1606" s="109">
        <v>0.18068000000000001</v>
      </c>
      <c r="O1606" s="109">
        <v>1.4959999999999999E-2</v>
      </c>
      <c r="P1606" s="109">
        <v>7.7660000000000007E-2</v>
      </c>
      <c r="Q1606" s="109">
        <v>3.7859999999999998E-2</v>
      </c>
      <c r="R1606" s="109">
        <v>0.2747</v>
      </c>
      <c r="S1606" s="109">
        <v>0.11854000000000001</v>
      </c>
      <c r="T1606" s="109">
        <v>0</v>
      </c>
      <c r="U1606" s="109">
        <v>2.5799999999999998E-3</v>
      </c>
      <c r="V1606" s="109"/>
      <c r="W1606" s="109">
        <v>0</v>
      </c>
      <c r="X1606" s="109">
        <v>0.13044</v>
      </c>
      <c r="Y1606" s="109">
        <v>1.8239999999999999E-2</v>
      </c>
      <c r="Z1606" s="109">
        <v>0</v>
      </c>
      <c r="AA1606" s="109">
        <v>8.6629999999999999E-2</v>
      </c>
      <c r="AB1606" s="109">
        <v>0.16403999999999999</v>
      </c>
      <c r="AC1606" s="109">
        <v>0.59275999999999995</v>
      </c>
      <c r="AD1606" s="109">
        <v>1.2290000000000001E-2</v>
      </c>
      <c r="AE1606" s="109">
        <v>0.69610000000000005</v>
      </c>
      <c r="AF1606" s="109">
        <v>0.28122999999999998</v>
      </c>
      <c r="AG1606" s="109">
        <v>0</v>
      </c>
    </row>
    <row r="1607" spans="2:33" ht="15">
      <c r="B1607" s="109"/>
      <c r="C1607" s="109"/>
      <c r="D1607" s="109">
        <v>2020</v>
      </c>
      <c r="E1607" s="109"/>
      <c r="F1607" s="109"/>
      <c r="G1607" s="109"/>
      <c r="H1607" s="109"/>
      <c r="I1607" s="109"/>
      <c r="J1607" s="109"/>
      <c r="K1607" s="109"/>
      <c r="L1607" s="109"/>
      <c r="M1607" s="109"/>
      <c r="N1607" s="109"/>
      <c r="O1607" s="109"/>
      <c r="P1607" s="109"/>
      <c r="Q1607" s="109"/>
      <c r="R1607" s="109"/>
      <c r="S1607" s="109"/>
      <c r="T1607" s="109"/>
      <c r="U1607" s="109"/>
      <c r="V1607" s="109"/>
      <c r="W1607" s="109"/>
      <c r="X1607" s="109"/>
      <c r="Y1607" s="109"/>
      <c r="Z1607" s="109"/>
      <c r="AA1607" s="109"/>
      <c r="AB1607" s="109"/>
      <c r="AC1607" s="109"/>
      <c r="AD1607" s="109"/>
      <c r="AE1607" s="109"/>
      <c r="AF1607" s="109"/>
      <c r="AG1607" s="109"/>
    </row>
    <row r="1608" spans="2:33" ht="15">
      <c r="B1608" s="110" t="s">
        <v>757</v>
      </c>
      <c r="C1608" s="110" t="s">
        <v>758</v>
      </c>
      <c r="D1608" s="110">
        <v>2006</v>
      </c>
      <c r="E1608" s="110">
        <v>0.24968000000000001</v>
      </c>
      <c r="F1608" s="110"/>
      <c r="G1608" s="110">
        <v>1.4408399999999999</v>
      </c>
      <c r="H1608" s="110"/>
      <c r="I1608" s="110"/>
      <c r="J1608" s="110">
        <v>0.22641</v>
      </c>
      <c r="K1608" s="110">
        <v>3.848E-2</v>
      </c>
      <c r="L1608" s="110">
        <v>7.4490000000000001E-2</v>
      </c>
      <c r="M1608" s="110"/>
      <c r="N1608" s="110">
        <v>0.73409000000000002</v>
      </c>
      <c r="O1608" s="110">
        <v>0.10804999999999999</v>
      </c>
      <c r="P1608" s="110">
        <v>0.11787</v>
      </c>
      <c r="Q1608" s="110">
        <v>7.6770000000000005E-2</v>
      </c>
      <c r="R1608" s="110"/>
      <c r="S1608" s="110">
        <v>0.36520999999999998</v>
      </c>
      <c r="T1608" s="110">
        <v>0</v>
      </c>
      <c r="U1608" s="110">
        <v>0.10079</v>
      </c>
      <c r="V1608" s="110">
        <v>1.2294700000000001</v>
      </c>
      <c r="W1608" s="110"/>
      <c r="X1608" s="110">
        <v>1.51851</v>
      </c>
      <c r="Y1608" s="110">
        <v>3.007E-2</v>
      </c>
      <c r="Z1608" s="110">
        <v>2.1100000000000001E-2</v>
      </c>
      <c r="AA1608" s="110">
        <v>0.33822999999999998</v>
      </c>
      <c r="AB1608" s="110">
        <v>0.56030999999999997</v>
      </c>
      <c r="AC1608" s="110">
        <v>1.89673</v>
      </c>
      <c r="AD1608" s="110">
        <v>5.2909999999999999E-2</v>
      </c>
      <c r="AE1608" s="110">
        <v>0.68493000000000004</v>
      </c>
      <c r="AF1608" s="110">
        <v>0.39232</v>
      </c>
      <c r="AG1608" s="110">
        <v>3.5459999999999998E-2</v>
      </c>
    </row>
    <row r="1609" spans="2:33" ht="15">
      <c r="B1609" s="110"/>
      <c r="C1609" s="110"/>
      <c r="D1609" s="110">
        <v>2007</v>
      </c>
      <c r="E1609" s="110">
        <v>9.6769999999999995E-2</v>
      </c>
      <c r="F1609" s="110">
        <v>0.19306999999999999</v>
      </c>
      <c r="G1609" s="110">
        <v>0.58284000000000002</v>
      </c>
      <c r="H1609" s="110"/>
      <c r="I1609" s="110">
        <v>0</v>
      </c>
      <c r="J1609" s="110">
        <v>0.37935000000000002</v>
      </c>
      <c r="K1609" s="110">
        <v>7.9140000000000002E-2</v>
      </c>
      <c r="L1609" s="110">
        <v>6.3530000000000003E-2</v>
      </c>
      <c r="M1609" s="110">
        <v>0.79437999999999998</v>
      </c>
      <c r="N1609" s="110">
        <v>0.45213999999999999</v>
      </c>
      <c r="O1609" s="110">
        <v>0.10777</v>
      </c>
      <c r="P1609" s="110">
        <v>1.9009999999999999E-2</v>
      </c>
      <c r="Q1609" s="110">
        <v>5.287E-2</v>
      </c>
      <c r="R1609" s="110"/>
      <c r="S1609" s="110">
        <v>0.45613999999999999</v>
      </c>
      <c r="T1609" s="110">
        <v>5.9409999999999998E-2</v>
      </c>
      <c r="U1609" s="110">
        <v>9.1889999999999999E-2</v>
      </c>
      <c r="V1609" s="110">
        <v>0.40021000000000001</v>
      </c>
      <c r="W1609" s="110"/>
      <c r="X1609" s="110">
        <v>0.69974999999999998</v>
      </c>
      <c r="Y1609" s="110">
        <v>1.4279999999999999E-2</v>
      </c>
      <c r="Z1609" s="110">
        <v>0</v>
      </c>
      <c r="AA1609" s="110">
        <v>0.42595</v>
      </c>
      <c r="AB1609" s="110">
        <v>0.56123999999999996</v>
      </c>
      <c r="AC1609" s="110">
        <v>1.1842600000000001</v>
      </c>
      <c r="AD1609" s="110">
        <v>4.4659999999999998E-2</v>
      </c>
      <c r="AE1609" s="110">
        <v>0.46972000000000003</v>
      </c>
      <c r="AF1609" s="110">
        <v>0.39212999999999998</v>
      </c>
      <c r="AG1609" s="110">
        <v>3.4529999999999998E-2</v>
      </c>
    </row>
    <row r="1610" spans="2:33" ht="15">
      <c r="B1610" s="110"/>
      <c r="C1610" s="110"/>
      <c r="D1610" s="110">
        <v>2008</v>
      </c>
      <c r="E1610" s="110">
        <v>9.4689999999999996E-2</v>
      </c>
      <c r="F1610" s="110">
        <v>0.16145999999999999</v>
      </c>
      <c r="G1610" s="110">
        <v>0.59870999999999996</v>
      </c>
      <c r="H1610" s="110"/>
      <c r="I1610" s="110">
        <v>0.18049999999999999</v>
      </c>
      <c r="J1610" s="110">
        <v>0.37722</v>
      </c>
      <c r="K1610" s="110">
        <v>8.2409999999999997E-2</v>
      </c>
      <c r="L1610" s="110">
        <v>6.0970000000000003E-2</v>
      </c>
      <c r="M1610" s="110">
        <v>0.70116000000000001</v>
      </c>
      <c r="N1610" s="110">
        <v>0.42525000000000002</v>
      </c>
      <c r="O1610" s="110">
        <v>8.3000000000000004E-2</v>
      </c>
      <c r="P1610" s="110">
        <v>3.755E-2</v>
      </c>
      <c r="Q1610" s="110">
        <v>3.3270000000000001E-2</v>
      </c>
      <c r="R1610" s="110"/>
      <c r="S1610" s="110">
        <v>0.36697000000000002</v>
      </c>
      <c r="T1610" s="110">
        <v>5.0200000000000002E-2</v>
      </c>
      <c r="U1610" s="110">
        <v>8.1769999999999995E-2</v>
      </c>
      <c r="V1610" s="110">
        <v>0.56899999999999995</v>
      </c>
      <c r="W1610" s="110"/>
      <c r="X1610" s="110">
        <v>1.22919</v>
      </c>
      <c r="Y1610" s="110">
        <v>0</v>
      </c>
      <c r="Z1610" s="110">
        <v>2.1340000000000001E-2</v>
      </c>
      <c r="AA1610" s="110">
        <v>0.46800000000000003</v>
      </c>
      <c r="AB1610" s="110">
        <v>0.55076000000000003</v>
      </c>
      <c r="AC1610" s="110">
        <v>1.5497399999999999</v>
      </c>
      <c r="AD1610" s="110">
        <v>2.894E-2</v>
      </c>
      <c r="AE1610" s="110">
        <v>0.49756</v>
      </c>
      <c r="AF1610" s="110">
        <v>0.40542</v>
      </c>
      <c r="AG1610" s="110">
        <v>2.7310000000000001E-2</v>
      </c>
    </row>
    <row r="1611" spans="2:33" ht="15">
      <c r="B1611" s="110"/>
      <c r="C1611" s="110"/>
      <c r="D1611" s="110">
        <v>2009</v>
      </c>
      <c r="E1611" s="110">
        <v>0.10505</v>
      </c>
      <c r="F1611" s="110">
        <v>5.4420000000000003E-2</v>
      </c>
      <c r="G1611" s="110">
        <v>0.53985000000000005</v>
      </c>
      <c r="H1611" s="110">
        <v>0.11398999999999999</v>
      </c>
      <c r="I1611" s="110">
        <v>0.17693</v>
      </c>
      <c r="J1611" s="110">
        <v>0.35542000000000001</v>
      </c>
      <c r="K1611" s="110">
        <v>7.8770000000000007E-2</v>
      </c>
      <c r="L1611" s="110">
        <v>6.0859999999999997E-2</v>
      </c>
      <c r="M1611" s="110">
        <v>0.87975999999999999</v>
      </c>
      <c r="N1611" s="110">
        <v>0.20394000000000001</v>
      </c>
      <c r="O1611" s="110">
        <v>3.721E-2</v>
      </c>
      <c r="P1611" s="110">
        <v>0.13994000000000001</v>
      </c>
      <c r="Q1611" s="110">
        <v>5.9520000000000003E-2</v>
      </c>
      <c r="R1611" s="110"/>
      <c r="S1611" s="110">
        <v>0.68681999999999999</v>
      </c>
      <c r="T1611" s="110">
        <v>5.4989999999999997E-2</v>
      </c>
      <c r="U1611" s="110">
        <v>0.10269</v>
      </c>
      <c r="V1611" s="110">
        <v>0.64043000000000005</v>
      </c>
      <c r="W1611" s="110">
        <v>0</v>
      </c>
      <c r="X1611" s="110">
        <v>0.32040999999999997</v>
      </c>
      <c r="Y1611" s="110">
        <v>3.0300000000000001E-2</v>
      </c>
      <c r="Z1611" s="110">
        <v>6.9309999999999997E-2</v>
      </c>
      <c r="AA1611" s="110">
        <v>0.54639000000000004</v>
      </c>
      <c r="AB1611" s="110">
        <v>0.32035000000000002</v>
      </c>
      <c r="AC1611" s="110">
        <v>1.4463200000000001</v>
      </c>
      <c r="AD1611" s="110">
        <v>4.8910000000000002E-2</v>
      </c>
      <c r="AE1611" s="110">
        <v>0.16475999999999999</v>
      </c>
      <c r="AF1611" s="110">
        <v>0.46710000000000002</v>
      </c>
      <c r="AG1611" s="110">
        <v>1.934E-2</v>
      </c>
    </row>
    <row r="1612" spans="2:33" ht="15">
      <c r="B1612" s="110"/>
      <c r="C1612" s="110"/>
      <c r="D1612" s="110">
        <v>2010</v>
      </c>
      <c r="E1612" s="110">
        <v>8.9679999999999996E-2</v>
      </c>
      <c r="F1612" s="110">
        <v>6.1219999999999997E-2</v>
      </c>
      <c r="G1612" s="110">
        <v>0.39167999999999997</v>
      </c>
      <c r="H1612" s="110">
        <v>0.10092</v>
      </c>
      <c r="I1612" s="110"/>
      <c r="J1612" s="110">
        <v>0.3246</v>
      </c>
      <c r="K1612" s="110">
        <v>6.5890000000000004E-2</v>
      </c>
      <c r="L1612" s="110">
        <v>1.5699999999999999E-2</v>
      </c>
      <c r="M1612" s="110">
        <v>0.44772000000000001</v>
      </c>
      <c r="N1612" s="110">
        <v>0.23580000000000001</v>
      </c>
      <c r="O1612" s="110">
        <v>0.10712000000000001</v>
      </c>
      <c r="P1612" s="110">
        <v>9.8030000000000006E-2</v>
      </c>
      <c r="Q1612" s="110">
        <v>5.1569999999999998E-2</v>
      </c>
      <c r="R1612" s="110">
        <v>0.45643</v>
      </c>
      <c r="S1612" s="110">
        <v>0.45852999999999999</v>
      </c>
      <c r="T1612" s="110">
        <v>0</v>
      </c>
      <c r="U1612" s="110">
        <v>7.4079999999999993E-2</v>
      </c>
      <c r="V1612" s="110">
        <v>0.91976000000000002</v>
      </c>
      <c r="W1612" s="110">
        <v>0</v>
      </c>
      <c r="X1612" s="110">
        <v>0.60145999999999999</v>
      </c>
      <c r="Y1612" s="110">
        <v>4.1029999999999997E-2</v>
      </c>
      <c r="Z1612" s="110">
        <v>0</v>
      </c>
      <c r="AA1612" s="110">
        <v>0.52039999999999997</v>
      </c>
      <c r="AB1612" s="110">
        <v>0.32500000000000001</v>
      </c>
      <c r="AC1612" s="110">
        <v>0.99443000000000004</v>
      </c>
      <c r="AD1612" s="110">
        <v>6.368E-2</v>
      </c>
      <c r="AE1612" s="110">
        <v>5.3069999999999999E-2</v>
      </c>
      <c r="AF1612" s="110">
        <v>0.50483999999999996</v>
      </c>
      <c r="AG1612" s="110">
        <v>2.6919999999999999E-2</v>
      </c>
    </row>
    <row r="1613" spans="2:33" ht="15">
      <c r="B1613" s="110"/>
      <c r="C1613" s="110"/>
      <c r="D1613" s="110">
        <v>2011</v>
      </c>
      <c r="E1613" s="110">
        <v>9.8549999999999999E-2</v>
      </c>
      <c r="F1613" s="110">
        <v>0.12926000000000001</v>
      </c>
      <c r="G1613" s="110">
        <v>1.0563</v>
      </c>
      <c r="H1613" s="110">
        <v>0.11093</v>
      </c>
      <c r="I1613" s="110">
        <v>0</v>
      </c>
      <c r="J1613" s="110">
        <v>0.26151000000000002</v>
      </c>
      <c r="K1613" s="110">
        <v>7.4050000000000005E-2</v>
      </c>
      <c r="L1613" s="110">
        <v>9.2380000000000004E-2</v>
      </c>
      <c r="M1613" s="110">
        <v>0.28571000000000002</v>
      </c>
      <c r="N1613" s="110">
        <v>0.63826000000000005</v>
      </c>
      <c r="O1613" s="110">
        <v>3.6580000000000001E-2</v>
      </c>
      <c r="P1613" s="110">
        <v>9.7900000000000001E-2</v>
      </c>
      <c r="Q1613" s="110">
        <v>4.5859999999999998E-2</v>
      </c>
      <c r="R1613" s="110">
        <v>0.3125</v>
      </c>
      <c r="S1613" s="110">
        <v>0.44457999999999998</v>
      </c>
      <c r="T1613" s="110">
        <v>5.5370000000000003E-2</v>
      </c>
      <c r="U1613" s="110">
        <v>9.7670000000000007E-2</v>
      </c>
      <c r="V1613" s="110">
        <v>0.58740999999999999</v>
      </c>
      <c r="W1613" s="110">
        <v>0.11285000000000001</v>
      </c>
      <c r="X1613" s="110">
        <v>0.81208000000000002</v>
      </c>
      <c r="Y1613" s="110">
        <v>2.0119999999999999E-2</v>
      </c>
      <c r="Z1613" s="110">
        <v>0</v>
      </c>
      <c r="AA1613" s="110">
        <v>0.51024999999999998</v>
      </c>
      <c r="AB1613" s="110">
        <v>0.18812000000000001</v>
      </c>
      <c r="AC1613" s="110">
        <v>0.84452000000000005</v>
      </c>
      <c r="AD1613" s="110">
        <v>7.8380000000000005E-2</v>
      </c>
      <c r="AE1613" s="110">
        <v>4.9180000000000001E-2</v>
      </c>
      <c r="AF1613" s="110">
        <v>0.52876999999999996</v>
      </c>
      <c r="AG1613" s="110">
        <v>1.5129999999999999E-2</v>
      </c>
    </row>
    <row r="1614" spans="2:33" ht="15">
      <c r="B1614" s="110"/>
      <c r="C1614" s="110"/>
      <c r="D1614" s="110">
        <v>2012</v>
      </c>
      <c r="E1614" s="110">
        <v>0.16020999999999999</v>
      </c>
      <c r="F1614" s="110">
        <v>8.0600000000000005E-2</v>
      </c>
      <c r="G1614" s="110">
        <v>0.50361</v>
      </c>
      <c r="H1614" s="110">
        <v>4.9570000000000003E-2</v>
      </c>
      <c r="I1614" s="110">
        <v>0</v>
      </c>
      <c r="J1614" s="110">
        <v>0.18587000000000001</v>
      </c>
      <c r="K1614" s="110">
        <v>6.6460000000000005E-2</v>
      </c>
      <c r="L1614" s="110">
        <v>9.4869999999999996E-2</v>
      </c>
      <c r="M1614" s="110">
        <v>0.56760999999999995</v>
      </c>
      <c r="N1614" s="110">
        <v>0.17101</v>
      </c>
      <c r="O1614" s="110">
        <v>5.8279999999999998E-2</v>
      </c>
      <c r="P1614" s="110">
        <v>3.9300000000000002E-2</v>
      </c>
      <c r="Q1614" s="110">
        <v>3.32E-2</v>
      </c>
      <c r="R1614" s="110">
        <v>0.54381000000000002</v>
      </c>
      <c r="S1614" s="110">
        <v>0.55313999999999997</v>
      </c>
      <c r="T1614" s="110">
        <v>0</v>
      </c>
      <c r="U1614" s="110">
        <v>8.8459999999999997E-2</v>
      </c>
      <c r="V1614" s="110">
        <v>0.40912999999999999</v>
      </c>
      <c r="W1614" s="110">
        <v>0</v>
      </c>
      <c r="X1614" s="110">
        <v>0.26523000000000002</v>
      </c>
      <c r="Y1614" s="110">
        <v>6.0089999999999998E-2</v>
      </c>
      <c r="Z1614" s="110">
        <v>0</v>
      </c>
      <c r="AA1614" s="110">
        <v>0.37947999999999998</v>
      </c>
      <c r="AB1614" s="110">
        <v>0.24002999999999999</v>
      </c>
      <c r="AC1614" s="110">
        <v>0.61778999999999995</v>
      </c>
      <c r="AD1614" s="110">
        <v>4.9840000000000002E-2</v>
      </c>
      <c r="AE1614" s="110">
        <v>0</v>
      </c>
      <c r="AF1614" s="110">
        <v>0.41077999999999998</v>
      </c>
      <c r="AG1614" s="110">
        <v>2.8000000000000001E-2</v>
      </c>
    </row>
    <row r="1615" spans="2:33" ht="15">
      <c r="B1615" s="110"/>
      <c r="C1615" s="110"/>
      <c r="D1615" s="110">
        <v>2013</v>
      </c>
      <c r="E1615" s="110">
        <v>0.15925</v>
      </c>
      <c r="F1615" s="110">
        <v>5.1549999999999999E-2</v>
      </c>
      <c r="G1615" s="110">
        <v>0.31933</v>
      </c>
      <c r="H1615" s="110">
        <v>6.4740000000000006E-2</v>
      </c>
      <c r="I1615" s="110">
        <v>0</v>
      </c>
      <c r="J1615" s="110">
        <v>0.15537000000000001</v>
      </c>
      <c r="K1615" s="110">
        <v>5.91E-2</v>
      </c>
      <c r="L1615" s="110">
        <v>1.5599999999999999E-2</v>
      </c>
      <c r="M1615" s="110">
        <v>0.14760000000000001</v>
      </c>
      <c r="N1615" s="110">
        <v>0.17873</v>
      </c>
      <c r="O1615" s="110">
        <v>3.0210000000000001E-2</v>
      </c>
      <c r="P1615" s="110">
        <v>3.9629999999999999E-2</v>
      </c>
      <c r="Q1615" s="110">
        <v>3.2120000000000003E-2</v>
      </c>
      <c r="R1615" s="110">
        <v>0.31106</v>
      </c>
      <c r="S1615" s="110">
        <v>0.46121000000000001</v>
      </c>
      <c r="T1615" s="110">
        <v>5.4730000000000001E-2</v>
      </c>
      <c r="U1615" s="110">
        <v>7.2359999999999994E-2</v>
      </c>
      <c r="V1615" s="110">
        <v>0.42416999999999999</v>
      </c>
      <c r="W1615" s="110">
        <v>0</v>
      </c>
      <c r="X1615" s="110">
        <v>0.56894999999999996</v>
      </c>
      <c r="Y1615" s="110">
        <v>5.9589999999999997E-2</v>
      </c>
      <c r="Z1615" s="110">
        <v>4.122E-2</v>
      </c>
      <c r="AA1615" s="110">
        <v>0.29491000000000001</v>
      </c>
      <c r="AB1615" s="110">
        <v>0.24807000000000001</v>
      </c>
      <c r="AC1615" s="110">
        <v>0.65353000000000006</v>
      </c>
      <c r="AD1615" s="110">
        <v>4.8070000000000002E-2</v>
      </c>
      <c r="AE1615" s="110">
        <v>0</v>
      </c>
      <c r="AF1615" s="110">
        <v>0.53456000000000004</v>
      </c>
      <c r="AG1615" s="110">
        <v>1.678E-2</v>
      </c>
    </row>
    <row r="1616" spans="2:33" ht="15">
      <c r="B1616" s="110"/>
      <c r="C1616" s="110"/>
      <c r="D1616" s="110">
        <v>2014</v>
      </c>
      <c r="E1616" s="110">
        <v>0.11154</v>
      </c>
      <c r="F1616" s="110">
        <v>0.13452</v>
      </c>
      <c r="G1616" s="110">
        <v>0.72916000000000003</v>
      </c>
      <c r="H1616" s="110">
        <v>0.14263999999999999</v>
      </c>
      <c r="I1616" s="110">
        <v>0</v>
      </c>
      <c r="J1616" s="110">
        <v>0.1249</v>
      </c>
      <c r="K1616" s="110">
        <v>6.5180000000000002E-2</v>
      </c>
      <c r="L1616" s="110">
        <v>3.1600000000000003E-2</v>
      </c>
      <c r="M1616" s="110">
        <v>0.93457000000000001</v>
      </c>
      <c r="N1616" s="110">
        <v>0.43497000000000002</v>
      </c>
      <c r="O1616" s="110">
        <v>4.895E-2</v>
      </c>
      <c r="P1616" s="110">
        <v>0.10063999999999999</v>
      </c>
      <c r="Q1616" s="110">
        <v>6.123E-2</v>
      </c>
      <c r="R1616" s="110">
        <v>0.4299</v>
      </c>
      <c r="S1616" s="110">
        <v>0.61326999999999998</v>
      </c>
      <c r="T1616" s="110">
        <v>0</v>
      </c>
      <c r="U1616" s="110">
        <v>9.0740000000000001E-2</v>
      </c>
      <c r="V1616" s="110">
        <v>0.27978999999999998</v>
      </c>
      <c r="W1616" s="110">
        <v>0</v>
      </c>
      <c r="X1616" s="110">
        <v>0.36784</v>
      </c>
      <c r="Y1616" s="110">
        <v>0</v>
      </c>
      <c r="Z1616" s="110">
        <v>4.0509999999999997E-2</v>
      </c>
      <c r="AA1616" s="110">
        <v>0.31392999999999999</v>
      </c>
      <c r="AB1616" s="110">
        <v>0.43775999999999998</v>
      </c>
      <c r="AC1616" s="110">
        <v>0.61892000000000003</v>
      </c>
      <c r="AD1616" s="110">
        <v>2.6950000000000002E-2</v>
      </c>
      <c r="AE1616" s="110">
        <v>0</v>
      </c>
      <c r="AF1616" s="110">
        <v>0.55318999999999996</v>
      </c>
      <c r="AG1616" s="110">
        <v>1.6480000000000002E-2</v>
      </c>
    </row>
    <row r="1617" spans="2:33" ht="15">
      <c r="B1617" s="110"/>
      <c r="C1617" s="110"/>
      <c r="D1617" s="110">
        <v>2015</v>
      </c>
      <c r="E1617" s="110">
        <v>9.8229999999999998E-2</v>
      </c>
      <c r="F1617" s="110">
        <v>3.1029999999999999E-2</v>
      </c>
      <c r="G1617" s="110">
        <v>0.49752000000000002</v>
      </c>
      <c r="H1617" s="110">
        <v>7.3279999999999998E-2</v>
      </c>
      <c r="I1617" s="110">
        <v>0</v>
      </c>
      <c r="J1617" s="110">
        <v>0.13902</v>
      </c>
      <c r="K1617" s="110">
        <v>6.5280000000000005E-2</v>
      </c>
      <c r="L1617" s="110">
        <v>1.592E-2</v>
      </c>
      <c r="M1617" s="110">
        <v>0</v>
      </c>
      <c r="N1617" s="110">
        <v>0.36913000000000001</v>
      </c>
      <c r="O1617" s="110">
        <v>4.9790000000000001E-2</v>
      </c>
      <c r="P1617" s="110">
        <v>2.0590000000000001E-2</v>
      </c>
      <c r="Q1617" s="110">
        <v>5.2630000000000003E-2</v>
      </c>
      <c r="R1617" s="110">
        <v>0.42987999999999998</v>
      </c>
      <c r="S1617" s="110">
        <v>0.21296000000000001</v>
      </c>
      <c r="T1617" s="110">
        <v>0</v>
      </c>
      <c r="U1617" s="110">
        <v>8.516E-2</v>
      </c>
      <c r="V1617" s="110">
        <v>0.28292</v>
      </c>
      <c r="W1617" s="110">
        <v>0</v>
      </c>
      <c r="X1617" s="110">
        <v>0.69979000000000002</v>
      </c>
      <c r="Y1617" s="110">
        <v>1.2829999999999999E-2</v>
      </c>
      <c r="Z1617" s="110">
        <v>1.933E-2</v>
      </c>
      <c r="AA1617" s="110">
        <v>0.21781</v>
      </c>
      <c r="AB1617" s="110">
        <v>5.2290000000000003E-2</v>
      </c>
      <c r="AC1617" s="110">
        <v>0.56564999999999999</v>
      </c>
      <c r="AD1617" s="110">
        <v>4.7129999999999998E-2</v>
      </c>
      <c r="AE1617" s="110">
        <v>0</v>
      </c>
      <c r="AF1617" s="110">
        <v>0.43691999999999998</v>
      </c>
      <c r="AG1617" s="110">
        <v>1.7590000000000001E-2</v>
      </c>
    </row>
    <row r="1618" spans="2:33" ht="15">
      <c r="B1618" s="110"/>
      <c r="C1618" s="110"/>
      <c r="D1618" s="110">
        <v>2016</v>
      </c>
      <c r="E1618" s="110">
        <v>0.16306999999999999</v>
      </c>
      <c r="F1618" s="110">
        <v>1.0290000000000001E-2</v>
      </c>
      <c r="G1618" s="110">
        <v>0.47610000000000002</v>
      </c>
      <c r="H1618" s="110">
        <v>4.6210000000000001E-2</v>
      </c>
      <c r="I1618" s="110">
        <v>0</v>
      </c>
      <c r="J1618" s="110">
        <v>0.16666</v>
      </c>
      <c r="K1618" s="110">
        <v>7.3130000000000001E-2</v>
      </c>
      <c r="L1618" s="110">
        <v>7.9630000000000006E-2</v>
      </c>
      <c r="M1618" s="110">
        <v>0.14932000000000001</v>
      </c>
      <c r="N1618" s="110">
        <v>0.28788000000000002</v>
      </c>
      <c r="O1618" s="110">
        <v>3.0210000000000001E-2</v>
      </c>
      <c r="P1618" s="110">
        <v>0</v>
      </c>
      <c r="Q1618" s="110">
        <v>7.0209999999999995E-2</v>
      </c>
      <c r="R1618" s="110">
        <v>0.28839999999999999</v>
      </c>
      <c r="S1618" s="110">
        <v>0.30448999999999998</v>
      </c>
      <c r="T1618" s="110">
        <v>0</v>
      </c>
      <c r="U1618" s="110">
        <v>5.6230000000000002E-2</v>
      </c>
      <c r="V1618" s="110">
        <v>0.20744000000000001</v>
      </c>
      <c r="W1618" s="110">
        <v>0</v>
      </c>
      <c r="X1618" s="110">
        <v>0.18164</v>
      </c>
      <c r="Y1618" s="110">
        <v>4.4429999999999997E-2</v>
      </c>
      <c r="Z1618" s="110">
        <v>0</v>
      </c>
      <c r="AA1618" s="110">
        <v>0.21767</v>
      </c>
      <c r="AB1618" s="110">
        <v>0.13472999999999999</v>
      </c>
      <c r="AC1618" s="110">
        <v>0.91285000000000005</v>
      </c>
      <c r="AD1618" s="110">
        <v>5.2400000000000002E-2</v>
      </c>
      <c r="AE1618" s="110">
        <v>0</v>
      </c>
      <c r="AF1618" s="110">
        <v>0.43312</v>
      </c>
      <c r="AG1618" s="110">
        <v>1.2370000000000001E-2</v>
      </c>
    </row>
    <row r="1619" spans="2:33" ht="15">
      <c r="B1619" s="110"/>
      <c r="C1619" s="110"/>
      <c r="D1619" s="110">
        <v>2017</v>
      </c>
      <c r="E1619" s="110">
        <v>8.3489999999999995E-2</v>
      </c>
      <c r="F1619" s="110">
        <v>0.12006</v>
      </c>
      <c r="G1619" s="110">
        <v>0.62134</v>
      </c>
      <c r="H1619" s="110">
        <v>8.8760000000000006E-2</v>
      </c>
      <c r="I1619" s="110">
        <v>0</v>
      </c>
      <c r="J1619" s="110">
        <v>0.15378</v>
      </c>
      <c r="K1619" s="110">
        <v>8.1970000000000001E-2</v>
      </c>
      <c r="L1619" s="110">
        <v>4.8419999999999998E-2</v>
      </c>
      <c r="M1619" s="110">
        <v>0</v>
      </c>
      <c r="N1619" s="110">
        <v>0.18345</v>
      </c>
      <c r="O1619" s="110">
        <v>3.5099999999999999E-2</v>
      </c>
      <c r="P1619" s="110">
        <v>0.10395</v>
      </c>
      <c r="Q1619" s="110">
        <v>8.2299999999999998E-2</v>
      </c>
      <c r="R1619" s="110">
        <v>0.27777000000000002</v>
      </c>
      <c r="S1619" s="110">
        <v>0.20641000000000001</v>
      </c>
      <c r="T1619" s="110">
        <v>5.2990000000000002E-2</v>
      </c>
      <c r="U1619" s="110">
        <v>8.2750000000000004E-2</v>
      </c>
      <c r="V1619" s="110">
        <v>0.58647000000000005</v>
      </c>
      <c r="W1619" s="110">
        <v>0</v>
      </c>
      <c r="X1619" s="110">
        <v>0.38301000000000002</v>
      </c>
      <c r="Y1619" s="110">
        <v>1.8870000000000001E-2</v>
      </c>
      <c r="Z1619" s="110">
        <v>0</v>
      </c>
      <c r="AA1619" s="110">
        <v>0.18471000000000001</v>
      </c>
      <c r="AB1619" s="110">
        <v>0.1308</v>
      </c>
      <c r="AC1619" s="110">
        <v>0.62773000000000001</v>
      </c>
      <c r="AD1619" s="110">
        <v>2.494E-2</v>
      </c>
      <c r="AE1619" s="110">
        <v>4.5449999999999997E-2</v>
      </c>
      <c r="AF1619" s="110">
        <v>0.46479999999999999</v>
      </c>
      <c r="AG1619" s="110">
        <v>1.4109999999999999E-2</v>
      </c>
    </row>
    <row r="1620" spans="2:33" ht="15">
      <c r="B1620" s="110"/>
      <c r="C1620" s="110"/>
      <c r="D1620" s="110">
        <v>2018</v>
      </c>
      <c r="E1620" s="110">
        <v>5.4640000000000001E-2</v>
      </c>
      <c r="F1620" s="110">
        <v>7.8770000000000007E-2</v>
      </c>
      <c r="G1620" s="110">
        <v>0.67217000000000005</v>
      </c>
      <c r="H1620" s="110">
        <v>5.876E-2</v>
      </c>
      <c r="I1620" s="110">
        <v>0.12112000000000001</v>
      </c>
      <c r="J1620" s="110">
        <v>0.10335</v>
      </c>
      <c r="K1620" s="110">
        <v>6.2689999999999996E-2</v>
      </c>
      <c r="L1620" s="110">
        <v>5.0529999999999999E-2</v>
      </c>
      <c r="M1620" s="110">
        <v>0.41665999999999997</v>
      </c>
      <c r="N1620" s="110">
        <v>0.45417000000000002</v>
      </c>
      <c r="O1620" s="110">
        <v>0.02</v>
      </c>
      <c r="P1620" s="110">
        <v>3.968E-2</v>
      </c>
      <c r="Q1620" s="110">
        <v>6.9970000000000004E-2</v>
      </c>
      <c r="R1620" s="110">
        <v>4.0980000000000003E-2</v>
      </c>
      <c r="S1620" s="110">
        <v>0.27607999999999999</v>
      </c>
      <c r="T1620" s="110">
        <v>0</v>
      </c>
      <c r="U1620" s="110">
        <v>5.6869999999999997E-2</v>
      </c>
      <c r="V1620" s="110">
        <v>0.12992000000000001</v>
      </c>
      <c r="W1620" s="110">
        <v>0</v>
      </c>
      <c r="X1620" s="110">
        <v>0.23691999999999999</v>
      </c>
      <c r="Y1620" s="110">
        <v>1.2279999999999999E-2</v>
      </c>
      <c r="Z1620" s="110">
        <v>0</v>
      </c>
      <c r="AA1620" s="110">
        <v>0.19011</v>
      </c>
      <c r="AB1620" s="110">
        <v>0.16494</v>
      </c>
      <c r="AC1620" s="110">
        <v>0.62734999999999996</v>
      </c>
      <c r="AD1620" s="110">
        <v>0</v>
      </c>
      <c r="AE1620" s="110">
        <v>5.0029999999999998E-2</v>
      </c>
      <c r="AF1620" s="110">
        <v>0.43557000000000001</v>
      </c>
      <c r="AG1620" s="110">
        <v>1.406E-2</v>
      </c>
    </row>
    <row r="1621" spans="2:33" ht="15">
      <c r="B1621" s="110"/>
      <c r="C1621" s="110"/>
      <c r="D1621" s="110">
        <v>2019</v>
      </c>
      <c r="E1621" s="110">
        <v>6.2399999999999997E-2</v>
      </c>
      <c r="F1621" s="110">
        <v>5.953E-2</v>
      </c>
      <c r="G1621" s="110">
        <v>0.36326999999999998</v>
      </c>
      <c r="H1621" s="110">
        <v>6.3189999999999996E-2</v>
      </c>
      <c r="I1621" s="110">
        <v>0</v>
      </c>
      <c r="J1621" s="110">
        <v>0.10858</v>
      </c>
      <c r="K1621" s="110">
        <v>6.8010000000000001E-2</v>
      </c>
      <c r="L1621" s="110">
        <v>1.6820000000000002E-2</v>
      </c>
      <c r="M1621" s="110">
        <v>0.13639999999999999</v>
      </c>
      <c r="N1621" s="110">
        <v>0.54205000000000003</v>
      </c>
      <c r="O1621" s="110">
        <v>3.4909999999999997E-2</v>
      </c>
      <c r="P1621" s="110">
        <v>1.941E-2</v>
      </c>
      <c r="Q1621" s="110">
        <v>4.6769999999999999E-2</v>
      </c>
      <c r="R1621" s="110">
        <v>0.32047999999999999</v>
      </c>
      <c r="S1621" s="110">
        <v>0.21884999999999999</v>
      </c>
      <c r="T1621" s="110">
        <v>0</v>
      </c>
      <c r="U1621" s="110">
        <v>4.1300000000000003E-2</v>
      </c>
      <c r="V1621" s="110">
        <v>0.29575000000000001</v>
      </c>
      <c r="W1621" s="110">
        <v>0</v>
      </c>
      <c r="X1621" s="110">
        <v>0.26088</v>
      </c>
      <c r="Y1621" s="110">
        <v>1.8239999999999999E-2</v>
      </c>
      <c r="Z1621" s="309">
        <v>1.9693955924926641E-2</v>
      </c>
      <c r="AA1621" s="110">
        <v>0.10238</v>
      </c>
      <c r="AB1621" s="110">
        <v>0.30075000000000002</v>
      </c>
      <c r="AC1621" s="110">
        <v>0.16395000000000001</v>
      </c>
      <c r="AD1621" s="110">
        <v>3.6880000000000003E-2</v>
      </c>
      <c r="AE1621" s="110">
        <v>0</v>
      </c>
      <c r="AF1621" s="110">
        <v>0.39372000000000001</v>
      </c>
      <c r="AG1621" s="110">
        <v>6.77E-3</v>
      </c>
    </row>
    <row r="1622" spans="2:33" ht="15">
      <c r="B1622" s="110"/>
      <c r="C1622" s="110"/>
      <c r="D1622" s="110">
        <v>2020</v>
      </c>
      <c r="E1622" s="110"/>
      <c r="F1622" s="110"/>
      <c r="G1622" s="110"/>
      <c r="H1622" s="110"/>
      <c r="I1622" s="110"/>
      <c r="J1622" s="110"/>
      <c r="K1622" s="110"/>
      <c r="L1622" s="110"/>
      <c r="M1622" s="110"/>
      <c r="N1622" s="110"/>
      <c r="O1622" s="110"/>
      <c r="P1622" s="110"/>
      <c r="Q1622" s="110"/>
      <c r="R1622" s="110"/>
      <c r="S1622" s="110"/>
      <c r="T1622" s="110"/>
      <c r="U1622" s="110"/>
      <c r="V1622" s="110"/>
      <c r="W1622" s="110"/>
      <c r="X1622" s="110"/>
      <c r="Y1622" s="110"/>
      <c r="Z1622" s="110"/>
      <c r="AA1622" s="110"/>
      <c r="AB1622" s="110"/>
      <c r="AC1622" s="110"/>
      <c r="AD1622" s="110"/>
      <c r="AE1622" s="110"/>
      <c r="AF1622" s="110"/>
      <c r="AG1622" s="110"/>
    </row>
    <row r="1623" spans="2:33" ht="15">
      <c r="B1623" s="109" t="s">
        <v>759</v>
      </c>
      <c r="C1623" s="109" t="s">
        <v>760</v>
      </c>
      <c r="D1623" s="109">
        <v>2006</v>
      </c>
      <c r="E1623" s="109">
        <v>6.5700000000000003E-3</v>
      </c>
      <c r="F1623" s="109"/>
      <c r="G1623" s="109">
        <v>5.5410000000000001E-2</v>
      </c>
      <c r="H1623" s="109"/>
      <c r="I1623" s="109"/>
      <c r="J1623" s="109">
        <v>0</v>
      </c>
      <c r="K1623" s="109">
        <v>0</v>
      </c>
      <c r="L1623" s="109">
        <v>0</v>
      </c>
      <c r="M1623" s="109"/>
      <c r="N1623" s="109">
        <v>0</v>
      </c>
      <c r="O1623" s="109">
        <v>0</v>
      </c>
      <c r="P1623" s="109">
        <v>0</v>
      </c>
      <c r="Q1623" s="109">
        <v>1.9599999999999999E-3</v>
      </c>
      <c r="R1623" s="109"/>
      <c r="S1623" s="109">
        <v>0</v>
      </c>
      <c r="T1623" s="109">
        <v>0</v>
      </c>
      <c r="U1623" s="109">
        <v>7.9500000000000005E-3</v>
      </c>
      <c r="V1623" s="109">
        <v>0</v>
      </c>
      <c r="W1623" s="109"/>
      <c r="X1623" s="109">
        <v>0</v>
      </c>
      <c r="Y1623" s="109">
        <v>0</v>
      </c>
      <c r="Z1623" s="109">
        <v>0</v>
      </c>
      <c r="AA1623" s="109">
        <v>0</v>
      </c>
      <c r="AB1623" s="109">
        <v>0</v>
      </c>
      <c r="AC1623" s="109">
        <v>0</v>
      </c>
      <c r="AD1623" s="109">
        <v>0</v>
      </c>
      <c r="AE1623" s="109">
        <v>0</v>
      </c>
      <c r="AF1623" s="109">
        <v>0</v>
      </c>
      <c r="AG1623" s="109">
        <v>0</v>
      </c>
    </row>
    <row r="1624" spans="2:33" ht="15">
      <c r="B1624" s="109"/>
      <c r="C1624" s="109"/>
      <c r="D1624" s="109">
        <v>2007</v>
      </c>
      <c r="E1624" s="109">
        <v>0</v>
      </c>
      <c r="F1624" s="109">
        <v>0</v>
      </c>
      <c r="G1624" s="109">
        <v>0</v>
      </c>
      <c r="H1624" s="109"/>
      <c r="I1624" s="109">
        <v>0</v>
      </c>
      <c r="J1624" s="109">
        <v>0</v>
      </c>
      <c r="K1624" s="109">
        <v>0</v>
      </c>
      <c r="L1624" s="109">
        <v>0</v>
      </c>
      <c r="M1624" s="109">
        <v>0</v>
      </c>
      <c r="N1624" s="109">
        <v>0</v>
      </c>
      <c r="O1624" s="109">
        <v>0</v>
      </c>
      <c r="P1624" s="109">
        <v>0</v>
      </c>
      <c r="Q1624" s="109">
        <v>0</v>
      </c>
      <c r="R1624" s="109"/>
      <c r="S1624" s="109">
        <v>0</v>
      </c>
      <c r="T1624" s="109">
        <v>0</v>
      </c>
      <c r="U1624" s="109">
        <v>0</v>
      </c>
      <c r="V1624" s="109">
        <v>0</v>
      </c>
      <c r="W1624" s="109"/>
      <c r="X1624" s="109">
        <v>0</v>
      </c>
      <c r="Y1624" s="109">
        <v>0</v>
      </c>
      <c r="Z1624" s="109">
        <v>0</v>
      </c>
      <c r="AA1624" s="109">
        <v>0</v>
      </c>
      <c r="AB1624" s="109">
        <v>0</v>
      </c>
      <c r="AC1624" s="109">
        <v>0</v>
      </c>
      <c r="AD1624" s="109">
        <v>0</v>
      </c>
      <c r="AE1624" s="109">
        <v>0</v>
      </c>
      <c r="AF1624" s="109">
        <v>0</v>
      </c>
      <c r="AG1624" s="109">
        <v>0</v>
      </c>
    </row>
    <row r="1625" spans="2:33" ht="15">
      <c r="B1625" s="109"/>
      <c r="C1625" s="109"/>
      <c r="D1625" s="109">
        <v>2008</v>
      </c>
      <c r="E1625" s="109">
        <v>0</v>
      </c>
      <c r="F1625" s="109">
        <v>0</v>
      </c>
      <c r="G1625" s="109">
        <v>0.14255000000000001</v>
      </c>
      <c r="H1625" s="109"/>
      <c r="I1625" s="109">
        <v>0</v>
      </c>
      <c r="J1625" s="109">
        <v>0</v>
      </c>
      <c r="K1625" s="109">
        <v>0</v>
      </c>
      <c r="L1625" s="109">
        <v>0</v>
      </c>
      <c r="M1625" s="109">
        <v>0</v>
      </c>
      <c r="N1625" s="109">
        <v>0</v>
      </c>
      <c r="O1625" s="109">
        <v>0</v>
      </c>
      <c r="P1625" s="109">
        <v>0</v>
      </c>
      <c r="Q1625" s="109">
        <v>0</v>
      </c>
      <c r="R1625" s="109"/>
      <c r="S1625" s="109">
        <v>0</v>
      </c>
      <c r="T1625" s="109">
        <v>0</v>
      </c>
      <c r="U1625" s="109">
        <v>0</v>
      </c>
      <c r="V1625" s="109">
        <v>0</v>
      </c>
      <c r="W1625" s="109"/>
      <c r="X1625" s="109">
        <v>0</v>
      </c>
      <c r="Y1625" s="109">
        <v>0</v>
      </c>
      <c r="Z1625" s="109">
        <v>0</v>
      </c>
      <c r="AA1625" s="109">
        <v>0</v>
      </c>
      <c r="AB1625" s="109">
        <v>0</v>
      </c>
      <c r="AC1625" s="109">
        <v>0</v>
      </c>
      <c r="AD1625" s="109">
        <v>0</v>
      </c>
      <c r="AE1625" s="109">
        <v>0</v>
      </c>
      <c r="AF1625" s="109">
        <v>0</v>
      </c>
      <c r="AG1625" s="109">
        <v>0</v>
      </c>
    </row>
    <row r="1626" spans="2:33" ht="15">
      <c r="B1626" s="109"/>
      <c r="C1626" s="109"/>
      <c r="D1626" s="109">
        <v>2009</v>
      </c>
      <c r="E1626" s="109">
        <v>6.5599999999999999E-3</v>
      </c>
      <c r="F1626" s="109">
        <v>0</v>
      </c>
      <c r="G1626" s="109">
        <v>0</v>
      </c>
      <c r="H1626" s="109">
        <v>0</v>
      </c>
      <c r="I1626" s="109">
        <v>0</v>
      </c>
      <c r="J1626" s="109">
        <v>0</v>
      </c>
      <c r="K1626" s="109">
        <v>0</v>
      </c>
      <c r="L1626" s="109">
        <v>0</v>
      </c>
      <c r="M1626" s="109">
        <v>0</v>
      </c>
      <c r="N1626" s="109">
        <v>0</v>
      </c>
      <c r="O1626" s="109">
        <v>0</v>
      </c>
      <c r="P1626" s="109">
        <v>0</v>
      </c>
      <c r="Q1626" s="109">
        <v>0</v>
      </c>
      <c r="R1626" s="109"/>
      <c r="S1626" s="109">
        <v>0</v>
      </c>
      <c r="T1626" s="109">
        <v>0</v>
      </c>
      <c r="U1626" s="109">
        <v>0</v>
      </c>
      <c r="V1626" s="109">
        <v>0</v>
      </c>
      <c r="W1626" s="109">
        <v>0</v>
      </c>
      <c r="X1626" s="109">
        <v>0</v>
      </c>
      <c r="Y1626" s="109">
        <v>0</v>
      </c>
      <c r="Z1626" s="109">
        <v>0</v>
      </c>
      <c r="AA1626" s="109">
        <v>0</v>
      </c>
      <c r="AB1626" s="109">
        <v>0</v>
      </c>
      <c r="AC1626" s="109">
        <v>0</v>
      </c>
      <c r="AD1626" s="109">
        <v>0</v>
      </c>
      <c r="AE1626" s="109">
        <v>0</v>
      </c>
      <c r="AF1626" s="109">
        <v>0</v>
      </c>
      <c r="AG1626" s="109">
        <v>1.75E-3</v>
      </c>
    </row>
    <row r="1627" spans="2:33" ht="15">
      <c r="B1627" s="109"/>
      <c r="C1627" s="109"/>
      <c r="D1627" s="109">
        <v>2010</v>
      </c>
      <c r="E1627" s="109">
        <v>0</v>
      </c>
      <c r="F1627" s="109">
        <v>0</v>
      </c>
      <c r="G1627" s="109">
        <v>0</v>
      </c>
      <c r="H1627" s="109">
        <v>0</v>
      </c>
      <c r="I1627" s="109"/>
      <c r="J1627" s="109">
        <v>0</v>
      </c>
      <c r="K1627" s="109">
        <v>0</v>
      </c>
      <c r="L1627" s="109"/>
      <c r="M1627" s="109">
        <v>0</v>
      </c>
      <c r="N1627" s="109">
        <v>0</v>
      </c>
      <c r="O1627" s="109">
        <v>0</v>
      </c>
      <c r="P1627" s="109">
        <v>0</v>
      </c>
      <c r="Q1627" s="109">
        <v>0</v>
      </c>
      <c r="R1627" s="109">
        <v>0</v>
      </c>
      <c r="S1627" s="109">
        <v>0</v>
      </c>
      <c r="T1627" s="109">
        <v>0</v>
      </c>
      <c r="U1627" s="109">
        <v>0</v>
      </c>
      <c r="V1627" s="109">
        <v>0</v>
      </c>
      <c r="W1627" s="109">
        <v>0</v>
      </c>
      <c r="X1627" s="109">
        <v>0</v>
      </c>
      <c r="Y1627" s="109">
        <v>0</v>
      </c>
      <c r="Z1627" s="109">
        <v>0</v>
      </c>
      <c r="AA1627" s="109">
        <v>0</v>
      </c>
      <c r="AB1627" s="109">
        <v>0</v>
      </c>
      <c r="AC1627" s="109">
        <v>2.138E-2</v>
      </c>
      <c r="AD1627" s="109">
        <v>0</v>
      </c>
      <c r="AE1627" s="109">
        <v>0</v>
      </c>
      <c r="AF1627" s="109">
        <v>0</v>
      </c>
      <c r="AG1627" s="109">
        <v>0</v>
      </c>
    </row>
    <row r="1628" spans="2:33" ht="15">
      <c r="B1628" s="109"/>
      <c r="C1628" s="109"/>
      <c r="D1628" s="109">
        <v>2011</v>
      </c>
      <c r="E1628" s="109">
        <v>0</v>
      </c>
      <c r="F1628" s="109">
        <v>0</v>
      </c>
      <c r="G1628" s="109">
        <v>0</v>
      </c>
      <c r="H1628" s="109">
        <v>0</v>
      </c>
      <c r="I1628" s="109">
        <v>0</v>
      </c>
      <c r="J1628" s="109">
        <v>0</v>
      </c>
      <c r="K1628" s="109">
        <v>0</v>
      </c>
      <c r="L1628" s="109">
        <v>0</v>
      </c>
      <c r="M1628" s="109">
        <v>0</v>
      </c>
      <c r="N1628" s="109">
        <v>0</v>
      </c>
      <c r="O1628" s="109">
        <v>0</v>
      </c>
      <c r="P1628" s="109">
        <v>0</v>
      </c>
      <c r="Q1628" s="109">
        <v>0</v>
      </c>
      <c r="R1628" s="109">
        <v>0</v>
      </c>
      <c r="S1628" s="109">
        <v>0</v>
      </c>
      <c r="T1628" s="109">
        <v>0</v>
      </c>
      <c r="U1628" s="109">
        <v>0</v>
      </c>
      <c r="V1628" s="109">
        <v>0</v>
      </c>
      <c r="W1628" s="109">
        <v>0</v>
      </c>
      <c r="X1628" s="109">
        <v>0</v>
      </c>
      <c r="Y1628" s="109">
        <v>0</v>
      </c>
      <c r="Z1628" s="109">
        <v>0</v>
      </c>
      <c r="AA1628" s="109">
        <v>0</v>
      </c>
      <c r="AB1628" s="109">
        <v>0</v>
      </c>
      <c r="AC1628" s="109">
        <v>0</v>
      </c>
      <c r="AD1628" s="109">
        <v>0</v>
      </c>
      <c r="AE1628" s="109">
        <v>0</v>
      </c>
      <c r="AF1628" s="109">
        <v>0</v>
      </c>
      <c r="AG1628" s="109">
        <v>0</v>
      </c>
    </row>
    <row r="1629" spans="2:33" ht="15">
      <c r="B1629" s="109"/>
      <c r="C1629" s="109"/>
      <c r="D1629" s="109">
        <v>2012</v>
      </c>
      <c r="E1629" s="109">
        <v>0</v>
      </c>
      <c r="F1629" s="109">
        <v>0</v>
      </c>
      <c r="G1629" s="109">
        <v>0</v>
      </c>
      <c r="H1629" s="109">
        <v>0</v>
      </c>
      <c r="I1629" s="109">
        <v>0</v>
      </c>
      <c r="J1629" s="109">
        <v>0</v>
      </c>
      <c r="K1629" s="109">
        <v>0</v>
      </c>
      <c r="L1629" s="109">
        <v>0</v>
      </c>
      <c r="M1629" s="109">
        <v>0</v>
      </c>
      <c r="N1629" s="109">
        <v>0</v>
      </c>
      <c r="O1629" s="109">
        <v>0</v>
      </c>
      <c r="P1629" s="109">
        <v>0</v>
      </c>
      <c r="Q1629" s="109">
        <v>0</v>
      </c>
      <c r="R1629" s="109">
        <v>0</v>
      </c>
      <c r="S1629" s="109">
        <v>0</v>
      </c>
      <c r="T1629" s="109">
        <v>0</v>
      </c>
      <c r="U1629" s="109">
        <v>0</v>
      </c>
      <c r="V1629" s="109">
        <v>0</v>
      </c>
      <c r="W1629" s="109">
        <v>0</v>
      </c>
      <c r="X1629" s="109">
        <v>0</v>
      </c>
      <c r="Y1629" s="109">
        <v>0</v>
      </c>
      <c r="Z1629" s="109">
        <v>0</v>
      </c>
      <c r="AA1629" s="109">
        <v>0</v>
      </c>
      <c r="AB1629" s="109">
        <v>0</v>
      </c>
      <c r="AC1629" s="109">
        <v>0</v>
      </c>
      <c r="AD1629" s="109">
        <v>0</v>
      </c>
      <c r="AE1629" s="109">
        <v>0</v>
      </c>
      <c r="AF1629" s="109">
        <v>0</v>
      </c>
      <c r="AG1629" s="109">
        <v>0</v>
      </c>
    </row>
    <row r="1630" spans="2:33" ht="15">
      <c r="B1630" s="109"/>
      <c r="C1630" s="109"/>
      <c r="D1630" s="109">
        <v>2013</v>
      </c>
      <c r="E1630" s="109">
        <v>0</v>
      </c>
      <c r="F1630" s="109">
        <v>0</v>
      </c>
      <c r="G1630" s="109">
        <v>0</v>
      </c>
      <c r="H1630" s="109">
        <v>0</v>
      </c>
      <c r="I1630" s="109">
        <v>0</v>
      </c>
      <c r="J1630" s="109">
        <v>0</v>
      </c>
      <c r="K1630" s="109">
        <v>0</v>
      </c>
      <c r="L1630" s="109">
        <v>0</v>
      </c>
      <c r="M1630" s="109">
        <v>0</v>
      </c>
      <c r="N1630" s="109">
        <v>0</v>
      </c>
      <c r="O1630" s="109">
        <v>0</v>
      </c>
      <c r="P1630" s="109">
        <v>0</v>
      </c>
      <c r="Q1630" s="109">
        <v>0</v>
      </c>
      <c r="R1630" s="109">
        <v>0</v>
      </c>
      <c r="S1630" s="109">
        <v>0</v>
      </c>
      <c r="T1630" s="109">
        <v>0</v>
      </c>
      <c r="U1630" s="109">
        <v>0</v>
      </c>
      <c r="V1630" s="109">
        <v>0</v>
      </c>
      <c r="W1630" s="109">
        <v>0</v>
      </c>
      <c r="X1630" s="109">
        <v>0</v>
      </c>
      <c r="Y1630" s="109">
        <v>0</v>
      </c>
      <c r="Z1630" s="109">
        <v>0</v>
      </c>
      <c r="AA1630" s="109">
        <v>0</v>
      </c>
      <c r="AB1630" s="109">
        <v>0</v>
      </c>
      <c r="AC1630" s="109">
        <v>0</v>
      </c>
      <c r="AD1630" s="109">
        <v>0</v>
      </c>
      <c r="AE1630" s="109">
        <v>4.965E-2</v>
      </c>
      <c r="AF1630" s="109">
        <v>0</v>
      </c>
      <c r="AG1630" s="109">
        <v>0</v>
      </c>
    </row>
    <row r="1631" spans="2:33" ht="15">
      <c r="B1631" s="109"/>
      <c r="C1631" s="109"/>
      <c r="D1631" s="109">
        <v>2014</v>
      </c>
      <c r="E1631" s="109">
        <v>6.5599999999999999E-3</v>
      </c>
      <c r="F1631" s="109">
        <v>2.069E-2</v>
      </c>
      <c r="G1631" s="109">
        <v>0</v>
      </c>
      <c r="H1631" s="109">
        <v>0</v>
      </c>
      <c r="I1631" s="109">
        <v>0</v>
      </c>
      <c r="J1631" s="109"/>
      <c r="K1631" s="109">
        <v>0</v>
      </c>
      <c r="L1631" s="109"/>
      <c r="M1631" s="109">
        <v>0</v>
      </c>
      <c r="N1631" s="109">
        <v>0</v>
      </c>
      <c r="O1631" s="109">
        <v>0</v>
      </c>
      <c r="P1631" s="109">
        <v>0</v>
      </c>
      <c r="Q1631" s="109">
        <v>0</v>
      </c>
      <c r="R1631" s="109">
        <v>0</v>
      </c>
      <c r="S1631" s="109">
        <v>0</v>
      </c>
      <c r="T1631" s="109">
        <v>0</v>
      </c>
      <c r="U1631" s="109">
        <v>0</v>
      </c>
      <c r="V1631" s="109"/>
      <c r="W1631" s="109">
        <v>0</v>
      </c>
      <c r="X1631" s="109">
        <v>0</v>
      </c>
      <c r="Y1631" s="109">
        <v>0</v>
      </c>
      <c r="Z1631" s="109">
        <v>0</v>
      </c>
      <c r="AA1631" s="109">
        <v>0</v>
      </c>
      <c r="AB1631" s="109">
        <v>0</v>
      </c>
      <c r="AC1631" s="109">
        <v>1.1050000000000001E-2</v>
      </c>
      <c r="AD1631" s="109"/>
      <c r="AE1631" s="109">
        <v>0</v>
      </c>
      <c r="AF1631" s="109">
        <v>0</v>
      </c>
      <c r="AG1631" s="109">
        <v>0</v>
      </c>
    </row>
    <row r="1632" spans="2:33" ht="15">
      <c r="B1632" s="109"/>
      <c r="C1632" s="109"/>
      <c r="D1632" s="109">
        <v>2015</v>
      </c>
      <c r="E1632" s="109">
        <v>0</v>
      </c>
      <c r="F1632" s="109">
        <v>0</v>
      </c>
      <c r="G1632" s="109">
        <v>0</v>
      </c>
      <c r="H1632" s="109">
        <v>0</v>
      </c>
      <c r="I1632" s="109">
        <v>0</v>
      </c>
      <c r="J1632" s="109">
        <v>0</v>
      </c>
      <c r="K1632" s="109">
        <v>0</v>
      </c>
      <c r="L1632" s="109">
        <v>0</v>
      </c>
      <c r="M1632" s="109">
        <v>0</v>
      </c>
      <c r="N1632" s="109">
        <v>0</v>
      </c>
      <c r="O1632" s="109">
        <v>0</v>
      </c>
      <c r="P1632" s="109">
        <v>0</v>
      </c>
      <c r="Q1632" s="109">
        <v>0</v>
      </c>
      <c r="R1632" s="109">
        <v>0</v>
      </c>
      <c r="S1632" s="109">
        <v>0</v>
      </c>
      <c r="T1632" s="109">
        <v>0</v>
      </c>
      <c r="U1632" s="109">
        <v>0</v>
      </c>
      <c r="V1632" s="109">
        <v>0</v>
      </c>
      <c r="W1632" s="109">
        <v>0</v>
      </c>
      <c r="X1632" s="109">
        <v>0</v>
      </c>
      <c r="Y1632" s="109">
        <v>6.4099999999999999E-3</v>
      </c>
      <c r="Z1632" s="109">
        <v>0</v>
      </c>
      <c r="AA1632" s="109">
        <v>0</v>
      </c>
      <c r="AB1632" s="109">
        <v>2.614E-2</v>
      </c>
      <c r="AC1632" s="109">
        <v>0</v>
      </c>
      <c r="AD1632" s="109">
        <v>0</v>
      </c>
      <c r="AE1632" s="109">
        <v>0</v>
      </c>
      <c r="AF1632" s="109">
        <v>0</v>
      </c>
      <c r="AG1632" s="109">
        <v>0</v>
      </c>
    </row>
    <row r="1633" spans="2:33" ht="15">
      <c r="B1633" s="109"/>
      <c r="C1633" s="109"/>
      <c r="D1633" s="109">
        <v>2016</v>
      </c>
      <c r="E1633" s="109">
        <v>0</v>
      </c>
      <c r="F1633" s="109">
        <v>0</v>
      </c>
      <c r="G1633" s="109">
        <v>0</v>
      </c>
      <c r="H1633" s="109">
        <v>0</v>
      </c>
      <c r="I1633" s="109">
        <v>0</v>
      </c>
      <c r="J1633" s="109"/>
      <c r="K1633" s="109">
        <v>0</v>
      </c>
      <c r="L1633" s="109">
        <v>0</v>
      </c>
      <c r="M1633" s="109">
        <v>0</v>
      </c>
      <c r="N1633" s="109">
        <v>0</v>
      </c>
      <c r="O1633" s="109">
        <v>0</v>
      </c>
      <c r="P1633" s="109">
        <v>0</v>
      </c>
      <c r="Q1633" s="109">
        <v>0</v>
      </c>
      <c r="R1633" s="109">
        <v>0</v>
      </c>
      <c r="S1633" s="109">
        <v>0</v>
      </c>
      <c r="T1633" s="109">
        <v>0</v>
      </c>
      <c r="U1633" s="109">
        <v>0</v>
      </c>
      <c r="V1633" s="109">
        <v>0</v>
      </c>
      <c r="W1633" s="109">
        <v>0</v>
      </c>
      <c r="X1633" s="109">
        <v>0</v>
      </c>
      <c r="Y1633" s="109"/>
      <c r="Z1633" s="109">
        <v>0</v>
      </c>
      <c r="AA1633" s="109">
        <v>0</v>
      </c>
      <c r="AB1633" s="109">
        <v>0</v>
      </c>
      <c r="AC1633" s="109">
        <v>1.17E-2</v>
      </c>
      <c r="AD1633" s="109">
        <v>0</v>
      </c>
      <c r="AE1633" s="109">
        <v>0</v>
      </c>
      <c r="AF1633" s="109">
        <v>0</v>
      </c>
      <c r="AG1633" s="109">
        <v>1.7600000000000001E-3</v>
      </c>
    </row>
    <row r="1634" spans="2:33" ht="15">
      <c r="B1634" s="109"/>
      <c r="C1634" s="109"/>
      <c r="D1634" s="109">
        <v>2017</v>
      </c>
      <c r="E1634" s="109">
        <v>0</v>
      </c>
      <c r="F1634" s="109">
        <v>0</v>
      </c>
      <c r="G1634" s="109">
        <v>0</v>
      </c>
      <c r="H1634" s="109"/>
      <c r="I1634" s="109">
        <v>0</v>
      </c>
      <c r="J1634" s="109">
        <v>0</v>
      </c>
      <c r="K1634" s="109">
        <v>0</v>
      </c>
      <c r="L1634" s="109">
        <v>0</v>
      </c>
      <c r="M1634" s="109">
        <v>0</v>
      </c>
      <c r="N1634" s="109"/>
      <c r="O1634" s="109">
        <v>0</v>
      </c>
      <c r="P1634" s="109">
        <v>0</v>
      </c>
      <c r="Q1634" s="109"/>
      <c r="R1634" s="109">
        <v>0</v>
      </c>
      <c r="S1634" s="109">
        <v>0</v>
      </c>
      <c r="T1634" s="109">
        <v>0</v>
      </c>
      <c r="U1634" s="109">
        <v>0</v>
      </c>
      <c r="V1634" s="109">
        <v>0</v>
      </c>
      <c r="W1634" s="109">
        <v>0</v>
      </c>
      <c r="X1634" s="109">
        <v>0</v>
      </c>
      <c r="Y1634" s="109">
        <v>0</v>
      </c>
      <c r="Z1634" s="109">
        <v>0</v>
      </c>
      <c r="AA1634" s="109">
        <v>0</v>
      </c>
      <c r="AB1634" s="109">
        <v>0</v>
      </c>
      <c r="AC1634" s="109">
        <v>0</v>
      </c>
      <c r="AD1634" s="109">
        <v>0</v>
      </c>
      <c r="AE1634" s="109">
        <v>0</v>
      </c>
      <c r="AF1634" s="109">
        <v>0</v>
      </c>
      <c r="AG1634" s="109">
        <v>0</v>
      </c>
    </row>
    <row r="1635" spans="2:33" ht="15">
      <c r="B1635" s="109"/>
      <c r="C1635" s="109"/>
      <c r="D1635" s="109">
        <v>2018</v>
      </c>
      <c r="E1635" s="109">
        <v>0</v>
      </c>
      <c r="F1635" s="109">
        <v>1.9689999999999999E-2</v>
      </c>
      <c r="G1635" s="109">
        <v>0</v>
      </c>
      <c r="H1635" s="109">
        <v>0</v>
      </c>
      <c r="I1635" s="109">
        <v>0</v>
      </c>
      <c r="J1635" s="109">
        <v>0</v>
      </c>
      <c r="K1635" s="109">
        <v>9.2000000000000003E-4</v>
      </c>
      <c r="L1635" s="109">
        <v>0</v>
      </c>
      <c r="M1635" s="109">
        <v>0</v>
      </c>
      <c r="N1635" s="109">
        <v>0</v>
      </c>
      <c r="O1635" s="109">
        <v>0</v>
      </c>
      <c r="P1635" s="109">
        <v>0</v>
      </c>
      <c r="Q1635" s="109">
        <v>0</v>
      </c>
      <c r="R1635" s="109">
        <v>0</v>
      </c>
      <c r="S1635" s="109">
        <v>0</v>
      </c>
      <c r="T1635" s="109">
        <v>0</v>
      </c>
      <c r="U1635" s="109">
        <v>2.5799999999999998E-3</v>
      </c>
      <c r="V1635" s="109">
        <v>0</v>
      </c>
      <c r="W1635" s="109">
        <v>0</v>
      </c>
      <c r="X1635" s="109">
        <v>0</v>
      </c>
      <c r="Y1635" s="109">
        <v>0</v>
      </c>
      <c r="Z1635" s="109">
        <v>0</v>
      </c>
      <c r="AA1635" s="109">
        <v>0</v>
      </c>
      <c r="AB1635" s="109">
        <v>0</v>
      </c>
      <c r="AC1635" s="109">
        <v>0</v>
      </c>
      <c r="AD1635" s="109">
        <v>0</v>
      </c>
      <c r="AE1635" s="109">
        <v>0</v>
      </c>
      <c r="AF1635" s="109">
        <v>0</v>
      </c>
      <c r="AG1635" s="109">
        <v>0</v>
      </c>
    </row>
    <row r="1636" spans="2:33" ht="15">
      <c r="B1636" s="109"/>
      <c r="C1636" s="109"/>
      <c r="D1636" s="109">
        <v>2019</v>
      </c>
      <c r="E1636" s="109">
        <v>0</v>
      </c>
      <c r="F1636" s="109">
        <v>0</v>
      </c>
      <c r="G1636" s="109">
        <v>0</v>
      </c>
      <c r="H1636" s="109">
        <v>0</v>
      </c>
      <c r="I1636" s="109">
        <v>0</v>
      </c>
      <c r="J1636" s="109">
        <v>0</v>
      </c>
      <c r="K1636" s="109">
        <v>0</v>
      </c>
      <c r="L1636" s="109">
        <v>0</v>
      </c>
      <c r="M1636" s="109">
        <v>0</v>
      </c>
      <c r="N1636" s="109">
        <v>0</v>
      </c>
      <c r="O1636" s="109">
        <v>0</v>
      </c>
      <c r="P1636" s="109">
        <v>0</v>
      </c>
      <c r="Q1636" s="109">
        <v>0</v>
      </c>
      <c r="R1636" s="109">
        <v>0</v>
      </c>
      <c r="S1636" s="109">
        <v>0</v>
      </c>
      <c r="T1636" s="109">
        <v>0</v>
      </c>
      <c r="U1636" s="109">
        <v>0</v>
      </c>
      <c r="V1636" s="109"/>
      <c r="W1636" s="109">
        <v>0</v>
      </c>
      <c r="X1636" s="109">
        <v>0</v>
      </c>
      <c r="Y1636" s="109">
        <v>0</v>
      </c>
      <c r="Z1636" s="109">
        <v>0</v>
      </c>
      <c r="AA1636" s="109">
        <v>0</v>
      </c>
      <c r="AB1636" s="109">
        <v>0</v>
      </c>
      <c r="AC1636" s="109">
        <v>0</v>
      </c>
      <c r="AD1636" s="109">
        <v>0</v>
      </c>
      <c r="AE1636" s="109">
        <v>0</v>
      </c>
      <c r="AF1636" s="109">
        <v>0</v>
      </c>
      <c r="AG1636" s="109">
        <v>0</v>
      </c>
    </row>
    <row r="1637" spans="2:33" ht="15">
      <c r="B1637" s="109"/>
      <c r="C1637" s="109"/>
      <c r="D1637" s="109">
        <v>2020</v>
      </c>
      <c r="E1637" s="109"/>
      <c r="F1637" s="109"/>
      <c r="G1637" s="109"/>
      <c r="H1637" s="109"/>
      <c r="I1637" s="109"/>
      <c r="J1637" s="109"/>
      <c r="K1637" s="109"/>
      <c r="L1637" s="109"/>
      <c r="M1637" s="109"/>
      <c r="N1637" s="109"/>
      <c r="O1637" s="109"/>
      <c r="P1637" s="109"/>
      <c r="Q1637" s="109"/>
      <c r="R1637" s="109"/>
      <c r="S1637" s="109"/>
      <c r="T1637" s="109"/>
      <c r="U1637" s="109"/>
      <c r="V1637" s="109"/>
      <c r="W1637" s="109"/>
      <c r="X1637" s="109"/>
      <c r="Y1637" s="109"/>
      <c r="Z1637" s="109"/>
      <c r="AA1637" s="109"/>
      <c r="AB1637" s="109"/>
      <c r="AC1637" s="109"/>
      <c r="AD1637" s="109"/>
      <c r="AE1637" s="109"/>
      <c r="AF1637" s="109"/>
      <c r="AG1637" s="109"/>
    </row>
    <row r="1638" spans="2:33" ht="15">
      <c r="B1638" s="110" t="s">
        <v>761</v>
      </c>
      <c r="C1638" s="110" t="s">
        <v>762</v>
      </c>
      <c r="D1638" s="110">
        <v>2006</v>
      </c>
      <c r="E1638" s="110">
        <v>3.2849999999999997E-2</v>
      </c>
      <c r="F1638" s="110"/>
      <c r="G1638" s="110">
        <v>0</v>
      </c>
      <c r="H1638" s="110"/>
      <c r="I1638" s="110"/>
      <c r="J1638" s="110">
        <v>0</v>
      </c>
      <c r="K1638" s="110">
        <v>5.4260000000000003E-2</v>
      </c>
      <c r="L1638" s="110">
        <v>4.9660000000000003E-2</v>
      </c>
      <c r="M1638" s="110"/>
      <c r="N1638" s="110">
        <v>0</v>
      </c>
      <c r="O1638" s="110">
        <v>0</v>
      </c>
      <c r="P1638" s="110">
        <v>1.9640000000000001E-2</v>
      </c>
      <c r="Q1638" s="110">
        <v>8.6610000000000006E-2</v>
      </c>
      <c r="R1638" s="110"/>
      <c r="S1638" s="110">
        <v>8.4279999999999994E-2</v>
      </c>
      <c r="T1638" s="110">
        <v>5.4809999999999998E-2</v>
      </c>
      <c r="U1638" s="110">
        <v>5.3E-3</v>
      </c>
      <c r="V1638" s="110">
        <v>0</v>
      </c>
      <c r="W1638" s="110"/>
      <c r="X1638" s="110">
        <v>0</v>
      </c>
      <c r="Y1638" s="110">
        <v>1.503E-2</v>
      </c>
      <c r="Z1638" s="110">
        <v>0</v>
      </c>
      <c r="AA1638" s="110">
        <v>0.25255</v>
      </c>
      <c r="AB1638" s="110">
        <v>0</v>
      </c>
      <c r="AC1638" s="110">
        <v>0</v>
      </c>
      <c r="AD1638" s="110">
        <v>7.5500000000000003E-3</v>
      </c>
      <c r="AE1638" s="110">
        <v>0</v>
      </c>
      <c r="AF1638" s="110">
        <v>0</v>
      </c>
      <c r="AG1638" s="110">
        <v>3.7299999999999998E-3</v>
      </c>
    </row>
    <row r="1639" spans="2:33" ht="15">
      <c r="B1639" s="110"/>
      <c r="C1639" s="110"/>
      <c r="D1639" s="110">
        <v>2007</v>
      </c>
      <c r="E1639" s="110">
        <v>4.5159999999999999E-2</v>
      </c>
      <c r="F1639" s="110">
        <v>0.21238000000000001</v>
      </c>
      <c r="G1639" s="110">
        <v>0</v>
      </c>
      <c r="H1639" s="110"/>
      <c r="I1639" s="110">
        <v>0</v>
      </c>
      <c r="J1639" s="110">
        <v>0</v>
      </c>
      <c r="K1639" s="110">
        <v>2.8600000000000001E-3</v>
      </c>
      <c r="L1639" s="110">
        <v>1.2699999999999999E-2</v>
      </c>
      <c r="M1639" s="110">
        <v>0</v>
      </c>
      <c r="N1639" s="110">
        <v>0</v>
      </c>
      <c r="O1639" s="110">
        <v>0</v>
      </c>
      <c r="P1639" s="110">
        <v>0</v>
      </c>
      <c r="Q1639" s="110">
        <v>1.321E-2</v>
      </c>
      <c r="R1639" s="110"/>
      <c r="S1639" s="110">
        <v>8.77E-3</v>
      </c>
      <c r="T1639" s="110">
        <v>5.9409999999999998E-2</v>
      </c>
      <c r="U1639" s="110">
        <v>2.7000000000000001E-3</v>
      </c>
      <c r="V1639" s="110">
        <v>0</v>
      </c>
      <c r="W1639" s="110"/>
      <c r="X1639" s="110">
        <v>0</v>
      </c>
      <c r="Y1639" s="110">
        <v>0</v>
      </c>
      <c r="Z1639" s="110">
        <v>6.3299999999999995E-2</v>
      </c>
      <c r="AA1639" s="110">
        <v>0.26452999999999999</v>
      </c>
      <c r="AB1639" s="110">
        <v>2.4400000000000002E-2</v>
      </c>
      <c r="AC1639" s="110">
        <v>1.038E-2</v>
      </c>
      <c r="AD1639" s="110">
        <v>0</v>
      </c>
      <c r="AE1639" s="110">
        <v>0.26096000000000003</v>
      </c>
      <c r="AF1639" s="110">
        <v>0</v>
      </c>
      <c r="AG1639" s="110">
        <v>0</v>
      </c>
    </row>
    <row r="1640" spans="2:33" ht="15">
      <c r="B1640" s="110"/>
      <c r="C1640" s="110"/>
      <c r="D1640" s="110">
        <v>2008</v>
      </c>
      <c r="E1640" s="110">
        <v>9.4689999999999996E-2</v>
      </c>
      <c r="F1640" s="110">
        <v>0.26910000000000001</v>
      </c>
      <c r="G1640" s="110">
        <v>0</v>
      </c>
      <c r="H1640" s="110"/>
      <c r="I1640" s="110">
        <v>0</v>
      </c>
      <c r="J1640" s="110">
        <v>0</v>
      </c>
      <c r="K1640" s="110">
        <v>5.7499999999999999E-3</v>
      </c>
      <c r="L1640" s="110">
        <v>0</v>
      </c>
      <c r="M1640" s="110">
        <v>0</v>
      </c>
      <c r="N1640" s="110">
        <v>0</v>
      </c>
      <c r="O1640" s="110">
        <v>0</v>
      </c>
      <c r="P1640" s="110">
        <v>0</v>
      </c>
      <c r="Q1640" s="110">
        <v>9.2399999999999999E-3</v>
      </c>
      <c r="R1640" s="110"/>
      <c r="S1640" s="110">
        <v>0</v>
      </c>
      <c r="T1640" s="110">
        <v>0</v>
      </c>
      <c r="U1640" s="110">
        <v>0</v>
      </c>
      <c r="V1640" s="110">
        <v>0</v>
      </c>
      <c r="W1640" s="110"/>
      <c r="X1640" s="110">
        <v>0</v>
      </c>
      <c r="Y1640" s="110">
        <v>0</v>
      </c>
      <c r="Z1640" s="110">
        <v>0</v>
      </c>
      <c r="AA1640" s="110">
        <v>0.27633999999999997</v>
      </c>
      <c r="AB1640" s="110">
        <v>4.7890000000000002E-2</v>
      </c>
      <c r="AC1640" s="110">
        <v>6.2399999999999997E-2</v>
      </c>
      <c r="AD1640" s="110">
        <v>7.2300000000000003E-3</v>
      </c>
      <c r="AE1640" s="110">
        <v>0.19902</v>
      </c>
      <c r="AF1640" s="110">
        <v>0</v>
      </c>
      <c r="AG1640" s="110">
        <v>1.82E-3</v>
      </c>
    </row>
    <row r="1641" spans="2:33" ht="15">
      <c r="B1641" s="110"/>
      <c r="C1641" s="110"/>
      <c r="D1641" s="110">
        <v>2009</v>
      </c>
      <c r="E1641" s="110">
        <v>5.2519999999999997E-2</v>
      </c>
      <c r="F1641" s="110">
        <v>7.6189999999999994E-2</v>
      </c>
      <c r="G1641" s="110">
        <v>0</v>
      </c>
      <c r="H1641" s="110">
        <v>5.6899999999999997E-3</v>
      </c>
      <c r="I1641" s="110">
        <v>0</v>
      </c>
      <c r="J1641" s="110">
        <v>0</v>
      </c>
      <c r="K1641" s="110">
        <v>9.8999999999999999E-4</v>
      </c>
      <c r="L1641" s="110">
        <v>3.6510000000000001E-2</v>
      </c>
      <c r="M1641" s="110">
        <v>0</v>
      </c>
      <c r="N1641" s="110">
        <v>5.0979999999999998E-2</v>
      </c>
      <c r="O1641" s="110">
        <v>0</v>
      </c>
      <c r="P1641" s="110">
        <v>0</v>
      </c>
      <c r="Q1641" s="110">
        <v>1.1900000000000001E-2</v>
      </c>
      <c r="R1641" s="110"/>
      <c r="S1641" s="110">
        <v>0</v>
      </c>
      <c r="T1641" s="110">
        <v>0</v>
      </c>
      <c r="U1641" s="110">
        <v>1.141E-2</v>
      </c>
      <c r="V1641" s="110">
        <v>0</v>
      </c>
      <c r="W1641" s="110">
        <v>0</v>
      </c>
      <c r="X1641" s="110">
        <v>0</v>
      </c>
      <c r="Y1641" s="110">
        <v>0</v>
      </c>
      <c r="Z1641" s="110">
        <v>0</v>
      </c>
      <c r="AA1641" s="110">
        <v>3.8339999999999999E-2</v>
      </c>
      <c r="AB1641" s="110">
        <v>0</v>
      </c>
      <c r="AC1641" s="110">
        <v>6.7790000000000003E-2</v>
      </c>
      <c r="AD1641" s="110">
        <v>6.9800000000000001E-3</v>
      </c>
      <c r="AE1641" s="110">
        <v>0</v>
      </c>
      <c r="AF1641" s="110">
        <v>0</v>
      </c>
      <c r="AG1641" s="110">
        <v>1.75E-3</v>
      </c>
    </row>
    <row r="1642" spans="2:33" ht="15">
      <c r="B1642" s="110"/>
      <c r="C1642" s="110"/>
      <c r="D1642" s="110">
        <v>2010</v>
      </c>
      <c r="E1642" s="110">
        <v>4.4839999999999998E-2</v>
      </c>
      <c r="F1642" s="110">
        <v>0</v>
      </c>
      <c r="G1642" s="110">
        <v>0</v>
      </c>
      <c r="H1642" s="110">
        <v>1.1209999999999999E-2</v>
      </c>
      <c r="I1642" s="110"/>
      <c r="J1642" s="110">
        <v>0</v>
      </c>
      <c r="K1642" s="110">
        <v>5.8100000000000001E-3</v>
      </c>
      <c r="L1642" s="110"/>
      <c r="M1642" s="110">
        <v>0</v>
      </c>
      <c r="N1642" s="110">
        <v>0</v>
      </c>
      <c r="O1642" s="110">
        <v>0</v>
      </c>
      <c r="P1642" s="110">
        <v>0</v>
      </c>
      <c r="Q1642" s="110">
        <v>2.0600000000000002E-3</v>
      </c>
      <c r="R1642" s="110">
        <v>8.2979999999999998E-2</v>
      </c>
      <c r="S1642" s="110">
        <v>0</v>
      </c>
      <c r="T1642" s="110">
        <v>0</v>
      </c>
      <c r="U1642" s="110">
        <v>6.1700000000000001E-3</v>
      </c>
      <c r="V1642" s="110">
        <v>0</v>
      </c>
      <c r="W1642" s="110">
        <v>0</v>
      </c>
      <c r="X1642" s="110">
        <v>0</v>
      </c>
      <c r="Y1642" s="110">
        <v>2.052E-2</v>
      </c>
      <c r="Z1642" s="110">
        <v>0</v>
      </c>
      <c r="AA1642" s="110">
        <v>4.5599999999999998E-3</v>
      </c>
      <c r="AB1642" s="110">
        <v>0</v>
      </c>
      <c r="AC1642" s="110">
        <v>8.5540000000000005E-2</v>
      </c>
      <c r="AD1642" s="110">
        <v>7.0699999999999999E-3</v>
      </c>
      <c r="AE1642" s="110">
        <v>0</v>
      </c>
      <c r="AF1642" s="110">
        <v>0</v>
      </c>
      <c r="AG1642" s="110">
        <v>5.7600000000000004E-3</v>
      </c>
    </row>
    <row r="1643" spans="2:33" ht="15">
      <c r="B1643" s="110"/>
      <c r="C1643" s="110"/>
      <c r="D1643" s="110">
        <v>2011</v>
      </c>
      <c r="E1643" s="110">
        <v>3.2849999999999997E-2</v>
      </c>
      <c r="F1643" s="110">
        <v>0</v>
      </c>
      <c r="G1643" s="110">
        <v>0</v>
      </c>
      <c r="H1643" s="110">
        <v>5.5399999999999998E-3</v>
      </c>
      <c r="I1643" s="110">
        <v>0</v>
      </c>
      <c r="J1643" s="110">
        <v>6.2199999999999998E-3</v>
      </c>
      <c r="K1643" s="110">
        <v>8.5400000000000007E-3</v>
      </c>
      <c r="L1643" s="110">
        <v>1.5389999999999999E-2</v>
      </c>
      <c r="M1643" s="110">
        <v>0</v>
      </c>
      <c r="N1643" s="110">
        <v>0</v>
      </c>
      <c r="O1643" s="110">
        <v>0</v>
      </c>
      <c r="P1643" s="110">
        <v>0</v>
      </c>
      <c r="Q1643" s="110">
        <v>2.9899999999999999E-2</v>
      </c>
      <c r="R1643" s="110">
        <v>0.11718000000000001</v>
      </c>
      <c r="S1643" s="110">
        <v>3.6290000000000003E-2</v>
      </c>
      <c r="T1643" s="110">
        <v>0</v>
      </c>
      <c r="U1643" s="110">
        <v>0</v>
      </c>
      <c r="V1643" s="110">
        <v>0</v>
      </c>
      <c r="W1643" s="110">
        <v>0</v>
      </c>
      <c r="X1643" s="110">
        <v>0</v>
      </c>
      <c r="Y1643" s="110">
        <v>1.341E-2</v>
      </c>
      <c r="Z1643" s="110">
        <v>4.3619999999999999E-2</v>
      </c>
      <c r="AA1643" s="110">
        <v>8.7899999999999992E-3</v>
      </c>
      <c r="AB1643" s="110">
        <v>0</v>
      </c>
      <c r="AC1643" s="110">
        <v>4.7980000000000002E-2</v>
      </c>
      <c r="AD1643" s="110">
        <v>0</v>
      </c>
      <c r="AE1643" s="110">
        <v>0</v>
      </c>
      <c r="AF1643" s="110">
        <v>0</v>
      </c>
      <c r="AG1643" s="110">
        <v>0</v>
      </c>
    </row>
    <row r="1644" spans="2:33" ht="15">
      <c r="B1644" s="110"/>
      <c r="C1644" s="110"/>
      <c r="D1644" s="110">
        <v>2012</v>
      </c>
      <c r="E1644" s="110">
        <v>6.0080000000000001E-2</v>
      </c>
      <c r="F1644" s="110">
        <v>0</v>
      </c>
      <c r="G1644" s="110">
        <v>0</v>
      </c>
      <c r="H1644" s="110">
        <v>1.1010000000000001E-2</v>
      </c>
      <c r="I1644" s="110">
        <v>0.34739999999999999</v>
      </c>
      <c r="J1644" s="110">
        <v>0</v>
      </c>
      <c r="K1644" s="110">
        <v>3.8500000000000001E-3</v>
      </c>
      <c r="L1644" s="110">
        <v>1.5810000000000001E-2</v>
      </c>
      <c r="M1644" s="110">
        <v>0</v>
      </c>
      <c r="N1644" s="110">
        <v>0</v>
      </c>
      <c r="O1644" s="110">
        <v>0</v>
      </c>
      <c r="P1644" s="110">
        <v>0</v>
      </c>
      <c r="Q1644" s="110">
        <v>1.172E-2</v>
      </c>
      <c r="R1644" s="110">
        <v>7.7679999999999999E-2</v>
      </c>
      <c r="S1644" s="110">
        <v>0</v>
      </c>
      <c r="T1644" s="110">
        <v>0</v>
      </c>
      <c r="U1644" s="110">
        <v>3.15E-3</v>
      </c>
      <c r="V1644" s="110">
        <v>0</v>
      </c>
      <c r="W1644" s="110">
        <v>0</v>
      </c>
      <c r="X1644" s="110">
        <v>0</v>
      </c>
      <c r="Y1644" s="110">
        <v>5.3409999999999999E-2</v>
      </c>
      <c r="Z1644" s="110">
        <v>2.138E-2</v>
      </c>
      <c r="AA1644" s="110">
        <v>8.9200000000000008E-3</v>
      </c>
      <c r="AB1644" s="110">
        <v>0</v>
      </c>
      <c r="AC1644" s="110">
        <v>3.6880000000000003E-2</v>
      </c>
      <c r="AD1644" s="110">
        <v>0</v>
      </c>
      <c r="AE1644" s="110">
        <v>0</v>
      </c>
      <c r="AF1644" s="110">
        <v>0</v>
      </c>
      <c r="AG1644" s="110">
        <v>0</v>
      </c>
    </row>
    <row r="1645" spans="2:33" ht="15">
      <c r="B1645" s="110"/>
      <c r="C1645" s="110"/>
      <c r="D1645" s="110">
        <v>2013</v>
      </c>
      <c r="E1645" s="110">
        <v>1.3270000000000001E-2</v>
      </c>
      <c r="F1645" s="110">
        <v>0</v>
      </c>
      <c r="G1645" s="110">
        <v>0</v>
      </c>
      <c r="H1645" s="110">
        <v>5.3899999999999998E-3</v>
      </c>
      <c r="I1645" s="110">
        <v>0</v>
      </c>
      <c r="J1645" s="110">
        <v>0</v>
      </c>
      <c r="K1645" s="110">
        <v>4.8399999999999997E-3</v>
      </c>
      <c r="L1645" s="110">
        <v>4.6800000000000001E-2</v>
      </c>
      <c r="M1645" s="110">
        <v>0</v>
      </c>
      <c r="N1645" s="110">
        <v>0</v>
      </c>
      <c r="O1645" s="110">
        <v>0</v>
      </c>
      <c r="P1645" s="110">
        <v>0</v>
      </c>
      <c r="Q1645" s="110">
        <v>1.405E-2</v>
      </c>
      <c r="R1645" s="110">
        <v>0</v>
      </c>
      <c r="S1645" s="110">
        <v>0.13053000000000001</v>
      </c>
      <c r="T1645" s="110">
        <v>0</v>
      </c>
      <c r="U1645" s="110">
        <v>0</v>
      </c>
      <c r="V1645" s="110">
        <v>0</v>
      </c>
      <c r="W1645" s="110">
        <v>0</v>
      </c>
      <c r="X1645" s="110">
        <v>0</v>
      </c>
      <c r="Y1645" s="110">
        <v>0</v>
      </c>
      <c r="Z1645" s="110">
        <v>0</v>
      </c>
      <c r="AA1645" s="110">
        <v>0</v>
      </c>
      <c r="AB1645" s="110">
        <v>0</v>
      </c>
      <c r="AC1645" s="110">
        <v>0</v>
      </c>
      <c r="AD1645" s="110">
        <v>0</v>
      </c>
      <c r="AE1645" s="110">
        <v>0</v>
      </c>
      <c r="AF1645" s="110">
        <v>0</v>
      </c>
      <c r="AG1645" s="110">
        <v>0</v>
      </c>
    </row>
    <row r="1646" spans="2:33" ht="15">
      <c r="B1646" s="110"/>
      <c r="C1646" s="110"/>
      <c r="D1646" s="110">
        <v>2014</v>
      </c>
      <c r="E1646" s="110">
        <v>0</v>
      </c>
      <c r="F1646" s="110">
        <v>0</v>
      </c>
      <c r="G1646" s="110">
        <v>0</v>
      </c>
      <c r="H1646" s="110">
        <v>0</v>
      </c>
      <c r="I1646" s="110">
        <v>0</v>
      </c>
      <c r="J1646" s="110"/>
      <c r="K1646" s="110">
        <v>1.91E-3</v>
      </c>
      <c r="L1646" s="110">
        <v>1.5800000000000002E-2</v>
      </c>
      <c r="M1646" s="110">
        <v>0</v>
      </c>
      <c r="N1646" s="110">
        <v>0</v>
      </c>
      <c r="O1646" s="110">
        <v>0</v>
      </c>
      <c r="P1646" s="110">
        <v>2.0119999999999999E-2</v>
      </c>
      <c r="Q1646" s="110">
        <v>2.0410000000000001E-2</v>
      </c>
      <c r="R1646" s="110">
        <v>0</v>
      </c>
      <c r="S1646" s="110">
        <v>0.11869</v>
      </c>
      <c r="T1646" s="110">
        <v>0</v>
      </c>
      <c r="U1646" s="110">
        <v>3.0200000000000001E-3</v>
      </c>
      <c r="V1646" s="110"/>
      <c r="W1646" s="110">
        <v>0</v>
      </c>
      <c r="X1646" s="110">
        <v>0</v>
      </c>
      <c r="Y1646" s="110">
        <v>0</v>
      </c>
      <c r="Z1646" s="110">
        <v>0</v>
      </c>
      <c r="AA1646" s="110">
        <v>0</v>
      </c>
      <c r="AB1646" s="110">
        <v>0</v>
      </c>
      <c r="AC1646" s="110">
        <v>0</v>
      </c>
      <c r="AD1646" s="110"/>
      <c r="AE1646" s="110">
        <v>0</v>
      </c>
      <c r="AF1646" s="110">
        <v>0</v>
      </c>
      <c r="AG1646" s="110">
        <v>0</v>
      </c>
    </row>
    <row r="1647" spans="2:33" ht="15">
      <c r="B1647" s="110"/>
      <c r="C1647" s="110"/>
      <c r="D1647" s="110">
        <v>2015</v>
      </c>
      <c r="E1647" s="110">
        <v>1.3089999999999999E-2</v>
      </c>
      <c r="F1647" s="110">
        <v>0</v>
      </c>
      <c r="G1647" s="110">
        <v>0</v>
      </c>
      <c r="H1647" s="110">
        <v>1.5699999999999999E-2</v>
      </c>
      <c r="I1647" s="110">
        <v>0</v>
      </c>
      <c r="J1647" s="110">
        <v>6.3099999999999996E-3</v>
      </c>
      <c r="K1647" s="110">
        <v>2.8800000000000002E-3</v>
      </c>
      <c r="L1647" s="110">
        <v>3.1850000000000003E-2</v>
      </c>
      <c r="M1647" s="110">
        <v>0</v>
      </c>
      <c r="N1647" s="110">
        <v>0</v>
      </c>
      <c r="O1647" s="110">
        <v>0</v>
      </c>
      <c r="P1647" s="110">
        <v>0</v>
      </c>
      <c r="Q1647" s="110">
        <v>2.0200000000000001E-3</v>
      </c>
      <c r="R1647" s="110">
        <v>0</v>
      </c>
      <c r="S1647" s="110">
        <v>0</v>
      </c>
      <c r="T1647" s="110">
        <v>0</v>
      </c>
      <c r="U1647" s="110">
        <v>0</v>
      </c>
      <c r="V1647" s="110">
        <v>0</v>
      </c>
      <c r="W1647" s="110">
        <v>0</v>
      </c>
      <c r="X1647" s="110">
        <v>0</v>
      </c>
      <c r="Y1647" s="110">
        <v>6.4099999999999999E-3</v>
      </c>
      <c r="Z1647" s="110">
        <v>1.933E-2</v>
      </c>
      <c r="AA1647" s="110">
        <v>4.4400000000000004E-3</v>
      </c>
      <c r="AB1647" s="110">
        <v>0</v>
      </c>
      <c r="AC1647" s="110">
        <v>0</v>
      </c>
      <c r="AD1647" s="110">
        <v>0</v>
      </c>
      <c r="AE1647" s="110">
        <v>0</v>
      </c>
      <c r="AF1647" s="110">
        <v>0</v>
      </c>
      <c r="AG1647" s="110">
        <v>0</v>
      </c>
    </row>
    <row r="1648" spans="2:33" ht="15">
      <c r="B1648" s="110"/>
      <c r="C1648" s="110"/>
      <c r="D1648" s="110">
        <v>2016</v>
      </c>
      <c r="E1648" s="110">
        <v>0</v>
      </c>
      <c r="F1648" s="110">
        <v>0</v>
      </c>
      <c r="G1648" s="110">
        <v>0</v>
      </c>
      <c r="H1648" s="110">
        <v>0</v>
      </c>
      <c r="I1648" s="110">
        <v>0</v>
      </c>
      <c r="J1648" s="110">
        <v>1.8509999999999999E-2</v>
      </c>
      <c r="K1648" s="110">
        <v>2.81E-3</v>
      </c>
      <c r="L1648" s="110">
        <v>3.1850000000000003E-2</v>
      </c>
      <c r="M1648" s="110">
        <v>0</v>
      </c>
      <c r="N1648" s="110">
        <v>9.5960000000000004E-2</v>
      </c>
      <c r="O1648" s="110">
        <v>0</v>
      </c>
      <c r="P1648" s="110">
        <v>0</v>
      </c>
      <c r="Q1648" s="110">
        <v>4.2500000000000003E-3</v>
      </c>
      <c r="R1648" s="110">
        <v>9.6129999999999993E-2</v>
      </c>
      <c r="S1648" s="110">
        <v>8.0099999999999998E-3</v>
      </c>
      <c r="T1648" s="110">
        <v>0</v>
      </c>
      <c r="U1648" s="110">
        <v>0</v>
      </c>
      <c r="V1648" s="110">
        <v>0</v>
      </c>
      <c r="W1648" s="110">
        <v>0</v>
      </c>
      <c r="X1648" s="110">
        <v>0</v>
      </c>
      <c r="Y1648" s="110">
        <v>6.3400000000000001E-3</v>
      </c>
      <c r="Z1648" s="110">
        <v>0</v>
      </c>
      <c r="AA1648" s="110">
        <v>0</v>
      </c>
      <c r="AB1648" s="110">
        <v>0</v>
      </c>
      <c r="AC1648" s="110">
        <v>0</v>
      </c>
      <c r="AD1648" s="110">
        <v>6.5500000000000003E-3</v>
      </c>
      <c r="AE1648" s="110">
        <v>0</v>
      </c>
      <c r="AF1648" s="110">
        <v>0</v>
      </c>
      <c r="AG1648" s="110">
        <v>0</v>
      </c>
    </row>
    <row r="1649" spans="2:33" ht="15">
      <c r="B1649" s="110"/>
      <c r="C1649" s="110"/>
      <c r="D1649" s="110">
        <v>2017</v>
      </c>
      <c r="E1649" s="110">
        <v>0</v>
      </c>
      <c r="F1649" s="110">
        <v>0</v>
      </c>
      <c r="G1649" s="110">
        <v>0</v>
      </c>
      <c r="H1649" s="110"/>
      <c r="I1649" s="110">
        <v>0.24410999999999999</v>
      </c>
      <c r="J1649" s="110">
        <v>0</v>
      </c>
      <c r="K1649" s="110">
        <v>1.8600000000000001E-3</v>
      </c>
      <c r="L1649" s="110">
        <v>0</v>
      </c>
      <c r="M1649" s="110">
        <v>0</v>
      </c>
      <c r="N1649" s="110">
        <v>9.1719999999999996E-2</v>
      </c>
      <c r="O1649" s="110">
        <v>5.0099999999999997E-3</v>
      </c>
      <c r="P1649" s="110">
        <v>2.0789999999999999E-2</v>
      </c>
      <c r="Q1649" s="110">
        <v>4.1099999999999999E-3</v>
      </c>
      <c r="R1649" s="110">
        <v>0</v>
      </c>
      <c r="S1649" s="110">
        <v>1.72E-2</v>
      </c>
      <c r="T1649" s="110">
        <v>0</v>
      </c>
      <c r="U1649" s="110">
        <v>0</v>
      </c>
      <c r="V1649" s="110">
        <v>0</v>
      </c>
      <c r="W1649" s="110">
        <v>0</v>
      </c>
      <c r="X1649" s="110">
        <v>0</v>
      </c>
      <c r="Y1649" s="110">
        <v>6.2899999999999996E-3</v>
      </c>
      <c r="Z1649" s="110">
        <v>0</v>
      </c>
      <c r="AA1649" s="110">
        <v>0</v>
      </c>
      <c r="AB1649" s="110">
        <v>0</v>
      </c>
      <c r="AC1649" s="110">
        <v>0</v>
      </c>
      <c r="AD1649" s="110">
        <v>6.2300000000000003E-3</v>
      </c>
      <c r="AE1649" s="110">
        <v>0</v>
      </c>
      <c r="AF1649" s="110">
        <v>0</v>
      </c>
      <c r="AG1649" s="110">
        <v>0</v>
      </c>
    </row>
    <row r="1650" spans="2:33" ht="15">
      <c r="B1650" s="110"/>
      <c r="C1650" s="110"/>
      <c r="D1650" s="110">
        <v>2018</v>
      </c>
      <c r="E1650" s="110">
        <v>0</v>
      </c>
      <c r="F1650" s="110">
        <v>0</v>
      </c>
      <c r="G1650" s="110">
        <v>0</v>
      </c>
      <c r="H1650" s="110">
        <v>1.068E-2</v>
      </c>
      <c r="I1650" s="110">
        <v>0.12112000000000001</v>
      </c>
      <c r="J1650" s="110">
        <v>2.2960000000000001E-2</v>
      </c>
      <c r="K1650" s="110">
        <v>2.7599999999999999E-3</v>
      </c>
      <c r="L1650" s="110">
        <v>1.6840000000000001E-2</v>
      </c>
      <c r="M1650" s="110">
        <v>0</v>
      </c>
      <c r="N1650" s="110">
        <v>0</v>
      </c>
      <c r="O1650" s="110">
        <v>5.0000000000000001E-3</v>
      </c>
      <c r="P1650" s="110">
        <v>0</v>
      </c>
      <c r="Q1650" s="110">
        <v>0</v>
      </c>
      <c r="R1650" s="110">
        <v>0</v>
      </c>
      <c r="S1650" s="110">
        <v>8.6199999999999992E-3</v>
      </c>
      <c r="T1650" s="110">
        <v>0</v>
      </c>
      <c r="U1650" s="110">
        <v>1.034E-2</v>
      </c>
      <c r="V1650" s="110">
        <v>0</v>
      </c>
      <c r="W1650" s="110">
        <v>0</v>
      </c>
      <c r="X1650" s="110">
        <v>0</v>
      </c>
      <c r="Y1650" s="110">
        <v>6.1399999999999996E-3</v>
      </c>
      <c r="Z1650" s="110">
        <v>0</v>
      </c>
      <c r="AA1650" s="110">
        <v>0</v>
      </c>
      <c r="AB1650" s="110">
        <v>0</v>
      </c>
      <c r="AC1650" s="110">
        <v>0</v>
      </c>
      <c r="AD1650" s="110">
        <v>0</v>
      </c>
      <c r="AE1650" s="110">
        <v>0</v>
      </c>
      <c r="AF1650" s="110">
        <v>0</v>
      </c>
      <c r="AG1650" s="110">
        <v>0</v>
      </c>
    </row>
    <row r="1651" spans="2:33" ht="15">
      <c r="B1651" s="110"/>
      <c r="C1651" s="110"/>
      <c r="D1651" s="110">
        <v>2019</v>
      </c>
      <c r="E1651" s="110">
        <v>1.8720000000000001E-2</v>
      </c>
      <c r="F1651" s="110">
        <v>0</v>
      </c>
      <c r="G1651" s="110">
        <v>0</v>
      </c>
      <c r="H1651" s="110">
        <v>5.2599999999999999E-3</v>
      </c>
      <c r="I1651" s="110">
        <v>0.12659000000000001</v>
      </c>
      <c r="J1651" s="110">
        <v>0</v>
      </c>
      <c r="K1651" s="110">
        <v>1.83E-3</v>
      </c>
      <c r="L1651" s="110">
        <v>0</v>
      </c>
      <c r="M1651" s="110">
        <v>0</v>
      </c>
      <c r="N1651" s="110">
        <v>0</v>
      </c>
      <c r="O1651" s="110">
        <v>0</v>
      </c>
      <c r="P1651" s="110">
        <v>0</v>
      </c>
      <c r="Q1651" s="110">
        <v>2.2200000000000002E-3</v>
      </c>
      <c r="R1651" s="110">
        <v>0</v>
      </c>
      <c r="S1651" s="110">
        <v>7.2950000000000001E-2</v>
      </c>
      <c r="T1651" s="110">
        <v>0</v>
      </c>
      <c r="U1651" s="110">
        <v>5.1599999999999997E-3</v>
      </c>
      <c r="V1651" s="110"/>
      <c r="W1651" s="110">
        <v>0</v>
      </c>
      <c r="X1651" s="110">
        <v>0</v>
      </c>
      <c r="Y1651" s="110">
        <v>0</v>
      </c>
      <c r="Z1651" s="309">
        <v>1.9693955924926641E-2</v>
      </c>
      <c r="AA1651" s="110">
        <v>0</v>
      </c>
      <c r="AB1651" s="110">
        <v>0</v>
      </c>
      <c r="AC1651" s="110">
        <v>0</v>
      </c>
      <c r="AD1651" s="110">
        <v>0</v>
      </c>
      <c r="AE1651" s="110">
        <v>0</v>
      </c>
      <c r="AF1651" s="110">
        <v>0</v>
      </c>
      <c r="AG1651" s="110">
        <v>1.6900000000000001E-3</v>
      </c>
    </row>
    <row r="1652" spans="2:33" ht="15">
      <c r="B1652" s="110"/>
      <c r="C1652" s="110"/>
      <c r="D1652" s="110">
        <v>2020</v>
      </c>
      <c r="E1652" s="110"/>
      <c r="F1652" s="110"/>
      <c r="G1652" s="110"/>
      <c r="H1652" s="110"/>
      <c r="I1652" s="110"/>
      <c r="J1652" s="110"/>
      <c r="K1652" s="110"/>
      <c r="L1652" s="110"/>
      <c r="M1652" s="110"/>
      <c r="N1652" s="110"/>
      <c r="O1652" s="110"/>
      <c r="P1652" s="110"/>
      <c r="Q1652" s="110"/>
      <c r="R1652" s="110"/>
      <c r="S1652" s="110"/>
      <c r="T1652" s="110"/>
      <c r="U1652" s="110"/>
      <c r="V1652" s="110"/>
      <c r="W1652" s="110"/>
      <c r="X1652" s="110"/>
      <c r="Y1652" s="110"/>
      <c r="Z1652" s="110"/>
      <c r="AA1652" s="110"/>
      <c r="AB1652" s="110"/>
      <c r="AC1652" s="110"/>
      <c r="AD1652" s="110"/>
      <c r="AE1652" s="110"/>
      <c r="AF1652" s="110"/>
      <c r="AG1652" s="110"/>
    </row>
    <row r="1653" spans="2:33" ht="15">
      <c r="B1653" s="109" t="s">
        <v>150</v>
      </c>
      <c r="C1653" s="109" t="s">
        <v>518</v>
      </c>
      <c r="D1653" s="109">
        <v>2006</v>
      </c>
      <c r="E1653" s="109">
        <v>0</v>
      </c>
      <c r="F1653" s="109">
        <v>6</v>
      </c>
      <c r="G1653" s="109">
        <v>23</v>
      </c>
      <c r="H1653" s="109"/>
      <c r="I1653" s="109"/>
      <c r="J1653" s="109">
        <v>25</v>
      </c>
      <c r="K1653" s="109">
        <v>27</v>
      </c>
      <c r="L1653" s="109">
        <v>1</v>
      </c>
      <c r="M1653" s="109"/>
      <c r="N1653" s="109">
        <v>10</v>
      </c>
      <c r="O1653" s="109">
        <v>11</v>
      </c>
      <c r="P1653" s="109">
        <v>4</v>
      </c>
      <c r="Q1653" s="109">
        <v>60</v>
      </c>
      <c r="R1653" s="109"/>
      <c r="S1653" s="109">
        <v>22</v>
      </c>
      <c r="T1653" s="109">
        <v>0</v>
      </c>
      <c r="U1653" s="109">
        <v>16</v>
      </c>
      <c r="V1653" s="109">
        <v>14</v>
      </c>
      <c r="W1653" s="109"/>
      <c r="X1653" s="109">
        <v>25</v>
      </c>
      <c r="Y1653" s="109">
        <v>2</v>
      </c>
      <c r="Z1653" s="109">
        <v>0</v>
      </c>
      <c r="AA1653" s="109">
        <v>75</v>
      </c>
      <c r="AB1653" s="109">
        <v>12</v>
      </c>
      <c r="AC1653" s="109">
        <v>144</v>
      </c>
      <c r="AD1653" s="109">
        <v>4</v>
      </c>
      <c r="AE1653" s="109">
        <v>4</v>
      </c>
      <c r="AF1653" s="109">
        <v>13</v>
      </c>
      <c r="AG1653" s="109">
        <v>14</v>
      </c>
    </row>
    <row r="1654" spans="2:33" ht="15">
      <c r="B1654" s="109"/>
      <c r="C1654" s="109"/>
      <c r="D1654" s="109">
        <v>2007</v>
      </c>
      <c r="E1654" s="109">
        <v>5</v>
      </c>
      <c r="F1654" s="109">
        <v>4</v>
      </c>
      <c r="G1654" s="109">
        <v>17</v>
      </c>
      <c r="H1654" s="109"/>
      <c r="I1654" s="109">
        <v>0</v>
      </c>
      <c r="J1654" s="109">
        <v>42</v>
      </c>
      <c r="K1654" s="109">
        <v>34</v>
      </c>
      <c r="L1654" s="109">
        <v>4</v>
      </c>
      <c r="M1654" s="109">
        <v>0</v>
      </c>
      <c r="N1654" s="109">
        <v>7</v>
      </c>
      <c r="O1654" s="109">
        <v>9</v>
      </c>
      <c r="P1654" s="109">
        <v>1</v>
      </c>
      <c r="Q1654" s="109">
        <v>12</v>
      </c>
      <c r="R1654" s="109"/>
      <c r="S1654" s="109">
        <v>25</v>
      </c>
      <c r="T1654" s="109">
        <v>1</v>
      </c>
      <c r="U1654" s="109">
        <v>21</v>
      </c>
      <c r="V1654" s="109">
        <v>6</v>
      </c>
      <c r="W1654" s="109"/>
      <c r="X1654" s="109">
        <v>10</v>
      </c>
      <c r="Y1654" s="109">
        <v>0</v>
      </c>
      <c r="Z1654" s="109">
        <v>1</v>
      </c>
      <c r="AA1654" s="109">
        <v>93</v>
      </c>
      <c r="AB1654" s="109">
        <v>18</v>
      </c>
      <c r="AC1654" s="109">
        <v>106</v>
      </c>
      <c r="AD1654" s="109">
        <v>2</v>
      </c>
      <c r="AE1654" s="109">
        <v>8</v>
      </c>
      <c r="AF1654" s="109">
        <v>17</v>
      </c>
      <c r="AG1654" s="109">
        <v>7</v>
      </c>
    </row>
    <row r="1655" spans="2:33" ht="15">
      <c r="B1655" s="109"/>
      <c r="C1655" s="109"/>
      <c r="D1655" s="109">
        <v>2008</v>
      </c>
      <c r="E1655" s="109">
        <v>12</v>
      </c>
      <c r="F1655" s="109">
        <v>2</v>
      </c>
      <c r="G1655" s="109">
        <v>22</v>
      </c>
      <c r="H1655" s="109"/>
      <c r="I1655" s="109">
        <v>0</v>
      </c>
      <c r="J1655" s="109">
        <v>52</v>
      </c>
      <c r="K1655" s="109">
        <v>38</v>
      </c>
      <c r="L1655" s="109">
        <v>2</v>
      </c>
      <c r="M1655" s="109">
        <v>5</v>
      </c>
      <c r="N1655" s="109">
        <v>6</v>
      </c>
      <c r="O1655" s="109">
        <v>13</v>
      </c>
      <c r="P1655" s="109">
        <v>2</v>
      </c>
      <c r="Q1655" s="109">
        <v>6</v>
      </c>
      <c r="R1655" s="109"/>
      <c r="S1655" s="109">
        <v>15</v>
      </c>
      <c r="T1655" s="109">
        <v>0</v>
      </c>
      <c r="U1655" s="109">
        <v>21</v>
      </c>
      <c r="V1655" s="109">
        <v>8</v>
      </c>
      <c r="W1655" s="109"/>
      <c r="X1655" s="109">
        <v>15</v>
      </c>
      <c r="Y1655" s="109">
        <v>0</v>
      </c>
      <c r="Z1655" s="109">
        <v>0</v>
      </c>
      <c r="AA1655" s="109">
        <v>111</v>
      </c>
      <c r="AB1655" s="109">
        <v>20</v>
      </c>
      <c r="AC1655" s="109">
        <v>126</v>
      </c>
      <c r="AD1655" s="109">
        <v>1</v>
      </c>
      <c r="AE1655" s="109">
        <v>20</v>
      </c>
      <c r="AF1655" s="109">
        <v>15</v>
      </c>
      <c r="AG1655" s="109">
        <v>6</v>
      </c>
    </row>
    <row r="1656" spans="2:33" ht="15">
      <c r="B1656" s="109"/>
      <c r="C1656" s="109"/>
      <c r="D1656" s="109">
        <v>2009</v>
      </c>
      <c r="E1656" s="109">
        <v>9</v>
      </c>
      <c r="F1656" s="109">
        <v>1</v>
      </c>
      <c r="G1656" s="109">
        <v>11</v>
      </c>
      <c r="H1656" s="109">
        <v>0</v>
      </c>
      <c r="I1656" s="109">
        <v>0</v>
      </c>
      <c r="J1656" s="109">
        <v>48</v>
      </c>
      <c r="K1656" s="109">
        <v>39</v>
      </c>
      <c r="L1656" s="109">
        <v>4</v>
      </c>
      <c r="M1656" s="109">
        <v>6</v>
      </c>
      <c r="N1656" s="109">
        <v>3</v>
      </c>
      <c r="O1656" s="109">
        <v>5</v>
      </c>
      <c r="P1656" s="109">
        <v>7</v>
      </c>
      <c r="Q1656" s="109">
        <v>21</v>
      </c>
      <c r="R1656" s="109"/>
      <c r="S1656" s="109">
        <v>30</v>
      </c>
      <c r="T1656" s="109">
        <v>0</v>
      </c>
      <c r="U1656" s="109">
        <v>16</v>
      </c>
      <c r="V1656" s="109">
        <v>9</v>
      </c>
      <c r="W1656" s="109">
        <v>0</v>
      </c>
      <c r="X1656" s="109">
        <v>1</v>
      </c>
      <c r="Y1656" s="109">
        <v>0</v>
      </c>
      <c r="Z1656" s="109">
        <v>1</v>
      </c>
      <c r="AA1656" s="109">
        <v>88</v>
      </c>
      <c r="AB1656" s="109">
        <v>7</v>
      </c>
      <c r="AC1656" s="109">
        <v>115</v>
      </c>
      <c r="AD1656" s="109">
        <v>2</v>
      </c>
      <c r="AE1656" s="109">
        <v>3</v>
      </c>
      <c r="AF1656" s="109">
        <v>20</v>
      </c>
      <c r="AG1656" s="109">
        <v>7</v>
      </c>
    </row>
    <row r="1657" spans="2:33" ht="15">
      <c r="B1657" s="109"/>
      <c r="C1657" s="109"/>
      <c r="D1657" s="109">
        <v>2010</v>
      </c>
      <c r="E1657" s="109">
        <v>8</v>
      </c>
      <c r="F1657" s="109">
        <v>1</v>
      </c>
      <c r="G1657" s="109">
        <v>12</v>
      </c>
      <c r="H1657" s="109">
        <v>6</v>
      </c>
      <c r="I1657" s="109">
        <v>0</v>
      </c>
      <c r="J1657" s="109">
        <v>45</v>
      </c>
      <c r="K1657" s="109">
        <v>29</v>
      </c>
      <c r="L1657" s="109">
        <v>0</v>
      </c>
      <c r="M1657" s="109">
        <v>0</v>
      </c>
      <c r="N1657" s="109">
        <v>6</v>
      </c>
      <c r="O1657" s="109">
        <v>8</v>
      </c>
      <c r="P1657" s="109">
        <v>5</v>
      </c>
      <c r="Q1657" s="109">
        <v>11</v>
      </c>
      <c r="R1657" s="109">
        <v>5</v>
      </c>
      <c r="S1657" s="109">
        <v>18</v>
      </c>
      <c r="T1657" s="109">
        <v>0</v>
      </c>
      <c r="U1657" s="109">
        <v>17</v>
      </c>
      <c r="V1657" s="109">
        <v>13</v>
      </c>
      <c r="W1657" s="109">
        <v>0</v>
      </c>
      <c r="X1657" s="109">
        <v>7</v>
      </c>
      <c r="Y1657" s="109">
        <v>3</v>
      </c>
      <c r="Z1657" s="109">
        <v>0</v>
      </c>
      <c r="AA1657" s="109">
        <v>91</v>
      </c>
      <c r="AB1657" s="109">
        <v>8</v>
      </c>
      <c r="AC1657" s="109">
        <v>91</v>
      </c>
      <c r="AD1657" s="109">
        <v>5</v>
      </c>
      <c r="AE1657" s="109">
        <v>4</v>
      </c>
      <c r="AF1657" s="109">
        <v>17</v>
      </c>
      <c r="AG1657" s="109">
        <v>6</v>
      </c>
    </row>
    <row r="1658" spans="2:33" ht="15">
      <c r="B1658" s="109"/>
      <c r="C1658" s="109"/>
      <c r="D1658" s="109">
        <v>2011</v>
      </c>
      <c r="E1658" s="109">
        <v>7</v>
      </c>
      <c r="F1658" s="109">
        <v>4</v>
      </c>
      <c r="G1658" s="109">
        <v>18</v>
      </c>
      <c r="H1658" s="109">
        <v>4</v>
      </c>
      <c r="I1658" s="109">
        <v>0</v>
      </c>
      <c r="J1658" s="109">
        <v>36</v>
      </c>
      <c r="K1658" s="109">
        <v>41</v>
      </c>
      <c r="L1658" s="109">
        <v>2</v>
      </c>
      <c r="M1658" s="109">
        <v>0</v>
      </c>
      <c r="N1658" s="109">
        <v>8</v>
      </c>
      <c r="O1658" s="109">
        <v>2</v>
      </c>
      <c r="P1658" s="109">
        <v>2</v>
      </c>
      <c r="Q1658" s="109">
        <v>23</v>
      </c>
      <c r="R1658" s="109">
        <v>6</v>
      </c>
      <c r="S1658" s="109">
        <v>22</v>
      </c>
      <c r="T1658" s="109">
        <v>0</v>
      </c>
      <c r="U1658" s="109">
        <v>29</v>
      </c>
      <c r="V1658" s="109">
        <v>9</v>
      </c>
      <c r="W1658" s="109">
        <v>1</v>
      </c>
      <c r="X1658" s="109">
        <v>13</v>
      </c>
      <c r="Y1658" s="109">
        <v>3</v>
      </c>
      <c r="Z1658" s="109">
        <v>0</v>
      </c>
      <c r="AA1658" s="109">
        <v>93</v>
      </c>
      <c r="AB1658" s="109">
        <v>5</v>
      </c>
      <c r="AC1658" s="109">
        <v>81</v>
      </c>
      <c r="AD1658" s="109">
        <v>8</v>
      </c>
      <c r="AE1658" s="109">
        <v>1</v>
      </c>
      <c r="AF1658" s="109">
        <v>20</v>
      </c>
      <c r="AG1658" s="109">
        <v>4</v>
      </c>
    </row>
    <row r="1659" spans="2:33" ht="15">
      <c r="B1659" s="109"/>
      <c r="C1659" s="109"/>
      <c r="D1659" s="109">
        <v>2012</v>
      </c>
      <c r="E1659" s="109">
        <v>11</v>
      </c>
      <c r="F1659" s="109">
        <v>5</v>
      </c>
      <c r="G1659" s="109">
        <v>6</v>
      </c>
      <c r="H1659" s="109">
        <v>4</v>
      </c>
      <c r="I1659" s="109">
        <v>0</v>
      </c>
      <c r="J1659" s="109">
        <v>23</v>
      </c>
      <c r="K1659" s="109">
        <v>35</v>
      </c>
      <c r="L1659" s="109">
        <v>2</v>
      </c>
      <c r="M1659" s="109">
        <v>0</v>
      </c>
      <c r="N1659" s="109">
        <v>1</v>
      </c>
      <c r="O1659" s="109">
        <v>7</v>
      </c>
      <c r="P1659" s="109">
        <v>2</v>
      </c>
      <c r="Q1659" s="109">
        <v>11</v>
      </c>
      <c r="R1659" s="109">
        <v>0</v>
      </c>
      <c r="S1659" s="109">
        <v>23</v>
      </c>
      <c r="T1659" s="109">
        <v>0</v>
      </c>
      <c r="U1659" s="109">
        <v>21</v>
      </c>
      <c r="V1659" s="109">
        <v>5</v>
      </c>
      <c r="W1659" s="109">
        <v>0</v>
      </c>
      <c r="X1659" s="109">
        <v>3</v>
      </c>
      <c r="Y1659" s="109">
        <v>2</v>
      </c>
      <c r="Z1659" s="109">
        <v>0</v>
      </c>
      <c r="AA1659" s="109">
        <v>63</v>
      </c>
      <c r="AB1659" s="109">
        <v>7</v>
      </c>
      <c r="AC1659" s="109">
        <v>59</v>
      </c>
      <c r="AD1659" s="109">
        <v>6</v>
      </c>
      <c r="AE1659" s="109">
        <v>0</v>
      </c>
      <c r="AF1659" s="109">
        <v>12</v>
      </c>
      <c r="AG1659" s="109">
        <v>9</v>
      </c>
    </row>
    <row r="1660" spans="2:33" ht="15">
      <c r="B1660" s="109"/>
      <c r="C1660" s="109"/>
      <c r="D1660" s="109">
        <v>2013</v>
      </c>
      <c r="E1660" s="109">
        <v>9</v>
      </c>
      <c r="F1660" s="109">
        <v>4</v>
      </c>
      <c r="G1660" s="109">
        <v>5</v>
      </c>
      <c r="H1660" s="109">
        <v>4</v>
      </c>
      <c r="I1660" s="109">
        <v>0</v>
      </c>
      <c r="J1660" s="109">
        <v>19</v>
      </c>
      <c r="K1660" s="109">
        <v>27</v>
      </c>
      <c r="L1660" s="109">
        <v>3</v>
      </c>
      <c r="M1660" s="109">
        <v>0</v>
      </c>
      <c r="N1660" s="109">
        <v>2</v>
      </c>
      <c r="O1660" s="109">
        <v>5</v>
      </c>
      <c r="P1660" s="109">
        <v>2</v>
      </c>
      <c r="Q1660" s="109">
        <v>16</v>
      </c>
      <c r="R1660" s="109">
        <v>6</v>
      </c>
      <c r="S1660" s="109">
        <v>37</v>
      </c>
      <c r="T1660" s="109">
        <v>0</v>
      </c>
      <c r="U1660" s="109">
        <v>21</v>
      </c>
      <c r="V1660" s="109">
        <v>6</v>
      </c>
      <c r="W1660" s="109">
        <v>0</v>
      </c>
      <c r="X1660" s="109">
        <v>7</v>
      </c>
      <c r="Y1660" s="109">
        <v>0</v>
      </c>
      <c r="Z1660" s="109">
        <v>1</v>
      </c>
      <c r="AA1660" s="109">
        <v>55</v>
      </c>
      <c r="AB1660" s="109">
        <v>5</v>
      </c>
      <c r="AC1660" s="109">
        <v>56</v>
      </c>
      <c r="AD1660" s="109">
        <v>7</v>
      </c>
      <c r="AE1660" s="109">
        <v>0</v>
      </c>
      <c r="AF1660" s="109">
        <v>12</v>
      </c>
      <c r="AG1660" s="109">
        <v>4</v>
      </c>
    </row>
    <row r="1661" spans="2:33" ht="15">
      <c r="B1661" s="109"/>
      <c r="C1661" s="109"/>
      <c r="D1661" s="109">
        <v>2014</v>
      </c>
      <c r="E1661" s="109">
        <v>7</v>
      </c>
      <c r="F1661" s="109">
        <v>7</v>
      </c>
      <c r="G1661" s="109">
        <v>14</v>
      </c>
      <c r="H1661" s="109">
        <v>9</v>
      </c>
      <c r="I1661" s="109">
        <v>0</v>
      </c>
      <c r="J1661" s="109">
        <v>18</v>
      </c>
      <c r="K1661" s="109">
        <v>37</v>
      </c>
      <c r="L1661" s="109">
        <v>2</v>
      </c>
      <c r="M1661" s="109">
        <v>7</v>
      </c>
      <c r="N1661" s="109">
        <v>8</v>
      </c>
      <c r="O1661" s="109">
        <v>5</v>
      </c>
      <c r="P1661" s="109">
        <v>0</v>
      </c>
      <c r="Q1661" s="109">
        <v>24</v>
      </c>
      <c r="R1661" s="109">
        <v>6</v>
      </c>
      <c r="S1661" s="109">
        <v>16</v>
      </c>
      <c r="T1661" s="109">
        <v>0</v>
      </c>
      <c r="U1661" s="109">
        <v>28</v>
      </c>
      <c r="V1661" s="109">
        <v>3</v>
      </c>
      <c r="W1661" s="109">
        <v>0</v>
      </c>
      <c r="X1661" s="109">
        <v>7</v>
      </c>
      <c r="Y1661" s="109">
        <v>0</v>
      </c>
      <c r="Z1661" s="109">
        <v>2</v>
      </c>
      <c r="AA1661" s="109">
        <v>57</v>
      </c>
      <c r="AB1661" s="109">
        <v>7</v>
      </c>
      <c r="AC1661" s="109">
        <v>53</v>
      </c>
      <c r="AD1661" s="109">
        <v>3</v>
      </c>
      <c r="AE1661" s="109">
        <v>0</v>
      </c>
      <c r="AF1661" s="109">
        <v>19</v>
      </c>
      <c r="AG1661" s="109">
        <v>3</v>
      </c>
    </row>
    <row r="1662" spans="2:33" ht="15">
      <c r="B1662" s="109"/>
      <c r="C1662" s="109"/>
      <c r="D1662" s="109">
        <v>2015</v>
      </c>
      <c r="E1662" s="109">
        <v>5</v>
      </c>
      <c r="F1662" s="109">
        <v>2</v>
      </c>
      <c r="G1662" s="109">
        <v>10</v>
      </c>
      <c r="H1662" s="109">
        <v>5</v>
      </c>
      <c r="I1662" s="109">
        <v>0</v>
      </c>
      <c r="J1662" s="109">
        <v>18</v>
      </c>
      <c r="K1662" s="109">
        <v>36</v>
      </c>
      <c r="L1662" s="109">
        <v>2</v>
      </c>
      <c r="M1662" s="109">
        <v>0</v>
      </c>
      <c r="N1662" s="109">
        <v>4</v>
      </c>
      <c r="O1662" s="109">
        <v>5</v>
      </c>
      <c r="P1662" s="109">
        <v>1</v>
      </c>
      <c r="Q1662" s="109">
        <v>17</v>
      </c>
      <c r="R1662" s="109">
        <v>5</v>
      </c>
      <c r="S1662" s="109">
        <v>15</v>
      </c>
      <c r="T1662" s="109">
        <v>0</v>
      </c>
      <c r="U1662" s="109">
        <v>21</v>
      </c>
      <c r="V1662" s="109">
        <v>4</v>
      </c>
      <c r="W1662" s="109">
        <v>0</v>
      </c>
      <c r="X1662" s="109">
        <v>7</v>
      </c>
      <c r="Y1662" s="109">
        <v>1</v>
      </c>
      <c r="Z1662" s="109">
        <v>1</v>
      </c>
      <c r="AA1662" s="109">
        <v>43</v>
      </c>
      <c r="AB1662" s="109">
        <v>2</v>
      </c>
      <c r="AC1662" s="109">
        <v>43</v>
      </c>
      <c r="AD1662" s="109">
        <v>5</v>
      </c>
      <c r="AE1662" s="109">
        <v>1</v>
      </c>
      <c r="AF1662" s="109">
        <v>17</v>
      </c>
      <c r="AG1662" s="109">
        <v>3</v>
      </c>
    </row>
    <row r="1663" spans="2:33" ht="15">
      <c r="B1663" s="109"/>
      <c r="C1663" s="109"/>
      <c r="D1663" s="109">
        <v>2016</v>
      </c>
      <c r="E1663" s="109">
        <v>8</v>
      </c>
      <c r="F1663" s="109">
        <v>1</v>
      </c>
      <c r="G1663" s="109">
        <v>9</v>
      </c>
      <c r="H1663" s="109">
        <v>6</v>
      </c>
      <c r="I1663" s="109">
        <v>0</v>
      </c>
      <c r="J1663" s="109">
        <v>19</v>
      </c>
      <c r="K1663" s="109">
        <v>42</v>
      </c>
      <c r="L1663" s="109">
        <v>2</v>
      </c>
      <c r="M1663" s="109">
        <v>1</v>
      </c>
      <c r="N1663" s="109">
        <v>2</v>
      </c>
      <c r="O1663" s="109">
        <v>5</v>
      </c>
      <c r="P1663" s="109">
        <v>0</v>
      </c>
      <c r="Q1663" s="109">
        <v>21</v>
      </c>
      <c r="R1663" s="109">
        <v>4</v>
      </c>
      <c r="S1663" s="109">
        <v>20</v>
      </c>
      <c r="T1663" s="109">
        <v>0</v>
      </c>
      <c r="U1663" s="109">
        <v>18</v>
      </c>
      <c r="V1663" s="109">
        <v>1</v>
      </c>
      <c r="W1663" s="109">
        <v>0</v>
      </c>
      <c r="X1663" s="109">
        <v>2</v>
      </c>
      <c r="Y1663" s="109">
        <v>4</v>
      </c>
      <c r="Z1663" s="109">
        <v>0</v>
      </c>
      <c r="AA1663" s="109">
        <v>46</v>
      </c>
      <c r="AB1663" s="109">
        <v>3</v>
      </c>
      <c r="AC1663" s="109">
        <v>78</v>
      </c>
      <c r="AD1663" s="109">
        <v>5</v>
      </c>
      <c r="AE1663" s="109">
        <v>0</v>
      </c>
      <c r="AF1663" s="109">
        <v>16</v>
      </c>
      <c r="AG1663" s="109">
        <v>1</v>
      </c>
    </row>
    <row r="1664" spans="2:33" ht="15">
      <c r="B1664" s="109"/>
      <c r="C1664" s="109"/>
      <c r="D1664" s="109">
        <v>2017</v>
      </c>
      <c r="E1664" s="109">
        <v>7</v>
      </c>
      <c r="F1664" s="109">
        <v>4</v>
      </c>
      <c r="G1664" s="109">
        <v>6</v>
      </c>
      <c r="H1664" s="109">
        <v>13</v>
      </c>
      <c r="I1664" s="109">
        <v>0</v>
      </c>
      <c r="J1664" s="109">
        <v>15</v>
      </c>
      <c r="K1664" s="109">
        <v>60</v>
      </c>
      <c r="L1664" s="109">
        <v>3</v>
      </c>
      <c r="M1664" s="109">
        <v>0</v>
      </c>
      <c r="N1664" s="109">
        <v>3</v>
      </c>
      <c r="O1664" s="109">
        <v>5</v>
      </c>
      <c r="P1664" s="109">
        <v>3</v>
      </c>
      <c r="Q1664" s="109">
        <v>25</v>
      </c>
      <c r="R1664" s="109">
        <v>3</v>
      </c>
      <c r="S1664" s="109">
        <v>18</v>
      </c>
      <c r="T1664" s="109">
        <v>1</v>
      </c>
      <c r="U1664" s="109">
        <v>27</v>
      </c>
      <c r="V1664" s="109">
        <v>9</v>
      </c>
      <c r="W1664" s="109">
        <v>0</v>
      </c>
      <c r="X1664" s="109">
        <v>6</v>
      </c>
      <c r="Y1664" s="109">
        <v>0</v>
      </c>
      <c r="Z1664" s="109">
        <v>0</v>
      </c>
      <c r="AA1664" s="109">
        <v>36</v>
      </c>
      <c r="AB1664" s="109">
        <v>4</v>
      </c>
      <c r="AC1664" s="109">
        <v>49</v>
      </c>
      <c r="AD1664" s="109">
        <v>2</v>
      </c>
      <c r="AE1664" s="109">
        <v>0</v>
      </c>
      <c r="AF1664" s="109">
        <v>19</v>
      </c>
      <c r="AG1664" s="109">
        <v>2</v>
      </c>
    </row>
    <row r="1665" spans="2:33" ht="15">
      <c r="B1665" s="109"/>
      <c r="C1665" s="109"/>
      <c r="D1665" s="109">
        <v>2018</v>
      </c>
      <c r="E1665" s="109">
        <v>6</v>
      </c>
      <c r="F1665" s="109">
        <v>3</v>
      </c>
      <c r="G1665" s="109">
        <v>9</v>
      </c>
      <c r="H1665" s="109">
        <v>8</v>
      </c>
      <c r="I1665" s="109">
        <v>1</v>
      </c>
      <c r="J1665" s="109">
        <v>14</v>
      </c>
      <c r="K1665" s="109">
        <v>45</v>
      </c>
      <c r="L1665" s="109">
        <v>2</v>
      </c>
      <c r="M1665" s="109">
        <v>0</v>
      </c>
      <c r="N1665" s="109">
        <v>5</v>
      </c>
      <c r="O1665" s="109">
        <v>4</v>
      </c>
      <c r="P1665" s="109">
        <v>2</v>
      </c>
      <c r="Q1665" s="109">
        <v>20</v>
      </c>
      <c r="R1665" s="109">
        <v>1</v>
      </c>
      <c r="S1665" s="109">
        <v>26</v>
      </c>
      <c r="T1665" s="109">
        <v>0</v>
      </c>
      <c r="U1665" s="109">
        <v>16</v>
      </c>
      <c r="V1665" s="109">
        <v>2</v>
      </c>
      <c r="W1665" s="109">
        <v>0</v>
      </c>
      <c r="X1665" s="109">
        <v>3</v>
      </c>
      <c r="Y1665" s="109">
        <v>1</v>
      </c>
      <c r="Z1665" s="109">
        <v>0</v>
      </c>
      <c r="AA1665" s="109">
        <v>42</v>
      </c>
      <c r="AB1665" s="109">
        <v>4</v>
      </c>
      <c r="AC1665" s="109">
        <v>52</v>
      </c>
      <c r="AD1665" s="109">
        <v>0</v>
      </c>
      <c r="AE1665" s="109">
        <v>1</v>
      </c>
      <c r="AF1665" s="109">
        <v>17</v>
      </c>
      <c r="AG1665" s="109">
        <v>1</v>
      </c>
    </row>
    <row r="1666" spans="2:33" ht="15">
      <c r="B1666" s="109"/>
      <c r="C1666" s="109"/>
      <c r="D1666" s="109">
        <v>2019</v>
      </c>
      <c r="E1666" s="109">
        <v>5</v>
      </c>
      <c r="F1666" s="109">
        <v>3</v>
      </c>
      <c r="G1666" s="109">
        <v>9</v>
      </c>
      <c r="H1666" s="109">
        <v>9</v>
      </c>
      <c r="I1666" s="109">
        <v>0</v>
      </c>
      <c r="J1666" s="109">
        <v>16</v>
      </c>
      <c r="K1666" s="109">
        <v>46</v>
      </c>
      <c r="L1666" s="109">
        <v>2</v>
      </c>
      <c r="M1666" s="109">
        <v>0</v>
      </c>
      <c r="N1666" s="109">
        <v>4</v>
      </c>
      <c r="O1666" s="109">
        <v>4</v>
      </c>
      <c r="P1666" s="109">
        <v>0</v>
      </c>
      <c r="Q1666" s="109">
        <v>12</v>
      </c>
      <c r="R1666" s="109">
        <v>6</v>
      </c>
      <c r="S1666" s="109">
        <v>18</v>
      </c>
      <c r="T1666" s="109">
        <v>0</v>
      </c>
      <c r="U1666" s="109">
        <v>14</v>
      </c>
      <c r="V1666" s="109">
        <v>5</v>
      </c>
      <c r="W1666" s="109">
        <v>0</v>
      </c>
      <c r="X1666" s="109">
        <v>4</v>
      </c>
      <c r="Y1666" s="109">
        <v>2</v>
      </c>
      <c r="Z1666" s="109">
        <v>1</v>
      </c>
      <c r="AA1666" s="109">
        <v>23</v>
      </c>
      <c r="AB1666" s="109">
        <v>8</v>
      </c>
      <c r="AC1666" s="109">
        <v>13</v>
      </c>
      <c r="AD1666" s="109">
        <v>4</v>
      </c>
      <c r="AE1666" s="109">
        <v>0</v>
      </c>
      <c r="AF1666" s="109">
        <v>18</v>
      </c>
      <c r="AG1666" s="109">
        <v>2</v>
      </c>
    </row>
    <row r="1667" spans="2:33" ht="15">
      <c r="B1667" s="109"/>
      <c r="C1667" s="109"/>
      <c r="D1667" s="109">
        <v>2020</v>
      </c>
      <c r="E1667" s="109"/>
      <c r="F1667" s="109"/>
      <c r="G1667" s="109"/>
      <c r="H1667" s="109"/>
      <c r="I1667" s="109"/>
      <c r="J1667" s="109"/>
      <c r="K1667" s="109"/>
      <c r="L1667" s="109"/>
      <c r="M1667" s="109"/>
      <c r="N1667" s="109"/>
      <c r="O1667" s="109"/>
      <c r="P1667" s="109"/>
      <c r="Q1667" s="109"/>
      <c r="R1667" s="109"/>
      <c r="S1667" s="109"/>
      <c r="T1667" s="109"/>
      <c r="U1667" s="109"/>
      <c r="V1667" s="109"/>
      <c r="W1667" s="109"/>
      <c r="X1667" s="109"/>
      <c r="Y1667" s="109"/>
      <c r="Z1667" s="109"/>
      <c r="AA1667" s="109"/>
      <c r="AB1667" s="109"/>
      <c r="AC1667" s="109"/>
      <c r="AD1667" s="109"/>
      <c r="AE1667" s="109"/>
      <c r="AF1667" s="109"/>
      <c r="AG1667" s="109"/>
    </row>
    <row r="1668" spans="2:33" ht="15">
      <c r="B1668" s="110" t="s">
        <v>151</v>
      </c>
      <c r="C1668" s="110" t="s">
        <v>763</v>
      </c>
      <c r="D1668" s="110">
        <v>2006</v>
      </c>
      <c r="E1668" s="110"/>
      <c r="F1668" s="110">
        <v>0</v>
      </c>
      <c r="G1668" s="110">
        <v>0</v>
      </c>
      <c r="H1668" s="110"/>
      <c r="I1668" s="110"/>
      <c r="J1668" s="110">
        <v>0</v>
      </c>
      <c r="K1668" s="110">
        <v>0</v>
      </c>
      <c r="L1668" s="110">
        <v>0</v>
      </c>
      <c r="M1668" s="110"/>
      <c r="N1668" s="110">
        <v>0</v>
      </c>
      <c r="O1668" s="110">
        <v>0</v>
      </c>
      <c r="P1668" s="110">
        <v>0</v>
      </c>
      <c r="Q1668" s="110">
        <v>1</v>
      </c>
      <c r="R1668" s="110"/>
      <c r="S1668" s="110"/>
      <c r="T1668" s="110">
        <v>0</v>
      </c>
      <c r="U1668" s="110">
        <v>0</v>
      </c>
      <c r="V1668" s="110">
        <v>0</v>
      </c>
      <c r="W1668" s="110"/>
      <c r="X1668" s="110">
        <v>0</v>
      </c>
      <c r="Y1668" s="110">
        <v>0</v>
      </c>
      <c r="Z1668" s="110">
        <v>0</v>
      </c>
      <c r="AA1668" s="110">
        <v>0</v>
      </c>
      <c r="AB1668" s="110"/>
      <c r="AC1668" s="110">
        <v>0</v>
      </c>
      <c r="AD1668" s="110"/>
      <c r="AE1668" s="110"/>
      <c r="AF1668" s="110"/>
      <c r="AG1668" s="110">
        <v>0</v>
      </c>
    </row>
    <row r="1669" spans="2:33" ht="15">
      <c r="B1669" s="110"/>
      <c r="C1669" s="110"/>
      <c r="D1669" s="110">
        <v>2007</v>
      </c>
      <c r="E1669" s="110">
        <v>0</v>
      </c>
      <c r="F1669" s="110">
        <v>0</v>
      </c>
      <c r="G1669" s="110">
        <v>2</v>
      </c>
      <c r="H1669" s="110"/>
      <c r="I1669" s="110">
        <v>0</v>
      </c>
      <c r="J1669" s="110">
        <v>0</v>
      </c>
      <c r="K1669" s="110">
        <v>0</v>
      </c>
      <c r="L1669" s="110">
        <v>0</v>
      </c>
      <c r="M1669" s="110">
        <v>0</v>
      </c>
      <c r="N1669" s="110">
        <v>0</v>
      </c>
      <c r="O1669" s="110">
        <v>0</v>
      </c>
      <c r="P1669" s="110">
        <v>0</v>
      </c>
      <c r="Q1669" s="110">
        <v>0</v>
      </c>
      <c r="R1669" s="110"/>
      <c r="S1669" s="110">
        <v>0</v>
      </c>
      <c r="T1669" s="110">
        <v>0</v>
      </c>
      <c r="U1669" s="110">
        <v>0</v>
      </c>
      <c r="V1669" s="110">
        <v>0</v>
      </c>
      <c r="W1669" s="110"/>
      <c r="X1669" s="110">
        <v>0</v>
      </c>
      <c r="Y1669" s="110">
        <v>0</v>
      </c>
      <c r="Z1669" s="110">
        <v>0</v>
      </c>
      <c r="AA1669" s="110">
        <v>0</v>
      </c>
      <c r="AB1669" s="110">
        <v>0</v>
      </c>
      <c r="AC1669" s="110">
        <v>0</v>
      </c>
      <c r="AD1669" s="110">
        <v>0</v>
      </c>
      <c r="AE1669" s="110">
        <v>0</v>
      </c>
      <c r="AF1669" s="110">
        <v>0</v>
      </c>
      <c r="AG1669" s="110">
        <v>0</v>
      </c>
    </row>
    <row r="1670" spans="2:33" ht="15">
      <c r="B1670" s="110"/>
      <c r="C1670" s="110"/>
      <c r="D1670" s="110">
        <v>2008</v>
      </c>
      <c r="E1670" s="110">
        <v>0</v>
      </c>
      <c r="F1670" s="110">
        <v>0</v>
      </c>
      <c r="G1670" s="110">
        <v>5</v>
      </c>
      <c r="H1670" s="110"/>
      <c r="I1670" s="110">
        <v>0</v>
      </c>
      <c r="J1670" s="110">
        <v>0</v>
      </c>
      <c r="K1670" s="110">
        <v>0</v>
      </c>
      <c r="L1670" s="110">
        <v>0</v>
      </c>
      <c r="M1670" s="110">
        <v>0</v>
      </c>
      <c r="N1670" s="110">
        <v>0</v>
      </c>
      <c r="O1670" s="110">
        <v>0</v>
      </c>
      <c r="P1670" s="110">
        <v>0</v>
      </c>
      <c r="Q1670" s="110">
        <v>0</v>
      </c>
      <c r="R1670" s="110"/>
      <c r="S1670" s="110">
        <v>0</v>
      </c>
      <c r="T1670" s="110">
        <v>0</v>
      </c>
      <c r="U1670" s="110">
        <v>0</v>
      </c>
      <c r="V1670" s="110">
        <v>0</v>
      </c>
      <c r="W1670" s="110"/>
      <c r="X1670" s="110">
        <v>0</v>
      </c>
      <c r="Y1670" s="110">
        <v>0</v>
      </c>
      <c r="Z1670" s="110">
        <v>0</v>
      </c>
      <c r="AA1670" s="110">
        <v>0</v>
      </c>
      <c r="AB1670" s="110">
        <v>0</v>
      </c>
      <c r="AC1670" s="110">
        <v>0</v>
      </c>
      <c r="AD1670" s="110">
        <v>0</v>
      </c>
      <c r="AE1670" s="110">
        <v>0</v>
      </c>
      <c r="AF1670" s="110">
        <v>1</v>
      </c>
      <c r="AG1670" s="110">
        <v>0</v>
      </c>
    </row>
    <row r="1671" spans="2:33" ht="15">
      <c r="B1671" s="110"/>
      <c r="C1671" s="110"/>
      <c r="D1671" s="110">
        <v>2009</v>
      </c>
      <c r="E1671" s="110">
        <v>0</v>
      </c>
      <c r="F1671" s="110">
        <v>0</v>
      </c>
      <c r="G1671" s="110">
        <v>3</v>
      </c>
      <c r="H1671" s="110">
        <v>0</v>
      </c>
      <c r="I1671" s="110">
        <v>0</v>
      </c>
      <c r="J1671" s="110">
        <v>0</v>
      </c>
      <c r="K1671" s="110">
        <v>0</v>
      </c>
      <c r="L1671" s="110">
        <v>0</v>
      </c>
      <c r="M1671" s="110">
        <v>0</v>
      </c>
      <c r="N1671" s="110">
        <v>0</v>
      </c>
      <c r="O1671" s="110">
        <v>0</v>
      </c>
      <c r="P1671" s="110">
        <v>0</v>
      </c>
      <c r="Q1671" s="110">
        <v>0</v>
      </c>
      <c r="R1671" s="110"/>
      <c r="S1671" s="110">
        <v>0</v>
      </c>
      <c r="T1671" s="110">
        <v>0</v>
      </c>
      <c r="U1671" s="110">
        <v>0</v>
      </c>
      <c r="V1671" s="110">
        <v>0</v>
      </c>
      <c r="W1671" s="110">
        <v>0</v>
      </c>
      <c r="X1671" s="110">
        <v>0</v>
      </c>
      <c r="Y1671" s="110">
        <v>0</v>
      </c>
      <c r="Z1671" s="110">
        <v>0</v>
      </c>
      <c r="AA1671" s="110">
        <v>0</v>
      </c>
      <c r="AB1671" s="110">
        <v>0</v>
      </c>
      <c r="AC1671" s="110">
        <v>0</v>
      </c>
      <c r="AD1671" s="110">
        <v>0</v>
      </c>
      <c r="AE1671" s="110">
        <v>2</v>
      </c>
      <c r="AF1671" s="110">
        <v>0</v>
      </c>
      <c r="AG1671" s="110">
        <v>0</v>
      </c>
    </row>
    <row r="1672" spans="2:33" ht="15">
      <c r="B1672" s="110"/>
      <c r="C1672" s="110"/>
      <c r="D1672" s="110">
        <v>2010</v>
      </c>
      <c r="E1672" s="110">
        <v>0</v>
      </c>
      <c r="F1672" s="110">
        <v>0</v>
      </c>
      <c r="G1672" s="110">
        <v>0</v>
      </c>
      <c r="H1672" s="110">
        <v>0</v>
      </c>
      <c r="I1672" s="110">
        <v>0</v>
      </c>
      <c r="J1672" s="110">
        <v>0</v>
      </c>
      <c r="K1672" s="110">
        <v>0</v>
      </c>
      <c r="L1672" s="110">
        <v>0</v>
      </c>
      <c r="M1672" s="110">
        <v>0</v>
      </c>
      <c r="N1672" s="110">
        <v>2</v>
      </c>
      <c r="O1672" s="110">
        <v>0</v>
      </c>
      <c r="P1672" s="110">
        <v>0</v>
      </c>
      <c r="Q1672" s="110">
        <v>0</v>
      </c>
      <c r="R1672" s="110">
        <v>0</v>
      </c>
      <c r="S1672" s="110">
        <v>0</v>
      </c>
      <c r="T1672" s="110">
        <v>0</v>
      </c>
      <c r="U1672" s="110">
        <v>0</v>
      </c>
      <c r="V1672" s="110">
        <v>0</v>
      </c>
      <c r="W1672" s="110">
        <v>0</v>
      </c>
      <c r="X1672" s="110">
        <v>0</v>
      </c>
      <c r="Y1672" s="110">
        <v>0</v>
      </c>
      <c r="Z1672" s="110">
        <v>0</v>
      </c>
      <c r="AA1672" s="110">
        <v>0</v>
      </c>
      <c r="AB1672" s="110">
        <v>0</v>
      </c>
      <c r="AC1672" s="113">
        <v>6</v>
      </c>
      <c r="AD1672" s="110">
        <v>0</v>
      </c>
      <c r="AE1672" s="110">
        <v>0</v>
      </c>
      <c r="AF1672" s="110">
        <v>0</v>
      </c>
      <c r="AG1672" s="110">
        <v>0</v>
      </c>
    </row>
    <row r="1673" spans="2:33" ht="15">
      <c r="B1673" s="110"/>
      <c r="C1673" s="110"/>
      <c r="D1673" s="110">
        <v>2011</v>
      </c>
      <c r="E1673" s="110">
        <v>0</v>
      </c>
      <c r="F1673" s="110">
        <v>0</v>
      </c>
      <c r="G1673" s="110">
        <v>0</v>
      </c>
      <c r="H1673" s="110">
        <v>0</v>
      </c>
      <c r="I1673" s="110">
        <v>0</v>
      </c>
      <c r="J1673" s="110">
        <v>0</v>
      </c>
      <c r="K1673" s="110">
        <v>0</v>
      </c>
      <c r="L1673" s="110">
        <v>0</v>
      </c>
      <c r="M1673" s="110">
        <v>0</v>
      </c>
      <c r="N1673" s="110">
        <v>0</v>
      </c>
      <c r="O1673" s="110">
        <v>0</v>
      </c>
      <c r="P1673" s="110">
        <v>0</v>
      </c>
      <c r="Q1673" s="110">
        <v>1</v>
      </c>
      <c r="R1673" s="110">
        <v>0</v>
      </c>
      <c r="S1673" s="110">
        <v>0</v>
      </c>
      <c r="T1673" s="110">
        <v>0</v>
      </c>
      <c r="U1673" s="110">
        <v>0</v>
      </c>
      <c r="V1673" s="110">
        <v>0</v>
      </c>
      <c r="W1673" s="110">
        <v>0</v>
      </c>
      <c r="X1673" s="110">
        <v>0</v>
      </c>
      <c r="Y1673" s="110">
        <v>0</v>
      </c>
      <c r="Z1673" s="110">
        <v>0</v>
      </c>
      <c r="AA1673" s="110">
        <v>0</v>
      </c>
      <c r="AB1673" s="110">
        <v>0</v>
      </c>
      <c r="AC1673" s="110">
        <v>1</v>
      </c>
      <c r="AD1673" s="110">
        <v>0</v>
      </c>
      <c r="AE1673" s="110">
        <v>0</v>
      </c>
      <c r="AF1673" s="110">
        <v>0</v>
      </c>
      <c r="AG1673" s="110">
        <v>0</v>
      </c>
    </row>
    <row r="1674" spans="2:33" ht="15">
      <c r="B1674" s="110"/>
      <c r="C1674" s="110"/>
      <c r="D1674" s="110">
        <v>2012</v>
      </c>
      <c r="E1674" s="110">
        <v>0</v>
      </c>
      <c r="F1674" s="110">
        <v>0</v>
      </c>
      <c r="G1674" s="110">
        <v>0</v>
      </c>
      <c r="H1674" s="110">
        <v>0</v>
      </c>
      <c r="I1674" s="110">
        <v>0</v>
      </c>
      <c r="J1674" s="110">
        <v>0</v>
      </c>
      <c r="K1674" s="110">
        <v>0</v>
      </c>
      <c r="L1674" s="110">
        <v>0</v>
      </c>
      <c r="M1674" s="110">
        <v>0</v>
      </c>
      <c r="N1674" s="110">
        <v>0</v>
      </c>
      <c r="O1674" s="110">
        <v>0</v>
      </c>
      <c r="P1674" s="110">
        <v>0</v>
      </c>
      <c r="Q1674" s="110">
        <v>0</v>
      </c>
      <c r="R1674" s="110">
        <v>0</v>
      </c>
      <c r="S1674" s="110">
        <v>0</v>
      </c>
      <c r="T1674" s="110">
        <v>0</v>
      </c>
      <c r="U1674" s="110">
        <v>0</v>
      </c>
      <c r="V1674" s="110">
        <v>0</v>
      </c>
      <c r="W1674" s="110">
        <v>0</v>
      </c>
      <c r="X1674" s="110">
        <v>0</v>
      </c>
      <c r="Y1674" s="110">
        <v>0</v>
      </c>
      <c r="Z1674" s="110">
        <v>0</v>
      </c>
      <c r="AA1674" s="110">
        <v>0</v>
      </c>
      <c r="AB1674" s="110">
        <v>0</v>
      </c>
      <c r="AC1674" s="110">
        <v>0</v>
      </c>
      <c r="AD1674" s="110">
        <v>0</v>
      </c>
      <c r="AE1674" s="110">
        <v>0</v>
      </c>
      <c r="AF1674" s="110">
        <v>0</v>
      </c>
      <c r="AG1674" s="110">
        <v>0</v>
      </c>
    </row>
    <row r="1675" spans="2:33" ht="15">
      <c r="B1675" s="110"/>
      <c r="C1675" s="110"/>
      <c r="D1675" s="110">
        <v>2013</v>
      </c>
      <c r="E1675" s="110">
        <v>0</v>
      </c>
      <c r="F1675" s="110">
        <v>0</v>
      </c>
      <c r="G1675" s="110">
        <v>0</v>
      </c>
      <c r="H1675" s="110">
        <v>0</v>
      </c>
      <c r="I1675" s="110">
        <v>0</v>
      </c>
      <c r="J1675" s="110">
        <v>0</v>
      </c>
      <c r="K1675" s="110">
        <v>0</v>
      </c>
      <c r="L1675" s="110">
        <v>0</v>
      </c>
      <c r="M1675" s="110">
        <v>0</v>
      </c>
      <c r="N1675" s="110">
        <v>0</v>
      </c>
      <c r="O1675" s="110">
        <v>0</v>
      </c>
      <c r="P1675" s="110">
        <v>0</v>
      </c>
      <c r="Q1675" s="110">
        <v>0</v>
      </c>
      <c r="R1675" s="110">
        <v>0</v>
      </c>
      <c r="S1675" s="110">
        <v>0</v>
      </c>
      <c r="T1675" s="110">
        <v>0</v>
      </c>
      <c r="U1675" s="110">
        <v>0</v>
      </c>
      <c r="V1675" s="110">
        <v>0</v>
      </c>
      <c r="W1675" s="110">
        <v>0</v>
      </c>
      <c r="X1675" s="110">
        <v>0</v>
      </c>
      <c r="Y1675" s="110">
        <v>0</v>
      </c>
      <c r="Z1675" s="110">
        <v>0</v>
      </c>
      <c r="AA1675" s="110">
        <v>0</v>
      </c>
      <c r="AB1675" s="110">
        <v>0</v>
      </c>
      <c r="AC1675" s="110">
        <v>0</v>
      </c>
      <c r="AD1675" s="110">
        <v>0</v>
      </c>
      <c r="AE1675" s="110">
        <v>0</v>
      </c>
      <c r="AF1675" s="110">
        <v>0</v>
      </c>
      <c r="AG1675" s="110">
        <v>0</v>
      </c>
    </row>
    <row r="1676" spans="2:33" ht="15">
      <c r="B1676" s="110"/>
      <c r="C1676" s="110"/>
      <c r="D1676" s="110">
        <v>2014</v>
      </c>
      <c r="E1676" s="110">
        <v>0</v>
      </c>
      <c r="F1676" s="110">
        <v>0</v>
      </c>
      <c r="G1676" s="110">
        <v>0</v>
      </c>
      <c r="H1676" s="110">
        <v>0</v>
      </c>
      <c r="I1676" s="110">
        <v>0</v>
      </c>
      <c r="J1676" s="110">
        <v>0</v>
      </c>
      <c r="K1676" s="110">
        <v>0</v>
      </c>
      <c r="L1676" s="110">
        <v>0</v>
      </c>
      <c r="M1676" s="110">
        <v>0</v>
      </c>
      <c r="N1676" s="110">
        <v>0</v>
      </c>
      <c r="O1676" s="110">
        <v>0</v>
      </c>
      <c r="P1676" s="110">
        <v>0</v>
      </c>
      <c r="Q1676" s="110">
        <v>2</v>
      </c>
      <c r="R1676" s="110">
        <v>0</v>
      </c>
      <c r="S1676" s="110">
        <v>0</v>
      </c>
      <c r="T1676" s="110">
        <v>0</v>
      </c>
      <c r="U1676" s="110">
        <v>0</v>
      </c>
      <c r="V1676" s="110">
        <v>0</v>
      </c>
      <c r="W1676" s="110">
        <v>0</v>
      </c>
      <c r="X1676" s="110">
        <v>0</v>
      </c>
      <c r="Y1676" s="110">
        <v>0</v>
      </c>
      <c r="Z1676" s="110">
        <v>0</v>
      </c>
      <c r="AA1676" s="110">
        <v>2</v>
      </c>
      <c r="AB1676" s="110">
        <v>0</v>
      </c>
      <c r="AC1676" s="110">
        <v>0</v>
      </c>
      <c r="AD1676" s="110">
        <v>0</v>
      </c>
      <c r="AE1676" s="110">
        <v>0</v>
      </c>
      <c r="AF1676" s="110">
        <v>0</v>
      </c>
      <c r="AG1676" s="110">
        <v>0</v>
      </c>
    </row>
    <row r="1677" spans="2:33" ht="15">
      <c r="B1677" s="110"/>
      <c r="C1677" s="110"/>
      <c r="D1677" s="110">
        <v>2015</v>
      </c>
      <c r="E1677" s="110">
        <v>0</v>
      </c>
      <c r="F1677" s="110">
        <v>0</v>
      </c>
      <c r="G1677" s="110">
        <v>0</v>
      </c>
      <c r="H1677" s="110">
        <v>0</v>
      </c>
      <c r="I1677" s="110">
        <v>0</v>
      </c>
      <c r="J1677" s="110">
        <v>1</v>
      </c>
      <c r="K1677" s="110">
        <v>1</v>
      </c>
      <c r="L1677" s="110">
        <v>0</v>
      </c>
      <c r="M1677" s="110">
        <v>0</v>
      </c>
      <c r="N1677" s="110">
        <v>1</v>
      </c>
      <c r="O1677" s="110">
        <v>0</v>
      </c>
      <c r="P1677" s="110">
        <v>0</v>
      </c>
      <c r="Q1677" s="110">
        <v>0</v>
      </c>
      <c r="R1677" s="110">
        <v>0</v>
      </c>
      <c r="S1677" s="110">
        <v>0</v>
      </c>
      <c r="T1677" s="110">
        <v>0</v>
      </c>
      <c r="U1677" s="110">
        <v>0</v>
      </c>
      <c r="V1677" s="110">
        <v>0</v>
      </c>
      <c r="W1677" s="110">
        <v>0</v>
      </c>
      <c r="X1677" s="110">
        <v>0</v>
      </c>
      <c r="Y1677" s="110">
        <v>0</v>
      </c>
      <c r="Z1677" s="110">
        <v>0</v>
      </c>
      <c r="AA1677" s="110">
        <v>0</v>
      </c>
      <c r="AB1677" s="110">
        <v>0</v>
      </c>
      <c r="AC1677" s="110">
        <v>0</v>
      </c>
      <c r="AD1677" s="110">
        <v>0</v>
      </c>
      <c r="AE1677" s="110">
        <v>1</v>
      </c>
      <c r="AF1677" s="110">
        <v>0</v>
      </c>
      <c r="AG1677" s="110">
        <v>0</v>
      </c>
    </row>
    <row r="1678" spans="2:33" ht="15">
      <c r="B1678" s="110"/>
      <c r="C1678" s="110"/>
      <c r="D1678" s="110">
        <v>2016</v>
      </c>
      <c r="E1678" s="110">
        <v>0</v>
      </c>
      <c r="F1678" s="110">
        <v>0</v>
      </c>
      <c r="G1678" s="110">
        <v>0</v>
      </c>
      <c r="H1678" s="110">
        <v>0</v>
      </c>
      <c r="I1678" s="110">
        <v>0</v>
      </c>
      <c r="J1678" s="110">
        <v>1</v>
      </c>
      <c r="K1678" s="110">
        <v>0</v>
      </c>
      <c r="L1678" s="110">
        <v>0</v>
      </c>
      <c r="M1678" s="110">
        <v>0</v>
      </c>
      <c r="N1678" s="110">
        <v>0</v>
      </c>
      <c r="O1678" s="110">
        <v>0</v>
      </c>
      <c r="P1678" s="110">
        <v>0</v>
      </c>
      <c r="Q1678" s="110">
        <v>0</v>
      </c>
      <c r="R1678" s="110">
        <v>0</v>
      </c>
      <c r="S1678" s="110">
        <v>0</v>
      </c>
      <c r="T1678" s="110">
        <v>0</v>
      </c>
      <c r="U1678" s="110">
        <v>0</v>
      </c>
      <c r="V1678" s="110">
        <v>0</v>
      </c>
      <c r="W1678" s="110">
        <v>0</v>
      </c>
      <c r="X1678" s="110">
        <v>0</v>
      </c>
      <c r="Y1678" s="110">
        <v>2</v>
      </c>
      <c r="Z1678" s="110">
        <v>0</v>
      </c>
      <c r="AA1678" s="110">
        <v>0</v>
      </c>
      <c r="AB1678" s="110">
        <v>0</v>
      </c>
      <c r="AC1678" s="110">
        <v>0</v>
      </c>
      <c r="AD1678" s="110">
        <v>0</v>
      </c>
      <c r="AE1678" s="110">
        <v>0</v>
      </c>
      <c r="AF1678" s="110">
        <v>0</v>
      </c>
      <c r="AG1678" s="110">
        <v>0</v>
      </c>
    </row>
    <row r="1679" spans="2:33" ht="15">
      <c r="B1679" s="110"/>
      <c r="C1679" s="110"/>
      <c r="D1679" s="110">
        <v>2017</v>
      </c>
      <c r="E1679" s="110">
        <v>0</v>
      </c>
      <c r="F1679" s="110">
        <v>0</v>
      </c>
      <c r="G1679" s="110">
        <v>0</v>
      </c>
      <c r="H1679" s="110">
        <v>0</v>
      </c>
      <c r="I1679" s="110">
        <v>0</v>
      </c>
      <c r="J1679" s="110">
        <v>0</v>
      </c>
      <c r="K1679" s="110">
        <v>0</v>
      </c>
      <c r="L1679" s="110">
        <v>0</v>
      </c>
      <c r="M1679" s="110">
        <v>0</v>
      </c>
      <c r="N1679" s="110">
        <v>0</v>
      </c>
      <c r="O1679" s="110">
        <v>0</v>
      </c>
      <c r="P1679" s="110">
        <v>0</v>
      </c>
      <c r="Q1679" s="110">
        <v>0</v>
      </c>
      <c r="R1679" s="110">
        <v>0</v>
      </c>
      <c r="S1679" s="110">
        <v>0</v>
      </c>
      <c r="T1679" s="110">
        <v>0</v>
      </c>
      <c r="U1679" s="110">
        <v>0</v>
      </c>
      <c r="V1679" s="110">
        <v>0</v>
      </c>
      <c r="W1679" s="110">
        <v>0</v>
      </c>
      <c r="X1679" s="110">
        <v>0</v>
      </c>
      <c r="Y1679" s="110">
        <v>0</v>
      </c>
      <c r="Z1679" s="110">
        <v>0</v>
      </c>
      <c r="AA1679" s="110">
        <v>0</v>
      </c>
      <c r="AB1679" s="110">
        <v>0</v>
      </c>
      <c r="AC1679" s="110">
        <v>0</v>
      </c>
      <c r="AD1679" s="110">
        <v>0</v>
      </c>
      <c r="AE1679" s="110">
        <v>0</v>
      </c>
      <c r="AF1679" s="110">
        <v>0</v>
      </c>
      <c r="AG1679" s="110">
        <v>0</v>
      </c>
    </row>
    <row r="1680" spans="2:33" ht="15">
      <c r="B1680" s="110"/>
      <c r="C1680" s="110"/>
      <c r="D1680" s="110">
        <v>2018</v>
      </c>
      <c r="E1680" s="110">
        <v>0</v>
      </c>
      <c r="F1680" s="110">
        <v>0</v>
      </c>
      <c r="G1680" s="110">
        <v>0</v>
      </c>
      <c r="H1680" s="110">
        <v>0</v>
      </c>
      <c r="I1680" s="110">
        <v>0</v>
      </c>
      <c r="J1680" s="110">
        <v>1</v>
      </c>
      <c r="K1680" s="110">
        <v>0</v>
      </c>
      <c r="L1680" s="110">
        <v>0</v>
      </c>
      <c r="M1680" s="110">
        <v>0</v>
      </c>
      <c r="N1680" s="110">
        <v>0</v>
      </c>
      <c r="O1680" s="110">
        <v>0</v>
      </c>
      <c r="P1680" s="110">
        <v>0</v>
      </c>
      <c r="Q1680" s="110">
        <v>0</v>
      </c>
      <c r="R1680" s="110">
        <v>0</v>
      </c>
      <c r="S1680" s="110">
        <v>0</v>
      </c>
      <c r="T1680" s="110">
        <v>0</v>
      </c>
      <c r="U1680" s="110">
        <v>0</v>
      </c>
      <c r="V1680" s="110">
        <v>0</v>
      </c>
      <c r="W1680" s="110">
        <v>0</v>
      </c>
      <c r="X1680" s="110">
        <v>0</v>
      </c>
      <c r="Y1680" s="110">
        <v>0</v>
      </c>
      <c r="Z1680" s="110">
        <v>0</v>
      </c>
      <c r="AA1680" s="110">
        <v>0</v>
      </c>
      <c r="AB1680" s="110">
        <v>0</v>
      </c>
      <c r="AC1680" s="110">
        <v>0</v>
      </c>
      <c r="AD1680" s="110">
        <v>0</v>
      </c>
      <c r="AE1680" s="110">
        <v>0</v>
      </c>
      <c r="AF1680" s="110">
        <v>0</v>
      </c>
      <c r="AG1680" s="110">
        <v>0</v>
      </c>
    </row>
    <row r="1681" spans="2:33" ht="15">
      <c r="B1681" s="110"/>
      <c r="C1681" s="110"/>
      <c r="D1681" s="110">
        <v>2019</v>
      </c>
      <c r="E1681" s="110">
        <v>0</v>
      </c>
      <c r="F1681" s="110">
        <v>0</v>
      </c>
      <c r="G1681" s="110">
        <v>0</v>
      </c>
      <c r="H1681" s="110">
        <v>0</v>
      </c>
      <c r="I1681" s="110">
        <v>0</v>
      </c>
      <c r="J1681" s="110">
        <v>0</v>
      </c>
      <c r="K1681" s="110">
        <v>1</v>
      </c>
      <c r="L1681" s="110">
        <v>0</v>
      </c>
      <c r="M1681" s="110">
        <v>0</v>
      </c>
      <c r="N1681" s="110">
        <v>0</v>
      </c>
      <c r="O1681" s="110">
        <v>0</v>
      </c>
      <c r="P1681" s="110">
        <v>0</v>
      </c>
      <c r="Q1681" s="110">
        <v>0</v>
      </c>
      <c r="R1681" s="110">
        <v>0</v>
      </c>
      <c r="S1681" s="110">
        <v>0</v>
      </c>
      <c r="T1681" s="110">
        <v>0</v>
      </c>
      <c r="U1681" s="110">
        <v>0</v>
      </c>
      <c r="V1681" s="110">
        <v>0</v>
      </c>
      <c r="W1681" s="110">
        <v>0</v>
      </c>
      <c r="X1681" s="110">
        <v>0</v>
      </c>
      <c r="Y1681" s="110">
        <v>0</v>
      </c>
      <c r="Z1681" s="110">
        <v>0</v>
      </c>
      <c r="AA1681" s="110">
        <v>0</v>
      </c>
      <c r="AB1681" s="110">
        <v>0</v>
      </c>
      <c r="AC1681" s="110">
        <v>0</v>
      </c>
      <c r="AD1681" s="110">
        <v>0</v>
      </c>
      <c r="AE1681" s="110">
        <v>0</v>
      </c>
      <c r="AF1681" s="110">
        <v>0</v>
      </c>
      <c r="AG1681" s="110">
        <v>0</v>
      </c>
    </row>
    <row r="1682" spans="2:33" ht="15">
      <c r="B1682" s="110"/>
      <c r="C1682" s="110"/>
      <c r="D1682" s="110">
        <v>2020</v>
      </c>
      <c r="E1682" s="110"/>
      <c r="F1682" s="110"/>
      <c r="G1682" s="110"/>
      <c r="H1682" s="110"/>
      <c r="I1682" s="110"/>
      <c r="J1682" s="110"/>
      <c r="K1682" s="110"/>
      <c r="L1682" s="110"/>
      <c r="M1682" s="110"/>
      <c r="N1682" s="110"/>
      <c r="O1682" s="110"/>
      <c r="P1682" s="110"/>
      <c r="Q1682" s="110"/>
      <c r="R1682" s="110"/>
      <c r="S1682" s="110"/>
      <c r="T1682" s="110"/>
      <c r="U1682" s="110"/>
      <c r="V1682" s="110"/>
      <c r="W1682" s="110"/>
      <c r="X1682" s="110"/>
      <c r="Y1682" s="110"/>
      <c r="Z1682" s="110"/>
      <c r="AA1682" s="110"/>
      <c r="AB1682" s="110"/>
      <c r="AC1682" s="110"/>
      <c r="AD1682" s="110"/>
      <c r="AE1682" s="110"/>
      <c r="AF1682" s="110"/>
      <c r="AG1682" s="110"/>
    </row>
    <row r="1683" spans="2:33" ht="15">
      <c r="B1683" s="109" t="s">
        <v>283</v>
      </c>
      <c r="C1683" s="109" t="s">
        <v>519</v>
      </c>
      <c r="D1683" s="109">
        <v>2006</v>
      </c>
      <c r="E1683" s="109"/>
      <c r="F1683" s="109"/>
      <c r="G1683" s="109"/>
      <c r="H1683" s="109"/>
      <c r="I1683" s="109"/>
      <c r="J1683" s="109"/>
      <c r="K1683" s="109"/>
      <c r="L1683" s="109"/>
      <c r="M1683" s="109"/>
      <c r="N1683" s="109"/>
      <c r="O1683" s="109"/>
      <c r="P1683" s="109"/>
      <c r="Q1683" s="109"/>
      <c r="R1683" s="109"/>
      <c r="S1683" s="109"/>
      <c r="T1683" s="109"/>
      <c r="U1683" s="109"/>
      <c r="V1683" s="109"/>
      <c r="W1683" s="109"/>
      <c r="X1683" s="109"/>
      <c r="Y1683" s="109"/>
      <c r="Z1683" s="109"/>
      <c r="AA1683" s="109"/>
      <c r="AB1683" s="109"/>
      <c r="AC1683" s="109"/>
      <c r="AD1683" s="109"/>
      <c r="AE1683" s="109"/>
      <c r="AF1683" s="109"/>
      <c r="AG1683" s="109"/>
    </row>
    <row r="1684" spans="2:33" ht="15">
      <c r="B1684" s="109"/>
      <c r="C1684" s="109"/>
      <c r="D1684" s="109">
        <v>2007</v>
      </c>
      <c r="E1684" s="109"/>
      <c r="F1684" s="109"/>
      <c r="G1684" s="109"/>
      <c r="H1684" s="109"/>
      <c r="I1684" s="109"/>
      <c r="J1684" s="109"/>
      <c r="K1684" s="109"/>
      <c r="L1684" s="109"/>
      <c r="M1684" s="109"/>
      <c r="N1684" s="109"/>
      <c r="O1684" s="109"/>
      <c r="P1684" s="109"/>
      <c r="Q1684" s="109"/>
      <c r="R1684" s="109"/>
      <c r="S1684" s="109"/>
      <c r="T1684" s="109"/>
      <c r="U1684" s="109"/>
      <c r="V1684" s="109"/>
      <c r="W1684" s="109"/>
      <c r="X1684" s="109"/>
      <c r="Y1684" s="109"/>
      <c r="Z1684" s="109"/>
      <c r="AA1684" s="109"/>
      <c r="AB1684" s="109"/>
      <c r="AC1684" s="109"/>
      <c r="AD1684" s="109"/>
      <c r="AE1684" s="109"/>
      <c r="AF1684" s="109"/>
      <c r="AG1684" s="109"/>
    </row>
    <row r="1685" spans="2:33" ht="15">
      <c r="B1685" s="109"/>
      <c r="C1685" s="109"/>
      <c r="D1685" s="109">
        <v>2008</v>
      </c>
      <c r="E1685" s="109"/>
      <c r="F1685" s="109"/>
      <c r="G1685" s="109"/>
      <c r="H1685" s="109"/>
      <c r="I1685" s="109"/>
      <c r="J1685" s="109"/>
      <c r="K1685" s="109"/>
      <c r="L1685" s="109"/>
      <c r="M1685" s="109"/>
      <c r="N1685" s="109"/>
      <c r="O1685" s="109"/>
      <c r="P1685" s="109"/>
      <c r="Q1685" s="109"/>
      <c r="R1685" s="109"/>
      <c r="S1685" s="109"/>
      <c r="T1685" s="109"/>
      <c r="U1685" s="109"/>
      <c r="V1685" s="109"/>
      <c r="W1685" s="109"/>
      <c r="X1685" s="109"/>
      <c r="Y1685" s="109"/>
      <c r="Z1685" s="109"/>
      <c r="AA1685" s="109"/>
      <c r="AB1685" s="109"/>
      <c r="AC1685" s="109"/>
      <c r="AD1685" s="109"/>
      <c r="AE1685" s="109"/>
      <c r="AF1685" s="109"/>
      <c r="AG1685" s="109"/>
    </row>
    <row r="1686" spans="2:33" ht="15">
      <c r="B1686" s="109"/>
      <c r="C1686" s="109"/>
      <c r="D1686" s="109">
        <v>2009</v>
      </c>
      <c r="E1686" s="109"/>
      <c r="F1686" s="109"/>
      <c r="G1686" s="109"/>
      <c r="H1686" s="109"/>
      <c r="I1686" s="109"/>
      <c r="J1686" s="109"/>
      <c r="K1686" s="109"/>
      <c r="L1686" s="109"/>
      <c r="M1686" s="109"/>
      <c r="N1686" s="109"/>
      <c r="O1686" s="109"/>
      <c r="P1686" s="109"/>
      <c r="Q1686" s="109"/>
      <c r="R1686" s="109"/>
      <c r="S1686" s="109"/>
      <c r="T1686" s="109"/>
      <c r="U1686" s="109"/>
      <c r="V1686" s="109"/>
      <c r="W1686" s="109"/>
      <c r="X1686" s="109"/>
      <c r="Y1686" s="109"/>
      <c r="Z1686" s="109"/>
      <c r="AA1686" s="109"/>
      <c r="AB1686" s="109"/>
      <c r="AC1686" s="109"/>
      <c r="AD1686" s="109"/>
      <c r="AE1686" s="109"/>
      <c r="AF1686" s="109"/>
      <c r="AG1686" s="109"/>
    </row>
    <row r="1687" spans="2:33" ht="15">
      <c r="B1687" s="109"/>
      <c r="C1687" s="109"/>
      <c r="D1687" s="109">
        <v>2010</v>
      </c>
      <c r="E1687" s="109"/>
      <c r="F1687" s="109"/>
      <c r="G1687" s="109"/>
      <c r="H1687" s="109"/>
      <c r="I1687" s="109"/>
      <c r="J1687" s="109"/>
      <c r="K1687" s="109"/>
      <c r="L1687" s="109"/>
      <c r="M1687" s="109"/>
      <c r="N1687" s="109"/>
      <c r="O1687" s="109"/>
      <c r="P1687" s="109"/>
      <c r="Q1687" s="109"/>
      <c r="R1687" s="109"/>
      <c r="S1687" s="109"/>
      <c r="T1687" s="109"/>
      <c r="U1687" s="109"/>
      <c r="V1687" s="109"/>
      <c r="W1687" s="109"/>
      <c r="X1687" s="109"/>
      <c r="Y1687" s="109"/>
      <c r="Z1687" s="109"/>
      <c r="AA1687" s="109"/>
      <c r="AB1687" s="109"/>
      <c r="AC1687" s="109"/>
      <c r="AD1687" s="109"/>
      <c r="AE1687" s="109"/>
      <c r="AF1687" s="109"/>
      <c r="AG1687" s="109"/>
    </row>
    <row r="1688" spans="2:33" ht="15">
      <c r="B1688" s="109"/>
      <c r="C1688" s="109"/>
      <c r="D1688" s="109">
        <v>2011</v>
      </c>
      <c r="E1688" s="109"/>
      <c r="F1688" s="109"/>
      <c r="G1688" s="109"/>
      <c r="H1688" s="109"/>
      <c r="I1688" s="109"/>
      <c r="J1688" s="109"/>
      <c r="K1688" s="109"/>
      <c r="L1688" s="109"/>
      <c r="M1688" s="109"/>
      <c r="N1688" s="109"/>
      <c r="O1688" s="109"/>
      <c r="P1688" s="109"/>
      <c r="Q1688" s="109"/>
      <c r="R1688" s="109"/>
      <c r="S1688" s="109"/>
      <c r="T1688" s="109"/>
      <c r="U1688" s="109"/>
      <c r="V1688" s="109"/>
      <c r="W1688" s="109"/>
      <c r="X1688" s="109"/>
      <c r="Y1688" s="109"/>
      <c r="Z1688" s="109"/>
      <c r="AA1688" s="109"/>
      <c r="AB1688" s="109"/>
      <c r="AC1688" s="109"/>
      <c r="AD1688" s="109"/>
      <c r="AE1688" s="109"/>
      <c r="AF1688" s="109"/>
      <c r="AG1688" s="109"/>
    </row>
    <row r="1689" spans="2:33" ht="15">
      <c r="B1689" s="109"/>
      <c r="C1689" s="109"/>
      <c r="D1689" s="109">
        <v>2012</v>
      </c>
      <c r="E1689" s="109"/>
      <c r="F1689" s="109"/>
      <c r="G1689" s="109"/>
      <c r="H1689" s="109"/>
      <c r="I1689" s="109"/>
      <c r="J1689" s="109"/>
      <c r="K1689" s="109"/>
      <c r="L1689" s="109"/>
      <c r="M1689" s="109"/>
      <c r="N1689" s="109"/>
      <c r="O1689" s="109"/>
      <c r="P1689" s="109"/>
      <c r="Q1689" s="109"/>
      <c r="R1689" s="109"/>
      <c r="S1689" s="109"/>
      <c r="T1689" s="109"/>
      <c r="U1689" s="109"/>
      <c r="V1689" s="109"/>
      <c r="W1689" s="109"/>
      <c r="X1689" s="109"/>
      <c r="Y1689" s="109"/>
      <c r="Z1689" s="109"/>
      <c r="AA1689" s="109"/>
      <c r="AB1689" s="109"/>
      <c r="AC1689" s="109"/>
      <c r="AD1689" s="109"/>
      <c r="AE1689" s="109"/>
      <c r="AF1689" s="109"/>
      <c r="AG1689" s="109"/>
    </row>
    <row r="1690" spans="2:33" ht="15">
      <c r="B1690" s="109"/>
      <c r="C1690" s="109"/>
      <c r="D1690" s="109">
        <v>2013</v>
      </c>
      <c r="E1690" s="109"/>
      <c r="F1690" s="109"/>
      <c r="G1690" s="109"/>
      <c r="H1690" s="109"/>
      <c r="I1690" s="109"/>
      <c r="J1690" s="109"/>
      <c r="K1690" s="109"/>
      <c r="L1690" s="109"/>
      <c r="M1690" s="109"/>
      <c r="N1690" s="109"/>
      <c r="O1690" s="109"/>
      <c r="P1690" s="109"/>
      <c r="Q1690" s="109"/>
      <c r="R1690" s="109"/>
      <c r="S1690" s="109"/>
      <c r="T1690" s="109"/>
      <c r="U1690" s="109"/>
      <c r="V1690" s="109"/>
      <c r="W1690" s="109"/>
      <c r="X1690" s="109"/>
      <c r="Y1690" s="109"/>
      <c r="Z1690" s="109"/>
      <c r="AA1690" s="109"/>
      <c r="AB1690" s="109"/>
      <c r="AC1690" s="109"/>
      <c r="AD1690" s="109"/>
      <c r="AE1690" s="109"/>
      <c r="AF1690" s="109"/>
      <c r="AG1690" s="109"/>
    </row>
    <row r="1691" spans="2:33" ht="15">
      <c r="B1691" s="109"/>
      <c r="C1691" s="109"/>
      <c r="D1691" s="109">
        <v>2014</v>
      </c>
      <c r="E1691" s="109">
        <v>0</v>
      </c>
      <c r="F1691" s="109">
        <v>0</v>
      </c>
      <c r="G1691" s="109"/>
      <c r="H1691" s="109">
        <v>0</v>
      </c>
      <c r="I1691" s="109"/>
      <c r="J1691" s="109"/>
      <c r="K1691" s="109"/>
      <c r="L1691" s="109"/>
      <c r="M1691" s="109"/>
      <c r="N1691" s="109"/>
      <c r="O1691" s="109">
        <v>0</v>
      </c>
      <c r="P1691" s="109">
        <v>0</v>
      </c>
      <c r="Q1691" s="109"/>
      <c r="R1691" s="109">
        <v>0</v>
      </c>
      <c r="S1691" s="109"/>
      <c r="T1691" s="109">
        <v>0</v>
      </c>
      <c r="U1691" s="109"/>
      <c r="V1691" s="109"/>
      <c r="W1691" s="109">
        <v>0</v>
      </c>
      <c r="X1691" s="109"/>
      <c r="Y1691" s="109">
        <v>0</v>
      </c>
      <c r="Z1691" s="109">
        <v>0</v>
      </c>
      <c r="AA1691" s="109"/>
      <c r="AB1691" s="109">
        <v>0</v>
      </c>
      <c r="AC1691" s="109">
        <v>0</v>
      </c>
      <c r="AD1691" s="109">
        <v>0</v>
      </c>
      <c r="AE1691" s="109"/>
      <c r="AF1691" s="109"/>
      <c r="AG1691" s="109">
        <v>0</v>
      </c>
    </row>
    <row r="1692" spans="2:33" ht="15">
      <c r="B1692" s="109"/>
      <c r="C1692" s="109"/>
      <c r="D1692" s="109">
        <v>2015</v>
      </c>
      <c r="E1692" s="109">
        <v>0</v>
      </c>
      <c r="F1692" s="109">
        <v>0</v>
      </c>
      <c r="G1692" s="109">
        <v>0</v>
      </c>
      <c r="H1692" s="109">
        <v>0</v>
      </c>
      <c r="I1692" s="109">
        <v>0</v>
      </c>
      <c r="J1692" s="109">
        <v>0</v>
      </c>
      <c r="K1692" s="109">
        <v>0</v>
      </c>
      <c r="L1692" s="109">
        <v>0</v>
      </c>
      <c r="M1692" s="109">
        <v>0</v>
      </c>
      <c r="N1692" s="109">
        <v>0</v>
      </c>
      <c r="O1692" s="109">
        <v>0</v>
      </c>
      <c r="P1692" s="109">
        <v>0</v>
      </c>
      <c r="Q1692" s="109">
        <v>0</v>
      </c>
      <c r="R1692" s="109">
        <v>0</v>
      </c>
      <c r="S1692" s="109">
        <v>0</v>
      </c>
      <c r="T1692" s="109">
        <v>0</v>
      </c>
      <c r="U1692" s="109">
        <v>0</v>
      </c>
      <c r="V1692" s="109">
        <v>0</v>
      </c>
      <c r="W1692" s="109">
        <v>0</v>
      </c>
      <c r="X1692" s="109">
        <v>0</v>
      </c>
      <c r="Y1692" s="109">
        <v>0</v>
      </c>
      <c r="Z1692" s="109">
        <v>0</v>
      </c>
      <c r="AA1692" s="109">
        <v>0</v>
      </c>
      <c r="AB1692" s="109">
        <v>0</v>
      </c>
      <c r="AC1692" s="109">
        <v>0</v>
      </c>
      <c r="AD1692" s="109">
        <v>0</v>
      </c>
      <c r="AE1692" s="109">
        <v>0</v>
      </c>
      <c r="AF1692" s="109">
        <v>0</v>
      </c>
      <c r="AG1692" s="109">
        <v>0</v>
      </c>
    </row>
    <row r="1693" spans="2:33" ht="15">
      <c r="B1693" s="109"/>
      <c r="C1693" s="109"/>
      <c r="D1693" s="109">
        <v>2016</v>
      </c>
      <c r="E1693" s="109">
        <v>0</v>
      </c>
      <c r="F1693" s="109">
        <v>0</v>
      </c>
      <c r="G1693" s="109">
        <v>0</v>
      </c>
      <c r="H1693" s="109">
        <v>0</v>
      </c>
      <c r="I1693" s="109">
        <v>0</v>
      </c>
      <c r="J1693" s="109">
        <v>0</v>
      </c>
      <c r="K1693" s="109">
        <v>0</v>
      </c>
      <c r="L1693" s="109">
        <v>0</v>
      </c>
      <c r="M1693" s="109">
        <v>0</v>
      </c>
      <c r="N1693" s="109">
        <v>0</v>
      </c>
      <c r="O1693" s="109">
        <v>0</v>
      </c>
      <c r="P1693" s="109">
        <v>0</v>
      </c>
      <c r="Q1693" s="109">
        <v>0</v>
      </c>
      <c r="R1693" s="109">
        <v>0</v>
      </c>
      <c r="S1693" s="109">
        <v>0</v>
      </c>
      <c r="T1693" s="109">
        <v>0</v>
      </c>
      <c r="U1693" s="109">
        <v>0</v>
      </c>
      <c r="V1693" s="109">
        <v>0</v>
      </c>
      <c r="W1693" s="109">
        <v>0</v>
      </c>
      <c r="X1693" s="109">
        <v>0</v>
      </c>
      <c r="Y1693" s="109">
        <v>0</v>
      </c>
      <c r="Z1693" s="109">
        <v>0</v>
      </c>
      <c r="AA1693" s="109">
        <v>0</v>
      </c>
      <c r="AB1693" s="109">
        <v>0</v>
      </c>
      <c r="AC1693" s="109">
        <v>0</v>
      </c>
      <c r="AD1693" s="109">
        <v>0</v>
      </c>
      <c r="AE1693" s="109">
        <v>0</v>
      </c>
      <c r="AF1693" s="109">
        <v>0</v>
      </c>
      <c r="AG1693" s="109">
        <v>0</v>
      </c>
    </row>
    <row r="1694" spans="2:33" ht="15">
      <c r="B1694" s="109"/>
      <c r="C1694" s="109"/>
      <c r="D1694" s="109">
        <v>2017</v>
      </c>
      <c r="E1694" s="109">
        <v>0</v>
      </c>
      <c r="F1694" s="109">
        <v>0</v>
      </c>
      <c r="G1694" s="109">
        <v>0</v>
      </c>
      <c r="H1694" s="109">
        <v>0</v>
      </c>
      <c r="I1694" s="109">
        <v>0</v>
      </c>
      <c r="J1694" s="109">
        <v>0</v>
      </c>
      <c r="K1694" s="109">
        <v>0</v>
      </c>
      <c r="L1694" s="109">
        <v>0</v>
      </c>
      <c r="M1694" s="109">
        <v>0</v>
      </c>
      <c r="N1694" s="109">
        <v>0</v>
      </c>
      <c r="O1694" s="109">
        <v>0</v>
      </c>
      <c r="P1694" s="109">
        <v>0</v>
      </c>
      <c r="Q1694" s="109">
        <v>0</v>
      </c>
      <c r="R1694" s="109">
        <v>0</v>
      </c>
      <c r="S1694" s="109">
        <v>0</v>
      </c>
      <c r="T1694" s="109">
        <v>0</v>
      </c>
      <c r="U1694" s="109">
        <v>0</v>
      </c>
      <c r="V1694" s="109">
        <v>0</v>
      </c>
      <c r="W1694" s="109">
        <v>0</v>
      </c>
      <c r="X1694" s="109">
        <v>0</v>
      </c>
      <c r="Y1694" s="109">
        <v>0</v>
      </c>
      <c r="Z1694" s="109">
        <v>0</v>
      </c>
      <c r="AA1694" s="109">
        <v>0</v>
      </c>
      <c r="AB1694" s="109">
        <v>0</v>
      </c>
      <c r="AC1694" s="109">
        <v>0</v>
      </c>
      <c r="AD1694" s="109">
        <v>0</v>
      </c>
      <c r="AE1694" s="109">
        <v>0</v>
      </c>
      <c r="AF1694" s="109">
        <v>0</v>
      </c>
      <c r="AG1694" s="109">
        <v>0</v>
      </c>
    </row>
    <row r="1695" spans="2:33" ht="15">
      <c r="B1695" s="109"/>
      <c r="C1695" s="109"/>
      <c r="D1695" s="109">
        <v>2018</v>
      </c>
      <c r="E1695" s="109">
        <v>0</v>
      </c>
      <c r="F1695" s="109">
        <v>0</v>
      </c>
      <c r="G1695" s="109">
        <v>0</v>
      </c>
      <c r="H1695" s="109">
        <v>0</v>
      </c>
      <c r="I1695" s="109">
        <v>0</v>
      </c>
      <c r="J1695" s="109">
        <v>0</v>
      </c>
      <c r="K1695" s="109">
        <v>0</v>
      </c>
      <c r="L1695" s="109">
        <v>0</v>
      </c>
      <c r="M1695" s="109">
        <v>0</v>
      </c>
      <c r="N1695" s="109">
        <v>0</v>
      </c>
      <c r="O1695" s="109">
        <v>0</v>
      </c>
      <c r="P1695" s="109">
        <v>0</v>
      </c>
      <c r="Q1695" s="109">
        <v>0</v>
      </c>
      <c r="R1695" s="109">
        <v>0</v>
      </c>
      <c r="S1695" s="109">
        <v>0</v>
      </c>
      <c r="T1695" s="109">
        <v>0</v>
      </c>
      <c r="U1695" s="109">
        <v>0</v>
      </c>
      <c r="V1695" s="109">
        <v>0</v>
      </c>
      <c r="W1695" s="109">
        <v>0</v>
      </c>
      <c r="X1695" s="109">
        <v>0</v>
      </c>
      <c r="Y1695" s="109">
        <v>0</v>
      </c>
      <c r="Z1695" s="109">
        <v>0</v>
      </c>
      <c r="AA1695" s="109">
        <v>0</v>
      </c>
      <c r="AB1695" s="109">
        <v>0</v>
      </c>
      <c r="AC1695" s="109">
        <v>0</v>
      </c>
      <c r="AD1695" s="109">
        <v>0</v>
      </c>
      <c r="AE1695" s="109">
        <v>0</v>
      </c>
      <c r="AF1695" s="109">
        <v>0</v>
      </c>
      <c r="AG1695" s="109">
        <v>0</v>
      </c>
    </row>
    <row r="1696" spans="2:33" ht="15">
      <c r="B1696" s="109"/>
      <c r="C1696" s="109"/>
      <c r="D1696" s="109">
        <v>2019</v>
      </c>
      <c r="E1696" s="109">
        <v>0</v>
      </c>
      <c r="F1696" s="109">
        <v>0</v>
      </c>
      <c r="G1696" s="109">
        <v>0</v>
      </c>
      <c r="H1696" s="109">
        <v>0</v>
      </c>
      <c r="I1696" s="109">
        <v>0</v>
      </c>
      <c r="J1696" s="109">
        <v>0</v>
      </c>
      <c r="K1696" s="109">
        <v>0</v>
      </c>
      <c r="L1696" s="109">
        <v>0</v>
      </c>
      <c r="M1696" s="109">
        <v>0</v>
      </c>
      <c r="N1696" s="109">
        <v>0</v>
      </c>
      <c r="O1696" s="109">
        <v>0</v>
      </c>
      <c r="P1696" s="109">
        <v>0</v>
      </c>
      <c r="Q1696" s="109">
        <v>0</v>
      </c>
      <c r="R1696" s="109">
        <v>0</v>
      </c>
      <c r="S1696" s="109">
        <v>0</v>
      </c>
      <c r="T1696" s="109">
        <v>0</v>
      </c>
      <c r="U1696" s="109">
        <v>0</v>
      </c>
      <c r="V1696" s="109">
        <v>0</v>
      </c>
      <c r="W1696" s="109">
        <v>0</v>
      </c>
      <c r="X1696" s="109">
        <v>0</v>
      </c>
      <c r="Y1696" s="109">
        <v>0</v>
      </c>
      <c r="Z1696" s="109">
        <v>0</v>
      </c>
      <c r="AA1696" s="109">
        <v>0</v>
      </c>
      <c r="AB1696" s="109">
        <v>0</v>
      </c>
      <c r="AC1696" s="109">
        <v>0</v>
      </c>
      <c r="AD1696" s="109">
        <v>0</v>
      </c>
      <c r="AE1696" s="109">
        <v>0</v>
      </c>
      <c r="AF1696" s="109">
        <v>0</v>
      </c>
      <c r="AG1696" s="109">
        <v>0</v>
      </c>
    </row>
    <row r="1697" spans="2:33" ht="15">
      <c r="B1697" s="109"/>
      <c r="C1697" s="109"/>
      <c r="D1697" s="109">
        <v>2020</v>
      </c>
      <c r="E1697" s="109"/>
      <c r="F1697" s="109"/>
      <c r="G1697" s="109"/>
      <c r="H1697" s="109"/>
      <c r="I1697" s="109"/>
      <c r="J1697" s="109"/>
      <c r="K1697" s="109"/>
      <c r="L1697" s="109"/>
      <c r="M1697" s="109"/>
      <c r="N1697" s="109"/>
      <c r="O1697" s="109"/>
      <c r="P1697" s="109"/>
      <c r="Q1697" s="109"/>
      <c r="R1697" s="109"/>
      <c r="S1697" s="109"/>
      <c r="T1697" s="109"/>
      <c r="U1697" s="109"/>
      <c r="V1697" s="109"/>
      <c r="W1697" s="109"/>
      <c r="X1697" s="109"/>
      <c r="Y1697" s="109"/>
      <c r="Z1697" s="109"/>
      <c r="AA1697" s="109"/>
      <c r="AB1697" s="109"/>
      <c r="AC1697" s="109"/>
      <c r="AD1697" s="109"/>
      <c r="AE1697" s="109"/>
      <c r="AF1697" s="109"/>
      <c r="AG1697" s="109"/>
    </row>
    <row r="1698" spans="2:33" ht="15">
      <c r="B1698" s="110" t="s">
        <v>284</v>
      </c>
      <c r="C1698" s="110" t="s">
        <v>520</v>
      </c>
      <c r="D1698" s="110">
        <v>2006</v>
      </c>
      <c r="E1698" s="110"/>
      <c r="F1698" s="110"/>
      <c r="G1698" s="110"/>
      <c r="H1698" s="110"/>
      <c r="I1698" s="110"/>
      <c r="J1698" s="110"/>
      <c r="K1698" s="110"/>
      <c r="L1698" s="110"/>
      <c r="M1698" s="110"/>
      <c r="N1698" s="110"/>
      <c r="O1698" s="110"/>
      <c r="P1698" s="110"/>
      <c r="Q1698" s="110"/>
      <c r="R1698" s="110"/>
      <c r="S1698" s="110"/>
      <c r="T1698" s="110"/>
      <c r="U1698" s="110"/>
      <c r="V1698" s="110"/>
      <c r="W1698" s="110"/>
      <c r="X1698" s="110"/>
      <c r="Y1698" s="110"/>
      <c r="Z1698" s="110"/>
      <c r="AA1698" s="110"/>
      <c r="AB1698" s="110"/>
      <c r="AC1698" s="110"/>
      <c r="AD1698" s="110"/>
      <c r="AE1698" s="110"/>
      <c r="AF1698" s="110"/>
      <c r="AG1698" s="110"/>
    </row>
    <row r="1699" spans="2:33" ht="15">
      <c r="B1699" s="110"/>
      <c r="C1699" s="110"/>
      <c r="D1699" s="110">
        <v>2007</v>
      </c>
      <c r="E1699" s="110"/>
      <c r="F1699" s="110"/>
      <c r="G1699" s="110"/>
      <c r="H1699" s="110"/>
      <c r="I1699" s="110"/>
      <c r="J1699" s="110"/>
      <c r="K1699" s="110"/>
      <c r="L1699" s="110"/>
      <c r="M1699" s="110"/>
      <c r="N1699" s="110"/>
      <c r="O1699" s="110"/>
      <c r="P1699" s="110"/>
      <c r="Q1699" s="110"/>
      <c r="R1699" s="110"/>
      <c r="S1699" s="110"/>
      <c r="T1699" s="110"/>
      <c r="U1699" s="110"/>
      <c r="V1699" s="110"/>
      <c r="W1699" s="110"/>
      <c r="X1699" s="110"/>
      <c r="Y1699" s="110"/>
      <c r="Z1699" s="110"/>
      <c r="AA1699" s="110"/>
      <c r="AB1699" s="110"/>
      <c r="AC1699" s="110"/>
      <c r="AD1699" s="110"/>
      <c r="AE1699" s="110"/>
      <c r="AF1699" s="110"/>
      <c r="AG1699" s="110"/>
    </row>
    <row r="1700" spans="2:33" ht="15">
      <c r="B1700" s="110"/>
      <c r="C1700" s="110"/>
      <c r="D1700" s="110">
        <v>2008</v>
      </c>
      <c r="E1700" s="110"/>
      <c r="F1700" s="110"/>
      <c r="G1700" s="110"/>
      <c r="H1700" s="110"/>
      <c r="I1700" s="110"/>
      <c r="J1700" s="110"/>
      <c r="K1700" s="110"/>
      <c r="L1700" s="110"/>
      <c r="M1700" s="110"/>
      <c r="N1700" s="110"/>
      <c r="O1700" s="110"/>
      <c r="P1700" s="110"/>
      <c r="Q1700" s="110"/>
      <c r="R1700" s="110"/>
      <c r="S1700" s="110"/>
      <c r="T1700" s="110"/>
      <c r="U1700" s="110"/>
      <c r="V1700" s="110"/>
      <c r="W1700" s="110"/>
      <c r="X1700" s="110"/>
      <c r="Y1700" s="110"/>
      <c r="Z1700" s="110"/>
      <c r="AA1700" s="110"/>
      <c r="AB1700" s="110"/>
      <c r="AC1700" s="110"/>
      <c r="AD1700" s="110"/>
      <c r="AE1700" s="110"/>
      <c r="AF1700" s="110"/>
      <c r="AG1700" s="110"/>
    </row>
    <row r="1701" spans="2:33" ht="15">
      <c r="B1701" s="110"/>
      <c r="C1701" s="110"/>
      <c r="D1701" s="110">
        <v>2009</v>
      </c>
      <c r="E1701" s="110"/>
      <c r="F1701" s="110"/>
      <c r="G1701" s="110"/>
      <c r="H1701" s="110"/>
      <c r="I1701" s="110"/>
      <c r="J1701" s="110"/>
      <c r="K1701" s="110"/>
      <c r="L1701" s="110"/>
      <c r="M1701" s="110"/>
      <c r="N1701" s="110"/>
      <c r="O1701" s="110"/>
      <c r="P1701" s="110"/>
      <c r="Q1701" s="110"/>
      <c r="R1701" s="110"/>
      <c r="S1701" s="110"/>
      <c r="T1701" s="110"/>
      <c r="U1701" s="110"/>
      <c r="V1701" s="110"/>
      <c r="W1701" s="110"/>
      <c r="X1701" s="110"/>
      <c r="Y1701" s="110"/>
      <c r="Z1701" s="110"/>
      <c r="AA1701" s="110"/>
      <c r="AB1701" s="110"/>
      <c r="AC1701" s="110"/>
      <c r="AD1701" s="110"/>
      <c r="AE1701" s="110"/>
      <c r="AF1701" s="110"/>
      <c r="AG1701" s="110"/>
    </row>
    <row r="1702" spans="2:33" ht="15">
      <c r="B1702" s="110"/>
      <c r="C1702" s="110"/>
      <c r="D1702" s="110">
        <v>2010</v>
      </c>
      <c r="E1702" s="110"/>
      <c r="F1702" s="110"/>
      <c r="G1702" s="110"/>
      <c r="H1702" s="110"/>
      <c r="I1702" s="110"/>
      <c r="J1702" s="110"/>
      <c r="K1702" s="110"/>
      <c r="L1702" s="110"/>
      <c r="M1702" s="110"/>
      <c r="N1702" s="110"/>
      <c r="O1702" s="110"/>
      <c r="P1702" s="110"/>
      <c r="Q1702" s="110"/>
      <c r="R1702" s="110"/>
      <c r="S1702" s="110"/>
      <c r="T1702" s="110"/>
      <c r="U1702" s="110"/>
      <c r="V1702" s="110"/>
      <c r="W1702" s="110"/>
      <c r="X1702" s="110"/>
      <c r="Y1702" s="110"/>
      <c r="Z1702" s="110"/>
      <c r="AA1702" s="110"/>
      <c r="AB1702" s="110"/>
      <c r="AC1702" s="110"/>
      <c r="AD1702" s="110"/>
      <c r="AE1702" s="110"/>
      <c r="AF1702" s="110"/>
      <c r="AG1702" s="110"/>
    </row>
    <row r="1703" spans="2:33" ht="15">
      <c r="B1703" s="110"/>
      <c r="C1703" s="110"/>
      <c r="D1703" s="110">
        <v>2011</v>
      </c>
      <c r="E1703" s="110"/>
      <c r="F1703" s="110"/>
      <c r="G1703" s="110"/>
      <c r="H1703" s="110"/>
      <c r="I1703" s="110"/>
      <c r="J1703" s="110"/>
      <c r="K1703" s="110"/>
      <c r="L1703" s="110"/>
      <c r="M1703" s="110"/>
      <c r="N1703" s="110"/>
      <c r="O1703" s="110"/>
      <c r="P1703" s="110"/>
      <c r="Q1703" s="110"/>
      <c r="R1703" s="110"/>
      <c r="S1703" s="110"/>
      <c r="T1703" s="110"/>
      <c r="U1703" s="110"/>
      <c r="V1703" s="110"/>
      <c r="W1703" s="110"/>
      <c r="X1703" s="110"/>
      <c r="Y1703" s="110"/>
      <c r="Z1703" s="110"/>
      <c r="AA1703" s="110"/>
      <c r="AB1703" s="110"/>
      <c r="AC1703" s="110"/>
      <c r="AD1703" s="110"/>
      <c r="AE1703" s="110"/>
      <c r="AF1703" s="110"/>
      <c r="AG1703" s="110"/>
    </row>
    <row r="1704" spans="2:33" ht="15">
      <c r="B1704" s="110"/>
      <c r="C1704" s="110"/>
      <c r="D1704" s="110">
        <v>2012</v>
      </c>
      <c r="E1704" s="110"/>
      <c r="F1704" s="110"/>
      <c r="G1704" s="110"/>
      <c r="H1704" s="110"/>
      <c r="I1704" s="110"/>
      <c r="J1704" s="110"/>
      <c r="K1704" s="110"/>
      <c r="L1704" s="110"/>
      <c r="M1704" s="110"/>
      <c r="N1704" s="110"/>
      <c r="O1704" s="110"/>
      <c r="P1704" s="110"/>
      <c r="Q1704" s="110"/>
      <c r="R1704" s="110"/>
      <c r="S1704" s="110"/>
      <c r="T1704" s="110"/>
      <c r="U1704" s="110"/>
      <c r="V1704" s="110"/>
      <c r="W1704" s="110"/>
      <c r="X1704" s="110"/>
      <c r="Y1704" s="110"/>
      <c r="Z1704" s="110"/>
      <c r="AA1704" s="110"/>
      <c r="AB1704" s="110"/>
      <c r="AC1704" s="110"/>
      <c r="AD1704" s="110"/>
      <c r="AE1704" s="110"/>
      <c r="AF1704" s="110"/>
      <c r="AG1704" s="110"/>
    </row>
    <row r="1705" spans="2:33" ht="15">
      <c r="B1705" s="110"/>
      <c r="C1705" s="110"/>
      <c r="D1705" s="110">
        <v>2013</v>
      </c>
      <c r="E1705" s="110"/>
      <c r="F1705" s="110"/>
      <c r="G1705" s="110"/>
      <c r="H1705" s="110"/>
      <c r="I1705" s="110"/>
      <c r="J1705" s="110"/>
      <c r="K1705" s="110"/>
      <c r="L1705" s="110"/>
      <c r="M1705" s="110"/>
      <c r="N1705" s="110"/>
      <c r="O1705" s="110"/>
      <c r="P1705" s="110"/>
      <c r="Q1705" s="110"/>
      <c r="R1705" s="110"/>
      <c r="S1705" s="110"/>
      <c r="T1705" s="110"/>
      <c r="U1705" s="110"/>
      <c r="V1705" s="110"/>
      <c r="W1705" s="110"/>
      <c r="X1705" s="110"/>
      <c r="Y1705" s="110"/>
      <c r="Z1705" s="110"/>
      <c r="AA1705" s="110"/>
      <c r="AB1705" s="110"/>
      <c r="AC1705" s="110"/>
      <c r="AD1705" s="110"/>
      <c r="AE1705" s="110"/>
      <c r="AF1705" s="110"/>
      <c r="AG1705" s="110"/>
    </row>
    <row r="1706" spans="2:33" ht="15">
      <c r="B1706" s="110"/>
      <c r="C1706" s="110"/>
      <c r="D1706" s="110">
        <v>2014</v>
      </c>
      <c r="E1706" s="110">
        <v>0</v>
      </c>
      <c r="F1706" s="110">
        <v>0</v>
      </c>
      <c r="G1706" s="110"/>
      <c r="H1706" s="110">
        <v>0</v>
      </c>
      <c r="I1706" s="110"/>
      <c r="J1706" s="110"/>
      <c r="K1706" s="110"/>
      <c r="L1706" s="110"/>
      <c r="M1706" s="110"/>
      <c r="N1706" s="110"/>
      <c r="O1706" s="110">
        <v>0</v>
      </c>
      <c r="P1706" s="110">
        <v>0</v>
      </c>
      <c r="Q1706" s="110"/>
      <c r="R1706" s="110">
        <v>0</v>
      </c>
      <c r="S1706" s="110"/>
      <c r="T1706" s="110">
        <v>0</v>
      </c>
      <c r="U1706" s="110"/>
      <c r="V1706" s="110"/>
      <c r="W1706" s="110">
        <v>0</v>
      </c>
      <c r="X1706" s="110"/>
      <c r="Y1706" s="110">
        <v>0</v>
      </c>
      <c r="Z1706" s="110">
        <v>0</v>
      </c>
      <c r="AA1706" s="110"/>
      <c r="AB1706" s="110">
        <v>0</v>
      </c>
      <c r="AC1706" s="110">
        <v>0</v>
      </c>
      <c r="AD1706" s="110">
        <v>0</v>
      </c>
      <c r="AE1706" s="110"/>
      <c r="AF1706" s="110"/>
      <c r="AG1706" s="110">
        <v>0</v>
      </c>
    </row>
    <row r="1707" spans="2:33" ht="15">
      <c r="B1707" s="110"/>
      <c r="C1707" s="110"/>
      <c r="D1707" s="110">
        <v>2015</v>
      </c>
      <c r="E1707" s="110">
        <v>0</v>
      </c>
      <c r="F1707" s="110">
        <v>0</v>
      </c>
      <c r="G1707" s="110">
        <v>0</v>
      </c>
      <c r="H1707" s="110">
        <v>0</v>
      </c>
      <c r="I1707" s="110">
        <v>0</v>
      </c>
      <c r="J1707" s="110">
        <v>1</v>
      </c>
      <c r="K1707" s="110">
        <v>1</v>
      </c>
      <c r="L1707" s="110">
        <v>0</v>
      </c>
      <c r="M1707" s="110">
        <v>0</v>
      </c>
      <c r="N1707" s="110">
        <v>1</v>
      </c>
      <c r="O1707" s="110">
        <v>0</v>
      </c>
      <c r="P1707" s="110">
        <v>0</v>
      </c>
      <c r="Q1707" s="110">
        <v>0</v>
      </c>
      <c r="R1707" s="110">
        <v>0</v>
      </c>
      <c r="S1707" s="110">
        <v>0</v>
      </c>
      <c r="T1707" s="110">
        <v>0</v>
      </c>
      <c r="U1707" s="110">
        <v>0</v>
      </c>
      <c r="V1707" s="110">
        <v>0</v>
      </c>
      <c r="W1707" s="110">
        <v>0</v>
      </c>
      <c r="X1707" s="110">
        <v>0</v>
      </c>
      <c r="Y1707" s="110">
        <v>0</v>
      </c>
      <c r="Z1707" s="110">
        <v>0</v>
      </c>
      <c r="AA1707" s="110">
        <v>0</v>
      </c>
      <c r="AB1707" s="110">
        <v>0</v>
      </c>
      <c r="AC1707" s="110">
        <v>0</v>
      </c>
      <c r="AD1707" s="110">
        <v>0</v>
      </c>
      <c r="AE1707" s="110">
        <v>1</v>
      </c>
      <c r="AF1707" s="110">
        <v>0</v>
      </c>
      <c r="AG1707" s="110">
        <v>0</v>
      </c>
    </row>
    <row r="1708" spans="2:33" ht="15">
      <c r="B1708" s="110"/>
      <c r="C1708" s="110"/>
      <c r="D1708" s="110">
        <v>2016</v>
      </c>
      <c r="E1708" s="110">
        <v>0</v>
      </c>
      <c r="F1708" s="110">
        <v>0</v>
      </c>
      <c r="G1708" s="110">
        <v>0</v>
      </c>
      <c r="H1708" s="110">
        <v>0</v>
      </c>
      <c r="I1708" s="110">
        <v>0</v>
      </c>
      <c r="J1708" s="110">
        <v>1</v>
      </c>
      <c r="K1708" s="110">
        <v>0</v>
      </c>
      <c r="L1708" s="110">
        <v>0</v>
      </c>
      <c r="M1708" s="110">
        <v>0</v>
      </c>
      <c r="N1708" s="110">
        <v>0</v>
      </c>
      <c r="O1708" s="110">
        <v>0</v>
      </c>
      <c r="P1708" s="110">
        <v>0</v>
      </c>
      <c r="Q1708" s="110">
        <v>0</v>
      </c>
      <c r="R1708" s="110">
        <v>0</v>
      </c>
      <c r="S1708" s="110">
        <v>0</v>
      </c>
      <c r="T1708" s="110">
        <v>0</v>
      </c>
      <c r="U1708" s="110">
        <v>0</v>
      </c>
      <c r="V1708" s="110">
        <v>0</v>
      </c>
      <c r="W1708" s="110">
        <v>0</v>
      </c>
      <c r="X1708" s="110">
        <v>0</v>
      </c>
      <c r="Y1708" s="110">
        <v>2</v>
      </c>
      <c r="Z1708" s="110">
        <v>0</v>
      </c>
      <c r="AA1708" s="110">
        <v>0</v>
      </c>
      <c r="AB1708" s="110">
        <v>0</v>
      </c>
      <c r="AC1708" s="110">
        <v>0</v>
      </c>
      <c r="AD1708" s="110">
        <v>0</v>
      </c>
      <c r="AE1708" s="110">
        <v>0</v>
      </c>
      <c r="AF1708" s="110">
        <v>0</v>
      </c>
      <c r="AG1708" s="110">
        <v>0</v>
      </c>
    </row>
    <row r="1709" spans="2:33" ht="15">
      <c r="B1709" s="110"/>
      <c r="C1709" s="110"/>
      <c r="D1709" s="110">
        <v>2017</v>
      </c>
      <c r="E1709" s="110">
        <v>0</v>
      </c>
      <c r="F1709" s="110">
        <v>0</v>
      </c>
      <c r="G1709" s="110">
        <v>0</v>
      </c>
      <c r="H1709" s="110">
        <v>0</v>
      </c>
      <c r="I1709" s="110">
        <v>0</v>
      </c>
      <c r="J1709" s="110">
        <v>0</v>
      </c>
      <c r="K1709" s="110">
        <v>0</v>
      </c>
      <c r="L1709" s="110">
        <v>0</v>
      </c>
      <c r="M1709" s="110">
        <v>0</v>
      </c>
      <c r="N1709" s="110">
        <v>0</v>
      </c>
      <c r="O1709" s="110">
        <v>0</v>
      </c>
      <c r="P1709" s="110">
        <v>0</v>
      </c>
      <c r="Q1709" s="110">
        <v>0</v>
      </c>
      <c r="R1709" s="110">
        <v>0</v>
      </c>
      <c r="S1709" s="110">
        <v>0</v>
      </c>
      <c r="T1709" s="110">
        <v>0</v>
      </c>
      <c r="U1709" s="110">
        <v>0</v>
      </c>
      <c r="V1709" s="110">
        <v>0</v>
      </c>
      <c r="W1709" s="110">
        <v>0</v>
      </c>
      <c r="X1709" s="110">
        <v>0</v>
      </c>
      <c r="Y1709" s="110">
        <v>0</v>
      </c>
      <c r="Z1709" s="110">
        <v>0</v>
      </c>
      <c r="AA1709" s="110">
        <v>0</v>
      </c>
      <c r="AB1709" s="110">
        <v>0</v>
      </c>
      <c r="AC1709" s="110">
        <v>0</v>
      </c>
      <c r="AD1709" s="110">
        <v>0</v>
      </c>
      <c r="AE1709" s="110">
        <v>0</v>
      </c>
      <c r="AF1709" s="110">
        <v>0</v>
      </c>
      <c r="AG1709" s="110">
        <v>0</v>
      </c>
    </row>
    <row r="1710" spans="2:33" ht="15">
      <c r="B1710" s="110"/>
      <c r="C1710" s="110"/>
      <c r="D1710" s="110">
        <v>2018</v>
      </c>
      <c r="E1710" s="110">
        <v>0</v>
      </c>
      <c r="F1710" s="110">
        <v>0</v>
      </c>
      <c r="G1710" s="110">
        <v>0</v>
      </c>
      <c r="H1710" s="110">
        <v>0</v>
      </c>
      <c r="I1710" s="110">
        <v>0</v>
      </c>
      <c r="J1710" s="110">
        <v>1</v>
      </c>
      <c r="K1710" s="110">
        <v>0</v>
      </c>
      <c r="L1710" s="110">
        <v>0</v>
      </c>
      <c r="M1710" s="110">
        <v>0</v>
      </c>
      <c r="N1710" s="110">
        <v>0</v>
      </c>
      <c r="O1710" s="110">
        <v>0</v>
      </c>
      <c r="P1710" s="110">
        <v>0</v>
      </c>
      <c r="Q1710" s="110">
        <v>0</v>
      </c>
      <c r="R1710" s="110">
        <v>0</v>
      </c>
      <c r="S1710" s="110">
        <v>0</v>
      </c>
      <c r="T1710" s="110">
        <v>0</v>
      </c>
      <c r="U1710" s="110">
        <v>0</v>
      </c>
      <c r="V1710" s="110">
        <v>0</v>
      </c>
      <c r="W1710" s="110">
        <v>0</v>
      </c>
      <c r="X1710" s="110">
        <v>0</v>
      </c>
      <c r="Y1710" s="110">
        <v>0</v>
      </c>
      <c r="Z1710" s="110">
        <v>0</v>
      </c>
      <c r="AA1710" s="110">
        <v>0</v>
      </c>
      <c r="AB1710" s="110">
        <v>0</v>
      </c>
      <c r="AC1710" s="110">
        <v>0</v>
      </c>
      <c r="AD1710" s="110">
        <v>0</v>
      </c>
      <c r="AE1710" s="110">
        <v>0</v>
      </c>
      <c r="AF1710" s="110">
        <v>0</v>
      </c>
      <c r="AG1710" s="110">
        <v>0</v>
      </c>
    </row>
    <row r="1711" spans="2:33" ht="15">
      <c r="B1711" s="110"/>
      <c r="C1711" s="110"/>
      <c r="D1711" s="110">
        <v>2019</v>
      </c>
      <c r="E1711" s="110">
        <v>0</v>
      </c>
      <c r="F1711" s="110">
        <v>0</v>
      </c>
      <c r="G1711" s="110">
        <v>0</v>
      </c>
      <c r="H1711" s="110">
        <v>0</v>
      </c>
      <c r="I1711" s="110">
        <v>0</v>
      </c>
      <c r="J1711" s="110">
        <v>0</v>
      </c>
      <c r="K1711" s="110">
        <v>1</v>
      </c>
      <c r="L1711" s="110">
        <v>0</v>
      </c>
      <c r="M1711" s="110">
        <v>0</v>
      </c>
      <c r="N1711" s="110">
        <v>0</v>
      </c>
      <c r="O1711" s="110">
        <v>0</v>
      </c>
      <c r="P1711" s="110">
        <v>0</v>
      </c>
      <c r="Q1711" s="110">
        <v>0</v>
      </c>
      <c r="R1711" s="110">
        <v>0</v>
      </c>
      <c r="S1711" s="110">
        <v>0</v>
      </c>
      <c r="T1711" s="110">
        <v>0</v>
      </c>
      <c r="U1711" s="110">
        <v>0</v>
      </c>
      <c r="V1711" s="110">
        <v>0</v>
      </c>
      <c r="W1711" s="110">
        <v>0</v>
      </c>
      <c r="X1711" s="110">
        <v>0</v>
      </c>
      <c r="Y1711" s="110">
        <v>0</v>
      </c>
      <c r="Z1711" s="110">
        <v>0</v>
      </c>
      <c r="AA1711" s="110">
        <v>0</v>
      </c>
      <c r="AB1711" s="110">
        <v>0</v>
      </c>
      <c r="AC1711" s="110">
        <v>0</v>
      </c>
      <c r="AD1711" s="110">
        <v>0</v>
      </c>
      <c r="AE1711" s="110">
        <v>0</v>
      </c>
      <c r="AF1711" s="110">
        <v>0</v>
      </c>
      <c r="AG1711" s="110">
        <v>0</v>
      </c>
    </row>
    <row r="1712" spans="2:33" ht="15">
      <c r="B1712" s="110"/>
      <c r="C1712" s="110"/>
      <c r="D1712" s="110">
        <v>2020</v>
      </c>
      <c r="E1712" s="110"/>
      <c r="F1712" s="110"/>
      <c r="G1712" s="110"/>
      <c r="H1712" s="110"/>
      <c r="I1712" s="110"/>
      <c r="J1712" s="110"/>
      <c r="K1712" s="110"/>
      <c r="L1712" s="110"/>
      <c r="M1712" s="110"/>
      <c r="N1712" s="110"/>
      <c r="O1712" s="110"/>
      <c r="P1712" s="110"/>
      <c r="Q1712" s="110"/>
      <c r="R1712" s="110"/>
      <c r="S1712" s="110"/>
      <c r="T1712" s="110"/>
      <c r="U1712" s="110"/>
      <c r="V1712" s="110"/>
      <c r="W1712" s="110"/>
      <c r="X1712" s="110"/>
      <c r="Y1712" s="110"/>
      <c r="Z1712" s="110"/>
      <c r="AA1712" s="110"/>
      <c r="AB1712" s="110"/>
      <c r="AC1712" s="110"/>
      <c r="AD1712" s="110"/>
      <c r="AE1712" s="110"/>
      <c r="AF1712" s="110"/>
      <c r="AG1712" s="110"/>
    </row>
    <row r="1713" spans="2:33" ht="15">
      <c r="B1713" s="109" t="s">
        <v>152</v>
      </c>
      <c r="C1713" s="109" t="s">
        <v>521</v>
      </c>
      <c r="D1713" s="109">
        <v>2006</v>
      </c>
      <c r="E1713" s="109"/>
      <c r="F1713" s="109">
        <v>0</v>
      </c>
      <c r="G1713" s="109">
        <v>0</v>
      </c>
      <c r="H1713" s="109"/>
      <c r="I1713" s="109"/>
      <c r="J1713" s="109">
        <v>0</v>
      </c>
      <c r="K1713" s="109">
        <v>0</v>
      </c>
      <c r="L1713" s="109">
        <v>0</v>
      </c>
      <c r="M1713" s="109"/>
      <c r="N1713" s="109">
        <v>0</v>
      </c>
      <c r="O1713" s="109">
        <v>0</v>
      </c>
      <c r="P1713" s="109">
        <v>0</v>
      </c>
      <c r="Q1713" s="109"/>
      <c r="R1713" s="109"/>
      <c r="S1713" s="109"/>
      <c r="T1713" s="109">
        <v>0</v>
      </c>
      <c r="U1713" s="109">
        <v>0</v>
      </c>
      <c r="V1713" s="109">
        <v>0</v>
      </c>
      <c r="W1713" s="109"/>
      <c r="X1713" s="109">
        <v>0</v>
      </c>
      <c r="Y1713" s="109">
        <v>0</v>
      </c>
      <c r="Z1713" s="109">
        <v>0</v>
      </c>
      <c r="AA1713" s="109">
        <v>0</v>
      </c>
      <c r="AB1713" s="109"/>
      <c r="AC1713" s="109">
        <v>0</v>
      </c>
      <c r="AD1713" s="109"/>
      <c r="AE1713" s="109"/>
      <c r="AF1713" s="109"/>
      <c r="AG1713" s="109">
        <v>0</v>
      </c>
    </row>
    <row r="1714" spans="2:33" ht="15">
      <c r="B1714" s="109"/>
      <c r="C1714" s="109"/>
      <c r="D1714" s="109">
        <v>2007</v>
      </c>
      <c r="E1714" s="109">
        <v>0</v>
      </c>
      <c r="F1714" s="109">
        <v>0</v>
      </c>
      <c r="G1714" s="109">
        <v>0</v>
      </c>
      <c r="H1714" s="109"/>
      <c r="I1714" s="109">
        <v>0</v>
      </c>
      <c r="J1714" s="109">
        <v>0</v>
      </c>
      <c r="K1714" s="109">
        <v>0</v>
      </c>
      <c r="L1714" s="109">
        <v>0</v>
      </c>
      <c r="M1714" s="109">
        <v>0</v>
      </c>
      <c r="N1714" s="109">
        <v>0</v>
      </c>
      <c r="O1714" s="109">
        <v>0</v>
      </c>
      <c r="P1714" s="109">
        <v>0</v>
      </c>
      <c r="Q1714" s="109">
        <v>0</v>
      </c>
      <c r="R1714" s="109"/>
      <c r="S1714" s="109">
        <v>0</v>
      </c>
      <c r="T1714" s="109">
        <v>0</v>
      </c>
      <c r="U1714" s="109">
        <v>0</v>
      </c>
      <c r="V1714" s="109">
        <v>0</v>
      </c>
      <c r="W1714" s="109"/>
      <c r="X1714" s="109">
        <v>0</v>
      </c>
      <c r="Y1714" s="109">
        <v>0</v>
      </c>
      <c r="Z1714" s="109">
        <v>0</v>
      </c>
      <c r="AA1714" s="109">
        <v>0</v>
      </c>
      <c r="AB1714" s="109">
        <v>0</v>
      </c>
      <c r="AC1714" s="109">
        <v>0</v>
      </c>
      <c r="AD1714" s="109">
        <v>0</v>
      </c>
      <c r="AE1714" s="109">
        <v>0</v>
      </c>
      <c r="AF1714" s="109">
        <v>0</v>
      </c>
      <c r="AG1714" s="109">
        <v>0</v>
      </c>
    </row>
    <row r="1715" spans="2:33" ht="15">
      <c r="B1715" s="109"/>
      <c r="C1715" s="109"/>
      <c r="D1715" s="109">
        <v>2008</v>
      </c>
      <c r="E1715" s="109">
        <v>0</v>
      </c>
      <c r="F1715" s="109">
        <v>0</v>
      </c>
      <c r="G1715" s="109">
        <v>0</v>
      </c>
      <c r="H1715" s="109"/>
      <c r="I1715" s="109">
        <v>0</v>
      </c>
      <c r="J1715" s="109">
        <v>0</v>
      </c>
      <c r="K1715" s="109">
        <v>0</v>
      </c>
      <c r="L1715" s="109">
        <v>0</v>
      </c>
      <c r="M1715" s="109">
        <v>0</v>
      </c>
      <c r="N1715" s="109">
        <v>0</v>
      </c>
      <c r="O1715" s="109">
        <v>0</v>
      </c>
      <c r="P1715" s="109">
        <v>0</v>
      </c>
      <c r="Q1715" s="109">
        <v>0</v>
      </c>
      <c r="R1715" s="109"/>
      <c r="S1715" s="109">
        <v>0</v>
      </c>
      <c r="T1715" s="109">
        <v>0</v>
      </c>
      <c r="U1715" s="109">
        <v>0</v>
      </c>
      <c r="V1715" s="109">
        <v>0</v>
      </c>
      <c r="W1715" s="109"/>
      <c r="X1715" s="109">
        <v>0</v>
      </c>
      <c r="Y1715" s="109">
        <v>0</v>
      </c>
      <c r="Z1715" s="109">
        <v>0</v>
      </c>
      <c r="AA1715" s="109">
        <v>0</v>
      </c>
      <c r="AB1715" s="109">
        <v>0</v>
      </c>
      <c r="AC1715" s="109">
        <v>0</v>
      </c>
      <c r="AD1715" s="109">
        <v>0</v>
      </c>
      <c r="AE1715" s="109">
        <v>0</v>
      </c>
      <c r="AF1715" s="109">
        <v>0</v>
      </c>
      <c r="AG1715" s="109">
        <v>0</v>
      </c>
    </row>
    <row r="1716" spans="2:33" ht="15">
      <c r="B1716" s="109"/>
      <c r="C1716" s="109"/>
      <c r="D1716" s="109">
        <v>2009</v>
      </c>
      <c r="E1716" s="109">
        <v>0</v>
      </c>
      <c r="F1716" s="109">
        <v>0</v>
      </c>
      <c r="G1716" s="109">
        <v>0</v>
      </c>
      <c r="H1716" s="109">
        <v>0</v>
      </c>
      <c r="I1716" s="109">
        <v>0</v>
      </c>
      <c r="J1716" s="109">
        <v>0</v>
      </c>
      <c r="K1716" s="109">
        <v>0</v>
      </c>
      <c r="L1716" s="109">
        <v>0</v>
      </c>
      <c r="M1716" s="109">
        <v>0</v>
      </c>
      <c r="N1716" s="109">
        <v>0</v>
      </c>
      <c r="O1716" s="109">
        <v>0</v>
      </c>
      <c r="P1716" s="109">
        <v>0</v>
      </c>
      <c r="Q1716" s="109">
        <v>0</v>
      </c>
      <c r="R1716" s="109"/>
      <c r="S1716" s="109">
        <v>0</v>
      </c>
      <c r="T1716" s="109">
        <v>0</v>
      </c>
      <c r="U1716" s="109">
        <v>0</v>
      </c>
      <c r="V1716" s="109">
        <v>0</v>
      </c>
      <c r="W1716" s="109">
        <v>0</v>
      </c>
      <c r="X1716" s="109">
        <v>0</v>
      </c>
      <c r="Y1716" s="109">
        <v>0</v>
      </c>
      <c r="Z1716" s="109">
        <v>0</v>
      </c>
      <c r="AA1716" s="109">
        <v>0</v>
      </c>
      <c r="AB1716" s="109">
        <v>0</v>
      </c>
      <c r="AC1716" s="109">
        <v>0</v>
      </c>
      <c r="AD1716" s="109">
        <v>0</v>
      </c>
      <c r="AE1716" s="109">
        <v>0</v>
      </c>
      <c r="AF1716" s="109">
        <v>0</v>
      </c>
      <c r="AG1716" s="109">
        <v>0</v>
      </c>
    </row>
    <row r="1717" spans="2:33" ht="15">
      <c r="B1717" s="109"/>
      <c r="C1717" s="109"/>
      <c r="D1717" s="109">
        <v>2010</v>
      </c>
      <c r="E1717" s="109">
        <v>0</v>
      </c>
      <c r="F1717" s="109">
        <v>0</v>
      </c>
      <c r="G1717" s="109">
        <v>0</v>
      </c>
      <c r="H1717" s="109">
        <v>0</v>
      </c>
      <c r="I1717" s="109">
        <v>0</v>
      </c>
      <c r="J1717" s="109">
        <v>0</v>
      </c>
      <c r="K1717" s="109">
        <v>0</v>
      </c>
      <c r="L1717" s="109">
        <v>0</v>
      </c>
      <c r="M1717" s="109">
        <v>0</v>
      </c>
      <c r="N1717" s="109">
        <v>0</v>
      </c>
      <c r="O1717" s="109">
        <v>0</v>
      </c>
      <c r="P1717" s="109">
        <v>0</v>
      </c>
      <c r="Q1717" s="109">
        <v>0</v>
      </c>
      <c r="R1717" s="109">
        <v>0</v>
      </c>
      <c r="S1717" s="109">
        <v>0</v>
      </c>
      <c r="T1717" s="109">
        <v>0</v>
      </c>
      <c r="U1717" s="109">
        <v>0</v>
      </c>
      <c r="V1717" s="109">
        <v>0</v>
      </c>
      <c r="W1717" s="109">
        <v>0</v>
      </c>
      <c r="X1717" s="109">
        <v>0</v>
      </c>
      <c r="Y1717" s="109">
        <v>0</v>
      </c>
      <c r="Z1717" s="109">
        <v>0</v>
      </c>
      <c r="AA1717" s="109">
        <v>0</v>
      </c>
      <c r="AB1717" s="109">
        <v>0</v>
      </c>
      <c r="AC1717" s="109">
        <v>0</v>
      </c>
      <c r="AD1717" s="109">
        <v>0</v>
      </c>
      <c r="AE1717" s="109">
        <v>0</v>
      </c>
      <c r="AF1717" s="109">
        <v>0</v>
      </c>
      <c r="AG1717" s="109">
        <v>0</v>
      </c>
    </row>
    <row r="1718" spans="2:33" ht="15">
      <c r="B1718" s="109"/>
      <c r="C1718" s="109"/>
      <c r="D1718" s="109">
        <v>2011</v>
      </c>
      <c r="E1718" s="109">
        <v>0</v>
      </c>
      <c r="F1718" s="109">
        <v>0</v>
      </c>
      <c r="G1718" s="109">
        <v>0</v>
      </c>
      <c r="H1718" s="109">
        <v>0</v>
      </c>
      <c r="I1718" s="109">
        <v>0</v>
      </c>
      <c r="J1718" s="109">
        <v>0</v>
      </c>
      <c r="K1718" s="109">
        <v>0</v>
      </c>
      <c r="L1718" s="109">
        <v>0</v>
      </c>
      <c r="M1718" s="109">
        <v>0</v>
      </c>
      <c r="N1718" s="109">
        <v>0</v>
      </c>
      <c r="O1718" s="109">
        <v>0</v>
      </c>
      <c r="P1718" s="109">
        <v>0</v>
      </c>
      <c r="Q1718" s="109">
        <v>0</v>
      </c>
      <c r="R1718" s="109">
        <v>0</v>
      </c>
      <c r="S1718" s="109">
        <v>0</v>
      </c>
      <c r="T1718" s="109">
        <v>0</v>
      </c>
      <c r="U1718" s="109">
        <v>0</v>
      </c>
      <c r="V1718" s="109">
        <v>0</v>
      </c>
      <c r="W1718" s="109">
        <v>0</v>
      </c>
      <c r="X1718" s="109">
        <v>0</v>
      </c>
      <c r="Y1718" s="109">
        <v>0</v>
      </c>
      <c r="Z1718" s="109">
        <v>0</v>
      </c>
      <c r="AA1718" s="109">
        <v>0</v>
      </c>
      <c r="AB1718" s="109">
        <v>0</v>
      </c>
      <c r="AC1718" s="109">
        <v>0</v>
      </c>
      <c r="AD1718" s="109">
        <v>0</v>
      </c>
      <c r="AE1718" s="109">
        <v>0</v>
      </c>
      <c r="AF1718" s="109">
        <v>0</v>
      </c>
      <c r="AG1718" s="109">
        <v>0</v>
      </c>
    </row>
    <row r="1719" spans="2:33" ht="15">
      <c r="B1719" s="109"/>
      <c r="C1719" s="109"/>
      <c r="D1719" s="109">
        <v>2012</v>
      </c>
      <c r="E1719" s="109">
        <v>0</v>
      </c>
      <c r="F1719" s="109">
        <v>0</v>
      </c>
      <c r="G1719" s="109">
        <v>0</v>
      </c>
      <c r="H1719" s="109">
        <v>0</v>
      </c>
      <c r="I1719" s="109">
        <v>0</v>
      </c>
      <c r="J1719" s="109">
        <v>0</v>
      </c>
      <c r="K1719" s="109">
        <v>0</v>
      </c>
      <c r="L1719" s="109">
        <v>0</v>
      </c>
      <c r="M1719" s="109">
        <v>0</v>
      </c>
      <c r="N1719" s="109">
        <v>0</v>
      </c>
      <c r="O1719" s="109">
        <v>0</v>
      </c>
      <c r="P1719" s="109">
        <v>0</v>
      </c>
      <c r="Q1719" s="109">
        <v>0</v>
      </c>
      <c r="R1719" s="109">
        <v>0</v>
      </c>
      <c r="S1719" s="109">
        <v>0</v>
      </c>
      <c r="T1719" s="109">
        <v>0</v>
      </c>
      <c r="U1719" s="109">
        <v>0</v>
      </c>
      <c r="V1719" s="109">
        <v>0</v>
      </c>
      <c r="W1719" s="109">
        <v>0</v>
      </c>
      <c r="X1719" s="109">
        <v>0</v>
      </c>
      <c r="Y1719" s="109">
        <v>0</v>
      </c>
      <c r="Z1719" s="109">
        <v>0</v>
      </c>
      <c r="AA1719" s="109">
        <v>0</v>
      </c>
      <c r="AB1719" s="109">
        <v>0</v>
      </c>
      <c r="AC1719" s="109">
        <v>0</v>
      </c>
      <c r="AD1719" s="109">
        <v>0</v>
      </c>
      <c r="AE1719" s="109">
        <v>0</v>
      </c>
      <c r="AF1719" s="109">
        <v>0</v>
      </c>
      <c r="AG1719" s="109">
        <v>0</v>
      </c>
    </row>
    <row r="1720" spans="2:33" ht="15">
      <c r="B1720" s="109"/>
      <c r="C1720" s="109"/>
      <c r="D1720" s="109">
        <v>2013</v>
      </c>
      <c r="E1720" s="109">
        <v>0</v>
      </c>
      <c r="F1720" s="109">
        <v>0</v>
      </c>
      <c r="G1720" s="109">
        <v>0</v>
      </c>
      <c r="H1720" s="109">
        <v>0</v>
      </c>
      <c r="I1720" s="109">
        <v>0</v>
      </c>
      <c r="J1720" s="109">
        <v>0</v>
      </c>
      <c r="K1720" s="109">
        <v>0</v>
      </c>
      <c r="L1720" s="109">
        <v>0</v>
      </c>
      <c r="M1720" s="109">
        <v>0</v>
      </c>
      <c r="N1720" s="109">
        <v>0</v>
      </c>
      <c r="O1720" s="109">
        <v>0</v>
      </c>
      <c r="P1720" s="109">
        <v>0</v>
      </c>
      <c r="Q1720" s="109">
        <v>0</v>
      </c>
      <c r="R1720" s="109">
        <v>0</v>
      </c>
      <c r="S1720" s="109">
        <v>0</v>
      </c>
      <c r="T1720" s="109">
        <v>0</v>
      </c>
      <c r="U1720" s="109">
        <v>0</v>
      </c>
      <c r="V1720" s="109">
        <v>0</v>
      </c>
      <c r="W1720" s="109">
        <v>0</v>
      </c>
      <c r="X1720" s="109">
        <v>0</v>
      </c>
      <c r="Y1720" s="109">
        <v>0</v>
      </c>
      <c r="Z1720" s="109">
        <v>0</v>
      </c>
      <c r="AA1720" s="109">
        <v>0</v>
      </c>
      <c r="AB1720" s="109">
        <v>0</v>
      </c>
      <c r="AC1720" s="109">
        <v>0</v>
      </c>
      <c r="AD1720" s="109">
        <v>0</v>
      </c>
      <c r="AE1720" s="109">
        <v>0</v>
      </c>
      <c r="AF1720" s="109">
        <v>0</v>
      </c>
      <c r="AG1720" s="109">
        <v>0</v>
      </c>
    </row>
    <row r="1721" spans="2:33" ht="15">
      <c r="B1721" s="109"/>
      <c r="C1721" s="109"/>
      <c r="D1721" s="109">
        <v>2014</v>
      </c>
      <c r="E1721" s="109">
        <v>0</v>
      </c>
      <c r="F1721" s="109">
        <v>0</v>
      </c>
      <c r="G1721" s="109">
        <v>0</v>
      </c>
      <c r="H1721" s="109">
        <v>0</v>
      </c>
      <c r="I1721" s="109">
        <v>0</v>
      </c>
      <c r="J1721" s="109">
        <v>0</v>
      </c>
      <c r="K1721" s="109">
        <v>0</v>
      </c>
      <c r="L1721" s="109">
        <v>0</v>
      </c>
      <c r="M1721" s="109">
        <v>0</v>
      </c>
      <c r="N1721" s="109">
        <v>0</v>
      </c>
      <c r="O1721" s="109">
        <v>0</v>
      </c>
      <c r="P1721" s="109">
        <v>0</v>
      </c>
      <c r="Q1721" s="109">
        <v>0</v>
      </c>
      <c r="R1721" s="109">
        <v>0</v>
      </c>
      <c r="S1721" s="109">
        <v>0</v>
      </c>
      <c r="T1721" s="109">
        <v>0</v>
      </c>
      <c r="U1721" s="109">
        <v>0</v>
      </c>
      <c r="V1721" s="109">
        <v>0</v>
      </c>
      <c r="W1721" s="109">
        <v>0</v>
      </c>
      <c r="X1721" s="109">
        <v>0</v>
      </c>
      <c r="Y1721" s="109">
        <v>0</v>
      </c>
      <c r="Z1721" s="109">
        <v>0</v>
      </c>
      <c r="AA1721" s="109">
        <v>0</v>
      </c>
      <c r="AB1721" s="109">
        <v>0</v>
      </c>
      <c r="AC1721" s="109">
        <v>0</v>
      </c>
      <c r="AD1721" s="109">
        <v>0</v>
      </c>
      <c r="AE1721" s="109">
        <v>0</v>
      </c>
      <c r="AF1721" s="109">
        <v>0</v>
      </c>
      <c r="AG1721" s="109">
        <v>0</v>
      </c>
    </row>
    <row r="1722" spans="2:33" ht="15">
      <c r="B1722" s="109"/>
      <c r="C1722" s="109"/>
      <c r="D1722" s="109">
        <v>2015</v>
      </c>
      <c r="E1722" s="109">
        <v>0</v>
      </c>
      <c r="F1722" s="109">
        <v>0</v>
      </c>
      <c r="G1722" s="109">
        <v>0</v>
      </c>
      <c r="H1722" s="109">
        <v>0</v>
      </c>
      <c r="I1722" s="109">
        <v>0</v>
      </c>
      <c r="J1722" s="109">
        <v>0</v>
      </c>
      <c r="K1722" s="109">
        <v>0</v>
      </c>
      <c r="L1722" s="109">
        <v>0</v>
      </c>
      <c r="M1722" s="109">
        <v>0</v>
      </c>
      <c r="N1722" s="109">
        <v>0</v>
      </c>
      <c r="O1722" s="109">
        <v>0</v>
      </c>
      <c r="P1722" s="109">
        <v>0</v>
      </c>
      <c r="Q1722" s="109">
        <v>0</v>
      </c>
      <c r="R1722" s="109">
        <v>0</v>
      </c>
      <c r="S1722" s="109">
        <v>0</v>
      </c>
      <c r="T1722" s="109">
        <v>0</v>
      </c>
      <c r="U1722" s="109">
        <v>0</v>
      </c>
      <c r="V1722" s="109">
        <v>0</v>
      </c>
      <c r="W1722" s="109">
        <v>0</v>
      </c>
      <c r="X1722" s="109">
        <v>0</v>
      </c>
      <c r="Y1722" s="109">
        <v>0</v>
      </c>
      <c r="Z1722" s="109">
        <v>0</v>
      </c>
      <c r="AA1722" s="109">
        <v>0</v>
      </c>
      <c r="AB1722" s="109">
        <v>0</v>
      </c>
      <c r="AC1722" s="109">
        <v>0</v>
      </c>
      <c r="AD1722" s="109">
        <v>0</v>
      </c>
      <c r="AE1722" s="109">
        <v>0</v>
      </c>
      <c r="AF1722" s="109">
        <v>0</v>
      </c>
      <c r="AG1722" s="109">
        <v>0</v>
      </c>
    </row>
    <row r="1723" spans="2:33" ht="15">
      <c r="B1723" s="109"/>
      <c r="C1723" s="109"/>
      <c r="D1723" s="109">
        <v>2016</v>
      </c>
      <c r="E1723" s="109">
        <v>0</v>
      </c>
      <c r="F1723" s="109">
        <v>0</v>
      </c>
      <c r="G1723" s="109">
        <v>0</v>
      </c>
      <c r="H1723" s="109">
        <v>0</v>
      </c>
      <c r="I1723" s="109">
        <v>0</v>
      </c>
      <c r="J1723" s="109">
        <v>0</v>
      </c>
      <c r="K1723" s="109">
        <v>0</v>
      </c>
      <c r="L1723" s="109">
        <v>0</v>
      </c>
      <c r="M1723" s="109">
        <v>0</v>
      </c>
      <c r="N1723" s="109">
        <v>0</v>
      </c>
      <c r="O1723" s="109">
        <v>0</v>
      </c>
      <c r="P1723" s="109">
        <v>0</v>
      </c>
      <c r="Q1723" s="109">
        <v>0</v>
      </c>
      <c r="R1723" s="109">
        <v>0</v>
      </c>
      <c r="S1723" s="109">
        <v>0</v>
      </c>
      <c r="T1723" s="109">
        <v>0</v>
      </c>
      <c r="U1723" s="109">
        <v>0</v>
      </c>
      <c r="V1723" s="109">
        <v>0</v>
      </c>
      <c r="W1723" s="109">
        <v>0</v>
      </c>
      <c r="X1723" s="109">
        <v>0</v>
      </c>
      <c r="Y1723" s="109">
        <v>0</v>
      </c>
      <c r="Z1723" s="109">
        <v>0</v>
      </c>
      <c r="AA1723" s="109">
        <v>0</v>
      </c>
      <c r="AB1723" s="109">
        <v>0</v>
      </c>
      <c r="AC1723" s="109">
        <v>0</v>
      </c>
      <c r="AD1723" s="109">
        <v>0</v>
      </c>
      <c r="AE1723" s="109">
        <v>0</v>
      </c>
      <c r="AF1723" s="109">
        <v>0</v>
      </c>
      <c r="AG1723" s="109">
        <v>0</v>
      </c>
    </row>
    <row r="1724" spans="2:33" ht="15">
      <c r="B1724" s="109"/>
      <c r="C1724" s="109"/>
      <c r="D1724" s="109">
        <v>2017</v>
      </c>
      <c r="E1724" s="109">
        <v>0</v>
      </c>
      <c r="F1724" s="109">
        <v>0</v>
      </c>
      <c r="G1724" s="109">
        <v>0</v>
      </c>
      <c r="H1724" s="109">
        <v>0</v>
      </c>
      <c r="I1724" s="109">
        <v>0</v>
      </c>
      <c r="J1724" s="109">
        <v>0</v>
      </c>
      <c r="K1724" s="109">
        <v>0</v>
      </c>
      <c r="L1724" s="109">
        <v>0</v>
      </c>
      <c r="M1724" s="109">
        <v>0</v>
      </c>
      <c r="N1724" s="109">
        <v>0</v>
      </c>
      <c r="O1724" s="109">
        <v>0</v>
      </c>
      <c r="P1724" s="109">
        <v>0</v>
      </c>
      <c r="Q1724" s="109">
        <v>0</v>
      </c>
      <c r="R1724" s="109">
        <v>0</v>
      </c>
      <c r="S1724" s="109">
        <v>0</v>
      </c>
      <c r="T1724" s="109">
        <v>0</v>
      </c>
      <c r="U1724" s="109">
        <v>0</v>
      </c>
      <c r="V1724" s="109">
        <v>0</v>
      </c>
      <c r="W1724" s="109">
        <v>0</v>
      </c>
      <c r="X1724" s="109">
        <v>0</v>
      </c>
      <c r="Y1724" s="109">
        <v>0</v>
      </c>
      <c r="Z1724" s="109">
        <v>0</v>
      </c>
      <c r="AA1724" s="109">
        <v>0</v>
      </c>
      <c r="AB1724" s="109">
        <v>0</v>
      </c>
      <c r="AC1724" s="109">
        <v>0</v>
      </c>
      <c r="AD1724" s="109">
        <v>0</v>
      </c>
      <c r="AE1724" s="109">
        <v>0</v>
      </c>
      <c r="AF1724" s="109">
        <v>0</v>
      </c>
      <c r="AG1724" s="109">
        <v>0</v>
      </c>
    </row>
    <row r="1725" spans="2:33" ht="15">
      <c r="B1725" s="109"/>
      <c r="C1725" s="109"/>
      <c r="D1725" s="109">
        <v>2018</v>
      </c>
      <c r="E1725" s="109">
        <v>0</v>
      </c>
      <c r="F1725" s="109">
        <v>0</v>
      </c>
      <c r="G1725" s="109">
        <v>0</v>
      </c>
      <c r="H1725" s="109">
        <v>0</v>
      </c>
      <c r="I1725" s="109">
        <v>0</v>
      </c>
      <c r="J1725" s="109">
        <v>0</v>
      </c>
      <c r="K1725" s="109">
        <v>0</v>
      </c>
      <c r="L1725" s="109">
        <v>0</v>
      </c>
      <c r="M1725" s="109">
        <v>0</v>
      </c>
      <c r="N1725" s="109">
        <v>0</v>
      </c>
      <c r="O1725" s="109">
        <v>0</v>
      </c>
      <c r="P1725" s="109">
        <v>0</v>
      </c>
      <c r="Q1725" s="109">
        <v>0</v>
      </c>
      <c r="R1725" s="109">
        <v>0</v>
      </c>
      <c r="S1725" s="109">
        <v>0</v>
      </c>
      <c r="T1725" s="109">
        <v>0</v>
      </c>
      <c r="U1725" s="109">
        <v>0</v>
      </c>
      <c r="V1725" s="109">
        <v>0</v>
      </c>
      <c r="W1725" s="109">
        <v>0</v>
      </c>
      <c r="X1725" s="109">
        <v>0</v>
      </c>
      <c r="Y1725" s="109">
        <v>0</v>
      </c>
      <c r="Z1725" s="109">
        <v>0</v>
      </c>
      <c r="AA1725" s="109">
        <v>0</v>
      </c>
      <c r="AB1725" s="109">
        <v>0</v>
      </c>
      <c r="AC1725" s="109">
        <v>0</v>
      </c>
      <c r="AD1725" s="109">
        <v>0</v>
      </c>
      <c r="AE1725" s="109">
        <v>0</v>
      </c>
      <c r="AF1725" s="109">
        <v>0</v>
      </c>
      <c r="AG1725" s="109">
        <v>0</v>
      </c>
    </row>
    <row r="1726" spans="2:33" ht="15">
      <c r="B1726" s="109"/>
      <c r="C1726" s="109"/>
      <c r="D1726" s="109">
        <v>2019</v>
      </c>
      <c r="E1726" s="109">
        <v>0</v>
      </c>
      <c r="F1726" s="109">
        <v>0</v>
      </c>
      <c r="G1726" s="109">
        <v>0</v>
      </c>
      <c r="H1726" s="109">
        <v>0</v>
      </c>
      <c r="I1726" s="109">
        <v>0</v>
      </c>
      <c r="J1726" s="109">
        <v>0</v>
      </c>
      <c r="K1726" s="109">
        <v>0</v>
      </c>
      <c r="L1726" s="109">
        <v>0</v>
      </c>
      <c r="M1726" s="109">
        <v>0</v>
      </c>
      <c r="N1726" s="109">
        <v>0</v>
      </c>
      <c r="O1726" s="109">
        <v>0</v>
      </c>
      <c r="P1726" s="109">
        <v>0</v>
      </c>
      <c r="Q1726" s="109">
        <v>0</v>
      </c>
      <c r="R1726" s="109">
        <v>0</v>
      </c>
      <c r="S1726" s="109">
        <v>0</v>
      </c>
      <c r="T1726" s="109">
        <v>0</v>
      </c>
      <c r="U1726" s="109">
        <v>0</v>
      </c>
      <c r="V1726" s="109">
        <v>0</v>
      </c>
      <c r="W1726" s="109">
        <v>0</v>
      </c>
      <c r="X1726" s="109">
        <v>0</v>
      </c>
      <c r="Y1726" s="109">
        <v>0</v>
      </c>
      <c r="Z1726" s="109">
        <v>0</v>
      </c>
      <c r="AA1726" s="109">
        <v>0</v>
      </c>
      <c r="AB1726" s="109">
        <v>0</v>
      </c>
      <c r="AC1726" s="109">
        <v>0</v>
      </c>
      <c r="AD1726" s="109">
        <v>0</v>
      </c>
      <c r="AE1726" s="109">
        <v>0</v>
      </c>
      <c r="AF1726" s="109">
        <v>0</v>
      </c>
      <c r="AG1726" s="109">
        <v>0</v>
      </c>
    </row>
    <row r="1727" spans="2:33" ht="15">
      <c r="B1727" s="109"/>
      <c r="C1727" s="109"/>
      <c r="D1727" s="109">
        <v>2020</v>
      </c>
      <c r="E1727" s="109"/>
      <c r="F1727" s="109"/>
      <c r="G1727" s="109"/>
      <c r="H1727" s="109"/>
      <c r="I1727" s="109"/>
      <c r="J1727" s="109"/>
      <c r="K1727" s="109"/>
      <c r="L1727" s="109"/>
      <c r="M1727" s="109"/>
      <c r="N1727" s="109"/>
      <c r="O1727" s="109"/>
      <c r="P1727" s="109"/>
      <c r="Q1727" s="109"/>
      <c r="R1727" s="109"/>
      <c r="S1727" s="109"/>
      <c r="T1727" s="109"/>
      <c r="U1727" s="109"/>
      <c r="V1727" s="109"/>
      <c r="W1727" s="109"/>
      <c r="X1727" s="109"/>
      <c r="Y1727" s="109"/>
      <c r="Z1727" s="109"/>
      <c r="AA1727" s="109"/>
      <c r="AB1727" s="109"/>
      <c r="AC1727" s="109"/>
      <c r="AD1727" s="109"/>
      <c r="AE1727" s="109"/>
      <c r="AF1727" s="109"/>
      <c r="AG1727" s="109"/>
    </row>
    <row r="1728" spans="2:33" ht="15">
      <c r="B1728" s="110" t="s">
        <v>153</v>
      </c>
      <c r="C1728" s="110" t="s">
        <v>522</v>
      </c>
      <c r="D1728" s="110">
        <v>2006</v>
      </c>
      <c r="E1728" s="110"/>
      <c r="F1728" s="110">
        <v>0</v>
      </c>
      <c r="G1728" s="110">
        <v>0</v>
      </c>
      <c r="H1728" s="110"/>
      <c r="I1728" s="110"/>
      <c r="J1728" s="110">
        <v>0</v>
      </c>
      <c r="K1728" s="110">
        <v>1</v>
      </c>
      <c r="L1728" s="110">
        <v>0</v>
      </c>
      <c r="M1728" s="110"/>
      <c r="N1728" s="110"/>
      <c r="O1728" s="110">
        <v>0</v>
      </c>
      <c r="P1728" s="110">
        <v>0</v>
      </c>
      <c r="Q1728" s="110"/>
      <c r="R1728" s="110"/>
      <c r="S1728" s="110"/>
      <c r="T1728" s="110">
        <v>0</v>
      </c>
      <c r="U1728" s="110">
        <v>0</v>
      </c>
      <c r="V1728" s="110">
        <v>0</v>
      </c>
      <c r="W1728" s="110"/>
      <c r="X1728" s="110">
        <v>0</v>
      </c>
      <c r="Y1728" s="110">
        <v>0</v>
      </c>
      <c r="Z1728" s="110">
        <v>0</v>
      </c>
      <c r="AA1728" s="110">
        <v>0</v>
      </c>
      <c r="AB1728" s="110"/>
      <c r="AC1728" s="110">
        <v>0</v>
      </c>
      <c r="AD1728" s="110"/>
      <c r="AE1728" s="110"/>
      <c r="AF1728" s="110"/>
      <c r="AG1728" s="110">
        <v>0</v>
      </c>
    </row>
    <row r="1729" spans="2:33" ht="15">
      <c r="B1729" s="110"/>
      <c r="C1729" s="110"/>
      <c r="D1729" s="110">
        <v>2007</v>
      </c>
      <c r="E1729" s="110">
        <v>0</v>
      </c>
      <c r="F1729" s="110">
        <v>0</v>
      </c>
      <c r="G1729" s="110">
        <v>0</v>
      </c>
      <c r="H1729" s="110"/>
      <c r="I1729" s="110">
        <v>0</v>
      </c>
      <c r="J1729" s="110">
        <v>0</v>
      </c>
      <c r="K1729" s="110">
        <v>0</v>
      </c>
      <c r="L1729" s="110">
        <v>0</v>
      </c>
      <c r="M1729" s="110">
        <v>0</v>
      </c>
      <c r="N1729" s="110"/>
      <c r="O1729" s="110">
        <v>0</v>
      </c>
      <c r="P1729" s="110">
        <v>0</v>
      </c>
      <c r="Q1729" s="110">
        <v>0</v>
      </c>
      <c r="R1729" s="110"/>
      <c r="S1729" s="110">
        <v>0</v>
      </c>
      <c r="T1729" s="110">
        <v>0</v>
      </c>
      <c r="U1729" s="110">
        <v>0</v>
      </c>
      <c r="V1729" s="110">
        <v>0</v>
      </c>
      <c r="W1729" s="110"/>
      <c r="X1729" s="110">
        <v>0</v>
      </c>
      <c r="Y1729" s="110">
        <v>0</v>
      </c>
      <c r="Z1729" s="110">
        <v>0</v>
      </c>
      <c r="AA1729" s="110">
        <v>0</v>
      </c>
      <c r="AB1729" s="110">
        <v>0</v>
      </c>
      <c r="AC1729" s="110">
        <v>0</v>
      </c>
      <c r="AD1729" s="110">
        <v>0</v>
      </c>
      <c r="AE1729" s="112">
        <v>0</v>
      </c>
      <c r="AF1729" s="110">
        <v>0</v>
      </c>
      <c r="AG1729" s="110">
        <v>0</v>
      </c>
    </row>
    <row r="1730" spans="2:33" ht="15">
      <c r="B1730" s="110"/>
      <c r="C1730" s="110"/>
      <c r="D1730" s="110">
        <v>2008</v>
      </c>
      <c r="E1730" s="110">
        <v>0</v>
      </c>
      <c r="F1730" s="110">
        <v>0</v>
      </c>
      <c r="G1730" s="110">
        <v>0</v>
      </c>
      <c r="H1730" s="110"/>
      <c r="I1730" s="110">
        <v>0</v>
      </c>
      <c r="J1730" s="110">
        <v>0</v>
      </c>
      <c r="K1730" s="110">
        <v>0</v>
      </c>
      <c r="L1730" s="110">
        <v>0</v>
      </c>
      <c r="M1730" s="110">
        <v>0</v>
      </c>
      <c r="N1730" s="110"/>
      <c r="O1730" s="110">
        <v>0</v>
      </c>
      <c r="P1730" s="110">
        <v>0</v>
      </c>
      <c r="Q1730" s="110">
        <v>0</v>
      </c>
      <c r="R1730" s="110"/>
      <c r="S1730" s="110">
        <v>0</v>
      </c>
      <c r="T1730" s="110">
        <v>0</v>
      </c>
      <c r="U1730" s="110">
        <v>0</v>
      </c>
      <c r="V1730" s="110">
        <v>0</v>
      </c>
      <c r="W1730" s="110"/>
      <c r="X1730" s="110">
        <v>0</v>
      </c>
      <c r="Y1730" s="110">
        <v>0</v>
      </c>
      <c r="Z1730" s="110">
        <v>0</v>
      </c>
      <c r="AA1730" s="110">
        <v>0</v>
      </c>
      <c r="AB1730" s="110">
        <v>0</v>
      </c>
      <c r="AC1730" s="110">
        <v>0</v>
      </c>
      <c r="AD1730" s="110">
        <v>0</v>
      </c>
      <c r="AE1730" s="112">
        <v>14</v>
      </c>
      <c r="AF1730" s="110">
        <v>0</v>
      </c>
      <c r="AG1730" s="110">
        <v>0</v>
      </c>
    </row>
    <row r="1731" spans="2:33" ht="15">
      <c r="B1731" s="110"/>
      <c r="C1731" s="110"/>
      <c r="D1731" s="110">
        <v>2009</v>
      </c>
      <c r="E1731" s="110">
        <v>0</v>
      </c>
      <c r="F1731" s="110">
        <v>0</v>
      </c>
      <c r="G1731" s="110">
        <v>0</v>
      </c>
      <c r="H1731" s="110">
        <v>0</v>
      </c>
      <c r="I1731" s="110">
        <v>0</v>
      </c>
      <c r="J1731" s="110">
        <v>0</v>
      </c>
      <c r="K1731" s="110">
        <v>0</v>
      </c>
      <c r="L1731" s="110">
        <v>0</v>
      </c>
      <c r="M1731" s="110">
        <v>0</v>
      </c>
      <c r="N1731" s="110"/>
      <c r="O1731" s="110">
        <v>0</v>
      </c>
      <c r="P1731" s="110">
        <v>0</v>
      </c>
      <c r="Q1731" s="110">
        <v>0</v>
      </c>
      <c r="R1731" s="110"/>
      <c r="S1731" s="110">
        <v>0</v>
      </c>
      <c r="T1731" s="110">
        <v>0</v>
      </c>
      <c r="U1731" s="110">
        <v>0</v>
      </c>
      <c r="V1731" s="110">
        <v>0</v>
      </c>
      <c r="W1731" s="110">
        <v>0</v>
      </c>
      <c r="X1731" s="110">
        <v>0</v>
      </c>
      <c r="Y1731" s="110">
        <v>0</v>
      </c>
      <c r="Z1731" s="110">
        <v>0</v>
      </c>
      <c r="AA1731" s="110">
        <v>0</v>
      </c>
      <c r="AB1731" s="110">
        <v>0</v>
      </c>
      <c r="AC1731" s="110">
        <v>0</v>
      </c>
      <c r="AD1731" s="110">
        <v>0</v>
      </c>
      <c r="AE1731" s="110">
        <v>0</v>
      </c>
      <c r="AF1731" s="110">
        <v>0</v>
      </c>
      <c r="AG1731" s="110">
        <v>0</v>
      </c>
    </row>
    <row r="1732" spans="2:33" ht="15">
      <c r="B1732" s="110"/>
      <c r="C1732" s="110"/>
      <c r="D1732" s="110">
        <v>2010</v>
      </c>
      <c r="E1732" s="110">
        <v>0</v>
      </c>
      <c r="F1732" s="110">
        <v>0</v>
      </c>
      <c r="G1732" s="110">
        <v>0</v>
      </c>
      <c r="H1732" s="110">
        <v>0</v>
      </c>
      <c r="I1732" s="110">
        <v>0</v>
      </c>
      <c r="J1732" s="110">
        <v>0</v>
      </c>
      <c r="K1732" s="110">
        <v>0</v>
      </c>
      <c r="L1732" s="110">
        <v>0</v>
      </c>
      <c r="M1732" s="110">
        <v>0</v>
      </c>
      <c r="N1732" s="110">
        <v>0</v>
      </c>
      <c r="O1732" s="110">
        <v>0</v>
      </c>
      <c r="P1732" s="110">
        <v>0</v>
      </c>
      <c r="Q1732" s="110">
        <v>0</v>
      </c>
      <c r="R1732" s="110">
        <v>0</v>
      </c>
      <c r="S1732" s="110">
        <v>0</v>
      </c>
      <c r="T1732" s="110">
        <v>0</v>
      </c>
      <c r="U1732" s="110">
        <v>0</v>
      </c>
      <c r="V1732" s="110">
        <v>0</v>
      </c>
      <c r="W1732" s="110">
        <v>0</v>
      </c>
      <c r="X1732" s="110">
        <v>0</v>
      </c>
      <c r="Y1732" s="110">
        <v>0</v>
      </c>
      <c r="Z1732" s="110">
        <v>0</v>
      </c>
      <c r="AA1732" s="110">
        <v>3</v>
      </c>
      <c r="AB1732" s="110">
        <v>0</v>
      </c>
      <c r="AC1732" s="110">
        <v>0</v>
      </c>
      <c r="AD1732" s="110">
        <v>0</v>
      </c>
      <c r="AE1732" s="110">
        <v>4</v>
      </c>
      <c r="AF1732" s="110">
        <v>0</v>
      </c>
      <c r="AG1732" s="110">
        <v>0</v>
      </c>
    </row>
    <row r="1733" spans="2:33" ht="15">
      <c r="B1733" s="110"/>
      <c r="C1733" s="110"/>
      <c r="D1733" s="110">
        <v>2011</v>
      </c>
      <c r="E1733" s="110">
        <v>0</v>
      </c>
      <c r="F1733" s="110">
        <v>0</v>
      </c>
      <c r="G1733" s="110">
        <v>0</v>
      </c>
      <c r="H1733" s="110">
        <v>0</v>
      </c>
      <c r="I1733" s="110">
        <v>0</v>
      </c>
      <c r="J1733" s="110">
        <v>0</v>
      </c>
      <c r="K1733" s="110">
        <v>0</v>
      </c>
      <c r="L1733" s="110">
        <v>0</v>
      </c>
      <c r="M1733" s="110">
        <v>0</v>
      </c>
      <c r="N1733" s="110">
        <v>0</v>
      </c>
      <c r="O1733" s="110">
        <v>0</v>
      </c>
      <c r="P1733" s="110">
        <v>0</v>
      </c>
      <c r="Q1733" s="110">
        <v>0</v>
      </c>
      <c r="R1733" s="110">
        <v>0</v>
      </c>
      <c r="S1733" s="110">
        <v>0</v>
      </c>
      <c r="T1733" s="110">
        <v>0</v>
      </c>
      <c r="U1733" s="110">
        <v>0</v>
      </c>
      <c r="V1733" s="110">
        <v>0</v>
      </c>
      <c r="W1733" s="110">
        <v>0</v>
      </c>
      <c r="X1733" s="110">
        <v>0</v>
      </c>
      <c r="Y1733" s="110">
        <v>0</v>
      </c>
      <c r="Z1733" s="110">
        <v>0</v>
      </c>
      <c r="AA1733" s="110">
        <v>0</v>
      </c>
      <c r="AB1733" s="110">
        <v>0</v>
      </c>
      <c r="AC1733" s="110">
        <v>0</v>
      </c>
      <c r="AD1733" s="110">
        <v>0</v>
      </c>
      <c r="AE1733" s="112">
        <v>0</v>
      </c>
      <c r="AF1733" s="110">
        <v>0</v>
      </c>
      <c r="AG1733" s="110">
        <v>0</v>
      </c>
    </row>
    <row r="1734" spans="2:33" ht="15">
      <c r="B1734" s="110"/>
      <c r="C1734" s="110"/>
      <c r="D1734" s="110">
        <v>2012</v>
      </c>
      <c r="E1734" s="110">
        <v>0</v>
      </c>
      <c r="F1734" s="110">
        <v>0</v>
      </c>
      <c r="G1734" s="110">
        <v>0</v>
      </c>
      <c r="H1734" s="110">
        <v>0</v>
      </c>
      <c r="I1734" s="110">
        <v>0</v>
      </c>
      <c r="J1734" s="110">
        <v>0</v>
      </c>
      <c r="K1734" s="110">
        <v>0</v>
      </c>
      <c r="L1734" s="110">
        <v>0</v>
      </c>
      <c r="M1734" s="110">
        <v>0</v>
      </c>
      <c r="N1734" s="110">
        <v>0</v>
      </c>
      <c r="O1734" s="110">
        <v>0</v>
      </c>
      <c r="P1734" s="110">
        <v>0</v>
      </c>
      <c r="Q1734" s="110">
        <v>0</v>
      </c>
      <c r="R1734" s="110">
        <v>0</v>
      </c>
      <c r="S1734" s="110">
        <v>0</v>
      </c>
      <c r="T1734" s="110">
        <v>0</v>
      </c>
      <c r="U1734" s="110">
        <v>0</v>
      </c>
      <c r="V1734" s="110">
        <v>0</v>
      </c>
      <c r="W1734" s="110">
        <v>0</v>
      </c>
      <c r="X1734" s="110">
        <v>0</v>
      </c>
      <c r="Y1734" s="110">
        <v>0</v>
      </c>
      <c r="Z1734" s="110">
        <v>0</v>
      </c>
      <c r="AA1734" s="110">
        <v>0</v>
      </c>
      <c r="AB1734" s="110">
        <v>0</v>
      </c>
      <c r="AC1734" s="110">
        <v>0</v>
      </c>
      <c r="AD1734" s="110">
        <v>0</v>
      </c>
      <c r="AE1734" s="110">
        <v>0</v>
      </c>
      <c r="AF1734" s="110">
        <v>0</v>
      </c>
      <c r="AG1734" s="110">
        <v>0</v>
      </c>
    </row>
    <row r="1735" spans="2:33" ht="15">
      <c r="B1735" s="110"/>
      <c r="C1735" s="110"/>
      <c r="D1735" s="110">
        <v>2013</v>
      </c>
      <c r="E1735" s="110">
        <v>0</v>
      </c>
      <c r="F1735" s="110">
        <v>0</v>
      </c>
      <c r="G1735" s="110">
        <v>0</v>
      </c>
      <c r="H1735" s="110">
        <v>0</v>
      </c>
      <c r="I1735" s="110">
        <v>0</v>
      </c>
      <c r="J1735" s="110">
        <v>0</v>
      </c>
      <c r="K1735" s="110">
        <v>0</v>
      </c>
      <c r="L1735" s="110">
        <v>0</v>
      </c>
      <c r="M1735" s="110">
        <v>0</v>
      </c>
      <c r="N1735" s="110">
        <v>0</v>
      </c>
      <c r="O1735" s="110">
        <v>0</v>
      </c>
      <c r="P1735" s="110">
        <v>0</v>
      </c>
      <c r="Q1735" s="110">
        <v>0</v>
      </c>
      <c r="R1735" s="110">
        <v>0</v>
      </c>
      <c r="S1735" s="110">
        <v>0</v>
      </c>
      <c r="T1735" s="110">
        <v>0</v>
      </c>
      <c r="U1735" s="110">
        <v>0</v>
      </c>
      <c r="V1735" s="110">
        <v>0</v>
      </c>
      <c r="W1735" s="110">
        <v>0</v>
      </c>
      <c r="X1735" s="110">
        <v>0</v>
      </c>
      <c r="Y1735" s="110">
        <v>0</v>
      </c>
      <c r="Z1735" s="110">
        <v>0</v>
      </c>
      <c r="AA1735" s="110">
        <v>0</v>
      </c>
      <c r="AB1735" s="110">
        <v>0</v>
      </c>
      <c r="AC1735" s="110">
        <v>0</v>
      </c>
      <c r="AD1735" s="110">
        <v>0</v>
      </c>
      <c r="AE1735" s="110">
        <v>0</v>
      </c>
      <c r="AF1735" s="110">
        <v>0</v>
      </c>
      <c r="AG1735" s="110">
        <v>0</v>
      </c>
    </row>
    <row r="1736" spans="2:33" ht="15">
      <c r="B1736" s="110"/>
      <c r="C1736" s="110"/>
      <c r="D1736" s="110">
        <v>2014</v>
      </c>
      <c r="E1736" s="110">
        <v>0</v>
      </c>
      <c r="F1736" s="110">
        <v>0</v>
      </c>
      <c r="G1736" s="110">
        <v>0</v>
      </c>
      <c r="H1736" s="110">
        <v>0</v>
      </c>
      <c r="I1736" s="110">
        <v>0</v>
      </c>
      <c r="J1736" s="110">
        <v>0</v>
      </c>
      <c r="K1736" s="110">
        <v>0</v>
      </c>
      <c r="L1736" s="110">
        <v>0</v>
      </c>
      <c r="M1736" s="110">
        <v>0</v>
      </c>
      <c r="N1736" s="110">
        <v>3</v>
      </c>
      <c r="O1736" s="110">
        <v>0</v>
      </c>
      <c r="P1736" s="110">
        <v>0</v>
      </c>
      <c r="Q1736" s="110">
        <v>0</v>
      </c>
      <c r="R1736" s="110">
        <v>0</v>
      </c>
      <c r="S1736" s="110">
        <v>0</v>
      </c>
      <c r="T1736" s="110">
        <v>0</v>
      </c>
      <c r="U1736" s="110">
        <v>0</v>
      </c>
      <c r="V1736" s="110">
        <v>0</v>
      </c>
      <c r="W1736" s="110">
        <v>0</v>
      </c>
      <c r="X1736" s="110">
        <v>0</v>
      </c>
      <c r="Y1736" s="110">
        <v>0</v>
      </c>
      <c r="Z1736" s="110">
        <v>0</v>
      </c>
      <c r="AA1736" s="110">
        <v>0</v>
      </c>
      <c r="AB1736" s="110">
        <v>0</v>
      </c>
      <c r="AC1736" s="110">
        <v>0</v>
      </c>
      <c r="AD1736" s="110">
        <v>0</v>
      </c>
      <c r="AE1736" s="110">
        <v>0</v>
      </c>
      <c r="AF1736" s="110">
        <v>0</v>
      </c>
      <c r="AG1736" s="110">
        <v>0</v>
      </c>
    </row>
    <row r="1737" spans="2:33" ht="15">
      <c r="B1737" s="110"/>
      <c r="C1737" s="110"/>
      <c r="D1737" s="110">
        <v>2015</v>
      </c>
      <c r="E1737" s="110">
        <v>0</v>
      </c>
      <c r="F1737" s="110">
        <v>0</v>
      </c>
      <c r="G1737" s="110">
        <v>0</v>
      </c>
      <c r="H1737" s="110">
        <v>0</v>
      </c>
      <c r="I1737" s="110">
        <v>0</v>
      </c>
      <c r="J1737" s="110">
        <v>0</v>
      </c>
      <c r="K1737" s="110">
        <v>0</v>
      </c>
      <c r="L1737" s="110">
        <v>0</v>
      </c>
      <c r="M1737" s="110">
        <v>0</v>
      </c>
      <c r="N1737" s="110">
        <v>0</v>
      </c>
      <c r="O1737" s="110">
        <v>0</v>
      </c>
      <c r="P1737" s="110">
        <v>0</v>
      </c>
      <c r="Q1737" s="110">
        <v>0</v>
      </c>
      <c r="R1737" s="110">
        <v>0</v>
      </c>
      <c r="S1737" s="110">
        <v>0</v>
      </c>
      <c r="T1737" s="110">
        <v>0</v>
      </c>
      <c r="U1737" s="110">
        <v>0</v>
      </c>
      <c r="V1737" s="110">
        <v>0</v>
      </c>
      <c r="W1737" s="110">
        <v>0</v>
      </c>
      <c r="X1737" s="110">
        <v>0</v>
      </c>
      <c r="Y1737" s="110">
        <v>0</v>
      </c>
      <c r="Z1737" s="110">
        <v>0</v>
      </c>
      <c r="AA1737" s="110">
        <v>0</v>
      </c>
      <c r="AB1737" s="110">
        <v>0</v>
      </c>
      <c r="AC1737" s="110">
        <v>0</v>
      </c>
      <c r="AD1737" s="110">
        <v>0</v>
      </c>
      <c r="AE1737" s="110">
        <v>0</v>
      </c>
      <c r="AF1737" s="110">
        <v>0</v>
      </c>
      <c r="AG1737" s="110">
        <v>0</v>
      </c>
    </row>
    <row r="1738" spans="2:33" ht="15">
      <c r="B1738" s="110"/>
      <c r="C1738" s="110"/>
      <c r="D1738" s="110">
        <v>2016</v>
      </c>
      <c r="E1738" s="110">
        <v>0</v>
      </c>
      <c r="F1738" s="110">
        <v>0</v>
      </c>
      <c r="G1738" s="110">
        <v>0</v>
      </c>
      <c r="H1738" s="110">
        <v>0</v>
      </c>
      <c r="I1738" s="110">
        <v>0</v>
      </c>
      <c r="J1738" s="110">
        <v>0</v>
      </c>
      <c r="K1738" s="110">
        <v>0</v>
      </c>
      <c r="L1738" s="110">
        <v>0</v>
      </c>
      <c r="M1738" s="110">
        <v>0</v>
      </c>
      <c r="N1738" s="110">
        <v>0</v>
      </c>
      <c r="O1738" s="110">
        <v>0</v>
      </c>
      <c r="P1738" s="110">
        <v>0</v>
      </c>
      <c r="Q1738" s="110">
        <v>0</v>
      </c>
      <c r="R1738" s="110">
        <v>0</v>
      </c>
      <c r="S1738" s="110">
        <v>0</v>
      </c>
      <c r="T1738" s="110">
        <v>0</v>
      </c>
      <c r="U1738" s="110">
        <v>0</v>
      </c>
      <c r="V1738" s="110">
        <v>0</v>
      </c>
      <c r="W1738" s="110">
        <v>0</v>
      </c>
      <c r="X1738" s="110">
        <v>0</v>
      </c>
      <c r="Y1738" s="110">
        <v>0</v>
      </c>
      <c r="Z1738" s="110">
        <v>0</v>
      </c>
      <c r="AA1738" s="110">
        <v>0</v>
      </c>
      <c r="AB1738" s="110">
        <v>0</v>
      </c>
      <c r="AC1738" s="110">
        <v>0</v>
      </c>
      <c r="AD1738" s="110">
        <v>0</v>
      </c>
      <c r="AE1738" s="110">
        <v>0</v>
      </c>
      <c r="AF1738" s="110">
        <v>0</v>
      </c>
      <c r="AG1738" s="110">
        <v>0</v>
      </c>
    </row>
    <row r="1739" spans="2:33" ht="15">
      <c r="B1739" s="110"/>
      <c r="C1739" s="110"/>
      <c r="D1739" s="110">
        <v>2017</v>
      </c>
      <c r="E1739" s="110">
        <v>0</v>
      </c>
      <c r="F1739" s="110">
        <v>0</v>
      </c>
      <c r="G1739" s="110">
        <v>0</v>
      </c>
      <c r="H1739" s="110">
        <v>0</v>
      </c>
      <c r="I1739" s="110">
        <v>0</v>
      </c>
      <c r="J1739" s="110">
        <v>0</v>
      </c>
      <c r="K1739" s="110">
        <v>0</v>
      </c>
      <c r="L1739" s="110">
        <v>0</v>
      </c>
      <c r="M1739" s="110">
        <v>0</v>
      </c>
      <c r="N1739" s="110">
        <v>0</v>
      </c>
      <c r="O1739" s="110">
        <v>0</v>
      </c>
      <c r="P1739" s="110">
        <v>0</v>
      </c>
      <c r="Q1739" s="110">
        <v>0</v>
      </c>
      <c r="R1739" s="110">
        <v>0</v>
      </c>
      <c r="S1739" s="110">
        <v>0</v>
      </c>
      <c r="T1739" s="110">
        <v>0</v>
      </c>
      <c r="U1739" s="110">
        <v>0</v>
      </c>
      <c r="V1739" s="110">
        <v>0</v>
      </c>
      <c r="W1739" s="110">
        <v>0</v>
      </c>
      <c r="X1739" s="110">
        <v>0</v>
      </c>
      <c r="Y1739" s="110">
        <v>0</v>
      </c>
      <c r="Z1739" s="110">
        <v>0</v>
      </c>
      <c r="AA1739" s="110">
        <v>0</v>
      </c>
      <c r="AB1739" s="110">
        <v>0</v>
      </c>
      <c r="AC1739" s="110">
        <v>0</v>
      </c>
      <c r="AD1739" s="110">
        <v>0</v>
      </c>
      <c r="AE1739" s="110">
        <v>0</v>
      </c>
      <c r="AF1739" s="110">
        <v>0</v>
      </c>
      <c r="AG1739" s="110">
        <v>0</v>
      </c>
    </row>
    <row r="1740" spans="2:33" ht="15">
      <c r="B1740" s="110"/>
      <c r="C1740" s="110"/>
      <c r="D1740" s="110">
        <v>2018</v>
      </c>
      <c r="E1740" s="110">
        <v>0</v>
      </c>
      <c r="F1740" s="110">
        <v>0</v>
      </c>
      <c r="G1740" s="110">
        <v>0</v>
      </c>
      <c r="H1740" s="110">
        <v>0</v>
      </c>
      <c r="I1740" s="110">
        <v>0</v>
      </c>
      <c r="J1740" s="110">
        <v>0</v>
      </c>
      <c r="K1740" s="110">
        <v>0</v>
      </c>
      <c r="L1740" s="110">
        <v>0</v>
      </c>
      <c r="M1740" s="110">
        <v>0</v>
      </c>
      <c r="N1740" s="110">
        <v>0</v>
      </c>
      <c r="O1740" s="110">
        <v>0</v>
      </c>
      <c r="P1740" s="110">
        <v>0</v>
      </c>
      <c r="Q1740" s="110">
        <v>0</v>
      </c>
      <c r="R1740" s="110">
        <v>0</v>
      </c>
      <c r="S1740" s="110">
        <v>0</v>
      </c>
      <c r="T1740" s="110">
        <v>0</v>
      </c>
      <c r="U1740" s="110">
        <v>0</v>
      </c>
      <c r="V1740" s="110">
        <v>0</v>
      </c>
      <c r="W1740" s="110">
        <v>0</v>
      </c>
      <c r="X1740" s="110">
        <v>0</v>
      </c>
      <c r="Y1740" s="110">
        <v>0</v>
      </c>
      <c r="Z1740" s="110">
        <v>0</v>
      </c>
      <c r="AA1740" s="110">
        <v>0</v>
      </c>
      <c r="AB1740" s="110">
        <v>0</v>
      </c>
      <c r="AC1740" s="110">
        <v>0</v>
      </c>
      <c r="AD1740" s="110">
        <v>0</v>
      </c>
      <c r="AE1740" s="110">
        <v>0</v>
      </c>
      <c r="AF1740" s="110">
        <v>0</v>
      </c>
      <c r="AG1740" s="110">
        <v>0</v>
      </c>
    </row>
    <row r="1741" spans="2:33" ht="15">
      <c r="B1741" s="110"/>
      <c r="C1741" s="110"/>
      <c r="D1741" s="110">
        <v>2019</v>
      </c>
      <c r="E1741" s="110">
        <v>0</v>
      </c>
      <c r="F1741" s="110">
        <v>0</v>
      </c>
      <c r="G1741" s="110">
        <v>0</v>
      </c>
      <c r="H1741" s="110">
        <v>0</v>
      </c>
      <c r="I1741" s="110">
        <v>0</v>
      </c>
      <c r="J1741" s="110">
        <v>0</v>
      </c>
      <c r="K1741" s="110">
        <v>0</v>
      </c>
      <c r="L1741" s="110">
        <v>1</v>
      </c>
      <c r="M1741" s="110">
        <v>0</v>
      </c>
      <c r="N1741" s="110">
        <v>0</v>
      </c>
      <c r="O1741" s="110">
        <v>0</v>
      </c>
      <c r="P1741" s="110">
        <v>0</v>
      </c>
      <c r="Q1741" s="110">
        <v>0</v>
      </c>
      <c r="R1741" s="110">
        <v>0</v>
      </c>
      <c r="S1741" s="110">
        <v>0</v>
      </c>
      <c r="T1741" s="110">
        <v>0</v>
      </c>
      <c r="U1741" s="110">
        <v>0</v>
      </c>
      <c r="V1741" s="110">
        <v>0</v>
      </c>
      <c r="W1741" s="110">
        <v>0</v>
      </c>
      <c r="X1741" s="110">
        <v>0</v>
      </c>
      <c r="Y1741" s="110">
        <v>0</v>
      </c>
      <c r="Z1741" s="110">
        <v>0</v>
      </c>
      <c r="AA1741" s="110">
        <v>0</v>
      </c>
      <c r="AB1741" s="110">
        <v>0</v>
      </c>
      <c r="AC1741" s="110">
        <v>0</v>
      </c>
      <c r="AD1741" s="110">
        <v>0</v>
      </c>
      <c r="AE1741" s="110">
        <v>0</v>
      </c>
      <c r="AF1741" s="110">
        <v>0</v>
      </c>
      <c r="AG1741" s="110">
        <v>0</v>
      </c>
    </row>
    <row r="1742" spans="2:33" ht="15">
      <c r="B1742" s="110"/>
      <c r="C1742" s="110"/>
      <c r="D1742" s="110">
        <v>2020</v>
      </c>
      <c r="E1742" s="110"/>
      <c r="F1742" s="110"/>
      <c r="G1742" s="110"/>
      <c r="H1742" s="110"/>
      <c r="I1742" s="110"/>
      <c r="J1742" s="110"/>
      <c r="K1742" s="110"/>
      <c r="L1742" s="110"/>
      <c r="M1742" s="110"/>
      <c r="N1742" s="110"/>
      <c r="O1742" s="110"/>
      <c r="P1742" s="110"/>
      <c r="Q1742" s="110"/>
      <c r="R1742" s="110"/>
      <c r="S1742" s="110"/>
      <c r="T1742" s="110"/>
      <c r="U1742" s="110"/>
      <c r="V1742" s="110"/>
      <c r="W1742" s="110"/>
      <c r="X1742" s="110"/>
      <c r="Y1742" s="110"/>
      <c r="Z1742" s="110"/>
      <c r="AA1742" s="110"/>
      <c r="AB1742" s="110"/>
      <c r="AC1742" s="110"/>
      <c r="AD1742" s="110"/>
      <c r="AE1742" s="110"/>
      <c r="AF1742" s="110"/>
      <c r="AG1742" s="110"/>
    </row>
    <row r="1743" spans="2:33" ht="15">
      <c r="B1743" s="109" t="s">
        <v>154</v>
      </c>
      <c r="C1743" s="109" t="s">
        <v>523</v>
      </c>
      <c r="D1743" s="109">
        <v>2006</v>
      </c>
      <c r="E1743" s="109"/>
      <c r="F1743" s="109">
        <v>6</v>
      </c>
      <c r="G1743" s="109">
        <v>23</v>
      </c>
      <c r="H1743" s="109"/>
      <c r="I1743" s="109"/>
      <c r="J1743" s="109">
        <v>25</v>
      </c>
      <c r="K1743" s="109">
        <v>20</v>
      </c>
      <c r="L1743" s="109">
        <v>0</v>
      </c>
      <c r="M1743" s="109"/>
      <c r="N1743" s="109">
        <v>10</v>
      </c>
      <c r="O1743" s="109">
        <v>11</v>
      </c>
      <c r="P1743" s="109">
        <v>4</v>
      </c>
      <c r="Q1743" s="109">
        <v>22</v>
      </c>
      <c r="R1743" s="109"/>
      <c r="S1743" s="109">
        <v>20</v>
      </c>
      <c r="T1743" s="109">
        <v>0</v>
      </c>
      <c r="U1743" s="109">
        <v>16</v>
      </c>
      <c r="V1743" s="109">
        <v>14</v>
      </c>
      <c r="W1743" s="109"/>
      <c r="X1743" s="109">
        <v>25</v>
      </c>
      <c r="Y1743" s="109">
        <v>2</v>
      </c>
      <c r="Z1743" s="109">
        <v>0</v>
      </c>
      <c r="AA1743" s="109">
        <v>75</v>
      </c>
      <c r="AB1743" s="109">
        <v>12</v>
      </c>
      <c r="AC1743" s="109">
        <v>144</v>
      </c>
      <c r="AD1743" s="109">
        <v>4</v>
      </c>
      <c r="AE1743" s="109">
        <v>4</v>
      </c>
      <c r="AF1743" s="109">
        <v>13</v>
      </c>
      <c r="AG1743" s="109">
        <v>14</v>
      </c>
    </row>
    <row r="1744" spans="2:33" ht="15">
      <c r="B1744" s="109"/>
      <c r="C1744" s="109"/>
      <c r="D1744" s="109">
        <v>2007</v>
      </c>
      <c r="E1744" s="109">
        <v>4</v>
      </c>
      <c r="F1744" s="109">
        <v>4</v>
      </c>
      <c r="G1744" s="109">
        <v>15</v>
      </c>
      <c r="H1744" s="109"/>
      <c r="I1744" s="109">
        <v>0</v>
      </c>
      <c r="J1744" s="109">
        <v>42</v>
      </c>
      <c r="K1744" s="109">
        <v>33</v>
      </c>
      <c r="L1744" s="109">
        <v>4</v>
      </c>
      <c r="M1744" s="109">
        <v>0</v>
      </c>
      <c r="N1744" s="109">
        <v>7</v>
      </c>
      <c r="O1744" s="109">
        <v>9</v>
      </c>
      <c r="P1744" s="109">
        <v>1</v>
      </c>
      <c r="Q1744" s="109">
        <v>10</v>
      </c>
      <c r="R1744" s="109"/>
      <c r="S1744" s="109">
        <v>25</v>
      </c>
      <c r="T1744" s="109">
        <v>1</v>
      </c>
      <c r="U1744" s="109">
        <v>21</v>
      </c>
      <c r="V1744" s="109">
        <v>6</v>
      </c>
      <c r="W1744" s="109"/>
      <c r="X1744" s="109">
        <v>10</v>
      </c>
      <c r="Y1744" s="109">
        <v>0</v>
      </c>
      <c r="Z1744" s="109">
        <v>0</v>
      </c>
      <c r="AA1744" s="109">
        <v>91</v>
      </c>
      <c r="AB1744" s="109">
        <v>18</v>
      </c>
      <c r="AC1744" s="109">
        <v>106</v>
      </c>
      <c r="AD1744" s="109">
        <v>2</v>
      </c>
      <c r="AE1744" s="109">
        <v>8</v>
      </c>
      <c r="AF1744" s="109">
        <v>17</v>
      </c>
      <c r="AG1744" s="109">
        <v>7</v>
      </c>
    </row>
    <row r="1745" spans="2:33" ht="15">
      <c r="B1745" s="109"/>
      <c r="C1745" s="109"/>
      <c r="D1745" s="109">
        <v>2008</v>
      </c>
      <c r="E1745" s="109">
        <v>9</v>
      </c>
      <c r="F1745" s="109">
        <v>2</v>
      </c>
      <c r="G1745" s="109">
        <v>17</v>
      </c>
      <c r="H1745" s="109"/>
      <c r="I1745" s="109">
        <v>0</v>
      </c>
      <c r="J1745" s="109">
        <v>52</v>
      </c>
      <c r="K1745" s="109">
        <v>37</v>
      </c>
      <c r="L1745" s="109">
        <v>2</v>
      </c>
      <c r="M1745" s="109">
        <v>5</v>
      </c>
      <c r="N1745" s="109">
        <v>6</v>
      </c>
      <c r="O1745" s="109">
        <v>13</v>
      </c>
      <c r="P1745" s="109">
        <v>2</v>
      </c>
      <c r="Q1745" s="109">
        <v>4</v>
      </c>
      <c r="R1745" s="109"/>
      <c r="S1745" s="109">
        <v>15</v>
      </c>
      <c r="T1745" s="109">
        <v>0</v>
      </c>
      <c r="U1745" s="109">
        <v>21</v>
      </c>
      <c r="V1745" s="109">
        <v>8</v>
      </c>
      <c r="W1745" s="109"/>
      <c r="X1745" s="109">
        <v>15</v>
      </c>
      <c r="Y1745" s="109">
        <v>0</v>
      </c>
      <c r="Z1745" s="109">
        <v>0</v>
      </c>
      <c r="AA1745" s="109">
        <v>105</v>
      </c>
      <c r="AB1745" s="109">
        <v>20</v>
      </c>
      <c r="AC1745" s="109">
        <v>126</v>
      </c>
      <c r="AD1745" s="109">
        <v>1</v>
      </c>
      <c r="AE1745" s="109">
        <v>6</v>
      </c>
      <c r="AF1745" s="109">
        <v>14</v>
      </c>
      <c r="AG1745" s="109">
        <v>6</v>
      </c>
    </row>
    <row r="1746" spans="2:33" ht="15">
      <c r="B1746" s="109"/>
      <c r="C1746" s="109"/>
      <c r="D1746" s="109">
        <v>2009</v>
      </c>
      <c r="E1746" s="109">
        <v>6</v>
      </c>
      <c r="F1746" s="109">
        <v>1</v>
      </c>
      <c r="G1746" s="109">
        <v>8</v>
      </c>
      <c r="H1746" s="109">
        <v>0</v>
      </c>
      <c r="I1746" s="109">
        <v>0</v>
      </c>
      <c r="J1746" s="109">
        <v>48</v>
      </c>
      <c r="K1746" s="109">
        <v>39</v>
      </c>
      <c r="L1746" s="109">
        <v>3</v>
      </c>
      <c r="M1746" s="109">
        <v>6</v>
      </c>
      <c r="N1746" s="109">
        <v>3</v>
      </c>
      <c r="O1746" s="109">
        <v>5</v>
      </c>
      <c r="P1746" s="109">
        <v>7</v>
      </c>
      <c r="Q1746" s="112">
        <v>16</v>
      </c>
      <c r="R1746" s="109"/>
      <c r="S1746" s="109">
        <v>30</v>
      </c>
      <c r="T1746" s="109">
        <v>0</v>
      </c>
      <c r="U1746" s="109">
        <v>16</v>
      </c>
      <c r="V1746" s="109">
        <v>9</v>
      </c>
      <c r="W1746" s="109">
        <v>0</v>
      </c>
      <c r="X1746" s="109">
        <v>1</v>
      </c>
      <c r="Y1746" s="109">
        <v>0</v>
      </c>
      <c r="Z1746" s="109">
        <v>1</v>
      </c>
      <c r="AA1746" s="109">
        <v>86</v>
      </c>
      <c r="AB1746" s="109">
        <v>7</v>
      </c>
      <c r="AC1746" s="109">
        <v>109</v>
      </c>
      <c r="AD1746" s="109">
        <v>2</v>
      </c>
      <c r="AE1746" s="109">
        <v>1</v>
      </c>
      <c r="AF1746" s="109">
        <v>20</v>
      </c>
      <c r="AG1746" s="109">
        <v>7</v>
      </c>
    </row>
    <row r="1747" spans="2:33" ht="15">
      <c r="B1747" s="109"/>
      <c r="C1747" s="109"/>
      <c r="D1747" s="109">
        <v>2010</v>
      </c>
      <c r="E1747" s="109">
        <v>7</v>
      </c>
      <c r="F1747" s="109">
        <v>1</v>
      </c>
      <c r="G1747" s="109">
        <v>12</v>
      </c>
      <c r="H1747" s="113">
        <v>6</v>
      </c>
      <c r="I1747" s="109">
        <v>0</v>
      </c>
      <c r="J1747" s="109">
        <v>45</v>
      </c>
      <c r="K1747" s="109">
        <v>29</v>
      </c>
      <c r="L1747" s="109">
        <v>0</v>
      </c>
      <c r="M1747" s="109">
        <v>0</v>
      </c>
      <c r="N1747" s="109">
        <v>4</v>
      </c>
      <c r="O1747" s="109">
        <v>8</v>
      </c>
      <c r="P1747" s="109">
        <v>5</v>
      </c>
      <c r="Q1747" s="109">
        <v>11</v>
      </c>
      <c r="R1747" s="109">
        <v>5</v>
      </c>
      <c r="S1747" s="109">
        <v>18</v>
      </c>
      <c r="T1747" s="109">
        <v>0</v>
      </c>
      <c r="U1747" s="109">
        <v>17</v>
      </c>
      <c r="V1747" s="109">
        <v>13</v>
      </c>
      <c r="W1747" s="109">
        <v>0</v>
      </c>
      <c r="X1747" s="109">
        <v>7</v>
      </c>
      <c r="Y1747" s="109">
        <v>3</v>
      </c>
      <c r="Z1747" s="109">
        <v>0</v>
      </c>
      <c r="AA1747" s="109">
        <v>88</v>
      </c>
      <c r="AB1747" s="109">
        <v>8</v>
      </c>
      <c r="AC1747" s="112">
        <v>79</v>
      </c>
      <c r="AD1747" s="112">
        <v>5</v>
      </c>
      <c r="AE1747" s="109">
        <v>0</v>
      </c>
      <c r="AF1747" s="109">
        <v>17</v>
      </c>
      <c r="AG1747" s="109">
        <v>6</v>
      </c>
    </row>
    <row r="1748" spans="2:33" ht="15">
      <c r="B1748" s="109"/>
      <c r="C1748" s="109"/>
      <c r="D1748" s="109">
        <v>2011</v>
      </c>
      <c r="E1748" s="109">
        <v>6</v>
      </c>
      <c r="F1748" s="114">
        <v>4</v>
      </c>
      <c r="G1748" s="109">
        <v>18</v>
      </c>
      <c r="H1748" s="109">
        <v>4</v>
      </c>
      <c r="I1748" s="109">
        <v>0</v>
      </c>
      <c r="J1748" s="109">
        <v>36</v>
      </c>
      <c r="K1748" s="109">
        <v>41</v>
      </c>
      <c r="L1748" s="109">
        <v>2</v>
      </c>
      <c r="M1748" s="109">
        <v>0</v>
      </c>
      <c r="N1748" s="109">
        <v>8</v>
      </c>
      <c r="O1748" s="109">
        <v>2</v>
      </c>
      <c r="P1748" s="109">
        <v>2</v>
      </c>
      <c r="Q1748" s="109">
        <v>13</v>
      </c>
      <c r="R1748" s="109">
        <v>6</v>
      </c>
      <c r="S1748" s="109">
        <v>19</v>
      </c>
      <c r="T1748" s="109">
        <v>0</v>
      </c>
      <c r="U1748" s="112">
        <v>29</v>
      </c>
      <c r="V1748" s="109">
        <v>9</v>
      </c>
      <c r="W1748" s="109">
        <v>1</v>
      </c>
      <c r="X1748" s="109">
        <v>13</v>
      </c>
      <c r="Y1748" s="109">
        <v>3</v>
      </c>
      <c r="Z1748" s="109">
        <v>0</v>
      </c>
      <c r="AA1748" s="109">
        <v>93</v>
      </c>
      <c r="AB1748" s="109">
        <v>5</v>
      </c>
      <c r="AC1748" s="112">
        <v>75</v>
      </c>
      <c r="AD1748" s="109">
        <v>8</v>
      </c>
      <c r="AE1748" s="109">
        <v>1</v>
      </c>
      <c r="AF1748" s="109">
        <v>20</v>
      </c>
      <c r="AG1748" s="109">
        <v>4</v>
      </c>
    </row>
    <row r="1749" spans="2:33" ht="15.75" thickBot="1">
      <c r="B1749" s="109"/>
      <c r="C1749" s="109"/>
      <c r="D1749" s="109">
        <v>2012</v>
      </c>
      <c r="E1749" s="109">
        <v>11</v>
      </c>
      <c r="F1749" s="109">
        <v>5</v>
      </c>
      <c r="G1749" s="109">
        <v>6</v>
      </c>
      <c r="H1749" s="109">
        <v>4</v>
      </c>
      <c r="I1749" s="109">
        <v>0</v>
      </c>
      <c r="J1749" s="114">
        <v>23</v>
      </c>
      <c r="K1749" s="109">
        <v>34</v>
      </c>
      <c r="L1749" s="109">
        <v>1</v>
      </c>
      <c r="M1749" s="109">
        <v>0</v>
      </c>
      <c r="N1749" s="109">
        <v>1</v>
      </c>
      <c r="O1749" s="109">
        <v>7</v>
      </c>
      <c r="P1749" s="109">
        <v>2</v>
      </c>
      <c r="Q1749" s="109">
        <v>8</v>
      </c>
      <c r="R1749" s="109">
        <v>0</v>
      </c>
      <c r="S1749" s="109">
        <v>23</v>
      </c>
      <c r="T1749" s="109">
        <v>0</v>
      </c>
      <c r="U1749" s="109">
        <v>21</v>
      </c>
      <c r="V1749" s="109">
        <v>5</v>
      </c>
      <c r="W1749" s="109">
        <v>0</v>
      </c>
      <c r="X1749" s="109">
        <v>3</v>
      </c>
      <c r="Y1749" s="109">
        <v>0</v>
      </c>
      <c r="Z1749" s="109">
        <v>0</v>
      </c>
      <c r="AA1749" s="112">
        <v>63</v>
      </c>
      <c r="AB1749" s="109">
        <v>7</v>
      </c>
      <c r="AC1749" s="109">
        <v>56</v>
      </c>
      <c r="AD1749" s="109">
        <v>6</v>
      </c>
      <c r="AE1749" s="109">
        <v>0</v>
      </c>
      <c r="AF1749" s="109">
        <v>12</v>
      </c>
      <c r="AG1749" s="109">
        <v>9</v>
      </c>
    </row>
    <row r="1750" spans="2:33" ht="15.75" thickBot="1">
      <c r="B1750" s="109"/>
      <c r="C1750" s="109"/>
      <c r="D1750" s="109">
        <v>2013</v>
      </c>
      <c r="E1750" s="109">
        <v>9</v>
      </c>
      <c r="F1750" s="109">
        <v>4</v>
      </c>
      <c r="G1750" s="109">
        <v>5</v>
      </c>
      <c r="H1750" s="109">
        <v>4</v>
      </c>
      <c r="I1750" s="109">
        <v>0</v>
      </c>
      <c r="J1750" s="112">
        <v>19</v>
      </c>
      <c r="K1750" s="109">
        <v>26</v>
      </c>
      <c r="L1750" s="109">
        <v>1</v>
      </c>
      <c r="M1750" s="109">
        <v>0</v>
      </c>
      <c r="N1750" s="109">
        <v>2</v>
      </c>
      <c r="O1750" s="109">
        <v>5</v>
      </c>
      <c r="P1750" s="109">
        <v>2</v>
      </c>
      <c r="Q1750" s="109">
        <v>11</v>
      </c>
      <c r="R1750" s="109">
        <v>6</v>
      </c>
      <c r="S1750" s="115">
        <v>36</v>
      </c>
      <c r="T1750" s="109">
        <v>0</v>
      </c>
      <c r="U1750" s="109">
        <v>21</v>
      </c>
      <c r="V1750" s="109">
        <v>6</v>
      </c>
      <c r="W1750" s="109">
        <v>0</v>
      </c>
      <c r="X1750" s="109">
        <v>7</v>
      </c>
      <c r="Y1750" s="109">
        <v>0</v>
      </c>
      <c r="Z1750" s="109">
        <v>1</v>
      </c>
      <c r="AA1750" s="112">
        <v>55</v>
      </c>
      <c r="AB1750" s="109">
        <v>5</v>
      </c>
      <c r="AC1750" s="112">
        <v>56</v>
      </c>
      <c r="AD1750" s="109">
        <v>7</v>
      </c>
      <c r="AE1750" s="109">
        <v>0</v>
      </c>
      <c r="AF1750" s="109">
        <v>12</v>
      </c>
      <c r="AG1750" s="109">
        <v>4</v>
      </c>
    </row>
    <row r="1751" spans="2:33" ht="15">
      <c r="B1751" s="109"/>
      <c r="C1751" s="109"/>
      <c r="D1751" s="109">
        <v>2014</v>
      </c>
      <c r="E1751" s="109">
        <v>7</v>
      </c>
      <c r="F1751" s="109">
        <v>7</v>
      </c>
      <c r="G1751" s="109">
        <v>14</v>
      </c>
      <c r="H1751" s="109">
        <v>9</v>
      </c>
      <c r="I1751" s="109">
        <v>0</v>
      </c>
      <c r="J1751" s="112">
        <v>18</v>
      </c>
      <c r="K1751" s="109">
        <v>36</v>
      </c>
      <c r="L1751" s="109">
        <v>1</v>
      </c>
      <c r="M1751" s="111">
        <v>7</v>
      </c>
      <c r="N1751" s="109">
        <v>5</v>
      </c>
      <c r="O1751" s="109">
        <v>5</v>
      </c>
      <c r="P1751" s="109">
        <v>0</v>
      </c>
      <c r="Q1751" s="109">
        <v>16</v>
      </c>
      <c r="R1751" s="109">
        <v>6</v>
      </c>
      <c r="S1751" s="109">
        <v>16</v>
      </c>
      <c r="T1751" s="109">
        <v>0</v>
      </c>
      <c r="U1751" s="109">
        <v>28</v>
      </c>
      <c r="V1751" s="109">
        <v>3</v>
      </c>
      <c r="W1751" s="109">
        <v>0</v>
      </c>
      <c r="X1751" s="109">
        <v>7</v>
      </c>
      <c r="Y1751" s="109">
        <v>0</v>
      </c>
      <c r="Z1751" s="109">
        <v>2</v>
      </c>
      <c r="AA1751" s="112">
        <v>55</v>
      </c>
      <c r="AB1751" s="109">
        <v>7</v>
      </c>
      <c r="AC1751" s="109">
        <v>53</v>
      </c>
      <c r="AD1751" s="109">
        <v>3</v>
      </c>
      <c r="AE1751" s="109">
        <v>0</v>
      </c>
      <c r="AF1751" s="109">
        <v>19</v>
      </c>
      <c r="AG1751" s="109">
        <v>3</v>
      </c>
    </row>
    <row r="1752" spans="2:33" ht="15">
      <c r="B1752" s="109"/>
      <c r="C1752" s="109"/>
      <c r="D1752" s="109">
        <v>2015</v>
      </c>
      <c r="E1752" s="109">
        <v>5</v>
      </c>
      <c r="F1752" s="109">
        <v>2</v>
      </c>
      <c r="G1752" s="109">
        <v>10</v>
      </c>
      <c r="H1752" s="109">
        <v>5</v>
      </c>
      <c r="I1752" s="109">
        <v>0</v>
      </c>
      <c r="J1752" s="109">
        <v>17</v>
      </c>
      <c r="K1752" s="109">
        <v>35</v>
      </c>
      <c r="L1752" s="109">
        <v>0</v>
      </c>
      <c r="M1752" s="109">
        <v>0</v>
      </c>
      <c r="N1752" s="109">
        <v>3</v>
      </c>
      <c r="O1752" s="109">
        <v>5</v>
      </c>
      <c r="P1752" s="109">
        <v>1</v>
      </c>
      <c r="Q1752" s="109">
        <v>17</v>
      </c>
      <c r="R1752" s="109">
        <v>5</v>
      </c>
      <c r="S1752" s="109">
        <v>15</v>
      </c>
      <c r="T1752" s="109">
        <v>0</v>
      </c>
      <c r="U1752" s="109">
        <v>21</v>
      </c>
      <c r="V1752" s="109">
        <v>4</v>
      </c>
      <c r="W1752" s="109">
        <v>0</v>
      </c>
      <c r="X1752" s="109">
        <v>7</v>
      </c>
      <c r="Y1752" s="109">
        <v>1</v>
      </c>
      <c r="Z1752" s="109">
        <v>1</v>
      </c>
      <c r="AA1752" s="112">
        <v>43</v>
      </c>
      <c r="AB1752" s="109">
        <v>2</v>
      </c>
      <c r="AC1752" s="109">
        <v>43</v>
      </c>
      <c r="AD1752" s="109">
        <v>5</v>
      </c>
      <c r="AE1752" s="109">
        <v>0</v>
      </c>
      <c r="AF1752" s="109">
        <v>17</v>
      </c>
      <c r="AG1752" s="109">
        <v>3</v>
      </c>
    </row>
    <row r="1753" spans="2:33" ht="15">
      <c r="B1753" s="109"/>
      <c r="C1753" s="109"/>
      <c r="D1753" s="109">
        <v>2016</v>
      </c>
      <c r="E1753" s="109">
        <v>8</v>
      </c>
      <c r="F1753" s="109">
        <v>1</v>
      </c>
      <c r="G1753" s="109">
        <v>9</v>
      </c>
      <c r="H1753" s="109">
        <v>6</v>
      </c>
      <c r="I1753" s="109">
        <v>0</v>
      </c>
      <c r="J1753" s="109">
        <v>18</v>
      </c>
      <c r="K1753" s="109">
        <v>42</v>
      </c>
      <c r="L1753" s="109">
        <v>0</v>
      </c>
      <c r="M1753" s="109">
        <v>1</v>
      </c>
      <c r="N1753" s="109">
        <v>2</v>
      </c>
      <c r="O1753" s="109">
        <v>5</v>
      </c>
      <c r="P1753" s="109">
        <v>0</v>
      </c>
      <c r="Q1753" s="109">
        <v>21</v>
      </c>
      <c r="R1753" s="109">
        <v>4</v>
      </c>
      <c r="S1753" s="109">
        <v>20</v>
      </c>
      <c r="T1753" s="109">
        <v>0</v>
      </c>
      <c r="U1753" s="109">
        <v>18</v>
      </c>
      <c r="V1753" s="109">
        <v>1</v>
      </c>
      <c r="W1753" s="109">
        <v>0</v>
      </c>
      <c r="X1753" s="109">
        <v>2</v>
      </c>
      <c r="Y1753" s="109">
        <v>2</v>
      </c>
      <c r="Z1753" s="109">
        <v>0</v>
      </c>
      <c r="AA1753" s="109">
        <v>46</v>
      </c>
      <c r="AB1753" s="109">
        <v>3</v>
      </c>
      <c r="AC1753" s="112">
        <v>78</v>
      </c>
      <c r="AD1753" s="109">
        <v>5</v>
      </c>
      <c r="AE1753" s="109">
        <v>0</v>
      </c>
      <c r="AF1753" s="109">
        <v>16</v>
      </c>
      <c r="AG1753" s="109">
        <v>1</v>
      </c>
    </row>
    <row r="1754" spans="2:33" ht="15">
      <c r="B1754" s="109"/>
      <c r="C1754" s="109"/>
      <c r="D1754" s="109">
        <v>2017</v>
      </c>
      <c r="E1754" s="109">
        <v>7</v>
      </c>
      <c r="F1754" s="109">
        <v>4</v>
      </c>
      <c r="G1754" s="109">
        <v>6</v>
      </c>
      <c r="H1754" s="112">
        <v>13</v>
      </c>
      <c r="I1754" s="109">
        <v>0</v>
      </c>
      <c r="J1754" s="109">
        <v>15</v>
      </c>
      <c r="K1754" s="112">
        <v>60</v>
      </c>
      <c r="L1754" s="109">
        <v>3</v>
      </c>
      <c r="M1754" s="109">
        <v>0</v>
      </c>
      <c r="N1754" s="109">
        <v>2</v>
      </c>
      <c r="O1754" s="109">
        <v>5</v>
      </c>
      <c r="P1754" s="109">
        <v>3</v>
      </c>
      <c r="Q1754" s="109">
        <v>25</v>
      </c>
      <c r="R1754" s="109">
        <v>3</v>
      </c>
      <c r="S1754" s="109">
        <v>17</v>
      </c>
      <c r="T1754" s="109">
        <v>1</v>
      </c>
      <c r="U1754" s="109">
        <v>27</v>
      </c>
      <c r="V1754" s="114">
        <v>9</v>
      </c>
      <c r="W1754" s="109">
        <v>0</v>
      </c>
      <c r="X1754" s="109">
        <v>6</v>
      </c>
      <c r="Y1754" s="109">
        <v>0</v>
      </c>
      <c r="Z1754" s="109">
        <v>0</v>
      </c>
      <c r="AA1754" s="109">
        <v>36</v>
      </c>
      <c r="AB1754" s="109">
        <v>4</v>
      </c>
      <c r="AC1754" s="109">
        <v>49</v>
      </c>
      <c r="AD1754" s="109">
        <v>2</v>
      </c>
      <c r="AE1754" s="109">
        <v>0</v>
      </c>
      <c r="AF1754" s="109">
        <v>19</v>
      </c>
      <c r="AG1754" s="109">
        <v>2</v>
      </c>
    </row>
    <row r="1755" spans="2:33" ht="15.75" thickBot="1">
      <c r="B1755" s="109"/>
      <c r="C1755" s="109"/>
      <c r="D1755" s="109">
        <v>2018</v>
      </c>
      <c r="E1755" s="109">
        <v>6</v>
      </c>
      <c r="F1755" s="109">
        <v>3</v>
      </c>
      <c r="G1755" s="109">
        <v>9</v>
      </c>
      <c r="H1755" s="109">
        <v>8</v>
      </c>
      <c r="I1755" s="109">
        <v>1</v>
      </c>
      <c r="J1755" s="109">
        <v>13</v>
      </c>
      <c r="K1755" s="109">
        <v>44</v>
      </c>
      <c r="L1755" s="109">
        <v>2</v>
      </c>
      <c r="M1755" s="109">
        <v>0</v>
      </c>
      <c r="N1755" s="109">
        <v>5</v>
      </c>
      <c r="O1755" s="109">
        <v>4</v>
      </c>
      <c r="P1755" s="109">
        <v>2</v>
      </c>
      <c r="Q1755" s="109">
        <v>20</v>
      </c>
      <c r="R1755" s="109">
        <v>1</v>
      </c>
      <c r="S1755" s="109">
        <v>26</v>
      </c>
      <c r="T1755" s="109">
        <v>0</v>
      </c>
      <c r="U1755" s="109">
        <v>16</v>
      </c>
      <c r="V1755" s="109">
        <v>2</v>
      </c>
      <c r="W1755" s="109">
        <v>0</v>
      </c>
      <c r="X1755" s="109">
        <v>3</v>
      </c>
      <c r="Y1755" s="109">
        <v>1</v>
      </c>
      <c r="Z1755" s="109">
        <v>0</v>
      </c>
      <c r="AA1755" s="109">
        <v>42</v>
      </c>
      <c r="AB1755" s="109">
        <v>4</v>
      </c>
      <c r="AC1755" s="109">
        <v>52</v>
      </c>
      <c r="AD1755" s="109">
        <v>0</v>
      </c>
      <c r="AE1755" s="109">
        <v>1</v>
      </c>
      <c r="AF1755" s="109">
        <v>17</v>
      </c>
      <c r="AG1755" s="109">
        <v>1</v>
      </c>
    </row>
    <row r="1756" spans="2:33" ht="15.75" thickBot="1">
      <c r="B1756" s="109"/>
      <c r="C1756" s="109"/>
      <c r="D1756" s="109">
        <v>2019</v>
      </c>
      <c r="E1756" s="109">
        <v>4</v>
      </c>
      <c r="F1756" s="109">
        <v>3</v>
      </c>
      <c r="G1756" s="109">
        <v>9</v>
      </c>
      <c r="H1756" s="109">
        <v>9</v>
      </c>
      <c r="I1756" s="109">
        <v>0</v>
      </c>
      <c r="J1756" s="109">
        <v>16</v>
      </c>
      <c r="K1756" s="109">
        <v>45</v>
      </c>
      <c r="L1756" s="109">
        <v>1</v>
      </c>
      <c r="M1756" s="109">
        <v>0</v>
      </c>
      <c r="N1756" s="109">
        <v>4</v>
      </c>
      <c r="O1756" s="109">
        <v>4</v>
      </c>
      <c r="P1756" s="109">
        <v>0</v>
      </c>
      <c r="Q1756" s="109">
        <v>12</v>
      </c>
      <c r="R1756" s="109">
        <v>6</v>
      </c>
      <c r="S1756" s="109">
        <v>14</v>
      </c>
      <c r="T1756" s="109">
        <v>0</v>
      </c>
      <c r="U1756" s="109">
        <v>14</v>
      </c>
      <c r="V1756" s="109">
        <v>5</v>
      </c>
      <c r="W1756" s="109">
        <v>0</v>
      </c>
      <c r="X1756" s="109">
        <v>4</v>
      </c>
      <c r="Y1756" s="109">
        <v>2</v>
      </c>
      <c r="Z1756" s="109">
        <v>1</v>
      </c>
      <c r="AA1756" s="116">
        <v>23</v>
      </c>
      <c r="AB1756" s="116">
        <v>8</v>
      </c>
      <c r="AC1756" s="113">
        <v>13</v>
      </c>
      <c r="AD1756" s="109">
        <v>4</v>
      </c>
      <c r="AE1756" s="109">
        <v>0</v>
      </c>
      <c r="AF1756" s="109">
        <v>18</v>
      </c>
      <c r="AG1756" s="109">
        <v>2</v>
      </c>
    </row>
    <row r="1757" spans="2:33" ht="15">
      <c r="B1757" s="109"/>
      <c r="C1757" s="109"/>
      <c r="D1757" s="109">
        <v>2020</v>
      </c>
      <c r="E1757" s="109"/>
      <c r="F1757" s="109"/>
      <c r="G1757" s="109"/>
      <c r="H1757" s="109"/>
      <c r="I1757" s="109"/>
      <c r="J1757" s="109"/>
      <c r="K1757" s="109"/>
      <c r="L1757" s="109"/>
      <c r="M1757" s="109"/>
      <c r="N1757" s="109"/>
      <c r="O1757" s="109"/>
      <c r="P1757" s="109"/>
      <c r="Q1757" s="109"/>
      <c r="R1757" s="109"/>
      <c r="S1757" s="109"/>
      <c r="T1757" s="109"/>
      <c r="U1757" s="109"/>
      <c r="V1757" s="109"/>
      <c r="W1757" s="109"/>
      <c r="X1757" s="109"/>
      <c r="Y1757" s="109"/>
      <c r="Z1757" s="109"/>
      <c r="AA1757" s="109"/>
      <c r="AB1757" s="109"/>
      <c r="AC1757" s="109"/>
      <c r="AD1757" s="109"/>
      <c r="AE1757" s="109"/>
      <c r="AF1757" s="109"/>
      <c r="AG1757" s="109"/>
    </row>
    <row r="1758" spans="2:33" ht="15">
      <c r="B1758" s="110" t="s">
        <v>155</v>
      </c>
      <c r="C1758" s="110" t="s">
        <v>524</v>
      </c>
      <c r="D1758" s="110">
        <v>2006</v>
      </c>
      <c r="E1758" s="110"/>
      <c r="F1758" s="110">
        <v>0</v>
      </c>
      <c r="G1758" s="110">
        <v>0</v>
      </c>
      <c r="H1758" s="110"/>
      <c r="I1758" s="110"/>
      <c r="J1758" s="110">
        <v>0</v>
      </c>
      <c r="K1758" s="110">
        <v>0</v>
      </c>
      <c r="L1758" s="110">
        <v>0</v>
      </c>
      <c r="M1758" s="110"/>
      <c r="N1758" s="110">
        <v>0</v>
      </c>
      <c r="O1758" s="110">
        <v>0</v>
      </c>
      <c r="P1758" s="110">
        <v>0</v>
      </c>
      <c r="Q1758" s="110"/>
      <c r="R1758" s="110"/>
      <c r="S1758" s="110"/>
      <c r="T1758" s="110">
        <v>0</v>
      </c>
      <c r="U1758" s="110">
        <v>0</v>
      </c>
      <c r="V1758" s="110">
        <v>0</v>
      </c>
      <c r="W1758" s="110"/>
      <c r="X1758" s="110">
        <v>0</v>
      </c>
      <c r="Y1758" s="110">
        <v>0</v>
      </c>
      <c r="Z1758" s="110">
        <v>0</v>
      </c>
      <c r="AA1758" s="110">
        <v>0</v>
      </c>
      <c r="AB1758" s="110"/>
      <c r="AC1758" s="110">
        <v>0</v>
      </c>
      <c r="AD1758" s="110"/>
      <c r="AE1758" s="110"/>
      <c r="AF1758" s="110"/>
      <c r="AG1758" s="110">
        <v>0</v>
      </c>
    </row>
    <row r="1759" spans="2:33" ht="15">
      <c r="B1759" s="110"/>
      <c r="C1759" s="110"/>
      <c r="D1759" s="110">
        <v>2007</v>
      </c>
      <c r="E1759" s="110">
        <v>0</v>
      </c>
      <c r="F1759" s="110">
        <v>0</v>
      </c>
      <c r="G1759" s="110">
        <v>0</v>
      </c>
      <c r="H1759" s="110"/>
      <c r="I1759" s="110">
        <v>0</v>
      </c>
      <c r="J1759" s="110">
        <v>0</v>
      </c>
      <c r="K1759" s="110">
        <v>0</v>
      </c>
      <c r="L1759" s="110">
        <v>0</v>
      </c>
      <c r="M1759" s="110">
        <v>0</v>
      </c>
      <c r="N1759" s="110">
        <v>0</v>
      </c>
      <c r="O1759" s="110">
        <v>0</v>
      </c>
      <c r="P1759" s="110">
        <v>0</v>
      </c>
      <c r="Q1759" s="110">
        <v>0</v>
      </c>
      <c r="R1759" s="110"/>
      <c r="S1759" s="110">
        <v>0</v>
      </c>
      <c r="T1759" s="110">
        <v>0</v>
      </c>
      <c r="U1759" s="110">
        <v>0</v>
      </c>
      <c r="V1759" s="110">
        <v>0</v>
      </c>
      <c r="W1759" s="110"/>
      <c r="X1759" s="110">
        <v>0</v>
      </c>
      <c r="Y1759" s="110">
        <v>0</v>
      </c>
      <c r="Z1759" s="110">
        <v>0</v>
      </c>
      <c r="AA1759" s="110">
        <v>0</v>
      </c>
      <c r="AB1759" s="110">
        <v>0</v>
      </c>
      <c r="AC1759" s="110">
        <v>0</v>
      </c>
      <c r="AD1759" s="110">
        <v>0</v>
      </c>
      <c r="AE1759" s="110">
        <v>0</v>
      </c>
      <c r="AF1759" s="110">
        <v>0</v>
      </c>
      <c r="AG1759" s="110">
        <v>0</v>
      </c>
    </row>
    <row r="1760" spans="2:33" ht="15">
      <c r="B1760" s="110"/>
      <c r="C1760" s="110"/>
      <c r="D1760" s="110">
        <v>2008</v>
      </c>
      <c r="E1760" s="110">
        <v>0</v>
      </c>
      <c r="F1760" s="110">
        <v>0</v>
      </c>
      <c r="G1760" s="110">
        <v>0</v>
      </c>
      <c r="H1760" s="110"/>
      <c r="I1760" s="110">
        <v>0</v>
      </c>
      <c r="J1760" s="110">
        <v>0</v>
      </c>
      <c r="K1760" s="110">
        <v>0</v>
      </c>
      <c r="L1760" s="110">
        <v>0</v>
      </c>
      <c r="M1760" s="110">
        <v>0</v>
      </c>
      <c r="N1760" s="110">
        <v>0</v>
      </c>
      <c r="O1760" s="110">
        <v>0</v>
      </c>
      <c r="P1760" s="110">
        <v>0</v>
      </c>
      <c r="Q1760" s="110">
        <v>0</v>
      </c>
      <c r="R1760" s="110"/>
      <c r="S1760" s="110">
        <v>0</v>
      </c>
      <c r="T1760" s="110">
        <v>0</v>
      </c>
      <c r="U1760" s="110">
        <v>0</v>
      </c>
      <c r="V1760" s="110">
        <v>0</v>
      </c>
      <c r="W1760" s="110"/>
      <c r="X1760" s="110">
        <v>0</v>
      </c>
      <c r="Y1760" s="110">
        <v>0</v>
      </c>
      <c r="Z1760" s="110">
        <v>0</v>
      </c>
      <c r="AA1760" s="110">
        <v>0</v>
      </c>
      <c r="AB1760" s="110">
        <v>0</v>
      </c>
      <c r="AC1760" s="110">
        <v>0</v>
      </c>
      <c r="AD1760" s="110">
        <v>0</v>
      </c>
      <c r="AE1760" s="110">
        <v>0</v>
      </c>
      <c r="AF1760" s="110">
        <v>0</v>
      </c>
      <c r="AG1760" s="110">
        <v>0</v>
      </c>
    </row>
    <row r="1761" spans="2:33" ht="15">
      <c r="B1761" s="110"/>
      <c r="C1761" s="110"/>
      <c r="D1761" s="110">
        <v>2009</v>
      </c>
      <c r="E1761" s="110">
        <v>0</v>
      </c>
      <c r="F1761" s="110">
        <v>0</v>
      </c>
      <c r="G1761" s="110">
        <v>0</v>
      </c>
      <c r="H1761" s="110">
        <v>0</v>
      </c>
      <c r="I1761" s="110">
        <v>0</v>
      </c>
      <c r="J1761" s="110">
        <v>0</v>
      </c>
      <c r="K1761" s="110">
        <v>0</v>
      </c>
      <c r="L1761" s="110">
        <v>0</v>
      </c>
      <c r="M1761" s="110">
        <v>0</v>
      </c>
      <c r="N1761" s="110">
        <v>0</v>
      </c>
      <c r="O1761" s="110">
        <v>0</v>
      </c>
      <c r="P1761" s="110">
        <v>0</v>
      </c>
      <c r="Q1761" s="110">
        <v>0</v>
      </c>
      <c r="R1761" s="110"/>
      <c r="S1761" s="110">
        <v>0</v>
      </c>
      <c r="T1761" s="110">
        <v>0</v>
      </c>
      <c r="U1761" s="110">
        <v>0</v>
      </c>
      <c r="V1761" s="110">
        <v>0</v>
      </c>
      <c r="W1761" s="110">
        <v>0</v>
      </c>
      <c r="X1761" s="110">
        <v>0</v>
      </c>
      <c r="Y1761" s="110">
        <v>0</v>
      </c>
      <c r="Z1761" s="110">
        <v>0</v>
      </c>
      <c r="AA1761" s="110">
        <v>0</v>
      </c>
      <c r="AB1761" s="110">
        <v>0</v>
      </c>
      <c r="AC1761" s="110">
        <v>0</v>
      </c>
      <c r="AD1761" s="110">
        <v>0</v>
      </c>
      <c r="AE1761" s="110">
        <v>0</v>
      </c>
      <c r="AF1761" s="110">
        <v>0</v>
      </c>
      <c r="AG1761" s="110">
        <v>0</v>
      </c>
    </row>
    <row r="1762" spans="2:33" ht="15">
      <c r="B1762" s="110"/>
      <c r="C1762" s="110"/>
      <c r="D1762" s="110">
        <v>2010</v>
      </c>
      <c r="E1762" s="110">
        <v>0</v>
      </c>
      <c r="F1762" s="110">
        <v>0</v>
      </c>
      <c r="G1762" s="110">
        <v>0</v>
      </c>
      <c r="H1762" s="110">
        <v>0</v>
      </c>
      <c r="I1762" s="110">
        <v>0</v>
      </c>
      <c r="J1762" s="110">
        <v>0</v>
      </c>
      <c r="K1762" s="110">
        <v>0</v>
      </c>
      <c r="L1762" s="110">
        <v>0</v>
      </c>
      <c r="M1762" s="110">
        <v>0</v>
      </c>
      <c r="N1762" s="110">
        <v>0</v>
      </c>
      <c r="O1762" s="110">
        <v>0</v>
      </c>
      <c r="P1762" s="110">
        <v>0</v>
      </c>
      <c r="Q1762" s="110">
        <v>0</v>
      </c>
      <c r="R1762" s="110">
        <v>0</v>
      </c>
      <c r="S1762" s="110">
        <v>0</v>
      </c>
      <c r="T1762" s="110">
        <v>0</v>
      </c>
      <c r="U1762" s="110">
        <v>0</v>
      </c>
      <c r="V1762" s="110">
        <v>0</v>
      </c>
      <c r="W1762" s="110">
        <v>0</v>
      </c>
      <c r="X1762" s="110">
        <v>0</v>
      </c>
      <c r="Y1762" s="110">
        <v>0</v>
      </c>
      <c r="Z1762" s="110">
        <v>0</v>
      </c>
      <c r="AA1762" s="110">
        <v>0</v>
      </c>
      <c r="AB1762" s="110">
        <v>0</v>
      </c>
      <c r="AC1762" s="110">
        <v>0</v>
      </c>
      <c r="AD1762" s="110">
        <v>0</v>
      </c>
      <c r="AE1762" s="110">
        <v>0</v>
      </c>
      <c r="AF1762" s="110">
        <v>0</v>
      </c>
      <c r="AG1762" s="110">
        <v>0</v>
      </c>
    </row>
    <row r="1763" spans="2:33" ht="15">
      <c r="B1763" s="110"/>
      <c r="C1763" s="110"/>
      <c r="D1763" s="110">
        <v>2011</v>
      </c>
      <c r="E1763" s="110">
        <v>0</v>
      </c>
      <c r="F1763" s="110">
        <v>0</v>
      </c>
      <c r="G1763" s="110">
        <v>0</v>
      </c>
      <c r="H1763" s="110">
        <v>0</v>
      </c>
      <c r="I1763" s="110">
        <v>0</v>
      </c>
      <c r="J1763" s="110">
        <v>0</v>
      </c>
      <c r="K1763" s="110">
        <v>0</v>
      </c>
      <c r="L1763" s="110">
        <v>0</v>
      </c>
      <c r="M1763" s="110">
        <v>0</v>
      </c>
      <c r="N1763" s="110">
        <v>0</v>
      </c>
      <c r="O1763" s="110">
        <v>0</v>
      </c>
      <c r="P1763" s="110">
        <v>0</v>
      </c>
      <c r="Q1763" s="110">
        <v>0</v>
      </c>
      <c r="R1763" s="110">
        <v>0</v>
      </c>
      <c r="S1763" s="110">
        <v>0</v>
      </c>
      <c r="T1763" s="110">
        <v>0</v>
      </c>
      <c r="U1763" s="110">
        <v>0</v>
      </c>
      <c r="V1763" s="110">
        <v>0</v>
      </c>
      <c r="W1763" s="110">
        <v>0</v>
      </c>
      <c r="X1763" s="110">
        <v>0</v>
      </c>
      <c r="Y1763" s="110">
        <v>0</v>
      </c>
      <c r="Z1763" s="110">
        <v>0</v>
      </c>
      <c r="AA1763" s="110">
        <v>0</v>
      </c>
      <c r="AB1763" s="110">
        <v>0</v>
      </c>
      <c r="AC1763" s="110">
        <v>0</v>
      </c>
      <c r="AD1763" s="110">
        <v>0</v>
      </c>
      <c r="AE1763" s="110">
        <v>0</v>
      </c>
      <c r="AF1763" s="110">
        <v>0</v>
      </c>
      <c r="AG1763" s="110">
        <v>0</v>
      </c>
    </row>
    <row r="1764" spans="2:33" ht="15">
      <c r="B1764" s="110"/>
      <c r="C1764" s="110"/>
      <c r="D1764" s="110">
        <v>2012</v>
      </c>
      <c r="E1764" s="110">
        <v>0</v>
      </c>
      <c r="F1764" s="110">
        <v>0</v>
      </c>
      <c r="G1764" s="110">
        <v>0</v>
      </c>
      <c r="H1764" s="110">
        <v>0</v>
      </c>
      <c r="I1764" s="110">
        <v>0</v>
      </c>
      <c r="J1764" s="110">
        <v>0</v>
      </c>
      <c r="K1764" s="110">
        <v>0</v>
      </c>
      <c r="L1764" s="110">
        <v>0</v>
      </c>
      <c r="M1764" s="110">
        <v>0</v>
      </c>
      <c r="N1764" s="110">
        <v>0</v>
      </c>
      <c r="O1764" s="110">
        <v>0</v>
      </c>
      <c r="P1764" s="110">
        <v>0</v>
      </c>
      <c r="Q1764" s="110">
        <v>0</v>
      </c>
      <c r="R1764" s="110">
        <v>0</v>
      </c>
      <c r="S1764" s="110">
        <v>0</v>
      </c>
      <c r="T1764" s="110">
        <v>0</v>
      </c>
      <c r="U1764" s="110">
        <v>0</v>
      </c>
      <c r="V1764" s="110">
        <v>0</v>
      </c>
      <c r="W1764" s="110">
        <v>0</v>
      </c>
      <c r="X1764" s="110">
        <v>0</v>
      </c>
      <c r="Y1764" s="110">
        <v>0</v>
      </c>
      <c r="Z1764" s="110">
        <v>0</v>
      </c>
      <c r="AA1764" s="110">
        <v>0</v>
      </c>
      <c r="AB1764" s="110">
        <v>0</v>
      </c>
      <c r="AC1764" s="110">
        <v>0</v>
      </c>
      <c r="AD1764" s="110">
        <v>0</v>
      </c>
      <c r="AE1764" s="110">
        <v>0</v>
      </c>
      <c r="AF1764" s="110">
        <v>0</v>
      </c>
      <c r="AG1764" s="110">
        <v>0</v>
      </c>
    </row>
    <row r="1765" spans="2:33" ht="15">
      <c r="B1765" s="110"/>
      <c r="C1765" s="110"/>
      <c r="D1765" s="110">
        <v>2013</v>
      </c>
      <c r="E1765" s="110">
        <v>0</v>
      </c>
      <c r="F1765" s="110">
        <v>0</v>
      </c>
      <c r="G1765" s="110">
        <v>0</v>
      </c>
      <c r="H1765" s="110">
        <v>0</v>
      </c>
      <c r="I1765" s="110">
        <v>0</v>
      </c>
      <c r="J1765" s="110">
        <v>0</v>
      </c>
      <c r="K1765" s="110">
        <v>0</v>
      </c>
      <c r="L1765" s="110">
        <v>0</v>
      </c>
      <c r="M1765" s="110">
        <v>0</v>
      </c>
      <c r="N1765" s="110">
        <v>0</v>
      </c>
      <c r="O1765" s="110">
        <v>0</v>
      </c>
      <c r="P1765" s="110">
        <v>0</v>
      </c>
      <c r="Q1765" s="110">
        <v>0</v>
      </c>
      <c r="R1765" s="110">
        <v>0</v>
      </c>
      <c r="S1765" s="110">
        <v>0</v>
      </c>
      <c r="T1765" s="110">
        <v>0</v>
      </c>
      <c r="U1765" s="110">
        <v>0</v>
      </c>
      <c r="V1765" s="110">
        <v>0</v>
      </c>
      <c r="W1765" s="110">
        <v>0</v>
      </c>
      <c r="X1765" s="110">
        <v>0</v>
      </c>
      <c r="Y1765" s="110">
        <v>0</v>
      </c>
      <c r="Z1765" s="110">
        <v>0</v>
      </c>
      <c r="AA1765" s="110">
        <v>0</v>
      </c>
      <c r="AB1765" s="110">
        <v>0</v>
      </c>
      <c r="AC1765" s="110">
        <v>0</v>
      </c>
      <c r="AD1765" s="110">
        <v>0</v>
      </c>
      <c r="AE1765" s="110">
        <v>0</v>
      </c>
      <c r="AF1765" s="110">
        <v>0</v>
      </c>
      <c r="AG1765" s="110">
        <v>0</v>
      </c>
    </row>
    <row r="1766" spans="2:33" ht="15">
      <c r="B1766" s="110"/>
      <c r="C1766" s="110"/>
      <c r="D1766" s="110">
        <v>2014</v>
      </c>
      <c r="E1766" s="110">
        <v>0</v>
      </c>
      <c r="F1766" s="110">
        <v>0</v>
      </c>
      <c r="G1766" s="110">
        <v>0</v>
      </c>
      <c r="H1766" s="110">
        <v>0</v>
      </c>
      <c r="I1766" s="110">
        <v>0</v>
      </c>
      <c r="J1766" s="110">
        <v>0</v>
      </c>
      <c r="K1766" s="110">
        <v>0</v>
      </c>
      <c r="L1766" s="110">
        <v>0</v>
      </c>
      <c r="M1766" s="110">
        <v>0</v>
      </c>
      <c r="N1766" s="110">
        <v>0</v>
      </c>
      <c r="O1766" s="110">
        <v>0</v>
      </c>
      <c r="P1766" s="110">
        <v>0</v>
      </c>
      <c r="Q1766" s="110">
        <v>0</v>
      </c>
      <c r="R1766" s="110">
        <v>0</v>
      </c>
      <c r="S1766" s="110">
        <v>0</v>
      </c>
      <c r="T1766" s="110">
        <v>0</v>
      </c>
      <c r="U1766" s="110">
        <v>0</v>
      </c>
      <c r="V1766" s="110">
        <v>0</v>
      </c>
      <c r="W1766" s="110">
        <v>0</v>
      </c>
      <c r="X1766" s="110">
        <v>0</v>
      </c>
      <c r="Y1766" s="110">
        <v>0</v>
      </c>
      <c r="Z1766" s="110">
        <v>0</v>
      </c>
      <c r="AA1766" s="110">
        <v>0</v>
      </c>
      <c r="AB1766" s="110">
        <v>0</v>
      </c>
      <c r="AC1766" s="110">
        <v>0</v>
      </c>
      <c r="AD1766" s="110">
        <v>0</v>
      </c>
      <c r="AE1766" s="110">
        <v>0</v>
      </c>
      <c r="AF1766" s="110">
        <v>0</v>
      </c>
      <c r="AG1766" s="110">
        <v>0</v>
      </c>
    </row>
    <row r="1767" spans="2:33" ht="15">
      <c r="B1767" s="110"/>
      <c r="C1767" s="110"/>
      <c r="D1767" s="110">
        <v>2015</v>
      </c>
      <c r="E1767" s="110">
        <v>0</v>
      </c>
      <c r="F1767" s="110">
        <v>0</v>
      </c>
      <c r="G1767" s="110">
        <v>0</v>
      </c>
      <c r="H1767" s="110">
        <v>0</v>
      </c>
      <c r="I1767" s="110">
        <v>0</v>
      </c>
      <c r="J1767" s="110">
        <v>0</v>
      </c>
      <c r="K1767" s="110">
        <v>0</v>
      </c>
      <c r="L1767" s="110">
        <v>0</v>
      </c>
      <c r="M1767" s="110">
        <v>0</v>
      </c>
      <c r="N1767" s="110">
        <v>0</v>
      </c>
      <c r="O1767" s="110">
        <v>0</v>
      </c>
      <c r="P1767" s="110">
        <v>0</v>
      </c>
      <c r="Q1767" s="110">
        <v>0</v>
      </c>
      <c r="R1767" s="110">
        <v>0</v>
      </c>
      <c r="S1767" s="110">
        <v>0</v>
      </c>
      <c r="T1767" s="110">
        <v>0</v>
      </c>
      <c r="U1767" s="110">
        <v>0</v>
      </c>
      <c r="V1767" s="110">
        <v>0</v>
      </c>
      <c r="W1767" s="110">
        <v>0</v>
      </c>
      <c r="X1767" s="110">
        <v>0</v>
      </c>
      <c r="Y1767" s="110">
        <v>0</v>
      </c>
      <c r="Z1767" s="110">
        <v>0</v>
      </c>
      <c r="AA1767" s="110">
        <v>0</v>
      </c>
      <c r="AB1767" s="110">
        <v>0</v>
      </c>
      <c r="AC1767" s="110">
        <v>0</v>
      </c>
      <c r="AD1767" s="110">
        <v>0</v>
      </c>
      <c r="AE1767" s="110">
        <v>0</v>
      </c>
      <c r="AF1767" s="110">
        <v>0</v>
      </c>
      <c r="AG1767" s="110">
        <v>0</v>
      </c>
    </row>
    <row r="1768" spans="2:33" ht="15">
      <c r="B1768" s="110"/>
      <c r="C1768" s="110"/>
      <c r="D1768" s="110">
        <v>2016</v>
      </c>
      <c r="E1768" s="110">
        <v>0</v>
      </c>
      <c r="F1768" s="110">
        <v>0</v>
      </c>
      <c r="G1768" s="110">
        <v>0</v>
      </c>
      <c r="H1768" s="110">
        <v>0</v>
      </c>
      <c r="I1768" s="110">
        <v>0</v>
      </c>
      <c r="J1768" s="110">
        <v>0</v>
      </c>
      <c r="K1768" s="110">
        <v>0</v>
      </c>
      <c r="L1768" s="110">
        <v>0</v>
      </c>
      <c r="M1768" s="110">
        <v>0</v>
      </c>
      <c r="N1768" s="110">
        <v>0</v>
      </c>
      <c r="O1768" s="110">
        <v>0</v>
      </c>
      <c r="P1768" s="110">
        <v>0</v>
      </c>
      <c r="Q1768" s="110">
        <v>0</v>
      </c>
      <c r="R1768" s="110">
        <v>0</v>
      </c>
      <c r="S1768" s="110">
        <v>0</v>
      </c>
      <c r="T1768" s="110">
        <v>0</v>
      </c>
      <c r="U1768" s="110">
        <v>0</v>
      </c>
      <c r="V1768" s="110">
        <v>0</v>
      </c>
      <c r="W1768" s="110">
        <v>0</v>
      </c>
      <c r="X1768" s="110">
        <v>0</v>
      </c>
      <c r="Y1768" s="110">
        <v>0</v>
      </c>
      <c r="Z1768" s="110">
        <v>0</v>
      </c>
      <c r="AA1768" s="110">
        <v>0</v>
      </c>
      <c r="AB1768" s="110">
        <v>0</v>
      </c>
      <c r="AC1768" s="110">
        <v>0</v>
      </c>
      <c r="AD1768" s="110">
        <v>0</v>
      </c>
      <c r="AE1768" s="110">
        <v>0</v>
      </c>
      <c r="AF1768" s="110">
        <v>0</v>
      </c>
      <c r="AG1768" s="110">
        <v>0</v>
      </c>
    </row>
    <row r="1769" spans="2:33" ht="15">
      <c r="B1769" s="110"/>
      <c r="C1769" s="110"/>
      <c r="D1769" s="110">
        <v>2017</v>
      </c>
      <c r="E1769" s="110">
        <v>0</v>
      </c>
      <c r="F1769" s="110">
        <v>0</v>
      </c>
      <c r="G1769" s="110">
        <v>0</v>
      </c>
      <c r="H1769" s="110">
        <v>0</v>
      </c>
      <c r="I1769" s="110">
        <v>0</v>
      </c>
      <c r="J1769" s="110">
        <v>0</v>
      </c>
      <c r="K1769" s="110">
        <v>0</v>
      </c>
      <c r="L1769" s="110">
        <v>0</v>
      </c>
      <c r="M1769" s="110">
        <v>0</v>
      </c>
      <c r="N1769" s="110">
        <v>0</v>
      </c>
      <c r="O1769" s="110">
        <v>0</v>
      </c>
      <c r="P1769" s="110">
        <v>0</v>
      </c>
      <c r="Q1769" s="110">
        <v>0</v>
      </c>
      <c r="R1769" s="110">
        <v>0</v>
      </c>
      <c r="S1769" s="110">
        <v>0</v>
      </c>
      <c r="T1769" s="110">
        <v>0</v>
      </c>
      <c r="U1769" s="110">
        <v>0</v>
      </c>
      <c r="V1769" s="110">
        <v>0</v>
      </c>
      <c r="W1769" s="110">
        <v>0</v>
      </c>
      <c r="X1769" s="110">
        <v>0</v>
      </c>
      <c r="Y1769" s="110">
        <v>0</v>
      </c>
      <c r="Z1769" s="110">
        <v>0</v>
      </c>
      <c r="AA1769" s="110">
        <v>0</v>
      </c>
      <c r="AB1769" s="110">
        <v>0</v>
      </c>
      <c r="AC1769" s="110">
        <v>0</v>
      </c>
      <c r="AD1769" s="110">
        <v>0</v>
      </c>
      <c r="AE1769" s="110">
        <v>0</v>
      </c>
      <c r="AF1769" s="110">
        <v>0</v>
      </c>
      <c r="AG1769" s="110">
        <v>0</v>
      </c>
    </row>
    <row r="1770" spans="2:33" ht="15">
      <c r="B1770" s="110"/>
      <c r="C1770" s="110"/>
      <c r="D1770" s="110">
        <v>2018</v>
      </c>
      <c r="E1770" s="110">
        <v>0</v>
      </c>
      <c r="F1770" s="110">
        <v>0</v>
      </c>
      <c r="G1770" s="110">
        <v>0</v>
      </c>
      <c r="H1770" s="110">
        <v>0</v>
      </c>
      <c r="I1770" s="110">
        <v>0</v>
      </c>
      <c r="J1770" s="110">
        <v>0</v>
      </c>
      <c r="K1770" s="110">
        <v>0</v>
      </c>
      <c r="L1770" s="110">
        <v>0</v>
      </c>
      <c r="M1770" s="110">
        <v>0</v>
      </c>
      <c r="N1770" s="110">
        <v>0</v>
      </c>
      <c r="O1770" s="110">
        <v>0</v>
      </c>
      <c r="P1770" s="110">
        <v>0</v>
      </c>
      <c r="Q1770" s="110">
        <v>0</v>
      </c>
      <c r="R1770" s="110">
        <v>0</v>
      </c>
      <c r="S1770" s="110">
        <v>0</v>
      </c>
      <c r="T1770" s="110">
        <v>0</v>
      </c>
      <c r="U1770" s="110">
        <v>0</v>
      </c>
      <c r="V1770" s="110">
        <v>0</v>
      </c>
      <c r="W1770" s="110">
        <v>0</v>
      </c>
      <c r="X1770" s="110">
        <v>0</v>
      </c>
      <c r="Y1770" s="110">
        <v>0</v>
      </c>
      <c r="Z1770" s="110">
        <v>0</v>
      </c>
      <c r="AA1770" s="110">
        <v>0</v>
      </c>
      <c r="AB1770" s="110">
        <v>0</v>
      </c>
      <c r="AC1770" s="110">
        <v>0</v>
      </c>
      <c r="AD1770" s="110">
        <v>0</v>
      </c>
      <c r="AE1770" s="110">
        <v>0</v>
      </c>
      <c r="AF1770" s="110">
        <v>0</v>
      </c>
      <c r="AG1770" s="110">
        <v>0</v>
      </c>
    </row>
    <row r="1771" spans="2:33" ht="15">
      <c r="B1771" s="110"/>
      <c r="C1771" s="110"/>
      <c r="D1771" s="110">
        <v>2019</v>
      </c>
      <c r="E1771" s="110">
        <v>0</v>
      </c>
      <c r="F1771" s="110">
        <v>0</v>
      </c>
      <c r="G1771" s="110">
        <v>0</v>
      </c>
      <c r="H1771" s="110">
        <v>0</v>
      </c>
      <c r="I1771" s="110">
        <v>0</v>
      </c>
      <c r="J1771" s="110">
        <v>0</v>
      </c>
      <c r="K1771" s="110">
        <v>0</v>
      </c>
      <c r="L1771" s="110">
        <v>0</v>
      </c>
      <c r="M1771" s="110">
        <v>0</v>
      </c>
      <c r="N1771" s="110">
        <v>0</v>
      </c>
      <c r="O1771" s="110">
        <v>0</v>
      </c>
      <c r="P1771" s="110">
        <v>0</v>
      </c>
      <c r="Q1771" s="110">
        <v>0</v>
      </c>
      <c r="R1771" s="110">
        <v>0</v>
      </c>
      <c r="S1771" s="110">
        <v>0</v>
      </c>
      <c r="T1771" s="110">
        <v>0</v>
      </c>
      <c r="U1771" s="110">
        <v>0</v>
      </c>
      <c r="V1771" s="110">
        <v>0</v>
      </c>
      <c r="W1771" s="110">
        <v>0</v>
      </c>
      <c r="X1771" s="110">
        <v>0</v>
      </c>
      <c r="Y1771" s="110">
        <v>0</v>
      </c>
      <c r="Z1771" s="110">
        <v>0</v>
      </c>
      <c r="AA1771" s="110">
        <v>0</v>
      </c>
      <c r="AB1771" s="110">
        <v>0</v>
      </c>
      <c r="AC1771" s="110">
        <v>0</v>
      </c>
      <c r="AD1771" s="110">
        <v>0</v>
      </c>
      <c r="AE1771" s="110">
        <v>0</v>
      </c>
      <c r="AF1771" s="110">
        <v>0</v>
      </c>
      <c r="AG1771" s="110">
        <v>0</v>
      </c>
    </row>
    <row r="1772" spans="2:33" ht="15">
      <c r="B1772" s="110"/>
      <c r="C1772" s="110"/>
      <c r="D1772" s="110">
        <v>2020</v>
      </c>
      <c r="E1772" s="110"/>
      <c r="F1772" s="110"/>
      <c r="G1772" s="110"/>
      <c r="H1772" s="110"/>
      <c r="I1772" s="110"/>
      <c r="J1772" s="110"/>
      <c r="K1772" s="110"/>
      <c r="L1772" s="110"/>
      <c r="M1772" s="110"/>
      <c r="N1772" s="110"/>
      <c r="O1772" s="110"/>
      <c r="P1772" s="110"/>
      <c r="Q1772" s="110"/>
      <c r="R1772" s="110"/>
      <c r="S1772" s="110"/>
      <c r="T1772" s="110"/>
      <c r="U1772" s="110"/>
      <c r="V1772" s="110"/>
      <c r="W1772" s="110"/>
      <c r="X1772" s="110"/>
      <c r="Y1772" s="110"/>
      <c r="Z1772" s="110"/>
      <c r="AA1772" s="110"/>
      <c r="AB1772" s="110"/>
      <c r="AC1772" s="110"/>
      <c r="AD1772" s="110"/>
      <c r="AE1772" s="110"/>
      <c r="AF1772" s="110"/>
      <c r="AG1772" s="110"/>
    </row>
    <row r="1773" spans="2:33" ht="15">
      <c r="B1773" s="109" t="s">
        <v>156</v>
      </c>
      <c r="C1773" s="109" t="s">
        <v>525</v>
      </c>
      <c r="D1773" s="109">
        <v>2006</v>
      </c>
      <c r="E1773" s="109"/>
      <c r="F1773" s="109">
        <v>0</v>
      </c>
      <c r="G1773" s="109">
        <v>0</v>
      </c>
      <c r="H1773" s="109"/>
      <c r="I1773" s="109"/>
      <c r="J1773" s="109">
        <v>0</v>
      </c>
      <c r="K1773" s="109">
        <v>6</v>
      </c>
      <c r="L1773" s="109">
        <v>1</v>
      </c>
      <c r="M1773" s="109"/>
      <c r="N1773" s="109">
        <v>0</v>
      </c>
      <c r="O1773" s="109">
        <v>0</v>
      </c>
      <c r="P1773" s="109">
        <v>0</v>
      </c>
      <c r="Q1773" s="109">
        <v>37</v>
      </c>
      <c r="R1773" s="109"/>
      <c r="S1773" s="109">
        <v>2</v>
      </c>
      <c r="T1773" s="109">
        <v>0</v>
      </c>
      <c r="U1773" s="109">
        <v>0</v>
      </c>
      <c r="V1773" s="109">
        <v>0</v>
      </c>
      <c r="W1773" s="109"/>
      <c r="X1773" s="109">
        <v>0</v>
      </c>
      <c r="Y1773" s="109">
        <v>0</v>
      </c>
      <c r="Z1773" s="109">
        <v>0</v>
      </c>
      <c r="AA1773" s="109">
        <v>0</v>
      </c>
      <c r="AB1773" s="109"/>
      <c r="AC1773" s="109">
        <v>0</v>
      </c>
      <c r="AD1773" s="109"/>
      <c r="AE1773" s="109"/>
      <c r="AF1773" s="109"/>
      <c r="AG1773" s="109">
        <v>0</v>
      </c>
    </row>
    <row r="1774" spans="2:33" ht="15">
      <c r="B1774" s="109"/>
      <c r="C1774" s="109"/>
      <c r="D1774" s="109">
        <v>2007</v>
      </c>
      <c r="E1774" s="109">
        <v>1</v>
      </c>
      <c r="F1774" s="109">
        <v>0</v>
      </c>
      <c r="G1774" s="109">
        <v>0</v>
      </c>
      <c r="H1774" s="109"/>
      <c r="I1774" s="109">
        <v>0</v>
      </c>
      <c r="J1774" s="109">
        <v>0</v>
      </c>
      <c r="K1774" s="109">
        <v>1</v>
      </c>
      <c r="L1774" s="109">
        <v>0</v>
      </c>
      <c r="M1774" s="109">
        <v>0</v>
      </c>
      <c r="N1774" s="109">
        <v>0</v>
      </c>
      <c r="O1774" s="109">
        <v>0</v>
      </c>
      <c r="P1774" s="109">
        <v>0</v>
      </c>
      <c r="Q1774" s="109">
        <v>2</v>
      </c>
      <c r="R1774" s="109"/>
      <c r="S1774" s="109">
        <v>0</v>
      </c>
      <c r="T1774" s="109">
        <v>0</v>
      </c>
      <c r="U1774" s="109">
        <v>0</v>
      </c>
      <c r="V1774" s="109">
        <v>0</v>
      </c>
      <c r="W1774" s="109"/>
      <c r="X1774" s="109">
        <v>0</v>
      </c>
      <c r="Y1774" s="109">
        <v>0</v>
      </c>
      <c r="Z1774" s="109">
        <v>1</v>
      </c>
      <c r="AA1774" s="109">
        <v>2</v>
      </c>
      <c r="AB1774" s="109">
        <v>0</v>
      </c>
      <c r="AC1774" s="109">
        <v>0</v>
      </c>
      <c r="AD1774" s="109">
        <v>0</v>
      </c>
      <c r="AE1774" s="109">
        <v>0</v>
      </c>
      <c r="AF1774" s="109">
        <v>0</v>
      </c>
      <c r="AG1774" s="109">
        <v>0</v>
      </c>
    </row>
    <row r="1775" spans="2:33" ht="15.75" thickBot="1">
      <c r="B1775" s="109"/>
      <c r="C1775" s="109"/>
      <c r="D1775" s="109">
        <v>2008</v>
      </c>
      <c r="E1775" s="109">
        <v>3</v>
      </c>
      <c r="F1775" s="109">
        <v>0</v>
      </c>
      <c r="G1775" s="109">
        <v>0</v>
      </c>
      <c r="H1775" s="109"/>
      <c r="I1775" s="109">
        <v>0</v>
      </c>
      <c r="J1775" s="109">
        <v>0</v>
      </c>
      <c r="K1775" s="109">
        <v>1</v>
      </c>
      <c r="L1775" s="109">
        <v>0</v>
      </c>
      <c r="M1775" s="109">
        <v>0</v>
      </c>
      <c r="N1775" s="109">
        <v>0</v>
      </c>
      <c r="O1775" s="109">
        <v>0</v>
      </c>
      <c r="P1775" s="109">
        <v>0</v>
      </c>
      <c r="Q1775" s="109">
        <v>2</v>
      </c>
      <c r="R1775" s="109"/>
      <c r="S1775" s="109">
        <v>0</v>
      </c>
      <c r="T1775" s="109">
        <v>0</v>
      </c>
      <c r="U1775" s="109">
        <v>0</v>
      </c>
      <c r="V1775" s="109">
        <v>0</v>
      </c>
      <c r="W1775" s="109"/>
      <c r="X1775" s="109">
        <v>0</v>
      </c>
      <c r="Y1775" s="109">
        <v>0</v>
      </c>
      <c r="Z1775" s="109">
        <v>0</v>
      </c>
      <c r="AA1775" s="109">
        <v>6</v>
      </c>
      <c r="AB1775" s="109">
        <v>0</v>
      </c>
      <c r="AC1775" s="109">
        <v>0</v>
      </c>
      <c r="AD1775" s="109">
        <v>0</v>
      </c>
      <c r="AE1775" s="109">
        <v>0</v>
      </c>
      <c r="AF1775" s="109">
        <v>0</v>
      </c>
      <c r="AG1775" s="109">
        <v>0</v>
      </c>
    </row>
    <row r="1776" spans="2:33" ht="15.75" thickBot="1">
      <c r="B1776" s="109"/>
      <c r="C1776" s="109"/>
      <c r="D1776" s="109">
        <v>2009</v>
      </c>
      <c r="E1776" s="109">
        <v>3</v>
      </c>
      <c r="F1776" s="109">
        <v>0</v>
      </c>
      <c r="G1776" s="109">
        <v>0</v>
      </c>
      <c r="H1776" s="109">
        <v>0</v>
      </c>
      <c r="I1776" s="109">
        <v>0</v>
      </c>
      <c r="J1776" s="109">
        <v>0</v>
      </c>
      <c r="K1776" s="109">
        <v>0</v>
      </c>
      <c r="L1776" s="109">
        <v>1</v>
      </c>
      <c r="M1776" s="109">
        <v>0</v>
      </c>
      <c r="N1776" s="109">
        <v>0</v>
      </c>
      <c r="O1776" s="109">
        <v>0</v>
      </c>
      <c r="P1776" s="109">
        <v>0</v>
      </c>
      <c r="Q1776" s="109">
        <v>5</v>
      </c>
      <c r="R1776" s="109"/>
      <c r="S1776" s="109">
        <v>0</v>
      </c>
      <c r="T1776" s="109">
        <v>0</v>
      </c>
      <c r="U1776" s="109">
        <v>0</v>
      </c>
      <c r="V1776" s="109">
        <v>0</v>
      </c>
      <c r="W1776" s="109">
        <v>0</v>
      </c>
      <c r="X1776" s="109">
        <v>0</v>
      </c>
      <c r="Y1776" s="109">
        <v>0</v>
      </c>
      <c r="Z1776" s="109">
        <v>0</v>
      </c>
      <c r="AA1776" s="109">
        <v>2</v>
      </c>
      <c r="AB1776" s="109">
        <v>0</v>
      </c>
      <c r="AC1776" s="117">
        <v>6</v>
      </c>
      <c r="AD1776" s="109">
        <v>0</v>
      </c>
      <c r="AE1776" s="109">
        <v>0</v>
      </c>
      <c r="AF1776" s="109">
        <v>0</v>
      </c>
      <c r="AG1776" s="109">
        <v>0</v>
      </c>
    </row>
    <row r="1777" spans="2:33" ht="15.75" thickBot="1">
      <c r="B1777" s="109"/>
      <c r="C1777" s="109"/>
      <c r="D1777" s="109">
        <v>2010</v>
      </c>
      <c r="E1777" s="109">
        <v>1</v>
      </c>
      <c r="F1777" s="109">
        <v>0</v>
      </c>
      <c r="G1777" s="109">
        <v>0</v>
      </c>
      <c r="H1777" s="109">
        <v>0</v>
      </c>
      <c r="I1777" s="109">
        <v>0</v>
      </c>
      <c r="J1777" s="109">
        <v>0</v>
      </c>
      <c r="K1777" s="109">
        <v>0</v>
      </c>
      <c r="L1777" s="109">
        <v>0</v>
      </c>
      <c r="M1777" s="109">
        <v>0</v>
      </c>
      <c r="N1777" s="109">
        <v>0</v>
      </c>
      <c r="O1777" s="109">
        <v>0</v>
      </c>
      <c r="P1777" s="109">
        <v>0</v>
      </c>
      <c r="Q1777" s="109">
        <v>0</v>
      </c>
      <c r="R1777" s="109">
        <v>0</v>
      </c>
      <c r="S1777" s="109">
        <v>0</v>
      </c>
      <c r="T1777" s="109">
        <v>0</v>
      </c>
      <c r="U1777" s="109">
        <v>0</v>
      </c>
      <c r="V1777" s="109">
        <v>0</v>
      </c>
      <c r="W1777" s="109">
        <v>0</v>
      </c>
      <c r="X1777" s="109">
        <v>0</v>
      </c>
      <c r="Y1777" s="109">
        <v>0</v>
      </c>
      <c r="Z1777" s="109">
        <v>0</v>
      </c>
      <c r="AA1777" s="109">
        <v>0</v>
      </c>
      <c r="AB1777" s="109">
        <v>0</v>
      </c>
      <c r="AC1777" s="113">
        <v>6</v>
      </c>
      <c r="AD1777" s="109">
        <v>0</v>
      </c>
      <c r="AE1777" s="109">
        <v>0</v>
      </c>
      <c r="AF1777" s="109">
        <v>0</v>
      </c>
      <c r="AG1777" s="109">
        <v>0</v>
      </c>
    </row>
    <row r="1778" spans="2:33" ht="15.75" thickBot="1">
      <c r="B1778" s="109"/>
      <c r="C1778" s="109"/>
      <c r="D1778" s="109">
        <v>2011</v>
      </c>
      <c r="E1778" s="109">
        <v>1</v>
      </c>
      <c r="F1778" s="109">
        <v>0</v>
      </c>
      <c r="G1778" s="109">
        <v>0</v>
      </c>
      <c r="H1778" s="109">
        <v>0</v>
      </c>
      <c r="I1778" s="109">
        <v>0</v>
      </c>
      <c r="J1778" s="109">
        <v>0</v>
      </c>
      <c r="K1778" s="109">
        <v>0</v>
      </c>
      <c r="L1778" s="109">
        <v>0</v>
      </c>
      <c r="M1778" s="109">
        <v>0</v>
      </c>
      <c r="N1778" s="109">
        <v>0</v>
      </c>
      <c r="O1778" s="109">
        <v>0</v>
      </c>
      <c r="P1778" s="109">
        <v>0</v>
      </c>
      <c r="Q1778" s="116">
        <v>9</v>
      </c>
      <c r="R1778" s="109">
        <v>0</v>
      </c>
      <c r="S1778" s="109">
        <v>3</v>
      </c>
      <c r="T1778" s="109">
        <v>0</v>
      </c>
      <c r="U1778" s="109">
        <v>0</v>
      </c>
      <c r="V1778" s="109">
        <v>0</v>
      </c>
      <c r="W1778" s="109">
        <v>0</v>
      </c>
      <c r="X1778" s="109">
        <v>0</v>
      </c>
      <c r="Y1778" s="109">
        <v>0</v>
      </c>
      <c r="Z1778" s="109">
        <v>0</v>
      </c>
      <c r="AA1778" s="109">
        <v>0</v>
      </c>
      <c r="AB1778" s="109">
        <v>0</v>
      </c>
      <c r="AC1778" s="109">
        <v>5</v>
      </c>
      <c r="AD1778" s="109">
        <v>0</v>
      </c>
      <c r="AE1778" s="109">
        <v>0</v>
      </c>
      <c r="AF1778" s="109">
        <v>0</v>
      </c>
      <c r="AG1778" s="109">
        <v>0</v>
      </c>
    </row>
    <row r="1779" spans="2:33" ht="15">
      <c r="B1779" s="109"/>
      <c r="C1779" s="109"/>
      <c r="D1779" s="109">
        <v>2012</v>
      </c>
      <c r="E1779" s="109">
        <v>0</v>
      </c>
      <c r="F1779" s="109">
        <v>0</v>
      </c>
      <c r="G1779" s="109">
        <v>0</v>
      </c>
      <c r="H1779" s="109">
        <v>0</v>
      </c>
      <c r="I1779" s="109">
        <v>0</v>
      </c>
      <c r="J1779" s="109">
        <v>0</v>
      </c>
      <c r="K1779" s="109">
        <v>1</v>
      </c>
      <c r="L1779" s="109">
        <v>1</v>
      </c>
      <c r="M1779" s="109">
        <v>0</v>
      </c>
      <c r="N1779" s="109">
        <v>0</v>
      </c>
      <c r="O1779" s="109">
        <v>0</v>
      </c>
      <c r="P1779" s="109">
        <v>0</v>
      </c>
      <c r="Q1779" s="109">
        <v>3</v>
      </c>
      <c r="R1779" s="109">
        <v>0</v>
      </c>
      <c r="S1779" s="109">
        <v>0</v>
      </c>
      <c r="T1779" s="109">
        <v>0</v>
      </c>
      <c r="U1779" s="109">
        <v>0</v>
      </c>
      <c r="V1779" s="109">
        <v>0</v>
      </c>
      <c r="W1779" s="109">
        <v>0</v>
      </c>
      <c r="X1779" s="109">
        <v>0</v>
      </c>
      <c r="Y1779" s="109">
        <v>2</v>
      </c>
      <c r="Z1779" s="109">
        <v>0</v>
      </c>
      <c r="AA1779" s="109">
        <v>0</v>
      </c>
      <c r="AB1779" s="109">
        <v>0</v>
      </c>
      <c r="AC1779" s="109">
        <v>3</v>
      </c>
      <c r="AD1779" s="109">
        <v>0</v>
      </c>
      <c r="AE1779" s="109">
        <v>0</v>
      </c>
      <c r="AF1779" s="109">
        <v>0</v>
      </c>
      <c r="AG1779" s="109">
        <v>0</v>
      </c>
    </row>
    <row r="1780" spans="2:33" ht="15">
      <c r="B1780" s="109"/>
      <c r="C1780" s="109"/>
      <c r="D1780" s="109">
        <v>2013</v>
      </c>
      <c r="E1780" s="109">
        <v>0</v>
      </c>
      <c r="F1780" s="109">
        <v>0</v>
      </c>
      <c r="G1780" s="109">
        <v>0</v>
      </c>
      <c r="H1780" s="109">
        <v>0</v>
      </c>
      <c r="I1780" s="109">
        <v>0</v>
      </c>
      <c r="J1780" s="109">
        <v>0</v>
      </c>
      <c r="K1780" s="109">
        <v>1</v>
      </c>
      <c r="L1780" s="109">
        <v>2</v>
      </c>
      <c r="M1780" s="109">
        <v>0</v>
      </c>
      <c r="N1780" s="109">
        <v>0</v>
      </c>
      <c r="O1780" s="109">
        <v>0</v>
      </c>
      <c r="P1780" s="109">
        <v>0</v>
      </c>
      <c r="Q1780" s="109">
        <v>5</v>
      </c>
      <c r="R1780" s="109">
        <v>0</v>
      </c>
      <c r="S1780" s="109">
        <v>1</v>
      </c>
      <c r="T1780" s="109">
        <v>0</v>
      </c>
      <c r="U1780" s="109">
        <v>0</v>
      </c>
      <c r="V1780" s="109">
        <v>0</v>
      </c>
      <c r="W1780" s="109">
        <v>0</v>
      </c>
      <c r="X1780" s="109">
        <v>0</v>
      </c>
      <c r="Y1780" s="109">
        <v>0</v>
      </c>
      <c r="Z1780" s="109">
        <v>0</v>
      </c>
      <c r="AA1780" s="109">
        <v>0</v>
      </c>
      <c r="AB1780" s="109">
        <v>0</v>
      </c>
      <c r="AC1780" s="109">
        <v>0</v>
      </c>
      <c r="AD1780" s="109">
        <v>0</v>
      </c>
      <c r="AE1780" s="109">
        <v>0</v>
      </c>
      <c r="AF1780" s="109">
        <v>0</v>
      </c>
      <c r="AG1780" s="109">
        <v>0</v>
      </c>
    </row>
    <row r="1781" spans="2:33" ht="15">
      <c r="B1781" s="109"/>
      <c r="C1781" s="109"/>
      <c r="D1781" s="109">
        <v>2014</v>
      </c>
      <c r="E1781" s="109">
        <v>0</v>
      </c>
      <c r="F1781" s="109">
        <v>0</v>
      </c>
      <c r="G1781" s="109">
        <v>0</v>
      </c>
      <c r="H1781" s="109">
        <v>0</v>
      </c>
      <c r="I1781" s="109">
        <v>0</v>
      </c>
      <c r="J1781" s="109">
        <v>0</v>
      </c>
      <c r="K1781" s="109">
        <v>1</v>
      </c>
      <c r="L1781" s="109">
        <v>1</v>
      </c>
      <c r="M1781" s="109">
        <v>0</v>
      </c>
      <c r="N1781" s="109">
        <v>0</v>
      </c>
      <c r="O1781" s="109">
        <v>0</v>
      </c>
      <c r="P1781" s="109">
        <v>0</v>
      </c>
      <c r="Q1781" s="109">
        <v>6</v>
      </c>
      <c r="R1781" s="109">
        <v>0</v>
      </c>
      <c r="S1781" s="109">
        <v>0</v>
      </c>
      <c r="T1781" s="109">
        <v>0</v>
      </c>
      <c r="U1781" s="109">
        <v>0</v>
      </c>
      <c r="V1781" s="109">
        <v>0</v>
      </c>
      <c r="W1781" s="109">
        <v>0</v>
      </c>
      <c r="X1781" s="109">
        <v>0</v>
      </c>
      <c r="Y1781" s="109">
        <v>0</v>
      </c>
      <c r="Z1781" s="109">
        <v>0</v>
      </c>
      <c r="AA1781" s="109">
        <v>0</v>
      </c>
      <c r="AB1781" s="109">
        <v>0</v>
      </c>
      <c r="AC1781" s="109">
        <v>0</v>
      </c>
      <c r="AD1781" s="109">
        <v>0</v>
      </c>
      <c r="AE1781" s="109">
        <v>0</v>
      </c>
      <c r="AF1781" s="109">
        <v>0</v>
      </c>
      <c r="AG1781" s="109">
        <v>0</v>
      </c>
    </row>
    <row r="1782" spans="2:33" ht="15">
      <c r="B1782" s="109"/>
      <c r="C1782" s="109"/>
      <c r="D1782" s="109">
        <v>2015</v>
      </c>
      <c r="E1782" s="109">
        <v>0</v>
      </c>
      <c r="F1782" s="109">
        <v>0</v>
      </c>
      <c r="G1782" s="109">
        <v>0</v>
      </c>
      <c r="H1782" s="109">
        <v>0</v>
      </c>
      <c r="I1782" s="109">
        <v>0</v>
      </c>
      <c r="J1782" s="109">
        <v>0</v>
      </c>
      <c r="K1782" s="109">
        <v>0</v>
      </c>
      <c r="L1782" s="109">
        <v>2</v>
      </c>
      <c r="M1782" s="109">
        <v>0</v>
      </c>
      <c r="N1782" s="109">
        <v>0</v>
      </c>
      <c r="O1782" s="109">
        <v>0</v>
      </c>
      <c r="P1782" s="109">
        <v>0</v>
      </c>
      <c r="Q1782" s="112">
        <v>0</v>
      </c>
      <c r="R1782" s="109">
        <v>0</v>
      </c>
      <c r="S1782" s="109">
        <v>0</v>
      </c>
      <c r="T1782" s="109">
        <v>0</v>
      </c>
      <c r="U1782" s="109">
        <v>0</v>
      </c>
      <c r="V1782" s="109">
        <v>0</v>
      </c>
      <c r="W1782" s="109">
        <v>0</v>
      </c>
      <c r="X1782" s="109">
        <v>0</v>
      </c>
      <c r="Y1782" s="109">
        <v>0</v>
      </c>
      <c r="Z1782" s="109">
        <v>0</v>
      </c>
      <c r="AA1782" s="109">
        <v>0</v>
      </c>
      <c r="AB1782" s="109">
        <v>0</v>
      </c>
      <c r="AC1782" s="109">
        <v>0</v>
      </c>
      <c r="AD1782" s="109">
        <v>0</v>
      </c>
      <c r="AE1782" s="109">
        <v>0</v>
      </c>
      <c r="AF1782" s="109">
        <v>0</v>
      </c>
      <c r="AG1782" s="109">
        <v>0</v>
      </c>
    </row>
    <row r="1783" spans="2:33" ht="15">
      <c r="B1783" s="109"/>
      <c r="C1783" s="109"/>
      <c r="D1783" s="109">
        <v>2016</v>
      </c>
      <c r="E1783" s="109">
        <v>0</v>
      </c>
      <c r="F1783" s="109">
        <v>0</v>
      </c>
      <c r="G1783" s="109">
        <v>0</v>
      </c>
      <c r="H1783" s="109">
        <v>0</v>
      </c>
      <c r="I1783" s="109">
        <v>0</v>
      </c>
      <c r="J1783" s="109">
        <v>0</v>
      </c>
      <c r="K1783" s="109">
        <v>0</v>
      </c>
      <c r="L1783" s="109">
        <v>2</v>
      </c>
      <c r="M1783" s="109">
        <v>0</v>
      </c>
      <c r="N1783" s="109">
        <v>0</v>
      </c>
      <c r="O1783" s="109">
        <v>0</v>
      </c>
      <c r="P1783" s="109">
        <v>0</v>
      </c>
      <c r="Q1783" s="109">
        <v>0</v>
      </c>
      <c r="R1783" s="109">
        <v>0</v>
      </c>
      <c r="S1783" s="109">
        <v>0</v>
      </c>
      <c r="T1783" s="109">
        <v>0</v>
      </c>
      <c r="U1783" s="109">
        <v>0</v>
      </c>
      <c r="V1783" s="109">
        <v>0</v>
      </c>
      <c r="W1783" s="109">
        <v>0</v>
      </c>
      <c r="X1783" s="109">
        <v>0</v>
      </c>
      <c r="Y1783" s="109">
        <v>0</v>
      </c>
      <c r="Z1783" s="109">
        <v>0</v>
      </c>
      <c r="AA1783" s="109">
        <v>0</v>
      </c>
      <c r="AB1783" s="109">
        <v>0</v>
      </c>
      <c r="AC1783" s="109">
        <v>0</v>
      </c>
      <c r="AD1783" s="109">
        <v>0</v>
      </c>
      <c r="AE1783" s="109">
        <v>0</v>
      </c>
      <c r="AF1783" s="109">
        <v>0</v>
      </c>
      <c r="AG1783" s="109">
        <v>0</v>
      </c>
    </row>
    <row r="1784" spans="2:33" ht="15">
      <c r="B1784" s="109"/>
      <c r="C1784" s="109"/>
      <c r="D1784" s="109">
        <v>2017</v>
      </c>
      <c r="E1784" s="109">
        <v>0</v>
      </c>
      <c r="F1784" s="109">
        <v>0</v>
      </c>
      <c r="G1784" s="109">
        <v>0</v>
      </c>
      <c r="H1784" s="109">
        <v>0</v>
      </c>
      <c r="I1784" s="109">
        <v>0</v>
      </c>
      <c r="J1784" s="109">
        <v>0</v>
      </c>
      <c r="K1784" s="109">
        <v>0</v>
      </c>
      <c r="L1784" s="109">
        <v>0</v>
      </c>
      <c r="M1784" s="109">
        <v>0</v>
      </c>
      <c r="N1784" s="109">
        <v>1</v>
      </c>
      <c r="O1784" s="109">
        <v>0</v>
      </c>
      <c r="P1784" s="109">
        <v>0</v>
      </c>
      <c r="Q1784" s="109">
        <v>0</v>
      </c>
      <c r="R1784" s="109">
        <v>0</v>
      </c>
      <c r="S1784" s="109">
        <v>1</v>
      </c>
      <c r="T1784" s="109">
        <v>0</v>
      </c>
      <c r="U1784" s="109">
        <v>0</v>
      </c>
      <c r="V1784" s="109">
        <v>0</v>
      </c>
      <c r="W1784" s="109">
        <v>0</v>
      </c>
      <c r="X1784" s="109">
        <v>0</v>
      </c>
      <c r="Y1784" s="109">
        <v>0</v>
      </c>
      <c r="Z1784" s="109">
        <v>0</v>
      </c>
      <c r="AA1784" s="109">
        <v>0</v>
      </c>
      <c r="AB1784" s="109">
        <v>0</v>
      </c>
      <c r="AC1784" s="109">
        <v>0</v>
      </c>
      <c r="AD1784" s="109">
        <v>0</v>
      </c>
      <c r="AE1784" s="109">
        <v>0</v>
      </c>
      <c r="AF1784" s="109">
        <v>0</v>
      </c>
      <c r="AG1784" s="109">
        <v>0</v>
      </c>
    </row>
    <row r="1785" spans="2:33" ht="15">
      <c r="B1785" s="109"/>
      <c r="C1785" s="109"/>
      <c r="D1785" s="109">
        <v>2018</v>
      </c>
      <c r="E1785" s="109">
        <v>0</v>
      </c>
      <c r="F1785" s="109">
        <v>0</v>
      </c>
      <c r="G1785" s="109">
        <v>0</v>
      </c>
      <c r="H1785" s="109">
        <v>0</v>
      </c>
      <c r="I1785" s="109">
        <v>0</v>
      </c>
      <c r="J1785" s="109">
        <v>0</v>
      </c>
      <c r="K1785" s="109">
        <v>1</v>
      </c>
      <c r="L1785" s="109">
        <v>0</v>
      </c>
      <c r="M1785" s="109">
        <v>0</v>
      </c>
      <c r="N1785" s="109">
        <v>0</v>
      </c>
      <c r="O1785" s="109">
        <v>0</v>
      </c>
      <c r="P1785" s="109">
        <v>0</v>
      </c>
      <c r="Q1785" s="109">
        <v>0</v>
      </c>
      <c r="R1785" s="109">
        <v>0</v>
      </c>
      <c r="S1785" s="109">
        <v>0</v>
      </c>
      <c r="T1785" s="109">
        <v>0</v>
      </c>
      <c r="U1785" s="109">
        <v>0</v>
      </c>
      <c r="V1785" s="109">
        <v>0</v>
      </c>
      <c r="W1785" s="109">
        <v>0</v>
      </c>
      <c r="X1785" s="109">
        <v>0</v>
      </c>
      <c r="Y1785" s="109">
        <v>0</v>
      </c>
      <c r="Z1785" s="109">
        <v>0</v>
      </c>
      <c r="AA1785" s="109">
        <v>0</v>
      </c>
      <c r="AB1785" s="109">
        <v>0</v>
      </c>
      <c r="AC1785" s="109">
        <v>0</v>
      </c>
      <c r="AD1785" s="109">
        <v>0</v>
      </c>
      <c r="AE1785" s="109">
        <v>0</v>
      </c>
      <c r="AF1785" s="109">
        <v>0</v>
      </c>
      <c r="AG1785" s="109">
        <v>0</v>
      </c>
    </row>
    <row r="1786" spans="2:33" ht="15">
      <c r="B1786" s="109"/>
      <c r="C1786" s="109"/>
      <c r="D1786" s="109">
        <v>2019</v>
      </c>
      <c r="E1786" s="109">
        <v>1</v>
      </c>
      <c r="F1786" s="109">
        <v>0</v>
      </c>
      <c r="G1786" s="109">
        <v>0</v>
      </c>
      <c r="H1786" s="109">
        <v>0</v>
      </c>
      <c r="I1786" s="109">
        <v>0</v>
      </c>
      <c r="J1786" s="109">
        <v>0</v>
      </c>
      <c r="K1786" s="109">
        <v>0</v>
      </c>
      <c r="L1786" s="109">
        <v>0</v>
      </c>
      <c r="M1786" s="109">
        <v>0</v>
      </c>
      <c r="N1786" s="109">
        <v>0</v>
      </c>
      <c r="O1786" s="109">
        <v>0</v>
      </c>
      <c r="P1786" s="109">
        <v>0</v>
      </c>
      <c r="Q1786" s="109">
        <v>0</v>
      </c>
      <c r="R1786" s="109">
        <v>0</v>
      </c>
      <c r="S1786" s="113">
        <v>4</v>
      </c>
      <c r="T1786" s="109">
        <v>0</v>
      </c>
      <c r="U1786" s="109">
        <v>0</v>
      </c>
      <c r="V1786" s="109">
        <v>0</v>
      </c>
      <c r="W1786" s="109">
        <v>0</v>
      </c>
      <c r="X1786" s="109">
        <v>0</v>
      </c>
      <c r="Y1786" s="109">
        <v>0</v>
      </c>
      <c r="Z1786" s="109">
        <v>0</v>
      </c>
      <c r="AA1786" s="109">
        <v>0</v>
      </c>
      <c r="AB1786" s="109">
        <v>0</v>
      </c>
      <c r="AC1786" s="109">
        <v>0</v>
      </c>
      <c r="AD1786" s="109">
        <v>0</v>
      </c>
      <c r="AE1786" s="109">
        <v>0</v>
      </c>
      <c r="AF1786" s="109">
        <v>0</v>
      </c>
      <c r="AG1786" s="109">
        <v>0</v>
      </c>
    </row>
    <row r="1787" spans="2:33" ht="15">
      <c r="B1787" s="109"/>
      <c r="C1787" s="109"/>
      <c r="D1787" s="109">
        <v>2020</v>
      </c>
      <c r="E1787" s="109"/>
      <c r="F1787" s="109"/>
      <c r="G1787" s="109"/>
      <c r="H1787" s="109"/>
      <c r="I1787" s="109"/>
      <c r="J1787" s="109"/>
      <c r="K1787" s="109"/>
      <c r="L1787" s="109"/>
      <c r="M1787" s="109"/>
      <c r="N1787" s="109"/>
      <c r="O1787" s="109"/>
      <c r="P1787" s="109"/>
      <c r="Q1787" s="109"/>
      <c r="R1787" s="109"/>
      <c r="S1787" s="109"/>
      <c r="T1787" s="109"/>
      <c r="U1787" s="109"/>
      <c r="V1787" s="109"/>
      <c r="W1787" s="109"/>
      <c r="X1787" s="109"/>
      <c r="Y1787" s="109"/>
      <c r="Z1787" s="109"/>
      <c r="AA1787" s="109"/>
      <c r="AB1787" s="109"/>
      <c r="AC1787" s="109"/>
      <c r="AD1787" s="109"/>
      <c r="AE1787" s="109"/>
      <c r="AF1787" s="109"/>
      <c r="AG1787" s="109"/>
    </row>
    <row r="1788" spans="2:33" ht="15">
      <c r="B1788" s="110" t="s">
        <v>764</v>
      </c>
      <c r="C1788" s="110" t="s">
        <v>765</v>
      </c>
      <c r="D1788" s="110">
        <v>2006</v>
      </c>
      <c r="E1788" s="110">
        <v>0</v>
      </c>
      <c r="F1788" s="110"/>
      <c r="G1788" s="110">
        <v>0.63729000000000002</v>
      </c>
      <c r="H1788" s="110"/>
      <c r="I1788" s="110"/>
      <c r="J1788" s="110">
        <v>0.15723000000000001</v>
      </c>
      <c r="K1788" s="110">
        <v>2.664E-2</v>
      </c>
      <c r="L1788" s="110">
        <v>1.2409999999999999E-2</v>
      </c>
      <c r="M1788" s="110"/>
      <c r="N1788" s="110">
        <v>0.52434999999999998</v>
      </c>
      <c r="O1788" s="110">
        <v>5.9429999999999997E-2</v>
      </c>
      <c r="P1788" s="110">
        <v>7.8579999999999997E-2</v>
      </c>
      <c r="Q1788" s="110">
        <v>0.11811000000000001</v>
      </c>
      <c r="R1788" s="110"/>
      <c r="S1788" s="110">
        <v>0.20601</v>
      </c>
      <c r="T1788" s="110">
        <v>0</v>
      </c>
      <c r="U1788" s="110">
        <v>4.2439999999999999E-2</v>
      </c>
      <c r="V1788" s="110">
        <v>1.01251</v>
      </c>
      <c r="W1788" s="110"/>
      <c r="X1788" s="110">
        <v>1.46011</v>
      </c>
      <c r="Y1788" s="110">
        <v>1.503E-2</v>
      </c>
      <c r="Z1788" s="110">
        <v>0</v>
      </c>
      <c r="AA1788" s="110">
        <v>0.33822999999999998</v>
      </c>
      <c r="AB1788" s="110">
        <v>0.30562</v>
      </c>
      <c r="AC1788" s="110">
        <v>1.51738</v>
      </c>
      <c r="AD1788" s="110">
        <v>3.023E-2</v>
      </c>
      <c r="AE1788" s="110">
        <v>0.21074000000000001</v>
      </c>
      <c r="AF1788" s="110">
        <v>0.25501000000000001</v>
      </c>
      <c r="AG1788" s="110">
        <v>2.613E-2</v>
      </c>
    </row>
    <row r="1789" spans="2:33" ht="15">
      <c r="B1789" s="110"/>
      <c r="C1789" s="110"/>
      <c r="D1789" s="110">
        <v>2007</v>
      </c>
      <c r="E1789" s="110">
        <v>3.2250000000000001E-2</v>
      </c>
      <c r="F1789" s="110">
        <v>3.8609999999999998E-2</v>
      </c>
      <c r="G1789" s="110">
        <v>0.47182000000000002</v>
      </c>
      <c r="H1789" s="110"/>
      <c r="I1789" s="110">
        <v>0</v>
      </c>
      <c r="J1789" s="110">
        <v>0.2747</v>
      </c>
      <c r="K1789" s="110">
        <v>3.2419999999999997E-2</v>
      </c>
      <c r="L1789" s="110">
        <v>5.0819999999999997E-2</v>
      </c>
      <c r="M1789" s="110">
        <v>0</v>
      </c>
      <c r="N1789" s="110">
        <v>0.35166999999999998</v>
      </c>
      <c r="O1789" s="110">
        <v>4.8489999999999998E-2</v>
      </c>
      <c r="P1789" s="110">
        <v>1.9009999999999999E-2</v>
      </c>
      <c r="Q1789" s="110">
        <v>2.266E-2</v>
      </c>
      <c r="R1789" s="110"/>
      <c r="S1789" s="110">
        <v>0.21929000000000001</v>
      </c>
      <c r="T1789" s="110">
        <v>5.9409999999999998E-2</v>
      </c>
      <c r="U1789" s="110">
        <v>5.6750000000000002E-2</v>
      </c>
      <c r="V1789" s="110">
        <v>0.40021000000000001</v>
      </c>
      <c r="W1789" s="110"/>
      <c r="X1789" s="110">
        <v>0.53827000000000003</v>
      </c>
      <c r="Y1789" s="110">
        <v>0</v>
      </c>
      <c r="Z1789" s="110">
        <v>2.1100000000000001E-2</v>
      </c>
      <c r="AA1789" s="110">
        <v>0.41698000000000002</v>
      </c>
      <c r="AB1789" s="110">
        <v>0.43923000000000001</v>
      </c>
      <c r="AC1789" s="110">
        <v>1.1011599999999999</v>
      </c>
      <c r="AD1789" s="110">
        <v>1.4880000000000001E-2</v>
      </c>
      <c r="AE1789" s="110">
        <v>0.41753000000000001</v>
      </c>
      <c r="AF1789" s="110">
        <v>0.33331</v>
      </c>
      <c r="AG1789" s="110">
        <v>1.342E-2</v>
      </c>
    </row>
    <row r="1790" spans="2:33" ht="15">
      <c r="B1790" s="110"/>
      <c r="C1790" s="110"/>
      <c r="D1790" s="110">
        <v>2008</v>
      </c>
      <c r="E1790" s="110">
        <v>7.5749999999999998E-2</v>
      </c>
      <c r="F1790" s="110">
        <v>2.1520000000000001E-2</v>
      </c>
      <c r="G1790" s="110">
        <v>0.62722</v>
      </c>
      <c r="H1790" s="110"/>
      <c r="I1790" s="110">
        <v>0</v>
      </c>
      <c r="J1790" s="110">
        <v>0.29720000000000002</v>
      </c>
      <c r="K1790" s="110">
        <v>3.6409999999999998E-2</v>
      </c>
      <c r="L1790" s="110">
        <v>2.4389999999999998E-2</v>
      </c>
      <c r="M1790" s="110">
        <v>0.70116000000000001</v>
      </c>
      <c r="N1790" s="110">
        <v>0.28349999999999997</v>
      </c>
      <c r="O1790" s="110">
        <v>6.744E-2</v>
      </c>
      <c r="P1790" s="110">
        <v>3.755E-2</v>
      </c>
      <c r="Q1790" s="110">
        <v>1.1089999999999999E-2</v>
      </c>
      <c r="R1790" s="110"/>
      <c r="S1790" s="110">
        <v>0.13761000000000001</v>
      </c>
      <c r="T1790" s="110">
        <v>0</v>
      </c>
      <c r="U1790" s="110">
        <v>5.7239999999999999E-2</v>
      </c>
      <c r="V1790" s="110">
        <v>0.50578000000000001</v>
      </c>
      <c r="W1790" s="110"/>
      <c r="X1790" s="110">
        <v>0.76824000000000003</v>
      </c>
      <c r="Y1790" s="110">
        <v>0</v>
      </c>
      <c r="Z1790" s="110">
        <v>0</v>
      </c>
      <c r="AA1790" s="110">
        <v>0.49474000000000001</v>
      </c>
      <c r="AB1790" s="110">
        <v>0.47892000000000001</v>
      </c>
      <c r="AC1790" s="110">
        <v>1.3105199999999999</v>
      </c>
      <c r="AD1790" s="110">
        <v>7.2300000000000003E-3</v>
      </c>
      <c r="AE1790" s="110">
        <v>0.99512</v>
      </c>
      <c r="AF1790" s="110">
        <v>0.30406</v>
      </c>
      <c r="AG1790" s="110">
        <v>1.0919999999999999E-2</v>
      </c>
    </row>
    <row r="1791" spans="2:33" ht="15">
      <c r="B1791" s="110"/>
      <c r="C1791" s="110"/>
      <c r="D1791" s="110">
        <v>2009</v>
      </c>
      <c r="E1791" s="110">
        <v>5.9089999999999997E-2</v>
      </c>
      <c r="F1791" s="110">
        <v>1.0880000000000001E-2</v>
      </c>
      <c r="G1791" s="110">
        <v>0.34931000000000001</v>
      </c>
      <c r="H1791" s="110">
        <v>0</v>
      </c>
      <c r="I1791" s="110">
        <v>0</v>
      </c>
      <c r="J1791" s="110">
        <v>0.29414000000000001</v>
      </c>
      <c r="K1791" s="110">
        <v>3.8879999999999998E-2</v>
      </c>
      <c r="L1791" s="110">
        <v>4.8689999999999997E-2</v>
      </c>
      <c r="M1791" s="110">
        <v>0.87975999999999999</v>
      </c>
      <c r="N1791" s="110">
        <v>0.15295</v>
      </c>
      <c r="O1791" s="110">
        <v>2.6579999999999999E-2</v>
      </c>
      <c r="P1791" s="110">
        <v>0.13994000000000001</v>
      </c>
      <c r="Q1791" s="110">
        <v>4.1660000000000003E-2</v>
      </c>
      <c r="R1791" s="110"/>
      <c r="S1791" s="110">
        <v>0.28225</v>
      </c>
      <c r="T1791" s="110">
        <v>0</v>
      </c>
      <c r="U1791" s="110">
        <v>4.564E-2</v>
      </c>
      <c r="V1791" s="110">
        <v>0.64043000000000005</v>
      </c>
      <c r="W1791" s="110">
        <v>0</v>
      </c>
      <c r="X1791" s="110">
        <v>5.3400000000000003E-2</v>
      </c>
      <c r="Y1791" s="110">
        <v>0</v>
      </c>
      <c r="Z1791" s="110">
        <v>2.3099999999999999E-2</v>
      </c>
      <c r="AA1791" s="110">
        <v>0.42176999999999998</v>
      </c>
      <c r="AB1791" s="110">
        <v>0.17249</v>
      </c>
      <c r="AC1791" s="110">
        <v>1.2994300000000001</v>
      </c>
      <c r="AD1791" s="110">
        <v>1.397E-2</v>
      </c>
      <c r="AE1791" s="110">
        <v>0.16475999999999999</v>
      </c>
      <c r="AF1791" s="110">
        <v>0.44485999999999998</v>
      </c>
      <c r="AG1791" s="110">
        <v>1.231E-2</v>
      </c>
    </row>
    <row r="1792" spans="2:33" ht="15">
      <c r="B1792" s="110"/>
      <c r="C1792" s="110"/>
      <c r="D1792" s="110">
        <v>2010</v>
      </c>
      <c r="E1792" s="110">
        <v>5.1240000000000001E-2</v>
      </c>
      <c r="F1792" s="110">
        <v>1.0200000000000001E-2</v>
      </c>
      <c r="G1792" s="110">
        <v>0.39167999999999997</v>
      </c>
      <c r="H1792" s="110">
        <v>3.3640000000000003E-2</v>
      </c>
      <c r="I1792" s="110"/>
      <c r="J1792" s="110">
        <v>0.28089999999999998</v>
      </c>
      <c r="K1792" s="110">
        <v>2.81E-2</v>
      </c>
      <c r="L1792" s="110"/>
      <c r="M1792" s="110">
        <v>0</v>
      </c>
      <c r="N1792" s="110">
        <v>0.35371000000000002</v>
      </c>
      <c r="O1792" s="110">
        <v>4.2849999999999999E-2</v>
      </c>
      <c r="P1792" s="110">
        <v>9.8030000000000006E-2</v>
      </c>
      <c r="Q1792" s="110">
        <v>2.2689999999999998E-2</v>
      </c>
      <c r="R1792" s="110">
        <v>0.20746000000000001</v>
      </c>
      <c r="S1792" s="110">
        <v>0.17560000000000001</v>
      </c>
      <c r="T1792" s="110">
        <v>0</v>
      </c>
      <c r="U1792" s="110">
        <v>5.2470000000000003E-2</v>
      </c>
      <c r="V1792" s="110">
        <v>0.91976000000000002</v>
      </c>
      <c r="W1792" s="110">
        <v>0</v>
      </c>
      <c r="X1792" s="110">
        <v>0.42102000000000001</v>
      </c>
      <c r="Y1792" s="110">
        <v>2.052E-2</v>
      </c>
      <c r="Z1792" s="110">
        <v>0</v>
      </c>
      <c r="AA1792" s="110">
        <v>0.41539999999999999</v>
      </c>
      <c r="AB1792" s="110">
        <v>0.2</v>
      </c>
      <c r="AC1792" s="110">
        <v>0.97304999999999997</v>
      </c>
      <c r="AD1792" s="110">
        <v>3.5369999999999999E-2</v>
      </c>
      <c r="AE1792" s="110">
        <v>0.21228</v>
      </c>
      <c r="AF1792" s="110">
        <v>0.35759999999999997</v>
      </c>
      <c r="AG1792" s="110">
        <v>1.153E-2</v>
      </c>
    </row>
    <row r="1793" spans="2:33" ht="15">
      <c r="B1793" s="110"/>
      <c r="C1793" s="110"/>
      <c r="D1793" s="110">
        <v>2011</v>
      </c>
      <c r="E1793" s="110">
        <v>4.5990000000000003E-2</v>
      </c>
      <c r="F1793" s="110">
        <v>3.977E-2</v>
      </c>
      <c r="G1793" s="110">
        <v>0.57616000000000001</v>
      </c>
      <c r="H1793" s="110">
        <v>2.2179999999999998E-2</v>
      </c>
      <c r="I1793" s="110">
        <v>0</v>
      </c>
      <c r="J1793" s="110">
        <v>0.22414999999999999</v>
      </c>
      <c r="K1793" s="110">
        <v>3.8920000000000003E-2</v>
      </c>
      <c r="L1793" s="110">
        <v>3.0790000000000001E-2</v>
      </c>
      <c r="M1793" s="110">
        <v>0</v>
      </c>
      <c r="N1793" s="110">
        <v>0.63826000000000005</v>
      </c>
      <c r="O1793" s="110">
        <v>1.0449999999999999E-2</v>
      </c>
      <c r="P1793" s="110">
        <v>3.916E-2</v>
      </c>
      <c r="Q1793" s="110">
        <v>4.5859999999999998E-2</v>
      </c>
      <c r="R1793" s="110">
        <v>0.23436999999999999</v>
      </c>
      <c r="S1793" s="110">
        <v>0.19961000000000001</v>
      </c>
      <c r="T1793" s="110">
        <v>0</v>
      </c>
      <c r="U1793" s="110">
        <v>9.1370000000000007E-2</v>
      </c>
      <c r="V1793" s="110">
        <v>0.58740999999999999</v>
      </c>
      <c r="W1793" s="110">
        <v>0.11285000000000001</v>
      </c>
      <c r="X1793" s="110">
        <v>0.70379999999999998</v>
      </c>
      <c r="Y1793" s="110">
        <v>2.0119999999999999E-2</v>
      </c>
      <c r="Z1793" s="110">
        <v>0</v>
      </c>
      <c r="AA1793" s="110">
        <v>0.40908</v>
      </c>
      <c r="AB1793" s="110">
        <v>0.13436999999999999</v>
      </c>
      <c r="AC1793" s="110">
        <v>0.77734999999999999</v>
      </c>
      <c r="AD1793" s="110">
        <v>5.7000000000000002E-2</v>
      </c>
      <c r="AE1793" s="110">
        <v>4.9180000000000001E-2</v>
      </c>
      <c r="AF1793" s="110">
        <v>0.44063999999999998</v>
      </c>
      <c r="AG1793" s="110">
        <v>7.5599999999999999E-3</v>
      </c>
    </row>
    <row r="1794" spans="2:33" ht="15">
      <c r="B1794" s="110"/>
      <c r="C1794" s="110"/>
      <c r="D1794" s="110">
        <v>2012</v>
      </c>
      <c r="E1794" s="110">
        <v>7.3429999999999995E-2</v>
      </c>
      <c r="F1794" s="110">
        <v>5.0369999999999998E-2</v>
      </c>
      <c r="G1794" s="110">
        <v>0.21582999999999999</v>
      </c>
      <c r="H1794" s="110">
        <v>2.2030000000000001E-2</v>
      </c>
      <c r="I1794" s="110">
        <v>0</v>
      </c>
      <c r="J1794" s="110">
        <v>0.14249999999999999</v>
      </c>
      <c r="K1794" s="110">
        <v>3.3709999999999997E-2</v>
      </c>
      <c r="L1794" s="110">
        <v>3.1620000000000002E-2</v>
      </c>
      <c r="M1794" s="110">
        <v>0</v>
      </c>
      <c r="N1794" s="110">
        <v>8.5500000000000007E-2</v>
      </c>
      <c r="O1794" s="110">
        <v>3.7089999999999998E-2</v>
      </c>
      <c r="P1794" s="110">
        <v>3.9300000000000002E-2</v>
      </c>
      <c r="Q1794" s="110">
        <v>2.1479999999999999E-2</v>
      </c>
      <c r="R1794" s="110">
        <v>0</v>
      </c>
      <c r="S1794" s="110">
        <v>0.19878000000000001</v>
      </c>
      <c r="T1794" s="110">
        <v>0</v>
      </c>
      <c r="U1794" s="110">
        <v>6.6339999999999996E-2</v>
      </c>
      <c r="V1794" s="110">
        <v>0.34094000000000002</v>
      </c>
      <c r="W1794" s="110">
        <v>0</v>
      </c>
      <c r="X1794" s="110">
        <v>0.15914</v>
      </c>
      <c r="Y1794" s="110">
        <v>1.3350000000000001E-2</v>
      </c>
      <c r="Z1794" s="110">
        <v>0</v>
      </c>
      <c r="AA1794" s="110">
        <v>0.28126000000000001</v>
      </c>
      <c r="AB1794" s="110">
        <v>0.18668999999999999</v>
      </c>
      <c r="AC1794" s="110">
        <v>0.54401999999999995</v>
      </c>
      <c r="AD1794" s="110">
        <v>4.2720000000000001E-2</v>
      </c>
      <c r="AE1794" s="110">
        <v>0</v>
      </c>
      <c r="AF1794" s="110">
        <v>0.25944</v>
      </c>
      <c r="AG1794" s="110">
        <v>1.6799999999999999E-2</v>
      </c>
    </row>
    <row r="1795" spans="2:33" ht="15">
      <c r="B1795" s="110"/>
      <c r="C1795" s="110"/>
      <c r="D1795" s="110">
        <v>2013</v>
      </c>
      <c r="E1795" s="110">
        <v>5.9720000000000002E-2</v>
      </c>
      <c r="F1795" s="110">
        <v>4.1239999999999999E-2</v>
      </c>
      <c r="G1795" s="110">
        <v>0.1774</v>
      </c>
      <c r="H1795" s="110">
        <v>2.1579999999999998E-2</v>
      </c>
      <c r="I1795" s="110">
        <v>0</v>
      </c>
      <c r="J1795" s="110">
        <v>0.11808</v>
      </c>
      <c r="K1795" s="110">
        <v>2.615E-2</v>
      </c>
      <c r="L1795" s="110">
        <v>4.6800000000000001E-2</v>
      </c>
      <c r="M1795" s="110">
        <v>0</v>
      </c>
      <c r="N1795" s="110">
        <v>0.17873</v>
      </c>
      <c r="O1795" s="110">
        <v>2.5170000000000001E-2</v>
      </c>
      <c r="P1795" s="110">
        <v>3.9629999999999999E-2</v>
      </c>
      <c r="Q1795" s="110">
        <v>3.2120000000000003E-2</v>
      </c>
      <c r="R1795" s="110">
        <v>0.26662999999999998</v>
      </c>
      <c r="S1795" s="110">
        <v>0.32197999999999999</v>
      </c>
      <c r="T1795" s="110">
        <v>0</v>
      </c>
      <c r="U1795" s="110">
        <v>6.3320000000000001E-2</v>
      </c>
      <c r="V1795" s="110">
        <v>0.42416999999999999</v>
      </c>
      <c r="W1795" s="110">
        <v>0</v>
      </c>
      <c r="X1795" s="110">
        <v>0.39827000000000001</v>
      </c>
      <c r="Y1795" s="110">
        <v>0</v>
      </c>
      <c r="Z1795" s="110">
        <v>2.061E-2</v>
      </c>
      <c r="AA1795" s="110">
        <v>0.25344</v>
      </c>
      <c r="AB1795" s="110">
        <v>0.13782</v>
      </c>
      <c r="AC1795" s="110">
        <v>0.59997</v>
      </c>
      <c r="AD1795" s="110">
        <v>4.8070000000000002E-2</v>
      </c>
      <c r="AE1795" s="110">
        <v>0</v>
      </c>
      <c r="AF1795" s="110">
        <v>0.25658999999999998</v>
      </c>
      <c r="AG1795" s="110">
        <v>7.45E-3</v>
      </c>
    </row>
    <row r="1796" spans="2:33" ht="15">
      <c r="B1796" s="110"/>
      <c r="C1796" s="110"/>
      <c r="D1796" s="110">
        <v>2014</v>
      </c>
      <c r="E1796" s="110">
        <v>4.5929999999999999E-2</v>
      </c>
      <c r="F1796" s="110">
        <v>7.2429999999999994E-2</v>
      </c>
      <c r="G1796" s="110">
        <v>0.48610999999999999</v>
      </c>
      <c r="H1796" s="110">
        <v>4.7539999999999999E-2</v>
      </c>
      <c r="I1796" s="110">
        <v>0</v>
      </c>
      <c r="J1796" s="110">
        <v>0.11241</v>
      </c>
      <c r="K1796" s="110">
        <v>3.5459999999999998E-2</v>
      </c>
      <c r="L1796" s="110">
        <v>3.1600000000000003E-2</v>
      </c>
      <c r="M1796" s="110">
        <v>0.93457000000000001</v>
      </c>
      <c r="N1796" s="110">
        <v>0.69594999999999996</v>
      </c>
      <c r="O1796" s="110">
        <v>2.4469999999999999E-2</v>
      </c>
      <c r="P1796" s="110">
        <v>0</v>
      </c>
      <c r="Q1796" s="110">
        <v>4.8980000000000003E-2</v>
      </c>
      <c r="R1796" s="110">
        <v>0.28660000000000002</v>
      </c>
      <c r="S1796" s="110">
        <v>0.15826000000000001</v>
      </c>
      <c r="T1796" s="110">
        <v>0</v>
      </c>
      <c r="U1796" s="110">
        <v>8.4690000000000001E-2</v>
      </c>
      <c r="V1796" s="110">
        <v>0.20984</v>
      </c>
      <c r="W1796" s="110">
        <v>0</v>
      </c>
      <c r="X1796" s="110">
        <v>0.36784</v>
      </c>
      <c r="Y1796" s="110">
        <v>0</v>
      </c>
      <c r="Z1796" s="110">
        <v>4.0509999999999997E-2</v>
      </c>
      <c r="AA1796" s="110">
        <v>0.26706999999999997</v>
      </c>
      <c r="AB1796" s="110">
        <v>0.19152</v>
      </c>
      <c r="AC1796" s="110">
        <v>0.58575999999999995</v>
      </c>
      <c r="AD1796" s="110">
        <v>2.0209999999999999E-2</v>
      </c>
      <c r="AE1796" s="110">
        <v>0</v>
      </c>
      <c r="AF1796" s="110">
        <v>0.40425</v>
      </c>
      <c r="AG1796" s="110">
        <v>5.4900000000000001E-3</v>
      </c>
    </row>
    <row r="1797" spans="2:33" ht="15">
      <c r="B1797" s="110"/>
      <c r="C1797" s="110"/>
      <c r="D1797" s="110">
        <v>2015</v>
      </c>
      <c r="E1797" s="110">
        <v>3.2739999999999998E-2</v>
      </c>
      <c r="F1797" s="110">
        <v>2.069E-2</v>
      </c>
      <c r="G1797" s="110">
        <v>0.33167999999999997</v>
      </c>
      <c r="H1797" s="110">
        <v>2.6169999999999999E-2</v>
      </c>
      <c r="I1797" s="110">
        <v>0</v>
      </c>
      <c r="J1797" s="110">
        <v>0.11375</v>
      </c>
      <c r="K1797" s="110">
        <v>3.456E-2</v>
      </c>
      <c r="L1797" s="110">
        <v>3.1850000000000003E-2</v>
      </c>
      <c r="M1797" s="110">
        <v>0</v>
      </c>
      <c r="N1797" s="110">
        <v>0.36913000000000001</v>
      </c>
      <c r="O1797" s="110">
        <v>2.4889999999999999E-2</v>
      </c>
      <c r="P1797" s="110">
        <v>2.0590000000000001E-2</v>
      </c>
      <c r="Q1797" s="110">
        <v>3.4410000000000003E-2</v>
      </c>
      <c r="R1797" s="110">
        <v>0.23882</v>
      </c>
      <c r="S1797" s="110">
        <v>0.13888</v>
      </c>
      <c r="T1797" s="110">
        <v>0</v>
      </c>
      <c r="U1797" s="110">
        <v>6.166E-2</v>
      </c>
      <c r="V1797" s="110">
        <v>0.28292</v>
      </c>
      <c r="W1797" s="110">
        <v>0</v>
      </c>
      <c r="X1797" s="110">
        <v>0.37680999999999998</v>
      </c>
      <c r="Y1797" s="110">
        <v>6.4099999999999999E-3</v>
      </c>
      <c r="Z1797" s="110">
        <v>1.933E-2</v>
      </c>
      <c r="AA1797" s="110">
        <v>0.19114</v>
      </c>
      <c r="AB1797" s="110">
        <v>5.2290000000000003E-2</v>
      </c>
      <c r="AC1797" s="110">
        <v>0.51751000000000003</v>
      </c>
      <c r="AD1797" s="110">
        <v>3.3669999999999999E-2</v>
      </c>
      <c r="AE1797" s="110">
        <v>4.641E-2</v>
      </c>
      <c r="AF1797" s="110">
        <v>0.33761999999999998</v>
      </c>
      <c r="AG1797" s="110">
        <v>5.2700000000000004E-3</v>
      </c>
    </row>
    <row r="1798" spans="2:33" ht="15">
      <c r="B1798" s="110"/>
      <c r="C1798" s="110"/>
      <c r="D1798" s="110">
        <v>2016</v>
      </c>
      <c r="E1798" s="110">
        <v>5.2179999999999997E-2</v>
      </c>
      <c r="F1798" s="110">
        <v>1.0290000000000001E-2</v>
      </c>
      <c r="G1798" s="110">
        <v>0.30607000000000001</v>
      </c>
      <c r="H1798" s="110">
        <v>3.0800000000000001E-2</v>
      </c>
      <c r="I1798" s="110">
        <v>0</v>
      </c>
      <c r="J1798" s="110">
        <v>0.11728</v>
      </c>
      <c r="K1798" s="110">
        <v>3.9379999999999998E-2</v>
      </c>
      <c r="L1798" s="110">
        <v>3.1850000000000003E-2</v>
      </c>
      <c r="M1798" s="110">
        <v>0.14932000000000001</v>
      </c>
      <c r="N1798" s="110">
        <v>0.19192000000000001</v>
      </c>
      <c r="O1798" s="110">
        <v>2.5170000000000001E-2</v>
      </c>
      <c r="P1798" s="110">
        <v>0</v>
      </c>
      <c r="Q1798" s="110">
        <v>4.4679999999999997E-2</v>
      </c>
      <c r="R1798" s="110">
        <v>0.19227</v>
      </c>
      <c r="S1798" s="110">
        <v>0.16025</v>
      </c>
      <c r="T1798" s="110">
        <v>0</v>
      </c>
      <c r="U1798" s="110">
        <v>4.8189999999999997E-2</v>
      </c>
      <c r="V1798" s="110">
        <v>6.9139999999999993E-2</v>
      </c>
      <c r="W1798" s="110">
        <v>0</v>
      </c>
      <c r="X1798" s="110">
        <v>0.12109</v>
      </c>
      <c r="Y1798" s="110">
        <v>2.5389999999999999E-2</v>
      </c>
      <c r="Z1798" s="110">
        <v>0</v>
      </c>
      <c r="AA1798" s="110">
        <v>0.19633</v>
      </c>
      <c r="AB1798" s="110">
        <v>8.0839999999999995E-2</v>
      </c>
      <c r="AC1798" s="110">
        <v>0.91285000000000005</v>
      </c>
      <c r="AD1798" s="110">
        <v>3.2750000000000001E-2</v>
      </c>
      <c r="AE1798" s="110">
        <v>0</v>
      </c>
      <c r="AF1798" s="110">
        <v>0.31498999999999999</v>
      </c>
      <c r="AG1798" s="110">
        <v>1.7600000000000001E-3</v>
      </c>
    </row>
    <row r="1799" spans="2:33" ht="15">
      <c r="B1799" s="110"/>
      <c r="C1799" s="110"/>
      <c r="D1799" s="110">
        <v>2017</v>
      </c>
      <c r="E1799" s="110">
        <v>4.4949999999999997E-2</v>
      </c>
      <c r="F1799" s="110">
        <v>4.002E-2</v>
      </c>
      <c r="G1799" s="110">
        <v>0.19621</v>
      </c>
      <c r="H1799" s="110">
        <v>6.787E-2</v>
      </c>
      <c r="I1799" s="110">
        <v>0</v>
      </c>
      <c r="J1799" s="110">
        <v>8.8719999999999993E-2</v>
      </c>
      <c r="K1799" s="110">
        <v>5.5890000000000002E-2</v>
      </c>
      <c r="L1799" s="110">
        <v>4.8419999999999998E-2</v>
      </c>
      <c r="M1799" s="110">
        <v>0</v>
      </c>
      <c r="N1799" s="110">
        <v>0.27517000000000003</v>
      </c>
      <c r="O1799" s="110">
        <v>2.5069999999999999E-2</v>
      </c>
      <c r="P1799" s="110">
        <v>6.2370000000000002E-2</v>
      </c>
      <c r="Q1799" s="110">
        <v>5.144E-2</v>
      </c>
      <c r="R1799" s="110">
        <v>0.13888</v>
      </c>
      <c r="S1799" s="110">
        <v>0.15481</v>
      </c>
      <c r="T1799" s="110">
        <v>5.2990000000000002E-2</v>
      </c>
      <c r="U1799" s="110">
        <v>7.2069999999999995E-2</v>
      </c>
      <c r="V1799" s="110">
        <v>0.58647000000000005</v>
      </c>
      <c r="W1799" s="110">
        <v>0</v>
      </c>
      <c r="X1799" s="110">
        <v>0.38301000000000002</v>
      </c>
      <c r="Y1799" s="110">
        <v>0</v>
      </c>
      <c r="Z1799" s="110">
        <v>0</v>
      </c>
      <c r="AA1799" s="110">
        <v>0.14776</v>
      </c>
      <c r="AB1799" s="110">
        <v>0.10464</v>
      </c>
      <c r="AC1799" s="110">
        <v>0.54925999999999997</v>
      </c>
      <c r="AD1799" s="110">
        <v>1.247E-2</v>
      </c>
      <c r="AE1799" s="110">
        <v>0</v>
      </c>
      <c r="AF1799" s="110">
        <v>0.36797000000000002</v>
      </c>
      <c r="AG1799" s="110">
        <v>3.5200000000000001E-3</v>
      </c>
    </row>
    <row r="1800" spans="2:33" ht="15">
      <c r="B1800" s="110"/>
      <c r="C1800" s="110"/>
      <c r="D1800" s="110">
        <v>2018</v>
      </c>
      <c r="E1800" s="110">
        <v>3.6420000000000001E-2</v>
      </c>
      <c r="F1800" s="110">
        <v>2.954E-2</v>
      </c>
      <c r="G1800" s="110">
        <v>0.30248000000000003</v>
      </c>
      <c r="H1800" s="110">
        <v>4.2729999999999997E-2</v>
      </c>
      <c r="I1800" s="110">
        <v>0.12112000000000001</v>
      </c>
      <c r="J1800" s="110">
        <v>8.0379999999999993E-2</v>
      </c>
      <c r="K1800" s="110">
        <v>4.1480000000000003E-2</v>
      </c>
      <c r="L1800" s="110">
        <v>3.3689999999999998E-2</v>
      </c>
      <c r="M1800" s="110">
        <v>0</v>
      </c>
      <c r="N1800" s="110">
        <v>0.45417000000000002</v>
      </c>
      <c r="O1800" s="110">
        <v>0.02</v>
      </c>
      <c r="P1800" s="110">
        <v>3.968E-2</v>
      </c>
      <c r="Q1800" s="110">
        <v>4.514E-2</v>
      </c>
      <c r="R1800" s="110">
        <v>4.0980000000000003E-2</v>
      </c>
      <c r="S1800" s="110">
        <v>0.22431000000000001</v>
      </c>
      <c r="T1800" s="110">
        <v>0</v>
      </c>
      <c r="U1800" s="110">
        <v>4.1360000000000001E-2</v>
      </c>
      <c r="V1800" s="110">
        <v>0.12992000000000001</v>
      </c>
      <c r="W1800" s="110">
        <v>0</v>
      </c>
      <c r="X1800" s="110">
        <v>0.17768999999999999</v>
      </c>
      <c r="Y1800" s="110">
        <v>6.1399999999999996E-3</v>
      </c>
      <c r="Z1800" s="110">
        <v>0</v>
      </c>
      <c r="AA1800" s="110">
        <v>0.16295000000000001</v>
      </c>
      <c r="AB1800" s="110">
        <v>0.10996</v>
      </c>
      <c r="AC1800" s="110">
        <v>0.60411000000000004</v>
      </c>
      <c r="AD1800" s="110">
        <v>0</v>
      </c>
      <c r="AE1800" s="110">
        <v>5.0029999999999998E-2</v>
      </c>
      <c r="AF1800" s="110">
        <v>0.32194</v>
      </c>
      <c r="AG1800" s="110">
        <v>1.75E-3</v>
      </c>
    </row>
    <row r="1801" spans="2:33" ht="15">
      <c r="B1801" s="110"/>
      <c r="C1801" s="110"/>
      <c r="D1801" s="110">
        <v>2019</v>
      </c>
      <c r="E1801" s="110">
        <v>3.1199999999999999E-2</v>
      </c>
      <c r="F1801" s="110">
        <v>2.9760000000000002E-2</v>
      </c>
      <c r="G1801" s="110">
        <v>0.29721999999999998</v>
      </c>
      <c r="H1801" s="110">
        <v>4.7390000000000002E-2</v>
      </c>
      <c r="I1801" s="110">
        <v>0</v>
      </c>
      <c r="J1801" s="110">
        <v>9.1429999999999997E-2</v>
      </c>
      <c r="K1801" s="110">
        <v>4.2270000000000002E-2</v>
      </c>
      <c r="L1801" s="110">
        <v>3.3640000000000003E-2</v>
      </c>
      <c r="M1801" s="110">
        <v>0</v>
      </c>
      <c r="N1801" s="110">
        <v>0.36136000000000001</v>
      </c>
      <c r="O1801" s="110">
        <v>1.9949999999999999E-2</v>
      </c>
      <c r="P1801" s="110">
        <v>0</v>
      </c>
      <c r="Q1801" s="110">
        <v>2.6720000000000001E-2</v>
      </c>
      <c r="R1801" s="110">
        <v>0.2747</v>
      </c>
      <c r="S1801" s="110">
        <v>0.16414000000000001</v>
      </c>
      <c r="T1801" s="110">
        <v>0</v>
      </c>
      <c r="U1801" s="110">
        <v>3.6130000000000002E-2</v>
      </c>
      <c r="V1801" s="110">
        <v>0.29575000000000001</v>
      </c>
      <c r="W1801" s="110">
        <v>0</v>
      </c>
      <c r="X1801" s="110">
        <v>0.26088</v>
      </c>
      <c r="Y1801" s="110">
        <v>1.2160000000000001E-2</v>
      </c>
      <c r="Z1801" s="309">
        <v>1.9693955924926641E-2</v>
      </c>
      <c r="AA1801" s="110">
        <v>9.0569999999999998E-2</v>
      </c>
      <c r="AB1801" s="110">
        <v>0.21872</v>
      </c>
      <c r="AC1801" s="110">
        <v>0.16395000000000001</v>
      </c>
      <c r="AD1801" s="110">
        <v>2.4580000000000001E-2</v>
      </c>
      <c r="AE1801" s="110">
        <v>0</v>
      </c>
      <c r="AF1801" s="110">
        <v>0.33746999999999999</v>
      </c>
      <c r="AG1801" s="110">
        <v>3.3800000000000002E-3</v>
      </c>
    </row>
    <row r="1802" spans="2:33" ht="15">
      <c r="B1802" s="110"/>
      <c r="C1802" s="110"/>
      <c r="D1802" s="110">
        <v>2020</v>
      </c>
      <c r="E1802" s="110"/>
      <c r="F1802" s="110"/>
      <c r="G1802" s="110"/>
      <c r="H1802" s="110"/>
      <c r="I1802" s="110"/>
      <c r="J1802" s="110"/>
      <c r="K1802" s="110"/>
      <c r="L1802" s="110"/>
      <c r="M1802" s="110"/>
      <c r="N1802" s="110"/>
      <c r="O1802" s="110"/>
      <c r="P1802" s="110"/>
      <c r="Q1802" s="110"/>
      <c r="R1802" s="110"/>
      <c r="S1802" s="110"/>
      <c r="T1802" s="110"/>
      <c r="U1802" s="110"/>
      <c r="V1802" s="110"/>
      <c r="W1802" s="110"/>
      <c r="X1802" s="110"/>
      <c r="Y1802" s="110"/>
      <c r="Z1802" s="110"/>
      <c r="AA1802" s="110"/>
      <c r="AB1802" s="110"/>
      <c r="AC1802" s="110"/>
      <c r="AD1802" s="110"/>
      <c r="AE1802" s="110"/>
      <c r="AF1802" s="110"/>
      <c r="AG1802" s="110"/>
    </row>
    <row r="1803" spans="2:33" ht="15">
      <c r="B1803" s="109" t="s">
        <v>766</v>
      </c>
      <c r="C1803" s="109" t="s">
        <v>767</v>
      </c>
      <c r="D1803" s="109">
        <v>2006</v>
      </c>
      <c r="E1803" s="109"/>
      <c r="F1803" s="109"/>
      <c r="G1803" s="109">
        <v>0</v>
      </c>
      <c r="H1803" s="109"/>
      <c r="I1803" s="109"/>
      <c r="J1803" s="109">
        <v>0</v>
      </c>
      <c r="K1803" s="109">
        <v>0</v>
      </c>
      <c r="L1803" s="109">
        <v>0</v>
      </c>
      <c r="M1803" s="109"/>
      <c r="N1803" s="109">
        <v>0</v>
      </c>
      <c r="O1803" s="109">
        <v>0</v>
      </c>
      <c r="P1803" s="109">
        <v>0</v>
      </c>
      <c r="Q1803" s="109">
        <v>1.9599999999999999E-3</v>
      </c>
      <c r="R1803" s="109"/>
      <c r="S1803" s="109"/>
      <c r="T1803" s="109">
        <v>0</v>
      </c>
      <c r="U1803" s="109">
        <v>0</v>
      </c>
      <c r="V1803" s="109">
        <v>0</v>
      </c>
      <c r="W1803" s="109"/>
      <c r="X1803" s="109">
        <v>0</v>
      </c>
      <c r="Y1803" s="109">
        <v>0</v>
      </c>
      <c r="Z1803" s="109">
        <v>0</v>
      </c>
      <c r="AA1803" s="109">
        <v>0</v>
      </c>
      <c r="AB1803" s="109"/>
      <c r="AC1803" s="109">
        <v>0</v>
      </c>
      <c r="AD1803" s="109"/>
      <c r="AE1803" s="109"/>
      <c r="AF1803" s="109"/>
      <c r="AG1803" s="109">
        <v>0</v>
      </c>
    </row>
    <row r="1804" spans="2:33" ht="15">
      <c r="B1804" s="109"/>
      <c r="C1804" s="109"/>
      <c r="D1804" s="109">
        <v>2007</v>
      </c>
      <c r="E1804" s="109">
        <v>0</v>
      </c>
      <c r="F1804" s="109">
        <v>0</v>
      </c>
      <c r="G1804" s="109">
        <v>5.5500000000000001E-2</v>
      </c>
      <c r="H1804" s="109"/>
      <c r="I1804" s="109">
        <v>0</v>
      </c>
      <c r="J1804" s="109">
        <v>0</v>
      </c>
      <c r="K1804" s="109">
        <v>0</v>
      </c>
      <c r="L1804" s="109">
        <v>0</v>
      </c>
      <c r="M1804" s="109">
        <v>0</v>
      </c>
      <c r="N1804" s="109">
        <v>0</v>
      </c>
      <c r="O1804" s="109">
        <v>0</v>
      </c>
      <c r="P1804" s="109">
        <v>0</v>
      </c>
      <c r="Q1804" s="109">
        <v>0</v>
      </c>
      <c r="R1804" s="109"/>
      <c r="S1804" s="109">
        <v>0</v>
      </c>
      <c r="T1804" s="109">
        <v>0</v>
      </c>
      <c r="U1804" s="109">
        <v>0</v>
      </c>
      <c r="V1804" s="109">
        <v>0</v>
      </c>
      <c r="W1804" s="109"/>
      <c r="X1804" s="109">
        <v>0</v>
      </c>
      <c r="Y1804" s="109">
        <v>0</v>
      </c>
      <c r="Z1804" s="109">
        <v>0</v>
      </c>
      <c r="AA1804" s="109">
        <v>0</v>
      </c>
      <c r="AB1804" s="109">
        <v>0</v>
      </c>
      <c r="AC1804" s="109">
        <v>0</v>
      </c>
      <c r="AD1804" s="109">
        <v>0</v>
      </c>
      <c r="AE1804" s="109">
        <v>0</v>
      </c>
      <c r="AF1804" s="109">
        <v>0</v>
      </c>
      <c r="AG1804" s="109">
        <v>0</v>
      </c>
    </row>
    <row r="1805" spans="2:33" ht="15">
      <c r="B1805" s="109"/>
      <c r="C1805" s="109"/>
      <c r="D1805" s="109">
        <v>2008</v>
      </c>
      <c r="E1805" s="109">
        <v>0</v>
      </c>
      <c r="F1805" s="109">
        <v>0</v>
      </c>
      <c r="G1805" s="109">
        <v>0.14255000000000001</v>
      </c>
      <c r="H1805" s="109"/>
      <c r="I1805" s="109">
        <v>0</v>
      </c>
      <c r="J1805" s="109">
        <v>0</v>
      </c>
      <c r="K1805" s="109">
        <v>0</v>
      </c>
      <c r="L1805" s="109">
        <v>0</v>
      </c>
      <c r="M1805" s="109">
        <v>0</v>
      </c>
      <c r="N1805" s="109">
        <v>0</v>
      </c>
      <c r="O1805" s="109">
        <v>0</v>
      </c>
      <c r="P1805" s="109">
        <v>0</v>
      </c>
      <c r="Q1805" s="109">
        <v>0</v>
      </c>
      <c r="R1805" s="109"/>
      <c r="S1805" s="109">
        <v>0</v>
      </c>
      <c r="T1805" s="109">
        <v>0</v>
      </c>
      <c r="U1805" s="109">
        <v>0</v>
      </c>
      <c r="V1805" s="109">
        <v>0</v>
      </c>
      <c r="W1805" s="109"/>
      <c r="X1805" s="109">
        <v>0</v>
      </c>
      <c r="Y1805" s="109">
        <v>0</v>
      </c>
      <c r="Z1805" s="109">
        <v>0</v>
      </c>
      <c r="AA1805" s="109">
        <v>0</v>
      </c>
      <c r="AB1805" s="109">
        <v>0</v>
      </c>
      <c r="AC1805" s="109">
        <v>0</v>
      </c>
      <c r="AD1805" s="109">
        <v>0</v>
      </c>
      <c r="AE1805" s="109">
        <v>0</v>
      </c>
      <c r="AF1805" s="109">
        <v>2.027E-2</v>
      </c>
      <c r="AG1805" s="109">
        <v>0</v>
      </c>
    </row>
    <row r="1806" spans="2:33" ht="15">
      <c r="B1806" s="109"/>
      <c r="C1806" s="109"/>
      <c r="D1806" s="109">
        <v>2009</v>
      </c>
      <c r="E1806" s="109">
        <v>0</v>
      </c>
      <c r="F1806" s="109">
        <v>0</v>
      </c>
      <c r="G1806" s="109">
        <v>9.5259999999999997E-2</v>
      </c>
      <c r="H1806" s="109">
        <v>0</v>
      </c>
      <c r="I1806" s="109">
        <v>0</v>
      </c>
      <c r="J1806" s="109">
        <v>0</v>
      </c>
      <c r="K1806" s="109">
        <v>0</v>
      </c>
      <c r="L1806" s="109">
        <v>0</v>
      </c>
      <c r="M1806" s="109">
        <v>0</v>
      </c>
      <c r="N1806" s="109">
        <v>0</v>
      </c>
      <c r="O1806" s="109">
        <v>0</v>
      </c>
      <c r="P1806" s="109">
        <v>0</v>
      </c>
      <c r="Q1806" s="109">
        <v>0</v>
      </c>
      <c r="R1806" s="109"/>
      <c r="S1806" s="109">
        <v>0</v>
      </c>
      <c r="T1806" s="109">
        <v>0</v>
      </c>
      <c r="U1806" s="109">
        <v>0</v>
      </c>
      <c r="V1806" s="109">
        <v>0</v>
      </c>
      <c r="W1806" s="109">
        <v>0</v>
      </c>
      <c r="X1806" s="109">
        <v>0</v>
      </c>
      <c r="Y1806" s="109">
        <v>0</v>
      </c>
      <c r="Z1806" s="109">
        <v>0</v>
      </c>
      <c r="AA1806" s="109">
        <v>0</v>
      </c>
      <c r="AB1806" s="109">
        <v>0</v>
      </c>
      <c r="AC1806" s="109">
        <v>0</v>
      </c>
      <c r="AD1806" s="109">
        <v>0</v>
      </c>
      <c r="AE1806" s="109">
        <v>0.10983999999999999</v>
      </c>
      <c r="AF1806" s="109">
        <v>0</v>
      </c>
      <c r="AG1806" s="109">
        <v>0</v>
      </c>
    </row>
    <row r="1807" spans="2:33" ht="15">
      <c r="B1807" s="109"/>
      <c r="C1807" s="109"/>
      <c r="D1807" s="109">
        <v>2010</v>
      </c>
      <c r="E1807" s="109">
        <v>0</v>
      </c>
      <c r="F1807" s="109">
        <v>0</v>
      </c>
      <c r="G1807" s="109">
        <v>0</v>
      </c>
      <c r="H1807" s="109">
        <v>0</v>
      </c>
      <c r="I1807" s="109"/>
      <c r="J1807" s="109">
        <v>0</v>
      </c>
      <c r="K1807" s="109">
        <v>0</v>
      </c>
      <c r="L1807" s="109"/>
      <c r="M1807" s="109">
        <v>0</v>
      </c>
      <c r="N1807" s="109">
        <v>0.1179</v>
      </c>
      <c r="O1807" s="109">
        <v>0</v>
      </c>
      <c r="P1807" s="109">
        <v>0</v>
      </c>
      <c r="Q1807" s="109">
        <v>0</v>
      </c>
      <c r="R1807" s="109">
        <v>0</v>
      </c>
      <c r="S1807" s="109">
        <v>0</v>
      </c>
      <c r="T1807" s="109">
        <v>0</v>
      </c>
      <c r="U1807" s="109">
        <v>0</v>
      </c>
      <c r="V1807" s="109">
        <v>0</v>
      </c>
      <c r="W1807" s="109">
        <v>0</v>
      </c>
      <c r="X1807" s="109">
        <v>0</v>
      </c>
      <c r="Y1807" s="109">
        <v>0</v>
      </c>
      <c r="Z1807" s="109">
        <v>0</v>
      </c>
      <c r="AA1807" s="109">
        <v>0</v>
      </c>
      <c r="AB1807" s="109">
        <v>0</v>
      </c>
      <c r="AC1807" s="109">
        <v>6.4149999999999999E-2</v>
      </c>
      <c r="AD1807" s="109">
        <v>0</v>
      </c>
      <c r="AE1807" s="109">
        <v>0</v>
      </c>
      <c r="AF1807" s="109">
        <v>0</v>
      </c>
      <c r="AG1807" s="109">
        <v>0</v>
      </c>
    </row>
    <row r="1808" spans="2:33" ht="15">
      <c r="B1808" s="109"/>
      <c r="C1808" s="109"/>
      <c r="D1808" s="109">
        <v>2011</v>
      </c>
      <c r="E1808" s="109">
        <v>0</v>
      </c>
      <c r="F1808" s="109">
        <v>0</v>
      </c>
      <c r="G1808" s="109">
        <v>0</v>
      </c>
      <c r="H1808" s="109">
        <v>0</v>
      </c>
      <c r="I1808" s="109">
        <v>0</v>
      </c>
      <c r="J1808" s="109">
        <v>0</v>
      </c>
      <c r="K1808" s="109">
        <v>0</v>
      </c>
      <c r="L1808" s="109">
        <v>0</v>
      </c>
      <c r="M1808" s="109">
        <v>0</v>
      </c>
      <c r="N1808" s="109">
        <v>0</v>
      </c>
      <c r="O1808" s="109">
        <v>0</v>
      </c>
      <c r="P1808" s="109">
        <v>0</v>
      </c>
      <c r="Q1808" s="109">
        <v>1.99E-3</v>
      </c>
      <c r="R1808" s="109">
        <v>0</v>
      </c>
      <c r="S1808" s="109">
        <v>0</v>
      </c>
      <c r="T1808" s="109">
        <v>0</v>
      </c>
      <c r="U1808" s="109">
        <v>0</v>
      </c>
      <c r="V1808" s="109">
        <v>0</v>
      </c>
      <c r="W1808" s="109">
        <v>0</v>
      </c>
      <c r="X1808" s="109">
        <v>0</v>
      </c>
      <c r="Y1808" s="109">
        <v>0</v>
      </c>
      <c r="Z1808" s="109">
        <v>0</v>
      </c>
      <c r="AA1808" s="109">
        <v>0</v>
      </c>
      <c r="AB1808" s="109">
        <v>0</v>
      </c>
      <c r="AC1808" s="109">
        <v>9.5899999999999996E-3</v>
      </c>
      <c r="AD1808" s="109">
        <v>0</v>
      </c>
      <c r="AE1808" s="109">
        <v>0</v>
      </c>
      <c r="AF1808" s="109">
        <v>0</v>
      </c>
      <c r="AG1808" s="109">
        <v>0</v>
      </c>
    </row>
    <row r="1809" spans="2:33" ht="15">
      <c r="B1809" s="109"/>
      <c r="C1809" s="109"/>
      <c r="D1809" s="109">
        <v>2012</v>
      </c>
      <c r="E1809" s="109">
        <v>0</v>
      </c>
      <c r="F1809" s="109">
        <v>0</v>
      </c>
      <c r="G1809" s="109">
        <v>0</v>
      </c>
      <c r="H1809" s="109">
        <v>0</v>
      </c>
      <c r="I1809" s="109">
        <v>0</v>
      </c>
      <c r="J1809" s="109">
        <v>0</v>
      </c>
      <c r="K1809" s="109">
        <v>0</v>
      </c>
      <c r="L1809" s="109">
        <v>0</v>
      </c>
      <c r="M1809" s="109">
        <v>0</v>
      </c>
      <c r="N1809" s="109">
        <v>0</v>
      </c>
      <c r="O1809" s="109">
        <v>0</v>
      </c>
      <c r="P1809" s="109">
        <v>0</v>
      </c>
      <c r="Q1809" s="109">
        <v>0</v>
      </c>
      <c r="R1809" s="109">
        <v>0</v>
      </c>
      <c r="S1809" s="109">
        <v>0</v>
      </c>
      <c r="T1809" s="109">
        <v>0</v>
      </c>
      <c r="U1809" s="109">
        <v>0</v>
      </c>
      <c r="V1809" s="109"/>
      <c r="W1809" s="109">
        <v>0</v>
      </c>
      <c r="X1809" s="109">
        <v>0</v>
      </c>
      <c r="Y1809" s="109">
        <v>0</v>
      </c>
      <c r="Z1809" s="109">
        <v>0</v>
      </c>
      <c r="AA1809" s="109">
        <v>0</v>
      </c>
      <c r="AB1809" s="109">
        <v>0</v>
      </c>
      <c r="AC1809" s="109">
        <v>0</v>
      </c>
      <c r="AD1809" s="109">
        <v>0</v>
      </c>
      <c r="AE1809" s="109">
        <v>0</v>
      </c>
      <c r="AF1809" s="109">
        <v>0</v>
      </c>
      <c r="AG1809" s="109">
        <v>0</v>
      </c>
    </row>
    <row r="1810" spans="2:33" ht="15">
      <c r="B1810" s="109"/>
      <c r="C1810" s="109"/>
      <c r="D1810" s="109">
        <v>2013</v>
      </c>
      <c r="E1810" s="109">
        <v>0</v>
      </c>
      <c r="F1810" s="109">
        <v>0</v>
      </c>
      <c r="G1810" s="109">
        <v>0</v>
      </c>
      <c r="H1810" s="109">
        <v>0</v>
      </c>
      <c r="I1810" s="109">
        <v>0</v>
      </c>
      <c r="J1810" s="109">
        <v>0</v>
      </c>
      <c r="K1810" s="109">
        <v>0</v>
      </c>
      <c r="L1810" s="109">
        <v>0</v>
      </c>
      <c r="M1810" s="109">
        <v>0</v>
      </c>
      <c r="N1810" s="109">
        <v>0</v>
      </c>
      <c r="O1810" s="109">
        <v>0</v>
      </c>
      <c r="P1810" s="109">
        <v>0</v>
      </c>
      <c r="Q1810" s="109">
        <v>0</v>
      </c>
      <c r="R1810" s="109">
        <v>0</v>
      </c>
      <c r="S1810" s="109">
        <v>0</v>
      </c>
      <c r="T1810" s="109">
        <v>0</v>
      </c>
      <c r="U1810" s="109">
        <v>0</v>
      </c>
      <c r="V1810" s="109">
        <v>0</v>
      </c>
      <c r="W1810" s="109">
        <v>0</v>
      </c>
      <c r="X1810" s="109">
        <v>0</v>
      </c>
      <c r="Y1810" s="109">
        <v>0</v>
      </c>
      <c r="Z1810" s="109">
        <v>0</v>
      </c>
      <c r="AA1810" s="109">
        <v>0</v>
      </c>
      <c r="AB1810" s="109">
        <v>0</v>
      </c>
      <c r="AC1810" s="109">
        <v>0</v>
      </c>
      <c r="AD1810" s="109">
        <v>0</v>
      </c>
      <c r="AE1810" s="109">
        <v>0</v>
      </c>
      <c r="AF1810" s="109">
        <v>0</v>
      </c>
      <c r="AG1810" s="109">
        <v>0</v>
      </c>
    </row>
    <row r="1811" spans="2:33" ht="15">
      <c r="B1811" s="109"/>
      <c r="C1811" s="109"/>
      <c r="D1811" s="109">
        <v>2014</v>
      </c>
      <c r="E1811" s="109">
        <v>0</v>
      </c>
      <c r="F1811" s="109">
        <v>0</v>
      </c>
      <c r="G1811" s="109">
        <v>0</v>
      </c>
      <c r="H1811" s="109">
        <v>0</v>
      </c>
      <c r="I1811" s="109">
        <v>0</v>
      </c>
      <c r="J1811" s="109"/>
      <c r="K1811" s="109">
        <v>0</v>
      </c>
      <c r="L1811" s="109"/>
      <c r="M1811" s="109">
        <v>0</v>
      </c>
      <c r="N1811" s="109">
        <v>0</v>
      </c>
      <c r="O1811" s="109">
        <v>0</v>
      </c>
      <c r="P1811" s="109">
        <v>0</v>
      </c>
      <c r="Q1811" s="109">
        <v>4.0800000000000003E-3</v>
      </c>
      <c r="R1811" s="109">
        <v>0</v>
      </c>
      <c r="S1811" s="109">
        <v>0</v>
      </c>
      <c r="T1811" s="109">
        <v>0</v>
      </c>
      <c r="U1811" s="109">
        <v>0</v>
      </c>
      <c r="V1811" s="109"/>
      <c r="W1811" s="109">
        <v>0</v>
      </c>
      <c r="X1811" s="109">
        <v>0</v>
      </c>
      <c r="Y1811" s="109">
        <v>0</v>
      </c>
      <c r="Z1811" s="109">
        <v>0</v>
      </c>
      <c r="AA1811" s="109">
        <v>9.3699999999999999E-3</v>
      </c>
      <c r="AB1811" s="109">
        <v>0</v>
      </c>
      <c r="AC1811" s="109">
        <v>0</v>
      </c>
      <c r="AD1811" s="109"/>
      <c r="AE1811" s="109">
        <v>0</v>
      </c>
      <c r="AF1811" s="109">
        <v>0</v>
      </c>
      <c r="AG1811" s="109">
        <v>0</v>
      </c>
    </row>
    <row r="1812" spans="2:33" ht="15">
      <c r="B1812" s="109"/>
      <c r="C1812" s="109"/>
      <c r="D1812" s="109">
        <v>2015</v>
      </c>
      <c r="E1812" s="109">
        <v>0</v>
      </c>
      <c r="F1812" s="109">
        <v>0</v>
      </c>
      <c r="G1812" s="109">
        <v>0</v>
      </c>
      <c r="H1812" s="109">
        <v>0</v>
      </c>
      <c r="I1812" s="109">
        <v>0</v>
      </c>
      <c r="J1812" s="109">
        <v>6.3099999999999996E-3</v>
      </c>
      <c r="K1812" s="109">
        <v>9.6000000000000002E-4</v>
      </c>
      <c r="L1812" s="109">
        <v>0</v>
      </c>
      <c r="M1812" s="109">
        <v>0</v>
      </c>
      <c r="N1812" s="109">
        <v>9.2280000000000001E-2</v>
      </c>
      <c r="O1812" s="109">
        <v>0</v>
      </c>
      <c r="P1812" s="109">
        <v>0</v>
      </c>
      <c r="Q1812" s="109">
        <v>0</v>
      </c>
      <c r="R1812" s="109">
        <v>0</v>
      </c>
      <c r="S1812" s="109">
        <v>0</v>
      </c>
      <c r="T1812" s="109">
        <v>0</v>
      </c>
      <c r="U1812" s="109">
        <v>0</v>
      </c>
      <c r="V1812" s="109">
        <v>0</v>
      </c>
      <c r="W1812" s="109">
        <v>0</v>
      </c>
      <c r="X1812" s="109">
        <v>0</v>
      </c>
      <c r="Y1812" s="109">
        <v>0</v>
      </c>
      <c r="Z1812" s="109">
        <v>0</v>
      </c>
      <c r="AA1812" s="109">
        <v>0</v>
      </c>
      <c r="AB1812" s="109">
        <v>0</v>
      </c>
      <c r="AC1812" s="109">
        <v>0</v>
      </c>
      <c r="AD1812" s="109">
        <v>0</v>
      </c>
      <c r="AE1812" s="109">
        <v>4.641E-2</v>
      </c>
      <c r="AF1812" s="109">
        <v>0</v>
      </c>
      <c r="AG1812" s="109">
        <v>0</v>
      </c>
    </row>
    <row r="1813" spans="2:33" ht="15">
      <c r="B1813" s="109"/>
      <c r="C1813" s="109"/>
      <c r="D1813" s="109">
        <v>2016</v>
      </c>
      <c r="E1813" s="109">
        <v>0</v>
      </c>
      <c r="F1813" s="109">
        <v>0</v>
      </c>
      <c r="G1813" s="109">
        <v>0</v>
      </c>
      <c r="H1813" s="109">
        <v>0</v>
      </c>
      <c r="I1813" s="109">
        <v>0</v>
      </c>
      <c r="J1813" s="109">
        <v>6.1700000000000001E-3</v>
      </c>
      <c r="K1813" s="109">
        <v>0</v>
      </c>
      <c r="L1813" s="109">
        <v>0</v>
      </c>
      <c r="M1813" s="109">
        <v>0</v>
      </c>
      <c r="N1813" s="109">
        <v>0</v>
      </c>
      <c r="O1813" s="109">
        <v>0</v>
      </c>
      <c r="P1813" s="109">
        <v>0</v>
      </c>
      <c r="Q1813" s="109">
        <v>0</v>
      </c>
      <c r="R1813" s="109">
        <v>0</v>
      </c>
      <c r="S1813" s="109">
        <v>0</v>
      </c>
      <c r="T1813" s="109">
        <v>0</v>
      </c>
      <c r="U1813" s="109">
        <v>0</v>
      </c>
      <c r="V1813" s="109">
        <v>0</v>
      </c>
      <c r="W1813" s="109">
        <v>0</v>
      </c>
      <c r="X1813" s="109">
        <v>0</v>
      </c>
      <c r="Y1813" s="109">
        <v>1.269E-2</v>
      </c>
      <c r="Z1813" s="109">
        <v>0</v>
      </c>
      <c r="AA1813" s="109">
        <v>0</v>
      </c>
      <c r="AB1813" s="109">
        <v>0</v>
      </c>
      <c r="AC1813" s="109">
        <v>0</v>
      </c>
      <c r="AD1813" s="109">
        <v>0</v>
      </c>
      <c r="AE1813" s="109">
        <v>0</v>
      </c>
      <c r="AF1813" s="109">
        <v>0</v>
      </c>
      <c r="AG1813" s="109">
        <v>0</v>
      </c>
    </row>
    <row r="1814" spans="2:33" ht="15">
      <c r="B1814" s="109"/>
      <c r="C1814" s="109"/>
      <c r="D1814" s="109">
        <v>2017</v>
      </c>
      <c r="E1814" s="109">
        <v>0</v>
      </c>
      <c r="F1814" s="109">
        <v>0</v>
      </c>
      <c r="G1814" s="109">
        <v>0</v>
      </c>
      <c r="H1814" s="109"/>
      <c r="I1814" s="109">
        <v>0</v>
      </c>
      <c r="J1814" s="109">
        <v>0</v>
      </c>
      <c r="K1814" s="109">
        <v>0</v>
      </c>
      <c r="L1814" s="109">
        <v>0</v>
      </c>
      <c r="M1814" s="109">
        <v>0</v>
      </c>
      <c r="N1814" s="109"/>
      <c r="O1814" s="109">
        <v>0</v>
      </c>
      <c r="P1814" s="109">
        <v>0</v>
      </c>
      <c r="Q1814" s="109"/>
      <c r="R1814" s="109">
        <v>0</v>
      </c>
      <c r="S1814" s="109">
        <v>0</v>
      </c>
      <c r="T1814" s="109">
        <v>0</v>
      </c>
      <c r="U1814" s="109">
        <v>0</v>
      </c>
      <c r="V1814" s="109">
        <v>0</v>
      </c>
      <c r="W1814" s="109">
        <v>0</v>
      </c>
      <c r="X1814" s="109">
        <v>0</v>
      </c>
      <c r="Y1814" s="109">
        <v>0</v>
      </c>
      <c r="Z1814" s="109">
        <v>0</v>
      </c>
      <c r="AA1814" s="109">
        <v>0</v>
      </c>
      <c r="AB1814" s="109">
        <v>0</v>
      </c>
      <c r="AC1814" s="109">
        <v>0</v>
      </c>
      <c r="AD1814" s="109">
        <v>0</v>
      </c>
      <c r="AE1814" s="109">
        <v>0</v>
      </c>
      <c r="AF1814" s="109">
        <v>0</v>
      </c>
      <c r="AG1814" s="109">
        <v>0</v>
      </c>
    </row>
    <row r="1815" spans="2:33" ht="15">
      <c r="B1815" s="109"/>
      <c r="C1815" s="109"/>
      <c r="D1815" s="109">
        <v>2018</v>
      </c>
      <c r="E1815" s="109">
        <v>0</v>
      </c>
      <c r="F1815" s="109">
        <v>0</v>
      </c>
      <c r="G1815" s="109">
        <v>0</v>
      </c>
      <c r="H1815" s="109">
        <v>0</v>
      </c>
      <c r="I1815" s="109">
        <v>0</v>
      </c>
      <c r="J1815" s="109">
        <v>5.7400000000000003E-3</v>
      </c>
      <c r="K1815" s="109">
        <v>0</v>
      </c>
      <c r="L1815" s="109">
        <v>0</v>
      </c>
      <c r="M1815" s="109">
        <v>0</v>
      </c>
      <c r="N1815" s="109">
        <v>0</v>
      </c>
      <c r="O1815" s="109">
        <v>0</v>
      </c>
      <c r="P1815" s="109">
        <v>0</v>
      </c>
      <c r="Q1815" s="109">
        <v>0</v>
      </c>
      <c r="R1815" s="109">
        <v>0</v>
      </c>
      <c r="S1815" s="109">
        <v>0</v>
      </c>
      <c r="T1815" s="109">
        <v>0</v>
      </c>
      <c r="U1815" s="109">
        <v>0</v>
      </c>
      <c r="V1815" s="109">
        <v>0</v>
      </c>
      <c r="W1815" s="109">
        <v>0</v>
      </c>
      <c r="X1815" s="109">
        <v>0</v>
      </c>
      <c r="Y1815" s="109">
        <v>0</v>
      </c>
      <c r="Z1815" s="109">
        <v>0</v>
      </c>
      <c r="AA1815" s="109">
        <v>0</v>
      </c>
      <c r="AB1815" s="109">
        <v>0</v>
      </c>
      <c r="AC1815" s="109">
        <v>0</v>
      </c>
      <c r="AD1815" s="109">
        <v>0</v>
      </c>
      <c r="AE1815" s="109">
        <v>0</v>
      </c>
      <c r="AF1815" s="109">
        <v>0</v>
      </c>
      <c r="AG1815" s="109">
        <v>0</v>
      </c>
    </row>
    <row r="1816" spans="2:33" ht="15">
      <c r="B1816" s="109"/>
      <c r="C1816" s="109"/>
      <c r="D1816" s="109">
        <v>2019</v>
      </c>
      <c r="E1816" s="109">
        <v>0</v>
      </c>
      <c r="F1816" s="109">
        <v>0</v>
      </c>
      <c r="G1816" s="109">
        <v>0</v>
      </c>
      <c r="H1816" s="109">
        <v>0</v>
      </c>
      <c r="I1816" s="109">
        <v>0</v>
      </c>
      <c r="J1816" s="109">
        <v>0</v>
      </c>
      <c r="K1816" s="109">
        <v>9.1E-4</v>
      </c>
      <c r="L1816" s="109">
        <v>0</v>
      </c>
      <c r="M1816" s="109">
        <v>0</v>
      </c>
      <c r="N1816" s="109">
        <v>0</v>
      </c>
      <c r="O1816" s="109">
        <v>0</v>
      </c>
      <c r="P1816" s="109">
        <v>0</v>
      </c>
      <c r="Q1816" s="109">
        <v>0</v>
      </c>
      <c r="R1816" s="109">
        <v>0</v>
      </c>
      <c r="S1816" s="109">
        <v>0</v>
      </c>
      <c r="T1816" s="109">
        <v>0</v>
      </c>
      <c r="U1816" s="109">
        <v>0</v>
      </c>
      <c r="V1816" s="109"/>
      <c r="W1816" s="109">
        <v>0</v>
      </c>
      <c r="X1816" s="109">
        <v>0</v>
      </c>
      <c r="Y1816" s="109">
        <v>0</v>
      </c>
      <c r="Z1816" s="109">
        <v>0</v>
      </c>
      <c r="AA1816" s="109">
        <v>0</v>
      </c>
      <c r="AB1816" s="109">
        <v>0</v>
      </c>
      <c r="AC1816" s="109">
        <v>0</v>
      </c>
      <c r="AD1816" s="109">
        <v>0</v>
      </c>
      <c r="AE1816" s="109">
        <v>0</v>
      </c>
      <c r="AF1816" s="109">
        <v>0</v>
      </c>
      <c r="AG1816" s="109">
        <v>0</v>
      </c>
    </row>
    <row r="1817" spans="2:33" ht="15">
      <c r="B1817" s="109"/>
      <c r="C1817" s="109"/>
      <c r="D1817" s="109">
        <v>2020</v>
      </c>
      <c r="E1817" s="109"/>
      <c r="F1817" s="109"/>
      <c r="G1817" s="109"/>
      <c r="H1817" s="109"/>
      <c r="I1817" s="109"/>
      <c r="J1817" s="109"/>
      <c r="K1817" s="109"/>
      <c r="L1817" s="109"/>
      <c r="M1817" s="109"/>
      <c r="N1817" s="109"/>
      <c r="O1817" s="109"/>
      <c r="P1817" s="109"/>
      <c r="Q1817" s="109"/>
      <c r="R1817" s="109"/>
      <c r="S1817" s="109"/>
      <c r="T1817" s="109"/>
      <c r="U1817" s="109"/>
      <c r="V1817" s="109"/>
      <c r="W1817" s="109"/>
      <c r="X1817" s="109"/>
      <c r="Y1817" s="109"/>
      <c r="Z1817" s="109"/>
      <c r="AA1817" s="109"/>
      <c r="AB1817" s="109"/>
      <c r="AC1817" s="109"/>
      <c r="AD1817" s="109"/>
      <c r="AE1817" s="109"/>
      <c r="AF1817" s="109"/>
      <c r="AG1817" s="109"/>
    </row>
    <row r="1818" spans="2:33" ht="15">
      <c r="B1818" s="110" t="s">
        <v>768</v>
      </c>
      <c r="C1818" s="110" t="s">
        <v>769</v>
      </c>
      <c r="D1818" s="110">
        <v>2006</v>
      </c>
      <c r="E1818" s="110"/>
      <c r="F1818" s="110"/>
      <c r="G1818" s="110">
        <v>0</v>
      </c>
      <c r="H1818" s="110"/>
      <c r="I1818" s="110"/>
      <c r="J1818" s="110">
        <v>0</v>
      </c>
      <c r="K1818" s="110">
        <v>0</v>
      </c>
      <c r="L1818" s="110">
        <v>0</v>
      </c>
      <c r="M1818" s="110"/>
      <c r="N1818" s="110">
        <v>0</v>
      </c>
      <c r="O1818" s="110">
        <v>0</v>
      </c>
      <c r="P1818" s="110">
        <v>0</v>
      </c>
      <c r="Q1818" s="110"/>
      <c r="R1818" s="110"/>
      <c r="S1818" s="110"/>
      <c r="T1818" s="110">
        <v>0</v>
      </c>
      <c r="U1818" s="110">
        <v>0</v>
      </c>
      <c r="V1818" s="110">
        <v>0</v>
      </c>
      <c r="W1818" s="110"/>
      <c r="X1818" s="110">
        <v>0</v>
      </c>
      <c r="Y1818" s="110">
        <v>0</v>
      </c>
      <c r="Z1818" s="110">
        <v>0</v>
      </c>
      <c r="AA1818" s="110">
        <v>0</v>
      </c>
      <c r="AB1818" s="110"/>
      <c r="AC1818" s="110">
        <v>0</v>
      </c>
      <c r="AD1818" s="110"/>
      <c r="AE1818" s="110"/>
      <c r="AF1818" s="110"/>
      <c r="AG1818" s="110">
        <v>0</v>
      </c>
    </row>
    <row r="1819" spans="2:33" ht="15">
      <c r="B1819" s="110"/>
      <c r="C1819" s="110"/>
      <c r="D1819" s="110">
        <v>2007</v>
      </c>
      <c r="E1819" s="110">
        <v>0</v>
      </c>
      <c r="F1819" s="110">
        <v>0</v>
      </c>
      <c r="G1819" s="110">
        <v>0</v>
      </c>
      <c r="H1819" s="110"/>
      <c r="I1819" s="110">
        <v>0</v>
      </c>
      <c r="J1819" s="110">
        <v>0</v>
      </c>
      <c r="K1819" s="110">
        <v>0</v>
      </c>
      <c r="L1819" s="110">
        <v>0</v>
      </c>
      <c r="M1819" s="110">
        <v>0</v>
      </c>
      <c r="N1819" s="110">
        <v>0</v>
      </c>
      <c r="O1819" s="110">
        <v>0</v>
      </c>
      <c r="P1819" s="110">
        <v>0</v>
      </c>
      <c r="Q1819" s="110">
        <v>0</v>
      </c>
      <c r="R1819" s="110"/>
      <c r="S1819" s="110">
        <v>0</v>
      </c>
      <c r="T1819" s="110">
        <v>0</v>
      </c>
      <c r="U1819" s="110">
        <v>0</v>
      </c>
      <c r="V1819" s="110">
        <v>0</v>
      </c>
      <c r="W1819" s="110"/>
      <c r="X1819" s="110">
        <v>0</v>
      </c>
      <c r="Y1819" s="110">
        <v>0</v>
      </c>
      <c r="Z1819" s="110">
        <v>0</v>
      </c>
      <c r="AA1819" s="110">
        <v>0</v>
      </c>
      <c r="AB1819" s="110">
        <v>0</v>
      </c>
      <c r="AC1819" s="110">
        <v>0</v>
      </c>
      <c r="AD1819" s="110">
        <v>0</v>
      </c>
      <c r="AE1819" s="110">
        <v>0</v>
      </c>
      <c r="AF1819" s="110">
        <v>0</v>
      </c>
      <c r="AG1819" s="110">
        <v>0</v>
      </c>
    </row>
    <row r="1820" spans="2:33" ht="15">
      <c r="B1820" s="110"/>
      <c r="C1820" s="110"/>
      <c r="D1820" s="110">
        <v>2008</v>
      </c>
      <c r="E1820" s="110">
        <v>0</v>
      </c>
      <c r="F1820" s="110">
        <v>0</v>
      </c>
      <c r="G1820" s="110">
        <v>0</v>
      </c>
      <c r="H1820" s="110"/>
      <c r="I1820" s="110">
        <v>0</v>
      </c>
      <c r="J1820" s="110">
        <v>0</v>
      </c>
      <c r="K1820" s="110">
        <v>0</v>
      </c>
      <c r="L1820" s="110">
        <v>0</v>
      </c>
      <c r="M1820" s="110">
        <v>0</v>
      </c>
      <c r="N1820" s="110">
        <v>0</v>
      </c>
      <c r="O1820" s="110">
        <v>0</v>
      </c>
      <c r="P1820" s="110">
        <v>0</v>
      </c>
      <c r="Q1820" s="110">
        <v>0</v>
      </c>
      <c r="R1820" s="110"/>
      <c r="S1820" s="110">
        <v>0</v>
      </c>
      <c r="T1820" s="110">
        <v>0</v>
      </c>
      <c r="U1820" s="110">
        <v>0</v>
      </c>
      <c r="V1820" s="110">
        <v>0</v>
      </c>
      <c r="W1820" s="110"/>
      <c r="X1820" s="110">
        <v>0</v>
      </c>
      <c r="Y1820" s="110">
        <v>0</v>
      </c>
      <c r="Z1820" s="110">
        <v>0</v>
      </c>
      <c r="AA1820" s="110">
        <v>0</v>
      </c>
      <c r="AB1820" s="110">
        <v>0</v>
      </c>
      <c r="AC1820" s="110">
        <v>0</v>
      </c>
      <c r="AD1820" s="110">
        <v>0</v>
      </c>
      <c r="AE1820" s="110">
        <v>0</v>
      </c>
      <c r="AF1820" s="110">
        <v>0</v>
      </c>
      <c r="AG1820" s="110">
        <v>0</v>
      </c>
    </row>
    <row r="1821" spans="2:33" ht="15">
      <c r="B1821" s="110"/>
      <c r="C1821" s="110"/>
      <c r="D1821" s="110">
        <v>2009</v>
      </c>
      <c r="E1821" s="110">
        <v>0</v>
      </c>
      <c r="F1821" s="110">
        <v>0</v>
      </c>
      <c r="G1821" s="110">
        <v>0</v>
      </c>
      <c r="H1821" s="110">
        <v>0</v>
      </c>
      <c r="I1821" s="110">
        <v>0</v>
      </c>
      <c r="J1821" s="110">
        <v>0</v>
      </c>
      <c r="K1821" s="110">
        <v>0</v>
      </c>
      <c r="L1821" s="110">
        <v>0</v>
      </c>
      <c r="M1821" s="110">
        <v>0</v>
      </c>
      <c r="N1821" s="110">
        <v>0</v>
      </c>
      <c r="O1821" s="110">
        <v>0</v>
      </c>
      <c r="P1821" s="110">
        <v>0</v>
      </c>
      <c r="Q1821" s="110">
        <v>0</v>
      </c>
      <c r="R1821" s="110"/>
      <c r="S1821" s="110">
        <v>0</v>
      </c>
      <c r="T1821" s="110">
        <v>0</v>
      </c>
      <c r="U1821" s="110">
        <v>0</v>
      </c>
      <c r="V1821" s="110">
        <v>0</v>
      </c>
      <c r="W1821" s="110">
        <v>0</v>
      </c>
      <c r="X1821" s="110">
        <v>0</v>
      </c>
      <c r="Y1821" s="110">
        <v>0</v>
      </c>
      <c r="Z1821" s="110">
        <v>0</v>
      </c>
      <c r="AA1821" s="110">
        <v>0</v>
      </c>
      <c r="AB1821" s="110">
        <v>0</v>
      </c>
      <c r="AC1821" s="110">
        <v>0</v>
      </c>
      <c r="AD1821" s="110">
        <v>0</v>
      </c>
      <c r="AE1821" s="110">
        <v>0</v>
      </c>
      <c r="AF1821" s="110">
        <v>0</v>
      </c>
      <c r="AG1821" s="110">
        <v>0</v>
      </c>
    </row>
    <row r="1822" spans="2:33" ht="15">
      <c r="B1822" s="110"/>
      <c r="C1822" s="110"/>
      <c r="D1822" s="110">
        <v>2010</v>
      </c>
      <c r="E1822" s="110">
        <v>0</v>
      </c>
      <c r="F1822" s="110">
        <v>0</v>
      </c>
      <c r="G1822" s="110">
        <v>0</v>
      </c>
      <c r="H1822" s="110">
        <v>0</v>
      </c>
      <c r="I1822" s="110"/>
      <c r="J1822" s="110">
        <v>0</v>
      </c>
      <c r="K1822" s="110">
        <v>0</v>
      </c>
      <c r="L1822" s="110"/>
      <c r="M1822" s="110">
        <v>0</v>
      </c>
      <c r="N1822" s="110">
        <v>0</v>
      </c>
      <c r="O1822" s="110">
        <v>0</v>
      </c>
      <c r="P1822" s="110">
        <v>0</v>
      </c>
      <c r="Q1822" s="110">
        <v>0</v>
      </c>
      <c r="R1822" s="110">
        <v>0</v>
      </c>
      <c r="S1822" s="110">
        <v>0</v>
      </c>
      <c r="T1822" s="110">
        <v>0</v>
      </c>
      <c r="U1822" s="110">
        <v>0</v>
      </c>
      <c r="V1822" s="110">
        <v>0</v>
      </c>
      <c r="W1822" s="110">
        <v>0</v>
      </c>
      <c r="X1822" s="110">
        <v>0</v>
      </c>
      <c r="Y1822" s="110">
        <v>0</v>
      </c>
      <c r="Z1822" s="110">
        <v>0</v>
      </c>
      <c r="AA1822" s="110">
        <v>0</v>
      </c>
      <c r="AB1822" s="110">
        <v>0</v>
      </c>
      <c r="AC1822" s="110">
        <v>0</v>
      </c>
      <c r="AD1822" s="110">
        <v>0</v>
      </c>
      <c r="AE1822" s="110">
        <v>0</v>
      </c>
      <c r="AF1822" s="110">
        <v>0</v>
      </c>
      <c r="AG1822" s="110">
        <v>0</v>
      </c>
    </row>
    <row r="1823" spans="2:33" ht="15">
      <c r="B1823" s="110"/>
      <c r="C1823" s="110"/>
      <c r="D1823" s="110">
        <v>2011</v>
      </c>
      <c r="E1823" s="110">
        <v>0</v>
      </c>
      <c r="F1823" s="110">
        <v>0</v>
      </c>
      <c r="G1823" s="110">
        <v>0</v>
      </c>
      <c r="H1823" s="110">
        <v>0</v>
      </c>
      <c r="I1823" s="110">
        <v>0</v>
      </c>
      <c r="J1823" s="110">
        <v>0</v>
      </c>
      <c r="K1823" s="110">
        <v>0</v>
      </c>
      <c r="L1823" s="110">
        <v>0</v>
      </c>
      <c r="M1823" s="110">
        <v>0</v>
      </c>
      <c r="N1823" s="110">
        <v>0</v>
      </c>
      <c r="O1823" s="110">
        <v>0</v>
      </c>
      <c r="P1823" s="110">
        <v>0</v>
      </c>
      <c r="Q1823" s="110">
        <v>0</v>
      </c>
      <c r="R1823" s="110">
        <v>0</v>
      </c>
      <c r="S1823" s="110">
        <v>0</v>
      </c>
      <c r="T1823" s="110">
        <v>0</v>
      </c>
      <c r="U1823" s="110">
        <v>0</v>
      </c>
      <c r="V1823" s="110">
        <v>0</v>
      </c>
      <c r="W1823" s="110">
        <v>0</v>
      </c>
      <c r="X1823" s="110">
        <v>0</v>
      </c>
      <c r="Y1823" s="110">
        <v>0</v>
      </c>
      <c r="Z1823" s="110">
        <v>0</v>
      </c>
      <c r="AA1823" s="110">
        <v>0</v>
      </c>
      <c r="AB1823" s="110">
        <v>0</v>
      </c>
      <c r="AC1823" s="110">
        <v>0</v>
      </c>
      <c r="AD1823" s="110">
        <v>0</v>
      </c>
      <c r="AE1823" s="110">
        <v>0</v>
      </c>
      <c r="AF1823" s="110">
        <v>0</v>
      </c>
      <c r="AG1823" s="110">
        <v>0</v>
      </c>
    </row>
    <row r="1824" spans="2:33" ht="15">
      <c r="B1824" s="110"/>
      <c r="C1824" s="110"/>
      <c r="D1824" s="110">
        <v>2012</v>
      </c>
      <c r="E1824" s="110">
        <v>0</v>
      </c>
      <c r="F1824" s="110">
        <v>0</v>
      </c>
      <c r="G1824" s="110">
        <v>0</v>
      </c>
      <c r="H1824" s="110">
        <v>0</v>
      </c>
      <c r="I1824" s="110">
        <v>0</v>
      </c>
      <c r="J1824" s="110">
        <v>0</v>
      </c>
      <c r="K1824" s="110">
        <v>0</v>
      </c>
      <c r="L1824" s="110">
        <v>0</v>
      </c>
      <c r="M1824" s="110">
        <v>0</v>
      </c>
      <c r="N1824" s="110">
        <v>0</v>
      </c>
      <c r="O1824" s="110">
        <v>0</v>
      </c>
      <c r="P1824" s="110">
        <v>0</v>
      </c>
      <c r="Q1824" s="110">
        <v>0</v>
      </c>
      <c r="R1824" s="110">
        <v>0</v>
      </c>
      <c r="S1824" s="110">
        <v>0</v>
      </c>
      <c r="T1824" s="110">
        <v>0</v>
      </c>
      <c r="U1824" s="110">
        <v>0</v>
      </c>
      <c r="V1824" s="110"/>
      <c r="W1824" s="110">
        <v>0</v>
      </c>
      <c r="X1824" s="110">
        <v>0</v>
      </c>
      <c r="Y1824" s="110">
        <v>0</v>
      </c>
      <c r="Z1824" s="110">
        <v>0</v>
      </c>
      <c r="AA1824" s="110">
        <v>0</v>
      </c>
      <c r="AB1824" s="110">
        <v>0</v>
      </c>
      <c r="AC1824" s="110">
        <v>0</v>
      </c>
      <c r="AD1824" s="110">
        <v>0</v>
      </c>
      <c r="AE1824" s="110">
        <v>0</v>
      </c>
      <c r="AF1824" s="110">
        <v>0</v>
      </c>
      <c r="AG1824" s="110">
        <v>0</v>
      </c>
    </row>
    <row r="1825" spans="2:33" ht="15">
      <c r="B1825" s="110"/>
      <c r="C1825" s="110"/>
      <c r="D1825" s="110">
        <v>2013</v>
      </c>
      <c r="E1825" s="110">
        <v>0</v>
      </c>
      <c r="F1825" s="110">
        <v>0</v>
      </c>
      <c r="G1825" s="110">
        <v>0</v>
      </c>
      <c r="H1825" s="110">
        <v>0</v>
      </c>
      <c r="I1825" s="110">
        <v>0</v>
      </c>
      <c r="J1825" s="110">
        <v>0</v>
      </c>
      <c r="K1825" s="110">
        <v>0</v>
      </c>
      <c r="L1825" s="110">
        <v>0</v>
      </c>
      <c r="M1825" s="110">
        <v>0</v>
      </c>
      <c r="N1825" s="110">
        <v>0</v>
      </c>
      <c r="O1825" s="110">
        <v>0</v>
      </c>
      <c r="P1825" s="110">
        <v>0</v>
      </c>
      <c r="Q1825" s="110">
        <v>0</v>
      </c>
      <c r="R1825" s="110">
        <v>0</v>
      </c>
      <c r="S1825" s="110">
        <v>0</v>
      </c>
      <c r="T1825" s="110">
        <v>0</v>
      </c>
      <c r="U1825" s="110">
        <v>0</v>
      </c>
      <c r="V1825" s="110">
        <v>0</v>
      </c>
      <c r="W1825" s="110">
        <v>0</v>
      </c>
      <c r="X1825" s="110">
        <v>0</v>
      </c>
      <c r="Y1825" s="110">
        <v>0</v>
      </c>
      <c r="Z1825" s="110">
        <v>0</v>
      </c>
      <c r="AA1825" s="110">
        <v>0</v>
      </c>
      <c r="AB1825" s="110">
        <v>0</v>
      </c>
      <c r="AC1825" s="110">
        <v>0</v>
      </c>
      <c r="AD1825" s="110">
        <v>0</v>
      </c>
      <c r="AE1825" s="110">
        <v>0</v>
      </c>
      <c r="AF1825" s="110">
        <v>0</v>
      </c>
      <c r="AG1825" s="110">
        <v>0</v>
      </c>
    </row>
    <row r="1826" spans="2:33" ht="15">
      <c r="B1826" s="110"/>
      <c r="C1826" s="110"/>
      <c r="D1826" s="110">
        <v>2014</v>
      </c>
      <c r="E1826" s="110">
        <v>0</v>
      </c>
      <c r="F1826" s="110">
        <v>0</v>
      </c>
      <c r="G1826" s="110">
        <v>0</v>
      </c>
      <c r="H1826" s="110">
        <v>0</v>
      </c>
      <c r="I1826" s="110">
        <v>0</v>
      </c>
      <c r="J1826" s="110"/>
      <c r="K1826" s="110">
        <v>0</v>
      </c>
      <c r="L1826" s="110"/>
      <c r="M1826" s="110">
        <v>0</v>
      </c>
      <c r="N1826" s="110">
        <v>0</v>
      </c>
      <c r="O1826" s="110">
        <v>0</v>
      </c>
      <c r="P1826" s="110">
        <v>0</v>
      </c>
      <c r="Q1826" s="110">
        <v>0</v>
      </c>
      <c r="R1826" s="110">
        <v>0</v>
      </c>
      <c r="S1826" s="110">
        <v>0</v>
      </c>
      <c r="T1826" s="110">
        <v>0</v>
      </c>
      <c r="U1826" s="110">
        <v>0</v>
      </c>
      <c r="V1826" s="110"/>
      <c r="W1826" s="110">
        <v>0</v>
      </c>
      <c r="X1826" s="110">
        <v>0</v>
      </c>
      <c r="Y1826" s="110">
        <v>0</v>
      </c>
      <c r="Z1826" s="110">
        <v>0</v>
      </c>
      <c r="AA1826" s="110">
        <v>0</v>
      </c>
      <c r="AB1826" s="110">
        <v>0</v>
      </c>
      <c r="AC1826" s="110">
        <v>0</v>
      </c>
      <c r="AD1826" s="110"/>
      <c r="AE1826" s="110">
        <v>0</v>
      </c>
      <c r="AF1826" s="110">
        <v>0</v>
      </c>
      <c r="AG1826" s="110">
        <v>0</v>
      </c>
    </row>
    <row r="1827" spans="2:33" ht="15">
      <c r="B1827" s="110"/>
      <c r="C1827" s="110"/>
      <c r="D1827" s="110">
        <v>2015</v>
      </c>
      <c r="E1827" s="110">
        <v>0</v>
      </c>
      <c r="F1827" s="110">
        <v>0</v>
      </c>
      <c r="G1827" s="110">
        <v>0</v>
      </c>
      <c r="H1827" s="110">
        <v>0</v>
      </c>
      <c r="I1827" s="110">
        <v>0</v>
      </c>
      <c r="J1827" s="110">
        <v>0</v>
      </c>
      <c r="K1827" s="110">
        <v>0</v>
      </c>
      <c r="L1827" s="110">
        <v>0</v>
      </c>
      <c r="M1827" s="110">
        <v>0</v>
      </c>
      <c r="N1827" s="110">
        <v>0</v>
      </c>
      <c r="O1827" s="110">
        <v>0</v>
      </c>
      <c r="P1827" s="110">
        <v>0</v>
      </c>
      <c r="Q1827" s="110">
        <v>0</v>
      </c>
      <c r="R1827" s="110">
        <v>0</v>
      </c>
      <c r="S1827" s="110">
        <v>0</v>
      </c>
      <c r="T1827" s="110">
        <v>0</v>
      </c>
      <c r="U1827" s="110">
        <v>0</v>
      </c>
      <c r="V1827" s="110">
        <v>0</v>
      </c>
      <c r="W1827" s="110">
        <v>0</v>
      </c>
      <c r="X1827" s="110">
        <v>0</v>
      </c>
      <c r="Y1827" s="110">
        <v>0</v>
      </c>
      <c r="Z1827" s="110">
        <v>0</v>
      </c>
      <c r="AA1827" s="110">
        <v>0</v>
      </c>
      <c r="AB1827" s="110">
        <v>0</v>
      </c>
      <c r="AC1827" s="110">
        <v>0</v>
      </c>
      <c r="AD1827" s="110">
        <v>0</v>
      </c>
      <c r="AE1827" s="110">
        <v>0</v>
      </c>
      <c r="AF1827" s="110">
        <v>0</v>
      </c>
      <c r="AG1827" s="110">
        <v>0</v>
      </c>
    </row>
    <row r="1828" spans="2:33" ht="15">
      <c r="B1828" s="110"/>
      <c r="C1828" s="110"/>
      <c r="D1828" s="110">
        <v>2016</v>
      </c>
      <c r="E1828" s="110">
        <v>0</v>
      </c>
      <c r="F1828" s="110">
        <v>0</v>
      </c>
      <c r="G1828" s="110">
        <v>0</v>
      </c>
      <c r="H1828" s="110">
        <v>0</v>
      </c>
      <c r="I1828" s="110">
        <v>0</v>
      </c>
      <c r="J1828" s="110"/>
      <c r="K1828" s="110">
        <v>0</v>
      </c>
      <c r="L1828" s="110">
        <v>0</v>
      </c>
      <c r="M1828" s="110">
        <v>0</v>
      </c>
      <c r="N1828" s="110">
        <v>0</v>
      </c>
      <c r="O1828" s="110">
        <v>0</v>
      </c>
      <c r="P1828" s="110">
        <v>0</v>
      </c>
      <c r="Q1828" s="110">
        <v>0</v>
      </c>
      <c r="R1828" s="110">
        <v>0</v>
      </c>
      <c r="S1828" s="110">
        <v>0</v>
      </c>
      <c r="T1828" s="110">
        <v>0</v>
      </c>
      <c r="U1828" s="110">
        <v>0</v>
      </c>
      <c r="V1828" s="110">
        <v>0</v>
      </c>
      <c r="W1828" s="110">
        <v>0</v>
      </c>
      <c r="X1828" s="110">
        <v>0</v>
      </c>
      <c r="Y1828" s="110"/>
      <c r="Z1828" s="110">
        <v>0</v>
      </c>
      <c r="AA1828" s="110">
        <v>0</v>
      </c>
      <c r="AB1828" s="110">
        <v>0</v>
      </c>
      <c r="AC1828" s="110">
        <v>0</v>
      </c>
      <c r="AD1828" s="110">
        <v>0</v>
      </c>
      <c r="AE1828" s="110">
        <v>0</v>
      </c>
      <c r="AF1828" s="110">
        <v>0</v>
      </c>
      <c r="AG1828" s="110">
        <v>0</v>
      </c>
    </row>
    <row r="1829" spans="2:33" ht="15">
      <c r="B1829" s="110"/>
      <c r="C1829" s="110"/>
      <c r="D1829" s="110">
        <v>2017</v>
      </c>
      <c r="E1829" s="110">
        <v>0</v>
      </c>
      <c r="F1829" s="110">
        <v>0</v>
      </c>
      <c r="G1829" s="110">
        <v>0</v>
      </c>
      <c r="H1829" s="110"/>
      <c r="I1829" s="110">
        <v>0</v>
      </c>
      <c r="J1829" s="110">
        <v>0</v>
      </c>
      <c r="K1829" s="110">
        <v>0</v>
      </c>
      <c r="L1829" s="110">
        <v>0</v>
      </c>
      <c r="M1829" s="110">
        <v>0</v>
      </c>
      <c r="N1829" s="110"/>
      <c r="O1829" s="110">
        <v>0</v>
      </c>
      <c r="P1829" s="110">
        <v>0</v>
      </c>
      <c r="Q1829" s="110"/>
      <c r="R1829" s="110">
        <v>0</v>
      </c>
      <c r="S1829" s="110">
        <v>0</v>
      </c>
      <c r="T1829" s="110">
        <v>0</v>
      </c>
      <c r="U1829" s="110">
        <v>0</v>
      </c>
      <c r="V1829" s="110">
        <v>0</v>
      </c>
      <c r="W1829" s="110">
        <v>0</v>
      </c>
      <c r="X1829" s="110">
        <v>0</v>
      </c>
      <c r="Y1829" s="110">
        <v>0</v>
      </c>
      <c r="Z1829" s="110">
        <v>0</v>
      </c>
      <c r="AA1829" s="110">
        <v>0</v>
      </c>
      <c r="AB1829" s="110">
        <v>0</v>
      </c>
      <c r="AC1829" s="110">
        <v>0</v>
      </c>
      <c r="AD1829" s="110">
        <v>0</v>
      </c>
      <c r="AE1829" s="110">
        <v>0</v>
      </c>
      <c r="AF1829" s="110">
        <v>0</v>
      </c>
      <c r="AG1829" s="110">
        <v>0</v>
      </c>
    </row>
    <row r="1830" spans="2:33" ht="15">
      <c r="B1830" s="110"/>
      <c r="C1830" s="110"/>
      <c r="D1830" s="110">
        <v>2018</v>
      </c>
      <c r="E1830" s="110">
        <v>0</v>
      </c>
      <c r="F1830" s="110">
        <v>0</v>
      </c>
      <c r="G1830" s="110">
        <v>0</v>
      </c>
      <c r="H1830" s="110">
        <v>0</v>
      </c>
      <c r="I1830" s="110">
        <v>0</v>
      </c>
      <c r="J1830" s="110">
        <v>0</v>
      </c>
      <c r="K1830" s="110">
        <v>0</v>
      </c>
      <c r="L1830" s="110">
        <v>0</v>
      </c>
      <c r="M1830" s="110">
        <v>0</v>
      </c>
      <c r="N1830" s="110">
        <v>0</v>
      </c>
      <c r="O1830" s="110">
        <v>0</v>
      </c>
      <c r="P1830" s="110">
        <v>0</v>
      </c>
      <c r="Q1830" s="110">
        <v>0</v>
      </c>
      <c r="R1830" s="110">
        <v>0</v>
      </c>
      <c r="S1830" s="110">
        <v>0</v>
      </c>
      <c r="T1830" s="110">
        <v>0</v>
      </c>
      <c r="U1830" s="110">
        <v>0</v>
      </c>
      <c r="V1830" s="110">
        <v>0</v>
      </c>
      <c r="W1830" s="110">
        <v>0</v>
      </c>
      <c r="X1830" s="110">
        <v>0</v>
      </c>
      <c r="Y1830" s="110">
        <v>0</v>
      </c>
      <c r="Z1830" s="110">
        <v>0</v>
      </c>
      <c r="AA1830" s="110">
        <v>0</v>
      </c>
      <c r="AB1830" s="110">
        <v>0</v>
      </c>
      <c r="AC1830" s="110">
        <v>0</v>
      </c>
      <c r="AD1830" s="110">
        <v>0</v>
      </c>
      <c r="AE1830" s="110">
        <v>0</v>
      </c>
      <c r="AF1830" s="110">
        <v>0</v>
      </c>
      <c r="AG1830" s="110">
        <v>0</v>
      </c>
    </row>
    <row r="1831" spans="2:33" ht="15">
      <c r="B1831" s="110"/>
      <c r="C1831" s="110"/>
      <c r="D1831" s="110">
        <v>2019</v>
      </c>
      <c r="E1831" s="110">
        <v>0</v>
      </c>
      <c r="F1831" s="110">
        <v>0</v>
      </c>
      <c r="G1831" s="110">
        <v>0</v>
      </c>
      <c r="H1831" s="110">
        <v>0</v>
      </c>
      <c r="I1831" s="110">
        <v>0</v>
      </c>
      <c r="J1831" s="110">
        <v>0</v>
      </c>
      <c r="K1831" s="110">
        <v>0</v>
      </c>
      <c r="L1831" s="110">
        <v>0</v>
      </c>
      <c r="M1831" s="110">
        <v>0</v>
      </c>
      <c r="N1831" s="110">
        <v>0</v>
      </c>
      <c r="O1831" s="110">
        <v>0</v>
      </c>
      <c r="P1831" s="110">
        <v>0</v>
      </c>
      <c r="Q1831" s="110">
        <v>0</v>
      </c>
      <c r="R1831" s="110">
        <v>0</v>
      </c>
      <c r="S1831" s="110">
        <v>0</v>
      </c>
      <c r="T1831" s="110">
        <v>0</v>
      </c>
      <c r="U1831" s="110">
        <v>0</v>
      </c>
      <c r="V1831" s="110"/>
      <c r="W1831" s="110">
        <v>0</v>
      </c>
      <c r="X1831" s="110">
        <v>0</v>
      </c>
      <c r="Y1831" s="110">
        <v>0</v>
      </c>
      <c r="Z1831" s="110">
        <v>0</v>
      </c>
      <c r="AA1831" s="110">
        <v>0</v>
      </c>
      <c r="AB1831" s="110">
        <v>0</v>
      </c>
      <c r="AC1831" s="110">
        <v>0</v>
      </c>
      <c r="AD1831" s="110">
        <v>0</v>
      </c>
      <c r="AE1831" s="110">
        <v>0</v>
      </c>
      <c r="AF1831" s="110">
        <v>0</v>
      </c>
      <c r="AG1831" s="110">
        <v>0</v>
      </c>
    </row>
    <row r="1832" spans="2:33" ht="15">
      <c r="B1832" s="110"/>
      <c r="C1832" s="110"/>
      <c r="D1832" s="110">
        <v>2020</v>
      </c>
      <c r="E1832" s="110"/>
      <c r="F1832" s="110"/>
      <c r="G1832" s="110"/>
      <c r="H1832" s="110"/>
      <c r="I1832" s="110"/>
      <c r="J1832" s="110"/>
      <c r="K1832" s="110"/>
      <c r="L1832" s="110"/>
      <c r="M1832" s="110"/>
      <c r="N1832" s="110"/>
      <c r="O1832" s="110"/>
      <c r="P1832" s="110"/>
      <c r="Q1832" s="110"/>
      <c r="R1832" s="110"/>
      <c r="S1832" s="110"/>
      <c r="T1832" s="110"/>
      <c r="U1832" s="110"/>
      <c r="V1832" s="110"/>
      <c r="W1832" s="110"/>
      <c r="X1832" s="110"/>
      <c r="Y1832" s="110"/>
      <c r="Z1832" s="110"/>
      <c r="AA1832" s="110"/>
      <c r="AB1832" s="110"/>
      <c r="AC1832" s="110"/>
      <c r="AD1832" s="110"/>
      <c r="AE1832" s="110"/>
      <c r="AF1832" s="110"/>
      <c r="AG1832" s="110"/>
    </row>
    <row r="1833" spans="2:33" ht="15">
      <c r="B1833" s="109" t="s">
        <v>770</v>
      </c>
      <c r="C1833" s="109" t="s">
        <v>771</v>
      </c>
      <c r="D1833" s="109">
        <v>2006</v>
      </c>
      <c r="E1833" s="109"/>
      <c r="F1833" s="109"/>
      <c r="G1833" s="109">
        <v>0</v>
      </c>
      <c r="H1833" s="109"/>
      <c r="I1833" s="109"/>
      <c r="J1833" s="109">
        <v>0</v>
      </c>
      <c r="K1833" s="109">
        <v>9.7999999999999997E-4</v>
      </c>
      <c r="L1833" s="109">
        <v>0</v>
      </c>
      <c r="M1833" s="109"/>
      <c r="N1833" s="109"/>
      <c r="O1833" s="109">
        <v>0</v>
      </c>
      <c r="P1833" s="109">
        <v>0</v>
      </c>
      <c r="Q1833" s="109"/>
      <c r="R1833" s="109"/>
      <c r="S1833" s="109"/>
      <c r="T1833" s="109">
        <v>0</v>
      </c>
      <c r="U1833" s="109">
        <v>0</v>
      </c>
      <c r="V1833" s="109">
        <v>0</v>
      </c>
      <c r="W1833" s="109"/>
      <c r="X1833" s="109">
        <v>0</v>
      </c>
      <c r="Y1833" s="109">
        <v>0</v>
      </c>
      <c r="Z1833" s="109">
        <v>0</v>
      </c>
      <c r="AA1833" s="109">
        <v>0</v>
      </c>
      <c r="AB1833" s="109"/>
      <c r="AC1833" s="109">
        <v>0</v>
      </c>
      <c r="AD1833" s="109"/>
      <c r="AE1833" s="109"/>
      <c r="AF1833" s="109"/>
      <c r="AG1833" s="109">
        <v>0</v>
      </c>
    </row>
    <row r="1834" spans="2:33" ht="15">
      <c r="B1834" s="109"/>
      <c r="C1834" s="109"/>
      <c r="D1834" s="109">
        <v>2007</v>
      </c>
      <c r="E1834" s="109">
        <v>0</v>
      </c>
      <c r="F1834" s="109">
        <v>0</v>
      </c>
      <c r="G1834" s="109">
        <v>0</v>
      </c>
      <c r="H1834" s="109"/>
      <c r="I1834" s="109">
        <v>0</v>
      </c>
      <c r="J1834" s="109">
        <v>0</v>
      </c>
      <c r="K1834" s="109">
        <v>0</v>
      </c>
      <c r="L1834" s="109">
        <v>0</v>
      </c>
      <c r="M1834" s="109">
        <v>0</v>
      </c>
      <c r="N1834" s="109"/>
      <c r="O1834" s="109">
        <v>0</v>
      </c>
      <c r="P1834" s="109">
        <v>0</v>
      </c>
      <c r="Q1834" s="109">
        <v>0</v>
      </c>
      <c r="R1834" s="109"/>
      <c r="S1834" s="109">
        <v>0</v>
      </c>
      <c r="T1834" s="109">
        <v>0</v>
      </c>
      <c r="U1834" s="109">
        <v>0</v>
      </c>
      <c r="V1834" s="109">
        <v>0</v>
      </c>
      <c r="W1834" s="109"/>
      <c r="X1834" s="109">
        <v>0</v>
      </c>
      <c r="Y1834" s="109">
        <v>0</v>
      </c>
      <c r="Z1834" s="109">
        <v>0</v>
      </c>
      <c r="AA1834" s="109">
        <v>0</v>
      </c>
      <c r="AB1834" s="109">
        <v>0</v>
      </c>
      <c r="AC1834" s="109">
        <v>0</v>
      </c>
      <c r="AD1834" s="109">
        <v>0</v>
      </c>
      <c r="AE1834" s="109">
        <v>0</v>
      </c>
      <c r="AF1834" s="109">
        <v>0</v>
      </c>
      <c r="AG1834" s="109">
        <v>0</v>
      </c>
    </row>
    <row r="1835" spans="2:33" ht="15">
      <c r="B1835" s="109"/>
      <c r="C1835" s="109"/>
      <c r="D1835" s="109">
        <v>2008</v>
      </c>
      <c r="E1835" s="109">
        <v>0</v>
      </c>
      <c r="F1835" s="109">
        <v>0</v>
      </c>
      <c r="G1835" s="109">
        <v>0</v>
      </c>
      <c r="H1835" s="109"/>
      <c r="I1835" s="109">
        <v>0</v>
      </c>
      <c r="J1835" s="109">
        <v>0</v>
      </c>
      <c r="K1835" s="109">
        <v>0</v>
      </c>
      <c r="L1835" s="109">
        <v>0</v>
      </c>
      <c r="M1835" s="109">
        <v>0</v>
      </c>
      <c r="N1835" s="109"/>
      <c r="O1835" s="109">
        <v>0</v>
      </c>
      <c r="P1835" s="109">
        <v>0</v>
      </c>
      <c r="Q1835" s="109">
        <v>0</v>
      </c>
      <c r="R1835" s="109"/>
      <c r="S1835" s="109">
        <v>0</v>
      </c>
      <c r="T1835" s="109">
        <v>0</v>
      </c>
      <c r="U1835" s="109">
        <v>0</v>
      </c>
      <c r="V1835" s="109">
        <v>0</v>
      </c>
      <c r="W1835" s="109"/>
      <c r="X1835" s="109">
        <v>0</v>
      </c>
      <c r="Y1835" s="109">
        <v>0</v>
      </c>
      <c r="Z1835" s="109">
        <v>0</v>
      </c>
      <c r="AA1835" s="109">
        <v>0</v>
      </c>
      <c r="AB1835" s="109">
        <v>0</v>
      </c>
      <c r="AC1835" s="109">
        <v>0</v>
      </c>
      <c r="AD1835" s="109">
        <v>0</v>
      </c>
      <c r="AE1835" s="109">
        <v>0.69657999999999998</v>
      </c>
      <c r="AF1835" s="109">
        <v>0</v>
      </c>
      <c r="AG1835" s="109">
        <v>0</v>
      </c>
    </row>
    <row r="1836" spans="2:33" ht="15">
      <c r="B1836" s="109"/>
      <c r="C1836" s="109"/>
      <c r="D1836" s="109">
        <v>2009</v>
      </c>
      <c r="E1836" s="109">
        <v>0</v>
      </c>
      <c r="F1836" s="109">
        <v>0</v>
      </c>
      <c r="G1836" s="109">
        <v>0</v>
      </c>
      <c r="H1836" s="109">
        <v>0</v>
      </c>
      <c r="I1836" s="109">
        <v>0</v>
      </c>
      <c r="J1836" s="109">
        <v>0</v>
      </c>
      <c r="K1836" s="109">
        <v>0</v>
      </c>
      <c r="L1836" s="109">
        <v>0</v>
      </c>
      <c r="M1836" s="109">
        <v>0</v>
      </c>
      <c r="N1836" s="109"/>
      <c r="O1836" s="109">
        <v>0</v>
      </c>
      <c r="P1836" s="109">
        <v>0</v>
      </c>
      <c r="Q1836" s="109">
        <v>0</v>
      </c>
      <c r="R1836" s="109"/>
      <c r="S1836" s="109">
        <v>0</v>
      </c>
      <c r="T1836" s="109">
        <v>0</v>
      </c>
      <c r="U1836" s="109">
        <v>0</v>
      </c>
      <c r="V1836" s="109">
        <v>0</v>
      </c>
      <c r="W1836" s="109">
        <v>0</v>
      </c>
      <c r="X1836" s="109">
        <v>0</v>
      </c>
      <c r="Y1836" s="109">
        <v>0</v>
      </c>
      <c r="Z1836" s="109">
        <v>0</v>
      </c>
      <c r="AA1836" s="109">
        <v>0</v>
      </c>
      <c r="AB1836" s="109">
        <v>0</v>
      </c>
      <c r="AC1836" s="109">
        <v>0</v>
      </c>
      <c r="AD1836" s="109">
        <v>0</v>
      </c>
      <c r="AE1836" s="109">
        <v>0</v>
      </c>
      <c r="AF1836" s="109">
        <v>0</v>
      </c>
      <c r="AG1836" s="109">
        <v>0</v>
      </c>
    </row>
    <row r="1837" spans="2:33" ht="15">
      <c r="B1837" s="109"/>
      <c r="C1837" s="109"/>
      <c r="D1837" s="109">
        <v>2010</v>
      </c>
      <c r="E1837" s="109">
        <v>0</v>
      </c>
      <c r="F1837" s="109">
        <v>0</v>
      </c>
      <c r="G1837" s="109">
        <v>0</v>
      </c>
      <c r="H1837" s="109">
        <v>0</v>
      </c>
      <c r="I1837" s="109"/>
      <c r="J1837" s="109">
        <v>0</v>
      </c>
      <c r="K1837" s="109">
        <v>0</v>
      </c>
      <c r="L1837" s="109"/>
      <c r="M1837" s="109">
        <v>0</v>
      </c>
      <c r="N1837" s="109">
        <v>0</v>
      </c>
      <c r="O1837" s="109">
        <v>0</v>
      </c>
      <c r="P1837" s="109">
        <v>0</v>
      </c>
      <c r="Q1837" s="109">
        <v>0</v>
      </c>
      <c r="R1837" s="109">
        <v>0</v>
      </c>
      <c r="S1837" s="109">
        <v>0</v>
      </c>
      <c r="T1837" s="109">
        <v>0</v>
      </c>
      <c r="U1837" s="109">
        <v>0</v>
      </c>
      <c r="V1837" s="109">
        <v>0</v>
      </c>
      <c r="W1837" s="109">
        <v>0</v>
      </c>
      <c r="X1837" s="109">
        <v>0</v>
      </c>
      <c r="Y1837" s="109">
        <v>0</v>
      </c>
      <c r="Z1837" s="109">
        <v>0</v>
      </c>
      <c r="AA1837" s="109">
        <v>1.3690000000000001E-2</v>
      </c>
      <c r="AB1837" s="109">
        <v>0</v>
      </c>
      <c r="AC1837" s="109">
        <v>0</v>
      </c>
      <c r="AD1837" s="109">
        <v>0</v>
      </c>
      <c r="AE1837" s="109">
        <v>0.21228</v>
      </c>
      <c r="AF1837" s="109">
        <v>0</v>
      </c>
      <c r="AG1837" s="109">
        <v>0</v>
      </c>
    </row>
    <row r="1838" spans="2:33" ht="15">
      <c r="B1838" s="109"/>
      <c r="C1838" s="109"/>
      <c r="D1838" s="109">
        <v>2011</v>
      </c>
      <c r="E1838" s="109">
        <v>0</v>
      </c>
      <c r="F1838" s="109">
        <v>0</v>
      </c>
      <c r="G1838" s="109">
        <v>0</v>
      </c>
      <c r="H1838" s="109">
        <v>0</v>
      </c>
      <c r="I1838" s="109">
        <v>0</v>
      </c>
      <c r="J1838" s="109">
        <v>0</v>
      </c>
      <c r="K1838" s="109">
        <v>0</v>
      </c>
      <c r="L1838" s="109">
        <v>0</v>
      </c>
      <c r="M1838" s="109">
        <v>0</v>
      </c>
      <c r="N1838" s="109">
        <v>0</v>
      </c>
      <c r="O1838" s="109">
        <v>0</v>
      </c>
      <c r="P1838" s="109">
        <v>0</v>
      </c>
      <c r="Q1838" s="109">
        <v>0</v>
      </c>
      <c r="R1838" s="109">
        <v>0</v>
      </c>
      <c r="S1838" s="109">
        <v>0</v>
      </c>
      <c r="T1838" s="109">
        <v>0</v>
      </c>
      <c r="U1838" s="109">
        <v>0</v>
      </c>
      <c r="V1838" s="109">
        <v>0</v>
      </c>
      <c r="W1838" s="109">
        <v>0</v>
      </c>
      <c r="X1838" s="109">
        <v>0</v>
      </c>
      <c r="Y1838" s="109">
        <v>0</v>
      </c>
      <c r="Z1838" s="109">
        <v>0</v>
      </c>
      <c r="AA1838" s="109">
        <v>0</v>
      </c>
      <c r="AB1838" s="109">
        <v>0</v>
      </c>
      <c r="AC1838" s="109">
        <v>0</v>
      </c>
      <c r="AD1838" s="109">
        <v>0</v>
      </c>
      <c r="AE1838" s="109">
        <v>0</v>
      </c>
      <c r="AF1838" s="109">
        <v>0</v>
      </c>
      <c r="AG1838" s="109">
        <v>0</v>
      </c>
    </row>
    <row r="1839" spans="2:33" ht="15">
      <c r="B1839" s="109"/>
      <c r="C1839" s="109"/>
      <c r="D1839" s="109">
        <v>2012</v>
      </c>
      <c r="E1839" s="109">
        <v>0</v>
      </c>
      <c r="F1839" s="109">
        <v>0</v>
      </c>
      <c r="G1839" s="109">
        <v>0</v>
      </c>
      <c r="H1839" s="109">
        <v>0</v>
      </c>
      <c r="I1839" s="109">
        <v>0</v>
      </c>
      <c r="J1839" s="109">
        <v>0</v>
      </c>
      <c r="K1839" s="109">
        <v>0</v>
      </c>
      <c r="L1839" s="109">
        <v>0</v>
      </c>
      <c r="M1839" s="109">
        <v>0</v>
      </c>
      <c r="N1839" s="109">
        <v>0</v>
      </c>
      <c r="O1839" s="109">
        <v>0</v>
      </c>
      <c r="P1839" s="109">
        <v>0</v>
      </c>
      <c r="Q1839" s="109">
        <v>0</v>
      </c>
      <c r="R1839" s="109">
        <v>0</v>
      </c>
      <c r="S1839" s="109">
        <v>0</v>
      </c>
      <c r="T1839" s="109">
        <v>0</v>
      </c>
      <c r="U1839" s="109">
        <v>0</v>
      </c>
      <c r="V1839" s="109"/>
      <c r="W1839" s="109">
        <v>0</v>
      </c>
      <c r="X1839" s="109">
        <v>0</v>
      </c>
      <c r="Y1839" s="109">
        <v>0</v>
      </c>
      <c r="Z1839" s="109">
        <v>0</v>
      </c>
      <c r="AA1839" s="109">
        <v>0</v>
      </c>
      <c r="AB1839" s="109">
        <v>0</v>
      </c>
      <c r="AC1839" s="109">
        <v>0</v>
      </c>
      <c r="AD1839" s="109">
        <v>0</v>
      </c>
      <c r="AE1839" s="109">
        <v>0</v>
      </c>
      <c r="AF1839" s="109">
        <v>0</v>
      </c>
      <c r="AG1839" s="109">
        <v>0</v>
      </c>
    </row>
    <row r="1840" spans="2:33" ht="15">
      <c r="B1840" s="109"/>
      <c r="C1840" s="109"/>
      <c r="D1840" s="109">
        <v>2013</v>
      </c>
      <c r="E1840" s="109">
        <v>0</v>
      </c>
      <c r="F1840" s="109">
        <v>0</v>
      </c>
      <c r="G1840" s="109">
        <v>0</v>
      </c>
      <c r="H1840" s="109">
        <v>0</v>
      </c>
      <c r="I1840" s="109">
        <v>0</v>
      </c>
      <c r="J1840" s="109">
        <v>0</v>
      </c>
      <c r="K1840" s="109">
        <v>0</v>
      </c>
      <c r="L1840" s="109">
        <v>0</v>
      </c>
      <c r="M1840" s="109">
        <v>0</v>
      </c>
      <c r="N1840" s="109">
        <v>0</v>
      </c>
      <c r="O1840" s="109">
        <v>0</v>
      </c>
      <c r="P1840" s="109">
        <v>0</v>
      </c>
      <c r="Q1840" s="109">
        <v>0</v>
      </c>
      <c r="R1840" s="109">
        <v>0</v>
      </c>
      <c r="S1840" s="109">
        <v>0</v>
      </c>
      <c r="T1840" s="109">
        <v>0</v>
      </c>
      <c r="U1840" s="109">
        <v>0</v>
      </c>
      <c r="V1840" s="109">
        <v>0</v>
      </c>
      <c r="W1840" s="109">
        <v>0</v>
      </c>
      <c r="X1840" s="109">
        <v>0</v>
      </c>
      <c r="Y1840" s="109">
        <v>0</v>
      </c>
      <c r="Z1840" s="109">
        <v>0</v>
      </c>
      <c r="AA1840" s="109">
        <v>0</v>
      </c>
      <c r="AB1840" s="109">
        <v>0</v>
      </c>
      <c r="AC1840" s="109">
        <v>0</v>
      </c>
      <c r="AD1840" s="109">
        <v>0</v>
      </c>
      <c r="AE1840" s="109">
        <v>0</v>
      </c>
      <c r="AF1840" s="109">
        <v>0</v>
      </c>
      <c r="AG1840" s="109">
        <v>0</v>
      </c>
    </row>
    <row r="1841" spans="2:33" ht="15">
      <c r="B1841" s="109"/>
      <c r="C1841" s="109"/>
      <c r="D1841" s="109">
        <v>2014</v>
      </c>
      <c r="E1841" s="109">
        <v>0</v>
      </c>
      <c r="F1841" s="109">
        <v>0</v>
      </c>
      <c r="G1841" s="109">
        <v>0</v>
      </c>
      <c r="H1841" s="109">
        <v>0</v>
      </c>
      <c r="I1841" s="109">
        <v>0</v>
      </c>
      <c r="J1841" s="109"/>
      <c r="K1841" s="109">
        <v>0</v>
      </c>
      <c r="L1841" s="109"/>
      <c r="M1841" s="109">
        <v>0</v>
      </c>
      <c r="N1841" s="109">
        <v>0.26097999999999999</v>
      </c>
      <c r="O1841" s="109">
        <v>0</v>
      </c>
      <c r="P1841" s="109">
        <v>0</v>
      </c>
      <c r="Q1841" s="109">
        <v>0</v>
      </c>
      <c r="R1841" s="109">
        <v>0</v>
      </c>
      <c r="S1841" s="109">
        <v>0</v>
      </c>
      <c r="T1841" s="109">
        <v>0</v>
      </c>
      <c r="U1841" s="109">
        <v>0</v>
      </c>
      <c r="V1841" s="109"/>
      <c r="W1841" s="109">
        <v>0</v>
      </c>
      <c r="X1841" s="109">
        <v>0</v>
      </c>
      <c r="Y1841" s="109">
        <v>0</v>
      </c>
      <c r="Z1841" s="109">
        <v>0</v>
      </c>
      <c r="AA1841" s="109">
        <v>0</v>
      </c>
      <c r="AB1841" s="109">
        <v>0</v>
      </c>
      <c r="AC1841" s="109">
        <v>0</v>
      </c>
      <c r="AD1841" s="109"/>
      <c r="AE1841" s="109">
        <v>0</v>
      </c>
      <c r="AF1841" s="109">
        <v>0</v>
      </c>
      <c r="AG1841" s="109">
        <v>0</v>
      </c>
    </row>
    <row r="1842" spans="2:33" ht="15">
      <c r="B1842" s="109"/>
      <c r="C1842" s="109"/>
      <c r="D1842" s="109">
        <v>2015</v>
      </c>
      <c r="E1842" s="109">
        <v>0</v>
      </c>
      <c r="F1842" s="109">
        <v>0</v>
      </c>
      <c r="G1842" s="109">
        <v>0</v>
      </c>
      <c r="H1842" s="109">
        <v>0</v>
      </c>
      <c r="I1842" s="109">
        <v>0</v>
      </c>
      <c r="J1842" s="109">
        <v>0</v>
      </c>
      <c r="K1842" s="109">
        <v>0</v>
      </c>
      <c r="L1842" s="109">
        <v>0</v>
      </c>
      <c r="M1842" s="109">
        <v>0</v>
      </c>
      <c r="N1842" s="109">
        <v>0</v>
      </c>
      <c r="O1842" s="109">
        <v>0</v>
      </c>
      <c r="P1842" s="109">
        <v>0</v>
      </c>
      <c r="Q1842" s="109">
        <v>0</v>
      </c>
      <c r="R1842" s="109">
        <v>0</v>
      </c>
      <c r="S1842" s="109">
        <v>0</v>
      </c>
      <c r="T1842" s="109">
        <v>0</v>
      </c>
      <c r="U1842" s="109">
        <v>0</v>
      </c>
      <c r="V1842" s="109">
        <v>0</v>
      </c>
      <c r="W1842" s="109">
        <v>0</v>
      </c>
      <c r="X1842" s="109">
        <v>0</v>
      </c>
      <c r="Y1842" s="109">
        <v>0</v>
      </c>
      <c r="Z1842" s="109">
        <v>0</v>
      </c>
      <c r="AA1842" s="109">
        <v>0</v>
      </c>
      <c r="AB1842" s="109">
        <v>0</v>
      </c>
      <c r="AC1842" s="109">
        <v>0</v>
      </c>
      <c r="AD1842" s="109">
        <v>0</v>
      </c>
      <c r="AE1842" s="109">
        <v>0</v>
      </c>
      <c r="AF1842" s="109">
        <v>0</v>
      </c>
      <c r="AG1842" s="109">
        <v>0</v>
      </c>
    </row>
    <row r="1843" spans="2:33" ht="15">
      <c r="B1843" s="109"/>
      <c r="C1843" s="109"/>
      <c r="D1843" s="109">
        <v>2016</v>
      </c>
      <c r="E1843" s="109">
        <v>0</v>
      </c>
      <c r="F1843" s="109">
        <v>0</v>
      </c>
      <c r="G1843" s="109">
        <v>0</v>
      </c>
      <c r="H1843" s="109">
        <v>0</v>
      </c>
      <c r="I1843" s="109">
        <v>0</v>
      </c>
      <c r="J1843" s="109"/>
      <c r="K1843" s="109">
        <v>0</v>
      </c>
      <c r="L1843" s="109">
        <v>0</v>
      </c>
      <c r="M1843" s="109">
        <v>0</v>
      </c>
      <c r="N1843" s="109">
        <v>0</v>
      </c>
      <c r="O1843" s="109">
        <v>0</v>
      </c>
      <c r="P1843" s="109">
        <v>0</v>
      </c>
      <c r="Q1843" s="109">
        <v>0</v>
      </c>
      <c r="R1843" s="109">
        <v>0</v>
      </c>
      <c r="S1843" s="109">
        <v>0</v>
      </c>
      <c r="T1843" s="109">
        <v>0</v>
      </c>
      <c r="U1843" s="109">
        <v>0</v>
      </c>
      <c r="V1843" s="109">
        <v>0</v>
      </c>
      <c r="W1843" s="109">
        <v>0</v>
      </c>
      <c r="X1843" s="109">
        <v>0</v>
      </c>
      <c r="Y1843" s="109"/>
      <c r="Z1843" s="109">
        <v>0</v>
      </c>
      <c r="AA1843" s="109">
        <v>0</v>
      </c>
      <c r="AB1843" s="109">
        <v>0</v>
      </c>
      <c r="AC1843" s="109">
        <v>0</v>
      </c>
      <c r="AD1843" s="109">
        <v>0</v>
      </c>
      <c r="AE1843" s="109">
        <v>0</v>
      </c>
      <c r="AF1843" s="109">
        <v>0</v>
      </c>
      <c r="AG1843" s="109">
        <v>0</v>
      </c>
    </row>
    <row r="1844" spans="2:33" ht="15">
      <c r="B1844" s="109"/>
      <c r="C1844" s="109"/>
      <c r="D1844" s="109">
        <v>2017</v>
      </c>
      <c r="E1844" s="109">
        <v>0</v>
      </c>
      <c r="F1844" s="109">
        <v>0</v>
      </c>
      <c r="G1844" s="109">
        <v>0</v>
      </c>
      <c r="H1844" s="109"/>
      <c r="I1844" s="109">
        <v>0</v>
      </c>
      <c r="J1844" s="109">
        <v>0</v>
      </c>
      <c r="K1844" s="109">
        <v>0</v>
      </c>
      <c r="L1844" s="109">
        <v>0</v>
      </c>
      <c r="M1844" s="109">
        <v>0</v>
      </c>
      <c r="N1844" s="109"/>
      <c r="O1844" s="109">
        <v>0</v>
      </c>
      <c r="P1844" s="109">
        <v>0</v>
      </c>
      <c r="Q1844" s="109"/>
      <c r="R1844" s="109">
        <v>0</v>
      </c>
      <c r="S1844" s="109">
        <v>0</v>
      </c>
      <c r="T1844" s="109">
        <v>0</v>
      </c>
      <c r="U1844" s="109">
        <v>0</v>
      </c>
      <c r="V1844" s="109">
        <v>0</v>
      </c>
      <c r="W1844" s="109">
        <v>0</v>
      </c>
      <c r="X1844" s="109">
        <v>0</v>
      </c>
      <c r="Y1844" s="109">
        <v>0</v>
      </c>
      <c r="Z1844" s="109">
        <v>0</v>
      </c>
      <c r="AA1844" s="109">
        <v>0</v>
      </c>
      <c r="AB1844" s="109">
        <v>0</v>
      </c>
      <c r="AC1844" s="109">
        <v>0</v>
      </c>
      <c r="AD1844" s="109">
        <v>0</v>
      </c>
      <c r="AE1844" s="109">
        <v>0</v>
      </c>
      <c r="AF1844" s="109">
        <v>0</v>
      </c>
      <c r="AG1844" s="109">
        <v>0</v>
      </c>
    </row>
    <row r="1845" spans="2:33" ht="15">
      <c r="B1845" s="109"/>
      <c r="C1845" s="109"/>
      <c r="D1845" s="109">
        <v>2018</v>
      </c>
      <c r="E1845" s="109">
        <v>0</v>
      </c>
      <c r="F1845" s="109">
        <v>0</v>
      </c>
      <c r="G1845" s="109">
        <v>0</v>
      </c>
      <c r="H1845" s="109">
        <v>0</v>
      </c>
      <c r="I1845" s="109">
        <v>0</v>
      </c>
      <c r="J1845" s="109">
        <v>0</v>
      </c>
      <c r="K1845" s="109">
        <v>0</v>
      </c>
      <c r="L1845" s="109">
        <v>0</v>
      </c>
      <c r="M1845" s="109">
        <v>0</v>
      </c>
      <c r="N1845" s="109">
        <v>0</v>
      </c>
      <c r="O1845" s="109">
        <v>0</v>
      </c>
      <c r="P1845" s="109">
        <v>0</v>
      </c>
      <c r="Q1845" s="109">
        <v>0</v>
      </c>
      <c r="R1845" s="109">
        <v>0</v>
      </c>
      <c r="S1845" s="109">
        <v>0</v>
      </c>
      <c r="T1845" s="109">
        <v>0</v>
      </c>
      <c r="U1845" s="109">
        <v>0</v>
      </c>
      <c r="V1845" s="109">
        <v>0</v>
      </c>
      <c r="W1845" s="109">
        <v>0</v>
      </c>
      <c r="X1845" s="109">
        <v>0</v>
      </c>
      <c r="Y1845" s="109">
        <v>0</v>
      </c>
      <c r="Z1845" s="109">
        <v>0</v>
      </c>
      <c r="AA1845" s="109">
        <v>0</v>
      </c>
      <c r="AB1845" s="109">
        <v>0</v>
      </c>
      <c r="AC1845" s="109">
        <v>0</v>
      </c>
      <c r="AD1845" s="109">
        <v>0</v>
      </c>
      <c r="AE1845" s="109">
        <v>0</v>
      </c>
      <c r="AF1845" s="109">
        <v>0</v>
      </c>
      <c r="AG1845" s="109">
        <v>0</v>
      </c>
    </row>
    <row r="1846" spans="2:33" ht="15">
      <c r="B1846" s="109"/>
      <c r="C1846" s="109"/>
      <c r="D1846" s="109">
        <v>2019</v>
      </c>
      <c r="E1846" s="109">
        <v>0</v>
      </c>
      <c r="F1846" s="109">
        <v>0</v>
      </c>
      <c r="G1846" s="109">
        <v>0</v>
      </c>
      <c r="H1846" s="109">
        <v>0</v>
      </c>
      <c r="I1846" s="109">
        <v>0</v>
      </c>
      <c r="J1846" s="109">
        <v>0</v>
      </c>
      <c r="K1846" s="109">
        <v>0</v>
      </c>
      <c r="L1846" s="109">
        <v>1.6820000000000002E-2</v>
      </c>
      <c r="M1846" s="109">
        <v>0</v>
      </c>
      <c r="N1846" s="109">
        <v>0</v>
      </c>
      <c r="O1846" s="109">
        <v>0</v>
      </c>
      <c r="P1846" s="109">
        <v>0</v>
      </c>
      <c r="Q1846" s="109">
        <v>0</v>
      </c>
      <c r="R1846" s="109">
        <v>0</v>
      </c>
      <c r="S1846" s="109">
        <v>0</v>
      </c>
      <c r="T1846" s="109">
        <v>0</v>
      </c>
      <c r="U1846" s="109">
        <v>0</v>
      </c>
      <c r="V1846" s="109"/>
      <c r="W1846" s="109">
        <v>0</v>
      </c>
      <c r="X1846" s="109">
        <v>0</v>
      </c>
      <c r="Y1846" s="109">
        <v>0</v>
      </c>
      <c r="Z1846" s="109">
        <v>0</v>
      </c>
      <c r="AA1846" s="109">
        <v>0</v>
      </c>
      <c r="AB1846" s="109">
        <v>0</v>
      </c>
      <c r="AC1846" s="109">
        <v>0</v>
      </c>
      <c r="AD1846" s="109">
        <v>0</v>
      </c>
      <c r="AE1846" s="109">
        <v>0</v>
      </c>
      <c r="AF1846" s="109">
        <v>0</v>
      </c>
      <c r="AG1846" s="109">
        <v>0</v>
      </c>
    </row>
    <row r="1847" spans="2:33" ht="15">
      <c r="B1847" s="109"/>
      <c r="C1847" s="109"/>
      <c r="D1847" s="109">
        <v>2020</v>
      </c>
      <c r="E1847" s="109"/>
      <c r="F1847" s="109"/>
      <c r="G1847" s="109"/>
      <c r="H1847" s="109"/>
      <c r="I1847" s="109"/>
      <c r="J1847" s="109"/>
      <c r="K1847" s="109"/>
      <c r="L1847" s="109"/>
      <c r="M1847" s="109"/>
      <c r="N1847" s="109"/>
      <c r="O1847" s="109"/>
      <c r="P1847" s="109"/>
      <c r="Q1847" s="109"/>
      <c r="R1847" s="109"/>
      <c r="S1847" s="109"/>
      <c r="T1847" s="109"/>
      <c r="U1847" s="109"/>
      <c r="V1847" s="109"/>
      <c r="W1847" s="109"/>
      <c r="X1847" s="109"/>
      <c r="Y1847" s="109"/>
      <c r="Z1847" s="109"/>
      <c r="AA1847" s="109"/>
      <c r="AB1847" s="109"/>
      <c r="AC1847" s="109"/>
      <c r="AD1847" s="109"/>
      <c r="AE1847" s="109"/>
      <c r="AF1847" s="109"/>
      <c r="AG1847" s="109"/>
    </row>
    <row r="1848" spans="2:33" ht="15">
      <c r="B1848" s="110" t="s">
        <v>772</v>
      </c>
      <c r="C1848" s="110" t="s">
        <v>773</v>
      </c>
      <c r="D1848" s="110">
        <v>2006</v>
      </c>
      <c r="E1848" s="110"/>
      <c r="F1848" s="110"/>
      <c r="G1848" s="110">
        <v>0.63729000000000002</v>
      </c>
      <c r="H1848" s="110"/>
      <c r="I1848" s="110"/>
      <c r="J1848" s="110">
        <v>0.15723000000000001</v>
      </c>
      <c r="K1848" s="110">
        <v>1.9730000000000001E-2</v>
      </c>
      <c r="L1848" s="110">
        <v>0</v>
      </c>
      <c r="M1848" s="110"/>
      <c r="N1848" s="110">
        <v>0.52434999999999998</v>
      </c>
      <c r="O1848" s="110">
        <v>5.9429999999999997E-2</v>
      </c>
      <c r="P1848" s="110">
        <v>7.8579999999999997E-2</v>
      </c>
      <c r="Q1848" s="110">
        <v>4.3299999999999998E-2</v>
      </c>
      <c r="R1848" s="110"/>
      <c r="S1848" s="110">
        <v>0.18728</v>
      </c>
      <c r="T1848" s="110">
        <v>0</v>
      </c>
      <c r="U1848" s="110">
        <v>4.2439999999999999E-2</v>
      </c>
      <c r="V1848" s="110">
        <v>1.01251</v>
      </c>
      <c r="W1848" s="110"/>
      <c r="X1848" s="110">
        <v>1.46011</v>
      </c>
      <c r="Y1848" s="110">
        <v>1.503E-2</v>
      </c>
      <c r="Z1848" s="110">
        <v>0</v>
      </c>
      <c r="AA1848" s="110">
        <v>0.33822999999999998</v>
      </c>
      <c r="AB1848" s="110">
        <v>0.30562</v>
      </c>
      <c r="AC1848" s="110">
        <v>1.51738</v>
      </c>
      <c r="AD1848" s="110">
        <v>3.023E-2</v>
      </c>
      <c r="AE1848" s="110">
        <v>0.21074000000000001</v>
      </c>
      <c r="AF1848" s="110">
        <v>0.25501000000000001</v>
      </c>
      <c r="AG1848" s="110">
        <v>2.613E-2</v>
      </c>
    </row>
    <row r="1849" spans="2:33" ht="15">
      <c r="B1849" s="110"/>
      <c r="C1849" s="110"/>
      <c r="D1849" s="110">
        <v>2007</v>
      </c>
      <c r="E1849" s="110">
        <v>2.58E-2</v>
      </c>
      <c r="F1849" s="110">
        <v>3.8609999999999998E-2</v>
      </c>
      <c r="G1849" s="110">
        <v>0.41631000000000001</v>
      </c>
      <c r="H1849" s="110"/>
      <c r="I1849" s="110">
        <v>0</v>
      </c>
      <c r="J1849" s="110">
        <v>0.2747</v>
      </c>
      <c r="K1849" s="110">
        <v>3.1460000000000002E-2</v>
      </c>
      <c r="L1849" s="110">
        <v>5.0819999999999997E-2</v>
      </c>
      <c r="M1849" s="110">
        <v>0</v>
      </c>
      <c r="N1849" s="110">
        <v>0.35166999999999998</v>
      </c>
      <c r="O1849" s="110">
        <v>4.8489999999999998E-2</v>
      </c>
      <c r="P1849" s="110">
        <v>1.9009999999999999E-2</v>
      </c>
      <c r="Q1849" s="110">
        <v>1.8880000000000001E-2</v>
      </c>
      <c r="R1849" s="110"/>
      <c r="S1849" s="110">
        <v>0.21929000000000001</v>
      </c>
      <c r="T1849" s="110">
        <v>5.9409999999999998E-2</v>
      </c>
      <c r="U1849" s="110">
        <v>5.6750000000000002E-2</v>
      </c>
      <c r="V1849" s="110">
        <v>0.40021000000000001</v>
      </c>
      <c r="W1849" s="110"/>
      <c r="X1849" s="110">
        <v>0.53827000000000003</v>
      </c>
      <c r="Y1849" s="110">
        <v>0</v>
      </c>
      <c r="Z1849" s="110">
        <v>0</v>
      </c>
      <c r="AA1849" s="110">
        <v>0.40800999999999998</v>
      </c>
      <c r="AB1849" s="110">
        <v>0.43923000000000001</v>
      </c>
      <c r="AC1849" s="110">
        <v>1.1011599999999999</v>
      </c>
      <c r="AD1849" s="110">
        <v>1.4880000000000001E-2</v>
      </c>
      <c r="AE1849" s="110">
        <v>0.41753000000000001</v>
      </c>
      <c r="AF1849" s="110">
        <v>0.33331</v>
      </c>
      <c r="AG1849" s="110">
        <v>1.342E-2</v>
      </c>
    </row>
    <row r="1850" spans="2:33" ht="15">
      <c r="B1850" s="110"/>
      <c r="C1850" s="110"/>
      <c r="D1850" s="110">
        <v>2008</v>
      </c>
      <c r="E1850" s="110">
        <v>5.6809999999999999E-2</v>
      </c>
      <c r="F1850" s="110">
        <v>2.1520000000000001E-2</v>
      </c>
      <c r="G1850" s="110">
        <v>0.48466999999999999</v>
      </c>
      <c r="H1850" s="110"/>
      <c r="I1850" s="110">
        <v>0</v>
      </c>
      <c r="J1850" s="110">
        <v>0.29720000000000002</v>
      </c>
      <c r="K1850" s="110">
        <v>3.5450000000000002E-2</v>
      </c>
      <c r="L1850" s="110">
        <v>2.4389999999999998E-2</v>
      </c>
      <c r="M1850" s="110">
        <v>0.70116000000000001</v>
      </c>
      <c r="N1850" s="110">
        <v>0.28349999999999997</v>
      </c>
      <c r="O1850" s="110">
        <v>6.744E-2</v>
      </c>
      <c r="P1850" s="110">
        <v>3.755E-2</v>
      </c>
      <c r="Q1850" s="110">
        <v>7.3899999999999999E-3</v>
      </c>
      <c r="R1850" s="110"/>
      <c r="S1850" s="110">
        <v>0.13761000000000001</v>
      </c>
      <c r="T1850" s="110">
        <v>0</v>
      </c>
      <c r="U1850" s="110">
        <v>5.7239999999999999E-2</v>
      </c>
      <c r="V1850" s="110">
        <v>0.50578000000000001</v>
      </c>
      <c r="W1850" s="110"/>
      <c r="X1850" s="110">
        <v>0.76824000000000003</v>
      </c>
      <c r="Y1850" s="110">
        <v>0</v>
      </c>
      <c r="Z1850" s="110">
        <v>0</v>
      </c>
      <c r="AA1850" s="110">
        <v>0.46800000000000003</v>
      </c>
      <c r="AB1850" s="110">
        <v>0.47892000000000001</v>
      </c>
      <c r="AC1850" s="110">
        <v>1.3105199999999999</v>
      </c>
      <c r="AD1850" s="110">
        <v>7.2300000000000003E-3</v>
      </c>
      <c r="AE1850" s="110">
        <v>0.29853000000000002</v>
      </c>
      <c r="AF1850" s="110">
        <v>0.28378999999999999</v>
      </c>
      <c r="AG1850" s="110">
        <v>1.0919999999999999E-2</v>
      </c>
    </row>
    <row r="1851" spans="2:33" ht="15">
      <c r="B1851" s="110"/>
      <c r="C1851" s="110"/>
      <c r="D1851" s="110">
        <v>2009</v>
      </c>
      <c r="E1851" s="110">
        <v>3.9390000000000001E-2</v>
      </c>
      <c r="F1851" s="110">
        <v>1.0880000000000001E-2</v>
      </c>
      <c r="G1851" s="110">
        <v>0.25403999999999999</v>
      </c>
      <c r="H1851" s="110">
        <v>0</v>
      </c>
      <c r="I1851" s="110">
        <v>0</v>
      </c>
      <c r="J1851" s="110">
        <v>0.29414000000000001</v>
      </c>
      <c r="K1851" s="110">
        <v>3.8879999999999998E-2</v>
      </c>
      <c r="L1851" s="110">
        <v>3.6510000000000001E-2</v>
      </c>
      <c r="M1851" s="110">
        <v>0.87975999999999999</v>
      </c>
      <c r="N1851" s="110">
        <v>0.15295</v>
      </c>
      <c r="O1851" s="110">
        <v>2.6579999999999999E-2</v>
      </c>
      <c r="P1851" s="110">
        <v>0.13994000000000001</v>
      </c>
      <c r="Q1851" s="110">
        <v>3.1739999999999997E-2</v>
      </c>
      <c r="R1851" s="110"/>
      <c r="S1851" s="110">
        <v>0.28225</v>
      </c>
      <c r="T1851" s="110">
        <v>0</v>
      </c>
      <c r="U1851" s="110">
        <v>4.564E-2</v>
      </c>
      <c r="V1851" s="110">
        <v>0.64043000000000005</v>
      </c>
      <c r="W1851" s="110">
        <v>0</v>
      </c>
      <c r="X1851" s="110">
        <v>5.3400000000000003E-2</v>
      </c>
      <c r="Y1851" s="110">
        <v>0</v>
      </c>
      <c r="Z1851" s="110">
        <v>2.3099999999999999E-2</v>
      </c>
      <c r="AA1851" s="110">
        <v>0.41219</v>
      </c>
      <c r="AB1851" s="110">
        <v>0.17249</v>
      </c>
      <c r="AC1851" s="110">
        <v>1.23163</v>
      </c>
      <c r="AD1851" s="110">
        <v>1.397E-2</v>
      </c>
      <c r="AE1851" s="110">
        <v>5.4919999999999997E-2</v>
      </c>
      <c r="AF1851" s="110">
        <v>0.44485999999999998</v>
      </c>
      <c r="AG1851" s="110">
        <v>1.231E-2</v>
      </c>
    </row>
    <row r="1852" spans="2:33" ht="15">
      <c r="B1852" s="110"/>
      <c r="C1852" s="110"/>
      <c r="D1852" s="110">
        <v>2010</v>
      </c>
      <c r="E1852" s="110">
        <v>4.4839999999999998E-2</v>
      </c>
      <c r="F1852" s="110">
        <v>1.0200000000000001E-2</v>
      </c>
      <c r="G1852" s="110">
        <v>0.39167999999999997</v>
      </c>
      <c r="H1852" s="110">
        <v>3.3640000000000003E-2</v>
      </c>
      <c r="I1852" s="110"/>
      <c r="J1852" s="110">
        <v>0.28089999999999998</v>
      </c>
      <c r="K1852" s="110">
        <v>2.81E-2</v>
      </c>
      <c r="L1852" s="110"/>
      <c r="M1852" s="110">
        <v>0</v>
      </c>
      <c r="N1852" s="110">
        <v>0.23580000000000001</v>
      </c>
      <c r="O1852" s="110">
        <v>4.2849999999999999E-2</v>
      </c>
      <c r="P1852" s="110">
        <v>9.8030000000000006E-2</v>
      </c>
      <c r="Q1852" s="110">
        <v>2.2689999999999998E-2</v>
      </c>
      <c r="R1852" s="110">
        <v>0.20746000000000001</v>
      </c>
      <c r="S1852" s="110">
        <v>0.17560000000000001</v>
      </c>
      <c r="T1852" s="110">
        <v>0</v>
      </c>
      <c r="U1852" s="110">
        <v>5.2470000000000003E-2</v>
      </c>
      <c r="V1852" s="110">
        <v>0.91976000000000002</v>
      </c>
      <c r="W1852" s="110">
        <v>0</v>
      </c>
      <c r="X1852" s="110">
        <v>0.42102000000000001</v>
      </c>
      <c r="Y1852" s="110">
        <v>2.052E-2</v>
      </c>
      <c r="Z1852" s="110">
        <v>0</v>
      </c>
      <c r="AA1852" s="110">
        <v>0.40171000000000001</v>
      </c>
      <c r="AB1852" s="110">
        <v>0.2</v>
      </c>
      <c r="AC1852" s="110">
        <v>0.84472999999999998</v>
      </c>
      <c r="AD1852" s="110">
        <v>3.5369999999999999E-2</v>
      </c>
      <c r="AE1852" s="110">
        <v>0</v>
      </c>
      <c r="AF1852" s="110">
        <v>0.35759999999999997</v>
      </c>
      <c r="AG1852" s="110">
        <v>1.153E-2</v>
      </c>
    </row>
    <row r="1853" spans="2:33" ht="15">
      <c r="B1853" s="110"/>
      <c r="C1853" s="110"/>
      <c r="D1853" s="110">
        <v>2011</v>
      </c>
      <c r="E1853" s="110">
        <v>3.9419999999999997E-2</v>
      </c>
      <c r="F1853" s="110">
        <v>3.977E-2</v>
      </c>
      <c r="G1853" s="110">
        <v>0.57616000000000001</v>
      </c>
      <c r="H1853" s="110">
        <v>2.2179999999999998E-2</v>
      </c>
      <c r="I1853" s="110">
        <v>0</v>
      </c>
      <c r="J1853" s="110">
        <v>0.22414999999999999</v>
      </c>
      <c r="K1853" s="110">
        <v>3.8920000000000003E-2</v>
      </c>
      <c r="L1853" s="110">
        <v>3.0790000000000001E-2</v>
      </c>
      <c r="M1853" s="110">
        <v>0</v>
      </c>
      <c r="N1853" s="110">
        <v>0.63826000000000005</v>
      </c>
      <c r="O1853" s="110">
        <v>1.0449999999999999E-2</v>
      </c>
      <c r="P1853" s="110">
        <v>3.916E-2</v>
      </c>
      <c r="Q1853" s="110">
        <v>2.5919999999999999E-2</v>
      </c>
      <c r="R1853" s="110">
        <v>0.23436999999999999</v>
      </c>
      <c r="S1853" s="110">
        <v>0.17238999999999999</v>
      </c>
      <c r="T1853" s="110">
        <v>0</v>
      </c>
      <c r="U1853" s="110">
        <v>9.1370000000000007E-2</v>
      </c>
      <c r="V1853" s="110">
        <v>0.58740999999999999</v>
      </c>
      <c r="W1853" s="110">
        <v>0.11285000000000001</v>
      </c>
      <c r="X1853" s="110">
        <v>0.70379999999999998</v>
      </c>
      <c r="Y1853" s="110">
        <v>2.0119999999999999E-2</v>
      </c>
      <c r="Z1853" s="110">
        <v>0</v>
      </c>
      <c r="AA1853" s="110">
        <v>0.40908</v>
      </c>
      <c r="AB1853" s="110">
        <v>0.13436999999999999</v>
      </c>
      <c r="AC1853" s="110">
        <v>0.71975999999999996</v>
      </c>
      <c r="AD1853" s="110">
        <v>5.7000000000000002E-2</v>
      </c>
      <c r="AE1853" s="110">
        <v>4.9180000000000001E-2</v>
      </c>
      <c r="AF1853" s="110">
        <v>0.44063999999999998</v>
      </c>
      <c r="AG1853" s="110">
        <v>7.5599999999999999E-3</v>
      </c>
    </row>
    <row r="1854" spans="2:33" ht="15">
      <c r="B1854" s="110"/>
      <c r="C1854" s="110"/>
      <c r="D1854" s="110">
        <v>2012</v>
      </c>
      <c r="E1854" s="110">
        <v>7.3429999999999995E-2</v>
      </c>
      <c r="F1854" s="110">
        <v>5.0369999999999998E-2</v>
      </c>
      <c r="G1854" s="110">
        <v>0.21582999999999999</v>
      </c>
      <c r="H1854" s="110">
        <v>2.2030000000000001E-2</v>
      </c>
      <c r="I1854" s="110">
        <v>0</v>
      </c>
      <c r="J1854" s="110">
        <v>0.14249999999999999</v>
      </c>
      <c r="K1854" s="110">
        <v>3.2750000000000001E-2</v>
      </c>
      <c r="L1854" s="110">
        <v>1.5810000000000001E-2</v>
      </c>
      <c r="M1854" s="110">
        <v>0</v>
      </c>
      <c r="N1854" s="110">
        <v>8.5500000000000007E-2</v>
      </c>
      <c r="O1854" s="110">
        <v>3.7089999999999998E-2</v>
      </c>
      <c r="P1854" s="110">
        <v>3.9300000000000002E-2</v>
      </c>
      <c r="Q1854" s="110">
        <v>1.562E-2</v>
      </c>
      <c r="R1854" s="110">
        <v>0</v>
      </c>
      <c r="S1854" s="110">
        <v>0.19878000000000001</v>
      </c>
      <c r="T1854" s="110">
        <v>0</v>
      </c>
      <c r="U1854" s="110">
        <v>6.6339999999999996E-2</v>
      </c>
      <c r="V1854" s="110">
        <v>0.34094000000000002</v>
      </c>
      <c r="W1854" s="110">
        <v>0</v>
      </c>
      <c r="X1854" s="110">
        <v>0.15914</v>
      </c>
      <c r="Y1854" s="110">
        <v>0</v>
      </c>
      <c r="Z1854" s="110">
        <v>0</v>
      </c>
      <c r="AA1854" s="110">
        <v>0.28126000000000001</v>
      </c>
      <c r="AB1854" s="110">
        <v>0.18668999999999999</v>
      </c>
      <c r="AC1854" s="110">
        <v>0.51636000000000004</v>
      </c>
      <c r="AD1854" s="110">
        <v>4.2720000000000001E-2</v>
      </c>
      <c r="AE1854" s="110">
        <v>0</v>
      </c>
      <c r="AF1854" s="110">
        <v>0.25944</v>
      </c>
      <c r="AG1854" s="110">
        <v>1.6799999999999999E-2</v>
      </c>
    </row>
    <row r="1855" spans="2:33" ht="15">
      <c r="B1855" s="110"/>
      <c r="C1855" s="110"/>
      <c r="D1855" s="110">
        <v>2013</v>
      </c>
      <c r="E1855" s="110">
        <v>5.9720000000000002E-2</v>
      </c>
      <c r="F1855" s="110">
        <v>4.1239999999999999E-2</v>
      </c>
      <c r="G1855" s="110">
        <v>0.1774</v>
      </c>
      <c r="H1855" s="110">
        <v>2.1579999999999998E-2</v>
      </c>
      <c r="I1855" s="110">
        <v>0</v>
      </c>
      <c r="J1855" s="110">
        <v>0.11808</v>
      </c>
      <c r="K1855" s="110">
        <v>2.5190000000000001E-2</v>
      </c>
      <c r="L1855" s="110">
        <v>1.5599999999999999E-2</v>
      </c>
      <c r="M1855" s="110">
        <v>0</v>
      </c>
      <c r="N1855" s="110">
        <v>0.17873</v>
      </c>
      <c r="O1855" s="110">
        <v>2.5170000000000001E-2</v>
      </c>
      <c r="P1855" s="110">
        <v>3.9629999999999999E-2</v>
      </c>
      <c r="Q1855" s="110">
        <v>2.2079999999999999E-2</v>
      </c>
      <c r="R1855" s="110">
        <v>0.26662999999999998</v>
      </c>
      <c r="S1855" s="110">
        <v>0.31328</v>
      </c>
      <c r="T1855" s="110">
        <v>0</v>
      </c>
      <c r="U1855" s="110">
        <v>6.3320000000000001E-2</v>
      </c>
      <c r="V1855" s="110">
        <v>0.42416999999999999</v>
      </c>
      <c r="W1855" s="110">
        <v>0</v>
      </c>
      <c r="X1855" s="110">
        <v>0.39827000000000001</v>
      </c>
      <c r="Y1855" s="110">
        <v>0</v>
      </c>
      <c r="Z1855" s="110">
        <v>2.061E-2</v>
      </c>
      <c r="AA1855" s="110">
        <v>0.25344</v>
      </c>
      <c r="AB1855" s="110">
        <v>0.13782</v>
      </c>
      <c r="AC1855" s="110">
        <v>0.59997</v>
      </c>
      <c r="AD1855" s="110">
        <v>4.8070000000000002E-2</v>
      </c>
      <c r="AE1855" s="110">
        <v>0</v>
      </c>
      <c r="AF1855" s="110">
        <v>0.25658999999999998</v>
      </c>
      <c r="AG1855" s="110">
        <v>7.45E-3</v>
      </c>
    </row>
    <row r="1856" spans="2:33" ht="15">
      <c r="B1856" s="110"/>
      <c r="C1856" s="110"/>
      <c r="D1856" s="110">
        <v>2014</v>
      </c>
      <c r="E1856" s="110">
        <v>4.5929999999999999E-2</v>
      </c>
      <c r="F1856" s="110">
        <v>7.2429999999999994E-2</v>
      </c>
      <c r="G1856" s="110">
        <v>0.48610999999999999</v>
      </c>
      <c r="H1856" s="110">
        <v>4.7539999999999999E-2</v>
      </c>
      <c r="I1856" s="110">
        <v>0</v>
      </c>
      <c r="J1856" s="110">
        <v>0.11241</v>
      </c>
      <c r="K1856" s="110">
        <v>3.4500000000000003E-2</v>
      </c>
      <c r="L1856" s="110">
        <v>1.5800000000000002E-2</v>
      </c>
      <c r="M1856" s="110">
        <v>0.93457000000000001</v>
      </c>
      <c r="N1856" s="110">
        <v>0.43497000000000002</v>
      </c>
      <c r="O1856" s="110">
        <v>2.4469999999999999E-2</v>
      </c>
      <c r="P1856" s="110">
        <v>0</v>
      </c>
      <c r="Q1856" s="110">
        <v>3.2649999999999998E-2</v>
      </c>
      <c r="R1856" s="110">
        <v>0.28660000000000002</v>
      </c>
      <c r="S1856" s="110">
        <v>0.15826000000000001</v>
      </c>
      <c r="T1856" s="110">
        <v>0</v>
      </c>
      <c r="U1856" s="110">
        <v>8.4690000000000001E-2</v>
      </c>
      <c r="V1856" s="110">
        <v>0.20984</v>
      </c>
      <c r="W1856" s="110">
        <v>0</v>
      </c>
      <c r="X1856" s="110">
        <v>0.36784</v>
      </c>
      <c r="Y1856" s="110">
        <v>0</v>
      </c>
      <c r="Z1856" s="110">
        <v>4.0509999999999997E-2</v>
      </c>
      <c r="AA1856" s="110">
        <v>0.25769999999999998</v>
      </c>
      <c r="AB1856" s="110">
        <v>0.19152</v>
      </c>
      <c r="AC1856" s="110">
        <v>0.58575999999999995</v>
      </c>
      <c r="AD1856" s="110">
        <v>2.0209999999999999E-2</v>
      </c>
      <c r="AE1856" s="110">
        <v>0</v>
      </c>
      <c r="AF1856" s="110">
        <v>0.40425</v>
      </c>
      <c r="AG1856" s="110">
        <v>5.4900000000000001E-3</v>
      </c>
    </row>
    <row r="1857" spans="2:33" ht="15">
      <c r="B1857" s="110"/>
      <c r="C1857" s="110"/>
      <c r="D1857" s="110">
        <v>2015</v>
      </c>
      <c r="E1857" s="110">
        <v>3.2739999999999998E-2</v>
      </c>
      <c r="F1857" s="110">
        <v>2.069E-2</v>
      </c>
      <c r="G1857" s="110">
        <v>0.33167999999999997</v>
      </c>
      <c r="H1857" s="110">
        <v>2.6169999999999999E-2</v>
      </c>
      <c r="I1857" s="110">
        <v>0</v>
      </c>
      <c r="J1857" s="110">
        <v>0.10743</v>
      </c>
      <c r="K1857" s="110">
        <v>3.3599999999999998E-2</v>
      </c>
      <c r="L1857" s="110">
        <v>0</v>
      </c>
      <c r="M1857" s="110">
        <v>0</v>
      </c>
      <c r="N1857" s="110">
        <v>0.27684999999999998</v>
      </c>
      <c r="O1857" s="110">
        <v>2.4889999999999999E-2</v>
      </c>
      <c r="P1857" s="110">
        <v>2.0590000000000001E-2</v>
      </c>
      <c r="Q1857" s="110">
        <v>3.4410000000000003E-2</v>
      </c>
      <c r="R1857" s="110">
        <v>0.23882</v>
      </c>
      <c r="S1857" s="110">
        <v>0.13888</v>
      </c>
      <c r="T1857" s="110">
        <v>0</v>
      </c>
      <c r="U1857" s="110">
        <v>6.166E-2</v>
      </c>
      <c r="V1857" s="110">
        <v>0.28292</v>
      </c>
      <c r="W1857" s="110">
        <v>0</v>
      </c>
      <c r="X1857" s="110">
        <v>0.37680999999999998</v>
      </c>
      <c r="Y1857" s="110">
        <v>6.4099999999999999E-3</v>
      </c>
      <c r="Z1857" s="110">
        <v>1.933E-2</v>
      </c>
      <c r="AA1857" s="110">
        <v>0.19114</v>
      </c>
      <c r="AB1857" s="110">
        <v>5.2290000000000003E-2</v>
      </c>
      <c r="AC1857" s="110">
        <v>0.51751000000000003</v>
      </c>
      <c r="AD1857" s="110">
        <v>3.3669999999999999E-2</v>
      </c>
      <c r="AE1857" s="110">
        <v>0</v>
      </c>
      <c r="AF1857" s="110">
        <v>0.33761999999999998</v>
      </c>
      <c r="AG1857" s="110">
        <v>5.2700000000000004E-3</v>
      </c>
    </row>
    <row r="1858" spans="2:33" ht="15">
      <c r="B1858" s="110"/>
      <c r="C1858" s="110"/>
      <c r="D1858" s="110">
        <v>2016</v>
      </c>
      <c r="E1858" s="110">
        <v>5.2179999999999997E-2</v>
      </c>
      <c r="F1858" s="110">
        <v>1.0290000000000001E-2</v>
      </c>
      <c r="G1858" s="110">
        <v>0.30607000000000001</v>
      </c>
      <c r="H1858" s="110">
        <v>3.0800000000000001E-2</v>
      </c>
      <c r="I1858" s="110">
        <v>0</v>
      </c>
      <c r="J1858" s="110">
        <v>0.11111</v>
      </c>
      <c r="K1858" s="110">
        <v>3.9379999999999998E-2</v>
      </c>
      <c r="L1858" s="110">
        <v>0</v>
      </c>
      <c r="M1858" s="110">
        <v>0.14932000000000001</v>
      </c>
      <c r="N1858" s="110">
        <v>0.19192000000000001</v>
      </c>
      <c r="O1858" s="110">
        <v>2.5170000000000001E-2</v>
      </c>
      <c r="P1858" s="110">
        <v>0</v>
      </c>
      <c r="Q1858" s="110">
        <v>4.4679999999999997E-2</v>
      </c>
      <c r="R1858" s="110">
        <v>0.19227</v>
      </c>
      <c r="S1858" s="110">
        <v>0.16025</v>
      </c>
      <c r="T1858" s="110">
        <v>0</v>
      </c>
      <c r="U1858" s="110">
        <v>4.8189999999999997E-2</v>
      </c>
      <c r="V1858" s="110">
        <v>6.9139999999999993E-2</v>
      </c>
      <c r="W1858" s="110">
        <v>0</v>
      </c>
      <c r="X1858" s="110">
        <v>0.12109</v>
      </c>
      <c r="Y1858" s="110">
        <v>1.269E-2</v>
      </c>
      <c r="Z1858" s="110">
        <v>0</v>
      </c>
      <c r="AA1858" s="110">
        <v>0.19633</v>
      </c>
      <c r="AB1858" s="110">
        <v>8.0839999999999995E-2</v>
      </c>
      <c r="AC1858" s="110">
        <v>0.91285000000000005</v>
      </c>
      <c r="AD1858" s="110">
        <v>3.2750000000000001E-2</v>
      </c>
      <c r="AE1858" s="110">
        <v>0</v>
      </c>
      <c r="AF1858" s="110">
        <v>0.31498999999999999</v>
      </c>
      <c r="AG1858" s="110">
        <v>1.7600000000000001E-3</v>
      </c>
    </row>
    <row r="1859" spans="2:33" ht="15">
      <c r="B1859" s="110"/>
      <c r="C1859" s="110"/>
      <c r="D1859" s="110">
        <v>2017</v>
      </c>
      <c r="E1859" s="110">
        <v>4.4949999999999997E-2</v>
      </c>
      <c r="F1859" s="110">
        <v>4.002E-2</v>
      </c>
      <c r="G1859" s="110">
        <v>0.19621</v>
      </c>
      <c r="H1859" s="110">
        <v>6.787E-2</v>
      </c>
      <c r="I1859" s="110">
        <v>0</v>
      </c>
      <c r="J1859" s="110">
        <v>8.8719999999999993E-2</v>
      </c>
      <c r="K1859" s="110">
        <v>5.5890000000000002E-2</v>
      </c>
      <c r="L1859" s="110">
        <v>4.8419999999999998E-2</v>
      </c>
      <c r="M1859" s="110">
        <v>0</v>
      </c>
      <c r="N1859" s="110">
        <v>0.18345</v>
      </c>
      <c r="O1859" s="110">
        <v>2.5069999999999999E-2</v>
      </c>
      <c r="P1859" s="110">
        <v>6.2370000000000002E-2</v>
      </c>
      <c r="Q1859" s="110">
        <v>5.144E-2</v>
      </c>
      <c r="R1859" s="110">
        <v>0.13888</v>
      </c>
      <c r="S1859" s="110">
        <v>0.14621000000000001</v>
      </c>
      <c r="T1859" s="110">
        <v>5.2990000000000002E-2</v>
      </c>
      <c r="U1859" s="110">
        <v>7.2069999999999995E-2</v>
      </c>
      <c r="V1859" s="110">
        <v>0.58647000000000005</v>
      </c>
      <c r="W1859" s="110">
        <v>0</v>
      </c>
      <c r="X1859" s="110">
        <v>0.38301000000000002</v>
      </c>
      <c r="Y1859" s="110">
        <v>0</v>
      </c>
      <c r="Z1859" s="110">
        <v>0</v>
      </c>
      <c r="AA1859" s="110">
        <v>0.14776</v>
      </c>
      <c r="AB1859" s="110">
        <v>0.10464</v>
      </c>
      <c r="AC1859" s="110">
        <v>0.54925999999999997</v>
      </c>
      <c r="AD1859" s="110">
        <v>1.247E-2</v>
      </c>
      <c r="AE1859" s="110">
        <v>0</v>
      </c>
      <c r="AF1859" s="110">
        <v>0.36797000000000002</v>
      </c>
      <c r="AG1859" s="110">
        <v>3.5200000000000001E-3</v>
      </c>
    </row>
    <row r="1860" spans="2:33" ht="15">
      <c r="B1860" s="110"/>
      <c r="C1860" s="110"/>
      <c r="D1860" s="110">
        <v>2018</v>
      </c>
      <c r="E1860" s="110">
        <v>3.6420000000000001E-2</v>
      </c>
      <c r="F1860" s="110">
        <v>2.954E-2</v>
      </c>
      <c r="G1860" s="110">
        <v>0.30248000000000003</v>
      </c>
      <c r="H1860" s="110">
        <v>4.2729999999999997E-2</v>
      </c>
      <c r="I1860" s="110">
        <v>0.12112000000000001</v>
      </c>
      <c r="J1860" s="110">
        <v>7.4639999999999998E-2</v>
      </c>
      <c r="K1860" s="110">
        <v>4.0559999999999999E-2</v>
      </c>
      <c r="L1860" s="110">
        <v>3.3689999999999998E-2</v>
      </c>
      <c r="M1860" s="110">
        <v>0</v>
      </c>
      <c r="N1860" s="110">
        <v>0.45417000000000002</v>
      </c>
      <c r="O1860" s="110">
        <v>0.02</v>
      </c>
      <c r="P1860" s="110">
        <v>3.968E-2</v>
      </c>
      <c r="Q1860" s="110">
        <v>4.514E-2</v>
      </c>
      <c r="R1860" s="110">
        <v>4.0980000000000003E-2</v>
      </c>
      <c r="S1860" s="110">
        <v>0.22431000000000001</v>
      </c>
      <c r="T1860" s="110">
        <v>0</v>
      </c>
      <c r="U1860" s="110">
        <v>4.1360000000000001E-2</v>
      </c>
      <c r="V1860" s="110">
        <v>0.12992000000000001</v>
      </c>
      <c r="W1860" s="110">
        <v>0</v>
      </c>
      <c r="X1860" s="110">
        <v>0.17768999999999999</v>
      </c>
      <c r="Y1860" s="110">
        <v>6.1399999999999996E-3</v>
      </c>
      <c r="Z1860" s="110">
        <v>0</v>
      </c>
      <c r="AA1860" s="110">
        <v>0.16295000000000001</v>
      </c>
      <c r="AB1860" s="110">
        <v>0.10996</v>
      </c>
      <c r="AC1860" s="110">
        <v>0.60411000000000004</v>
      </c>
      <c r="AD1860" s="110">
        <v>0</v>
      </c>
      <c r="AE1860" s="110">
        <v>5.0029999999999998E-2</v>
      </c>
      <c r="AF1860" s="110">
        <v>0.32194</v>
      </c>
      <c r="AG1860" s="110">
        <v>1.75E-3</v>
      </c>
    </row>
    <row r="1861" spans="2:33" ht="15">
      <c r="B1861" s="110"/>
      <c r="C1861" s="110"/>
      <c r="D1861" s="110">
        <v>2019</v>
      </c>
      <c r="E1861" s="110">
        <v>2.496E-2</v>
      </c>
      <c r="F1861" s="110">
        <v>2.9760000000000002E-2</v>
      </c>
      <c r="G1861" s="110">
        <v>0.29721999999999998</v>
      </c>
      <c r="H1861" s="110">
        <v>4.7390000000000002E-2</v>
      </c>
      <c r="I1861" s="110">
        <v>0</v>
      </c>
      <c r="J1861" s="110">
        <v>9.1429999999999997E-2</v>
      </c>
      <c r="K1861" s="110">
        <v>4.1360000000000001E-2</v>
      </c>
      <c r="L1861" s="110">
        <v>1.6820000000000002E-2</v>
      </c>
      <c r="M1861" s="110">
        <v>0</v>
      </c>
      <c r="N1861" s="110">
        <v>0.36136000000000001</v>
      </c>
      <c r="O1861" s="110">
        <v>1.9949999999999999E-2</v>
      </c>
      <c r="P1861" s="110">
        <v>0</v>
      </c>
      <c r="Q1861" s="110">
        <v>2.6720000000000001E-2</v>
      </c>
      <c r="R1861" s="110">
        <v>0.2747</v>
      </c>
      <c r="S1861" s="110">
        <v>0.12766</v>
      </c>
      <c r="T1861" s="110">
        <v>0</v>
      </c>
      <c r="U1861" s="110">
        <v>3.6130000000000002E-2</v>
      </c>
      <c r="V1861" s="110">
        <v>0.29575000000000001</v>
      </c>
      <c r="W1861" s="110">
        <v>0</v>
      </c>
      <c r="X1861" s="110">
        <v>0.26088</v>
      </c>
      <c r="Y1861" s="110">
        <v>1.2160000000000001E-2</v>
      </c>
      <c r="Z1861" s="309">
        <v>1.9693955924926641E-2</v>
      </c>
      <c r="AA1861" s="110">
        <v>9.0569999999999998E-2</v>
      </c>
      <c r="AB1861" s="110">
        <v>0.21872</v>
      </c>
      <c r="AC1861" s="110">
        <v>0.16395000000000001</v>
      </c>
      <c r="AD1861" s="110">
        <v>2.4580000000000001E-2</v>
      </c>
      <c r="AE1861" s="110">
        <v>0</v>
      </c>
      <c r="AF1861" s="110">
        <v>0.33746999999999999</v>
      </c>
      <c r="AG1861" s="110">
        <v>3.3800000000000002E-3</v>
      </c>
    </row>
    <row r="1862" spans="2:33" ht="15">
      <c r="B1862" s="110"/>
      <c r="C1862" s="110"/>
      <c r="D1862" s="110">
        <v>2020</v>
      </c>
      <c r="E1862" s="110"/>
      <c r="F1862" s="110"/>
      <c r="G1862" s="110"/>
      <c r="H1862" s="110"/>
      <c r="I1862" s="110"/>
      <c r="J1862" s="110"/>
      <c r="K1862" s="110"/>
      <c r="L1862" s="110"/>
      <c r="M1862" s="110"/>
      <c r="N1862" s="110"/>
      <c r="O1862" s="110"/>
      <c r="P1862" s="110"/>
      <c r="Q1862" s="110"/>
      <c r="R1862" s="110"/>
      <c r="S1862" s="110"/>
      <c r="T1862" s="110"/>
      <c r="U1862" s="110"/>
      <c r="V1862" s="110"/>
      <c r="W1862" s="110"/>
      <c r="X1862" s="110"/>
      <c r="Y1862" s="110"/>
      <c r="Z1862" s="110"/>
      <c r="AA1862" s="110"/>
      <c r="AB1862" s="110"/>
      <c r="AC1862" s="110"/>
      <c r="AD1862" s="110"/>
      <c r="AE1862" s="110"/>
      <c r="AF1862" s="110"/>
      <c r="AG1862" s="110"/>
    </row>
    <row r="1863" spans="2:33" ht="15">
      <c r="B1863" s="109" t="s">
        <v>774</v>
      </c>
      <c r="C1863" s="109" t="s">
        <v>775</v>
      </c>
      <c r="D1863" s="109">
        <v>2006</v>
      </c>
      <c r="E1863" s="109"/>
      <c r="F1863" s="109"/>
      <c r="G1863" s="109">
        <v>0</v>
      </c>
      <c r="H1863" s="109"/>
      <c r="I1863" s="109"/>
      <c r="J1863" s="109">
        <v>0</v>
      </c>
      <c r="K1863" s="109">
        <v>0</v>
      </c>
      <c r="L1863" s="109">
        <v>0</v>
      </c>
      <c r="M1863" s="109"/>
      <c r="N1863" s="109">
        <v>0</v>
      </c>
      <c r="O1863" s="109">
        <v>0</v>
      </c>
      <c r="P1863" s="109">
        <v>0</v>
      </c>
      <c r="Q1863" s="109"/>
      <c r="R1863" s="109"/>
      <c r="S1863" s="109"/>
      <c r="T1863" s="109">
        <v>0</v>
      </c>
      <c r="U1863" s="109">
        <v>0</v>
      </c>
      <c r="V1863" s="109">
        <v>0</v>
      </c>
      <c r="W1863" s="109"/>
      <c r="X1863" s="109">
        <v>0</v>
      </c>
      <c r="Y1863" s="109">
        <v>0</v>
      </c>
      <c r="Z1863" s="109">
        <v>0</v>
      </c>
      <c r="AA1863" s="109">
        <v>0</v>
      </c>
      <c r="AB1863" s="109"/>
      <c r="AC1863" s="109">
        <v>0</v>
      </c>
      <c r="AD1863" s="109"/>
      <c r="AE1863" s="109"/>
      <c r="AF1863" s="109"/>
      <c r="AG1863" s="109">
        <v>0</v>
      </c>
    </row>
    <row r="1864" spans="2:33" ht="15">
      <c r="B1864" s="109"/>
      <c r="C1864" s="109"/>
      <c r="D1864" s="109">
        <v>2007</v>
      </c>
      <c r="E1864" s="109">
        <v>0</v>
      </c>
      <c r="F1864" s="109">
        <v>0</v>
      </c>
      <c r="G1864" s="109">
        <v>0</v>
      </c>
      <c r="H1864" s="109"/>
      <c r="I1864" s="109">
        <v>0</v>
      </c>
      <c r="J1864" s="109">
        <v>0</v>
      </c>
      <c r="K1864" s="109">
        <v>0</v>
      </c>
      <c r="L1864" s="109">
        <v>0</v>
      </c>
      <c r="M1864" s="109">
        <v>0</v>
      </c>
      <c r="N1864" s="109">
        <v>0</v>
      </c>
      <c r="O1864" s="109">
        <v>0</v>
      </c>
      <c r="P1864" s="109">
        <v>0</v>
      </c>
      <c r="Q1864" s="109">
        <v>0</v>
      </c>
      <c r="R1864" s="109"/>
      <c r="S1864" s="109">
        <v>0</v>
      </c>
      <c r="T1864" s="109">
        <v>0</v>
      </c>
      <c r="U1864" s="109">
        <v>0</v>
      </c>
      <c r="V1864" s="109">
        <v>0</v>
      </c>
      <c r="W1864" s="109"/>
      <c r="X1864" s="109">
        <v>0</v>
      </c>
      <c r="Y1864" s="109">
        <v>0</v>
      </c>
      <c r="Z1864" s="109">
        <v>0</v>
      </c>
      <c r="AA1864" s="109">
        <v>0</v>
      </c>
      <c r="AB1864" s="109">
        <v>0</v>
      </c>
      <c r="AC1864" s="109">
        <v>0</v>
      </c>
      <c r="AD1864" s="109">
        <v>0</v>
      </c>
      <c r="AE1864" s="109">
        <v>0</v>
      </c>
      <c r="AF1864" s="109">
        <v>0</v>
      </c>
      <c r="AG1864" s="109">
        <v>0</v>
      </c>
    </row>
    <row r="1865" spans="2:33" ht="15">
      <c r="B1865" s="109"/>
      <c r="C1865" s="109"/>
      <c r="D1865" s="109">
        <v>2008</v>
      </c>
      <c r="E1865" s="109">
        <v>0</v>
      </c>
      <c r="F1865" s="109">
        <v>0</v>
      </c>
      <c r="G1865" s="109">
        <v>0</v>
      </c>
      <c r="H1865" s="109"/>
      <c r="I1865" s="109">
        <v>0</v>
      </c>
      <c r="J1865" s="109">
        <v>0</v>
      </c>
      <c r="K1865" s="109">
        <v>0</v>
      </c>
      <c r="L1865" s="109">
        <v>0</v>
      </c>
      <c r="M1865" s="109">
        <v>0</v>
      </c>
      <c r="N1865" s="109">
        <v>0</v>
      </c>
      <c r="O1865" s="109">
        <v>0</v>
      </c>
      <c r="P1865" s="109">
        <v>0</v>
      </c>
      <c r="Q1865" s="109">
        <v>0</v>
      </c>
      <c r="R1865" s="109"/>
      <c r="S1865" s="109">
        <v>0</v>
      </c>
      <c r="T1865" s="109">
        <v>0</v>
      </c>
      <c r="U1865" s="109">
        <v>0</v>
      </c>
      <c r="V1865" s="109">
        <v>0</v>
      </c>
      <c r="W1865" s="109"/>
      <c r="X1865" s="109">
        <v>0</v>
      </c>
      <c r="Y1865" s="109">
        <v>0</v>
      </c>
      <c r="Z1865" s="109">
        <v>0</v>
      </c>
      <c r="AA1865" s="109">
        <v>0</v>
      </c>
      <c r="AB1865" s="109">
        <v>0</v>
      </c>
      <c r="AC1865" s="109">
        <v>0</v>
      </c>
      <c r="AD1865" s="109">
        <v>0</v>
      </c>
      <c r="AE1865" s="109">
        <v>0</v>
      </c>
      <c r="AF1865" s="109">
        <v>0</v>
      </c>
      <c r="AG1865" s="109">
        <v>0</v>
      </c>
    </row>
    <row r="1866" spans="2:33" ht="15">
      <c r="B1866" s="109"/>
      <c r="C1866" s="109"/>
      <c r="D1866" s="109">
        <v>2009</v>
      </c>
      <c r="E1866" s="109">
        <v>0</v>
      </c>
      <c r="F1866" s="109">
        <v>0</v>
      </c>
      <c r="G1866" s="109">
        <v>0</v>
      </c>
      <c r="H1866" s="109">
        <v>0</v>
      </c>
      <c r="I1866" s="109">
        <v>0</v>
      </c>
      <c r="J1866" s="109">
        <v>0</v>
      </c>
      <c r="K1866" s="109">
        <v>0</v>
      </c>
      <c r="L1866" s="109">
        <v>0</v>
      </c>
      <c r="M1866" s="109">
        <v>0</v>
      </c>
      <c r="N1866" s="109">
        <v>0</v>
      </c>
      <c r="O1866" s="109">
        <v>0</v>
      </c>
      <c r="P1866" s="109">
        <v>0</v>
      </c>
      <c r="Q1866" s="109">
        <v>0</v>
      </c>
      <c r="R1866" s="109"/>
      <c r="S1866" s="109">
        <v>0</v>
      </c>
      <c r="T1866" s="109">
        <v>0</v>
      </c>
      <c r="U1866" s="109">
        <v>0</v>
      </c>
      <c r="V1866" s="109">
        <v>0</v>
      </c>
      <c r="W1866" s="109">
        <v>0</v>
      </c>
      <c r="X1866" s="109">
        <v>0</v>
      </c>
      <c r="Y1866" s="109">
        <v>0</v>
      </c>
      <c r="Z1866" s="109">
        <v>0</v>
      </c>
      <c r="AA1866" s="109">
        <v>0</v>
      </c>
      <c r="AB1866" s="109">
        <v>0</v>
      </c>
      <c r="AC1866" s="109">
        <v>0</v>
      </c>
      <c r="AD1866" s="109">
        <v>0</v>
      </c>
      <c r="AE1866" s="109">
        <v>0</v>
      </c>
      <c r="AF1866" s="109">
        <v>0</v>
      </c>
      <c r="AG1866" s="109">
        <v>0</v>
      </c>
    </row>
    <row r="1867" spans="2:33" ht="15">
      <c r="B1867" s="109"/>
      <c r="C1867" s="109"/>
      <c r="D1867" s="109">
        <v>2010</v>
      </c>
      <c r="E1867" s="109">
        <v>0</v>
      </c>
      <c r="F1867" s="109">
        <v>0</v>
      </c>
      <c r="G1867" s="109">
        <v>0</v>
      </c>
      <c r="H1867" s="109">
        <v>0</v>
      </c>
      <c r="I1867" s="109"/>
      <c r="J1867" s="109">
        <v>0</v>
      </c>
      <c r="K1867" s="109">
        <v>0</v>
      </c>
      <c r="L1867" s="109"/>
      <c r="M1867" s="109">
        <v>0</v>
      </c>
      <c r="N1867" s="109">
        <v>0</v>
      </c>
      <c r="O1867" s="109">
        <v>0</v>
      </c>
      <c r="P1867" s="109">
        <v>0</v>
      </c>
      <c r="Q1867" s="109">
        <v>0</v>
      </c>
      <c r="R1867" s="109">
        <v>0</v>
      </c>
      <c r="S1867" s="109">
        <v>0</v>
      </c>
      <c r="T1867" s="109">
        <v>0</v>
      </c>
      <c r="U1867" s="109">
        <v>0</v>
      </c>
      <c r="V1867" s="109">
        <v>0</v>
      </c>
      <c r="W1867" s="109">
        <v>0</v>
      </c>
      <c r="X1867" s="109">
        <v>0</v>
      </c>
      <c r="Y1867" s="109">
        <v>0</v>
      </c>
      <c r="Z1867" s="109">
        <v>0</v>
      </c>
      <c r="AA1867" s="109">
        <v>0</v>
      </c>
      <c r="AB1867" s="109">
        <v>0</v>
      </c>
      <c r="AC1867" s="109">
        <v>0</v>
      </c>
      <c r="AD1867" s="109">
        <v>0</v>
      </c>
      <c r="AE1867" s="109">
        <v>0</v>
      </c>
      <c r="AF1867" s="109">
        <v>0</v>
      </c>
      <c r="AG1867" s="109">
        <v>0</v>
      </c>
    </row>
    <row r="1868" spans="2:33" ht="15">
      <c r="B1868" s="109"/>
      <c r="C1868" s="109"/>
      <c r="D1868" s="109">
        <v>2011</v>
      </c>
      <c r="E1868" s="109">
        <v>0</v>
      </c>
      <c r="F1868" s="109">
        <v>0</v>
      </c>
      <c r="G1868" s="109">
        <v>0</v>
      </c>
      <c r="H1868" s="109">
        <v>0</v>
      </c>
      <c r="I1868" s="109">
        <v>0</v>
      </c>
      <c r="J1868" s="109">
        <v>0</v>
      </c>
      <c r="K1868" s="109">
        <v>0</v>
      </c>
      <c r="L1868" s="109">
        <v>0</v>
      </c>
      <c r="M1868" s="109">
        <v>0</v>
      </c>
      <c r="N1868" s="109">
        <v>0</v>
      </c>
      <c r="O1868" s="109">
        <v>0</v>
      </c>
      <c r="P1868" s="109">
        <v>0</v>
      </c>
      <c r="Q1868" s="109">
        <v>0</v>
      </c>
      <c r="R1868" s="109">
        <v>0</v>
      </c>
      <c r="S1868" s="109">
        <v>0</v>
      </c>
      <c r="T1868" s="109">
        <v>0</v>
      </c>
      <c r="U1868" s="109">
        <v>0</v>
      </c>
      <c r="V1868" s="109">
        <v>0</v>
      </c>
      <c r="W1868" s="109">
        <v>0</v>
      </c>
      <c r="X1868" s="109">
        <v>0</v>
      </c>
      <c r="Y1868" s="109">
        <v>0</v>
      </c>
      <c r="Z1868" s="109">
        <v>0</v>
      </c>
      <c r="AA1868" s="109">
        <v>0</v>
      </c>
      <c r="AB1868" s="109">
        <v>0</v>
      </c>
      <c r="AC1868" s="109">
        <v>0</v>
      </c>
      <c r="AD1868" s="109">
        <v>0</v>
      </c>
      <c r="AE1868" s="109">
        <v>0</v>
      </c>
      <c r="AF1868" s="109">
        <v>0</v>
      </c>
      <c r="AG1868" s="109">
        <v>0</v>
      </c>
    </row>
    <row r="1869" spans="2:33" ht="15">
      <c r="B1869" s="109"/>
      <c r="C1869" s="109"/>
      <c r="D1869" s="109">
        <v>2012</v>
      </c>
      <c r="E1869" s="109">
        <v>0</v>
      </c>
      <c r="F1869" s="109">
        <v>0</v>
      </c>
      <c r="G1869" s="109">
        <v>0</v>
      </c>
      <c r="H1869" s="109">
        <v>0</v>
      </c>
      <c r="I1869" s="109">
        <v>0</v>
      </c>
      <c r="J1869" s="109">
        <v>0</v>
      </c>
      <c r="K1869" s="109">
        <v>0</v>
      </c>
      <c r="L1869" s="109">
        <v>0</v>
      </c>
      <c r="M1869" s="109">
        <v>0</v>
      </c>
      <c r="N1869" s="109">
        <v>0</v>
      </c>
      <c r="O1869" s="109">
        <v>0</v>
      </c>
      <c r="P1869" s="109">
        <v>0</v>
      </c>
      <c r="Q1869" s="109">
        <v>0</v>
      </c>
      <c r="R1869" s="109">
        <v>0</v>
      </c>
      <c r="S1869" s="109">
        <v>0</v>
      </c>
      <c r="T1869" s="109">
        <v>0</v>
      </c>
      <c r="U1869" s="109">
        <v>0</v>
      </c>
      <c r="V1869" s="109"/>
      <c r="W1869" s="109">
        <v>0</v>
      </c>
      <c r="X1869" s="109">
        <v>0</v>
      </c>
      <c r="Y1869" s="109">
        <v>0</v>
      </c>
      <c r="Z1869" s="109">
        <v>0</v>
      </c>
      <c r="AA1869" s="109">
        <v>0</v>
      </c>
      <c r="AB1869" s="109">
        <v>0</v>
      </c>
      <c r="AC1869" s="109">
        <v>0</v>
      </c>
      <c r="AD1869" s="109">
        <v>0</v>
      </c>
      <c r="AE1869" s="109">
        <v>0</v>
      </c>
      <c r="AF1869" s="109">
        <v>0</v>
      </c>
      <c r="AG1869" s="109">
        <v>0</v>
      </c>
    </row>
    <row r="1870" spans="2:33" ht="15">
      <c r="B1870" s="109"/>
      <c r="C1870" s="109"/>
      <c r="D1870" s="109">
        <v>2013</v>
      </c>
      <c r="E1870" s="109">
        <v>0</v>
      </c>
      <c r="F1870" s="109">
        <v>0</v>
      </c>
      <c r="G1870" s="109">
        <v>0</v>
      </c>
      <c r="H1870" s="109">
        <v>0</v>
      </c>
      <c r="I1870" s="109">
        <v>0</v>
      </c>
      <c r="J1870" s="109">
        <v>0</v>
      </c>
      <c r="K1870" s="109">
        <v>0</v>
      </c>
      <c r="L1870" s="109">
        <v>0</v>
      </c>
      <c r="M1870" s="109">
        <v>0</v>
      </c>
      <c r="N1870" s="109">
        <v>0</v>
      </c>
      <c r="O1870" s="109">
        <v>0</v>
      </c>
      <c r="P1870" s="109">
        <v>0</v>
      </c>
      <c r="Q1870" s="109">
        <v>0</v>
      </c>
      <c r="R1870" s="109">
        <v>0</v>
      </c>
      <c r="S1870" s="109">
        <v>0</v>
      </c>
      <c r="T1870" s="109">
        <v>0</v>
      </c>
      <c r="U1870" s="109">
        <v>0</v>
      </c>
      <c r="V1870" s="109">
        <v>0</v>
      </c>
      <c r="W1870" s="109">
        <v>0</v>
      </c>
      <c r="X1870" s="109">
        <v>0</v>
      </c>
      <c r="Y1870" s="109">
        <v>0</v>
      </c>
      <c r="Z1870" s="109">
        <v>0</v>
      </c>
      <c r="AA1870" s="109">
        <v>0</v>
      </c>
      <c r="AB1870" s="109">
        <v>0</v>
      </c>
      <c r="AC1870" s="109">
        <v>0</v>
      </c>
      <c r="AD1870" s="109">
        <v>0</v>
      </c>
      <c r="AE1870" s="109">
        <v>0</v>
      </c>
      <c r="AF1870" s="109">
        <v>0</v>
      </c>
      <c r="AG1870" s="109">
        <v>0</v>
      </c>
    </row>
    <row r="1871" spans="2:33" ht="15">
      <c r="B1871" s="109"/>
      <c r="C1871" s="109"/>
      <c r="D1871" s="109">
        <v>2014</v>
      </c>
      <c r="E1871" s="109">
        <v>0</v>
      </c>
      <c r="F1871" s="109">
        <v>0</v>
      </c>
      <c r="G1871" s="109">
        <v>0</v>
      </c>
      <c r="H1871" s="109">
        <v>0</v>
      </c>
      <c r="I1871" s="109">
        <v>0</v>
      </c>
      <c r="J1871" s="109"/>
      <c r="K1871" s="109">
        <v>0</v>
      </c>
      <c r="L1871" s="109"/>
      <c r="M1871" s="109">
        <v>0</v>
      </c>
      <c r="N1871" s="109">
        <v>0</v>
      </c>
      <c r="O1871" s="109">
        <v>0</v>
      </c>
      <c r="P1871" s="109">
        <v>0</v>
      </c>
      <c r="Q1871" s="109">
        <v>0</v>
      </c>
      <c r="R1871" s="109">
        <v>0</v>
      </c>
      <c r="S1871" s="109">
        <v>0</v>
      </c>
      <c r="T1871" s="109">
        <v>0</v>
      </c>
      <c r="U1871" s="109">
        <v>0</v>
      </c>
      <c r="V1871" s="109"/>
      <c r="W1871" s="109">
        <v>0</v>
      </c>
      <c r="X1871" s="109">
        <v>0</v>
      </c>
      <c r="Y1871" s="109">
        <v>0</v>
      </c>
      <c r="Z1871" s="109">
        <v>0</v>
      </c>
      <c r="AA1871" s="109">
        <v>0</v>
      </c>
      <c r="AB1871" s="109">
        <v>0</v>
      </c>
      <c r="AC1871" s="109">
        <v>0</v>
      </c>
      <c r="AD1871" s="109"/>
      <c r="AE1871" s="109">
        <v>0</v>
      </c>
      <c r="AF1871" s="109">
        <v>0</v>
      </c>
      <c r="AG1871" s="109">
        <v>0</v>
      </c>
    </row>
    <row r="1872" spans="2:33" ht="15">
      <c r="B1872" s="109"/>
      <c r="C1872" s="109"/>
      <c r="D1872" s="109">
        <v>2015</v>
      </c>
      <c r="E1872" s="109">
        <v>0</v>
      </c>
      <c r="F1872" s="109">
        <v>0</v>
      </c>
      <c r="G1872" s="109">
        <v>0</v>
      </c>
      <c r="H1872" s="109">
        <v>0</v>
      </c>
      <c r="I1872" s="109">
        <v>0</v>
      </c>
      <c r="J1872" s="109">
        <v>0</v>
      </c>
      <c r="K1872" s="109">
        <v>0</v>
      </c>
      <c r="L1872" s="109">
        <v>0</v>
      </c>
      <c r="M1872" s="109">
        <v>0</v>
      </c>
      <c r="N1872" s="109">
        <v>0</v>
      </c>
      <c r="O1872" s="109">
        <v>0</v>
      </c>
      <c r="P1872" s="109">
        <v>0</v>
      </c>
      <c r="Q1872" s="109">
        <v>0</v>
      </c>
      <c r="R1872" s="109">
        <v>0</v>
      </c>
      <c r="S1872" s="109">
        <v>0</v>
      </c>
      <c r="T1872" s="109">
        <v>0</v>
      </c>
      <c r="U1872" s="109">
        <v>0</v>
      </c>
      <c r="V1872" s="109">
        <v>0</v>
      </c>
      <c r="W1872" s="109">
        <v>0</v>
      </c>
      <c r="X1872" s="109">
        <v>0</v>
      </c>
      <c r="Y1872" s="109">
        <v>0</v>
      </c>
      <c r="Z1872" s="109">
        <v>0</v>
      </c>
      <c r="AA1872" s="109">
        <v>0</v>
      </c>
      <c r="AB1872" s="109">
        <v>0</v>
      </c>
      <c r="AC1872" s="109">
        <v>0</v>
      </c>
      <c r="AD1872" s="109">
        <v>0</v>
      </c>
      <c r="AE1872" s="109">
        <v>0</v>
      </c>
      <c r="AF1872" s="109">
        <v>0</v>
      </c>
      <c r="AG1872" s="109">
        <v>0</v>
      </c>
    </row>
    <row r="1873" spans="2:33" ht="15">
      <c r="B1873" s="109"/>
      <c r="C1873" s="109"/>
      <c r="D1873" s="109">
        <v>2016</v>
      </c>
      <c r="E1873" s="109">
        <v>0</v>
      </c>
      <c r="F1873" s="109">
        <v>0</v>
      </c>
      <c r="G1873" s="109">
        <v>0</v>
      </c>
      <c r="H1873" s="109">
        <v>0</v>
      </c>
      <c r="I1873" s="109">
        <v>0</v>
      </c>
      <c r="J1873" s="109"/>
      <c r="K1873" s="109">
        <v>0</v>
      </c>
      <c r="L1873" s="109">
        <v>0</v>
      </c>
      <c r="M1873" s="109">
        <v>0</v>
      </c>
      <c r="N1873" s="109">
        <v>0</v>
      </c>
      <c r="O1873" s="109">
        <v>0</v>
      </c>
      <c r="P1873" s="109">
        <v>0</v>
      </c>
      <c r="Q1873" s="109">
        <v>0</v>
      </c>
      <c r="R1873" s="109">
        <v>0</v>
      </c>
      <c r="S1873" s="109">
        <v>0</v>
      </c>
      <c r="T1873" s="109">
        <v>0</v>
      </c>
      <c r="U1873" s="109">
        <v>0</v>
      </c>
      <c r="V1873" s="109">
        <v>0</v>
      </c>
      <c r="W1873" s="109">
        <v>0</v>
      </c>
      <c r="X1873" s="109">
        <v>0</v>
      </c>
      <c r="Y1873" s="109"/>
      <c r="Z1873" s="109">
        <v>0</v>
      </c>
      <c r="AA1873" s="109">
        <v>0</v>
      </c>
      <c r="AB1873" s="109">
        <v>0</v>
      </c>
      <c r="AC1873" s="109">
        <v>0</v>
      </c>
      <c r="AD1873" s="109">
        <v>0</v>
      </c>
      <c r="AE1873" s="109">
        <v>0</v>
      </c>
      <c r="AF1873" s="109">
        <v>0</v>
      </c>
      <c r="AG1873" s="109">
        <v>0</v>
      </c>
    </row>
    <row r="1874" spans="2:33" ht="15">
      <c r="B1874" s="109"/>
      <c r="C1874" s="109"/>
      <c r="D1874" s="109">
        <v>2017</v>
      </c>
      <c r="E1874" s="109">
        <v>0</v>
      </c>
      <c r="F1874" s="109">
        <v>0</v>
      </c>
      <c r="G1874" s="109">
        <v>0</v>
      </c>
      <c r="H1874" s="109"/>
      <c r="I1874" s="109">
        <v>0</v>
      </c>
      <c r="J1874" s="109">
        <v>0</v>
      </c>
      <c r="K1874" s="109">
        <v>0</v>
      </c>
      <c r="L1874" s="109">
        <v>0</v>
      </c>
      <c r="M1874" s="109">
        <v>0</v>
      </c>
      <c r="N1874" s="109"/>
      <c r="O1874" s="109">
        <v>0</v>
      </c>
      <c r="P1874" s="109">
        <v>0</v>
      </c>
      <c r="Q1874" s="109"/>
      <c r="R1874" s="109">
        <v>0</v>
      </c>
      <c r="S1874" s="109">
        <v>0</v>
      </c>
      <c r="T1874" s="109">
        <v>0</v>
      </c>
      <c r="U1874" s="109">
        <v>0</v>
      </c>
      <c r="V1874" s="109">
        <v>0</v>
      </c>
      <c r="W1874" s="109">
        <v>0</v>
      </c>
      <c r="X1874" s="109">
        <v>0</v>
      </c>
      <c r="Y1874" s="109">
        <v>0</v>
      </c>
      <c r="Z1874" s="109">
        <v>0</v>
      </c>
      <c r="AA1874" s="109">
        <v>0</v>
      </c>
      <c r="AB1874" s="109">
        <v>0</v>
      </c>
      <c r="AC1874" s="109">
        <v>0</v>
      </c>
      <c r="AD1874" s="109">
        <v>0</v>
      </c>
      <c r="AE1874" s="109">
        <v>0</v>
      </c>
      <c r="AF1874" s="109">
        <v>0</v>
      </c>
      <c r="AG1874" s="109">
        <v>0</v>
      </c>
    </row>
    <row r="1875" spans="2:33" ht="15">
      <c r="B1875" s="109"/>
      <c r="C1875" s="109"/>
      <c r="D1875" s="109">
        <v>2018</v>
      </c>
      <c r="E1875" s="109">
        <v>0</v>
      </c>
      <c r="F1875" s="109">
        <v>0</v>
      </c>
      <c r="G1875" s="109">
        <v>0</v>
      </c>
      <c r="H1875" s="109">
        <v>0</v>
      </c>
      <c r="I1875" s="109">
        <v>0</v>
      </c>
      <c r="J1875" s="109">
        <v>0</v>
      </c>
      <c r="K1875" s="109">
        <v>0</v>
      </c>
      <c r="L1875" s="109">
        <v>0</v>
      </c>
      <c r="M1875" s="109">
        <v>0</v>
      </c>
      <c r="N1875" s="109">
        <v>0</v>
      </c>
      <c r="O1875" s="109">
        <v>0</v>
      </c>
      <c r="P1875" s="109">
        <v>0</v>
      </c>
      <c r="Q1875" s="109">
        <v>0</v>
      </c>
      <c r="R1875" s="109">
        <v>0</v>
      </c>
      <c r="S1875" s="109">
        <v>0</v>
      </c>
      <c r="T1875" s="109">
        <v>0</v>
      </c>
      <c r="U1875" s="109">
        <v>0</v>
      </c>
      <c r="V1875" s="109">
        <v>0</v>
      </c>
      <c r="W1875" s="109">
        <v>0</v>
      </c>
      <c r="X1875" s="109">
        <v>0</v>
      </c>
      <c r="Y1875" s="109">
        <v>0</v>
      </c>
      <c r="Z1875" s="109">
        <v>0</v>
      </c>
      <c r="AA1875" s="109">
        <v>0</v>
      </c>
      <c r="AB1875" s="109">
        <v>0</v>
      </c>
      <c r="AC1875" s="109">
        <v>0</v>
      </c>
      <c r="AD1875" s="109">
        <v>0</v>
      </c>
      <c r="AE1875" s="109">
        <v>0</v>
      </c>
      <c r="AF1875" s="109">
        <v>0</v>
      </c>
      <c r="AG1875" s="109">
        <v>0</v>
      </c>
    </row>
    <row r="1876" spans="2:33" ht="15">
      <c r="B1876" s="109"/>
      <c r="C1876" s="109"/>
      <c r="D1876" s="109">
        <v>2019</v>
      </c>
      <c r="E1876" s="109">
        <v>0</v>
      </c>
      <c r="F1876" s="109">
        <v>0</v>
      </c>
      <c r="G1876" s="109">
        <v>0</v>
      </c>
      <c r="H1876" s="109">
        <v>0</v>
      </c>
      <c r="I1876" s="109">
        <v>0</v>
      </c>
      <c r="J1876" s="109">
        <v>0</v>
      </c>
      <c r="K1876" s="109">
        <v>0</v>
      </c>
      <c r="L1876" s="109">
        <v>0</v>
      </c>
      <c r="M1876" s="109">
        <v>0</v>
      </c>
      <c r="N1876" s="109">
        <v>0</v>
      </c>
      <c r="O1876" s="109">
        <v>0</v>
      </c>
      <c r="P1876" s="109">
        <v>0</v>
      </c>
      <c r="Q1876" s="109">
        <v>0</v>
      </c>
      <c r="R1876" s="109">
        <v>0</v>
      </c>
      <c r="S1876" s="109">
        <v>0</v>
      </c>
      <c r="T1876" s="109">
        <v>0</v>
      </c>
      <c r="U1876" s="109">
        <v>0</v>
      </c>
      <c r="V1876" s="109"/>
      <c r="W1876" s="109">
        <v>0</v>
      </c>
      <c r="X1876" s="109">
        <v>0</v>
      </c>
      <c r="Y1876" s="109">
        <v>0</v>
      </c>
      <c r="Z1876" s="109">
        <v>0</v>
      </c>
      <c r="AA1876" s="109">
        <v>0</v>
      </c>
      <c r="AB1876" s="109">
        <v>0</v>
      </c>
      <c r="AC1876" s="109">
        <v>0</v>
      </c>
      <c r="AD1876" s="109">
        <v>0</v>
      </c>
      <c r="AE1876" s="109">
        <v>0</v>
      </c>
      <c r="AF1876" s="109">
        <v>0</v>
      </c>
      <c r="AG1876" s="109">
        <v>0</v>
      </c>
    </row>
    <row r="1877" spans="2:33" ht="15">
      <c r="B1877" s="109"/>
      <c r="C1877" s="109"/>
      <c r="D1877" s="109">
        <v>2020</v>
      </c>
      <c r="E1877" s="109"/>
      <c r="F1877" s="109"/>
      <c r="G1877" s="109"/>
      <c r="H1877" s="109"/>
      <c r="I1877" s="109"/>
      <c r="J1877" s="109"/>
      <c r="K1877" s="109"/>
      <c r="L1877" s="109"/>
      <c r="M1877" s="109"/>
      <c r="N1877" s="109"/>
      <c r="O1877" s="109"/>
      <c r="P1877" s="109"/>
      <c r="Q1877" s="109"/>
      <c r="R1877" s="109"/>
      <c r="S1877" s="109"/>
      <c r="T1877" s="109"/>
      <c r="U1877" s="109"/>
      <c r="V1877" s="109"/>
      <c r="W1877" s="109"/>
      <c r="X1877" s="109"/>
      <c r="Y1877" s="109"/>
      <c r="Z1877" s="109"/>
      <c r="AA1877" s="109"/>
      <c r="AB1877" s="109"/>
      <c r="AC1877" s="109"/>
      <c r="AD1877" s="109"/>
      <c r="AE1877" s="109"/>
      <c r="AF1877" s="109"/>
      <c r="AG1877" s="109"/>
    </row>
    <row r="1878" spans="2:33" ht="15">
      <c r="B1878" s="110" t="s">
        <v>776</v>
      </c>
      <c r="C1878" s="110" t="s">
        <v>777</v>
      </c>
      <c r="D1878" s="110">
        <v>2006</v>
      </c>
      <c r="E1878" s="110"/>
      <c r="F1878" s="110"/>
      <c r="G1878" s="110">
        <v>0</v>
      </c>
      <c r="H1878" s="110"/>
      <c r="I1878" s="110"/>
      <c r="J1878" s="110">
        <v>0</v>
      </c>
      <c r="K1878" s="110">
        <v>5.9199999999999999E-3</v>
      </c>
      <c r="L1878" s="110">
        <v>1.2409999999999999E-2</v>
      </c>
      <c r="M1878" s="110"/>
      <c r="N1878" s="110">
        <v>0</v>
      </c>
      <c r="O1878" s="110">
        <v>0</v>
      </c>
      <c r="P1878" s="110">
        <v>0</v>
      </c>
      <c r="Q1878" s="110">
        <v>7.2830000000000006E-2</v>
      </c>
      <c r="R1878" s="110"/>
      <c r="S1878" s="110">
        <v>1.8720000000000001E-2</v>
      </c>
      <c r="T1878" s="110">
        <v>0</v>
      </c>
      <c r="U1878" s="110">
        <v>0</v>
      </c>
      <c r="V1878" s="110">
        <v>0</v>
      </c>
      <c r="W1878" s="110"/>
      <c r="X1878" s="110">
        <v>0</v>
      </c>
      <c r="Y1878" s="110">
        <v>0</v>
      </c>
      <c r="Z1878" s="110">
        <v>0</v>
      </c>
      <c r="AA1878" s="110">
        <v>0</v>
      </c>
      <c r="AB1878" s="110"/>
      <c r="AC1878" s="110">
        <v>0</v>
      </c>
      <c r="AD1878" s="110"/>
      <c r="AE1878" s="110"/>
      <c r="AF1878" s="110"/>
      <c r="AG1878" s="110">
        <v>0</v>
      </c>
    </row>
    <row r="1879" spans="2:33" ht="15">
      <c r="B1879" s="110"/>
      <c r="C1879" s="110"/>
      <c r="D1879" s="110">
        <v>2007</v>
      </c>
      <c r="E1879" s="110">
        <v>6.45E-3</v>
      </c>
      <c r="F1879" s="110">
        <v>0</v>
      </c>
      <c r="G1879" s="110">
        <v>0</v>
      </c>
      <c r="H1879" s="110"/>
      <c r="I1879" s="110">
        <v>0</v>
      </c>
      <c r="J1879" s="110">
        <v>0</v>
      </c>
      <c r="K1879" s="110">
        <v>9.5E-4</v>
      </c>
      <c r="L1879" s="110">
        <v>0</v>
      </c>
      <c r="M1879" s="110">
        <v>0</v>
      </c>
      <c r="N1879" s="110">
        <v>0</v>
      </c>
      <c r="O1879" s="110">
        <v>0</v>
      </c>
      <c r="P1879" s="110">
        <v>0</v>
      </c>
      <c r="Q1879" s="110">
        <v>3.7699999999999999E-3</v>
      </c>
      <c r="R1879" s="110"/>
      <c r="S1879" s="110">
        <v>0</v>
      </c>
      <c r="T1879" s="110">
        <v>0</v>
      </c>
      <c r="U1879" s="110">
        <v>0</v>
      </c>
      <c r="V1879" s="110">
        <v>0</v>
      </c>
      <c r="W1879" s="110"/>
      <c r="X1879" s="110">
        <v>0</v>
      </c>
      <c r="Y1879" s="110">
        <v>0</v>
      </c>
      <c r="Z1879" s="110">
        <v>2.1100000000000001E-2</v>
      </c>
      <c r="AA1879" s="110">
        <v>8.9599999999999992E-3</v>
      </c>
      <c r="AB1879" s="110">
        <v>0</v>
      </c>
      <c r="AC1879" s="110">
        <v>0</v>
      </c>
      <c r="AD1879" s="110">
        <v>0</v>
      </c>
      <c r="AE1879" s="110">
        <v>0</v>
      </c>
      <c r="AF1879" s="110">
        <v>0</v>
      </c>
      <c r="AG1879" s="110">
        <v>0</v>
      </c>
    </row>
    <row r="1880" spans="2:33" ht="15">
      <c r="B1880" s="110"/>
      <c r="C1880" s="110"/>
      <c r="D1880" s="110">
        <v>2008</v>
      </c>
      <c r="E1880" s="110">
        <v>1.8929999999999999E-2</v>
      </c>
      <c r="F1880" s="110">
        <v>0</v>
      </c>
      <c r="G1880" s="110">
        <v>0</v>
      </c>
      <c r="H1880" s="110"/>
      <c r="I1880" s="110">
        <v>0</v>
      </c>
      <c r="J1880" s="110">
        <v>0</v>
      </c>
      <c r="K1880" s="110">
        <v>9.5E-4</v>
      </c>
      <c r="L1880" s="110">
        <v>0</v>
      </c>
      <c r="M1880" s="110">
        <v>0</v>
      </c>
      <c r="N1880" s="110">
        <v>0</v>
      </c>
      <c r="O1880" s="110">
        <v>0</v>
      </c>
      <c r="P1880" s="110">
        <v>0</v>
      </c>
      <c r="Q1880" s="110">
        <v>3.6900000000000001E-3</v>
      </c>
      <c r="R1880" s="110"/>
      <c r="S1880" s="110">
        <v>0</v>
      </c>
      <c r="T1880" s="110">
        <v>0</v>
      </c>
      <c r="U1880" s="110">
        <v>0</v>
      </c>
      <c r="V1880" s="110">
        <v>0</v>
      </c>
      <c r="W1880" s="110"/>
      <c r="X1880" s="110">
        <v>0</v>
      </c>
      <c r="Y1880" s="110">
        <v>0</v>
      </c>
      <c r="Z1880" s="110">
        <v>0</v>
      </c>
      <c r="AA1880" s="110">
        <v>2.674E-2</v>
      </c>
      <c r="AB1880" s="110">
        <v>0</v>
      </c>
      <c r="AC1880" s="110">
        <v>0</v>
      </c>
      <c r="AD1880" s="110">
        <v>0</v>
      </c>
      <c r="AE1880" s="110">
        <v>0</v>
      </c>
      <c r="AF1880" s="110">
        <v>0</v>
      </c>
      <c r="AG1880" s="110">
        <v>0</v>
      </c>
    </row>
    <row r="1881" spans="2:33" ht="15">
      <c r="B1881" s="110"/>
      <c r="C1881" s="110"/>
      <c r="D1881" s="110">
        <v>2009</v>
      </c>
      <c r="E1881" s="110">
        <v>1.9689999999999999E-2</v>
      </c>
      <c r="F1881" s="110">
        <v>0</v>
      </c>
      <c r="G1881" s="110">
        <v>0</v>
      </c>
      <c r="H1881" s="110">
        <v>0</v>
      </c>
      <c r="I1881" s="110">
        <v>0</v>
      </c>
      <c r="J1881" s="110">
        <v>0</v>
      </c>
      <c r="K1881" s="110">
        <v>0</v>
      </c>
      <c r="L1881" s="110">
        <v>1.217E-2</v>
      </c>
      <c r="M1881" s="110">
        <v>0</v>
      </c>
      <c r="N1881" s="110">
        <v>0</v>
      </c>
      <c r="O1881" s="110">
        <v>0</v>
      </c>
      <c r="P1881" s="110">
        <v>0</v>
      </c>
      <c r="Q1881" s="110">
        <v>9.92E-3</v>
      </c>
      <c r="R1881" s="110"/>
      <c r="S1881" s="110">
        <v>0</v>
      </c>
      <c r="T1881" s="110">
        <v>0</v>
      </c>
      <c r="U1881" s="110">
        <v>0</v>
      </c>
      <c r="V1881" s="110">
        <v>0</v>
      </c>
      <c r="W1881" s="110">
        <v>0</v>
      </c>
      <c r="X1881" s="110">
        <v>0</v>
      </c>
      <c r="Y1881" s="110">
        <v>0</v>
      </c>
      <c r="Z1881" s="110">
        <v>0</v>
      </c>
      <c r="AA1881" s="110">
        <v>9.58E-3</v>
      </c>
      <c r="AB1881" s="110">
        <v>0</v>
      </c>
      <c r="AC1881" s="110">
        <v>6.7790000000000003E-2</v>
      </c>
      <c r="AD1881" s="110">
        <v>0</v>
      </c>
      <c r="AE1881" s="110">
        <v>0</v>
      </c>
      <c r="AF1881" s="110">
        <v>0</v>
      </c>
      <c r="AG1881" s="110">
        <v>0</v>
      </c>
    </row>
    <row r="1882" spans="2:33" ht="15">
      <c r="B1882" s="110"/>
      <c r="C1882" s="110"/>
      <c r="D1882" s="110">
        <v>2010</v>
      </c>
      <c r="E1882" s="110">
        <v>6.4000000000000003E-3</v>
      </c>
      <c r="F1882" s="110">
        <v>0</v>
      </c>
      <c r="G1882" s="110">
        <v>0</v>
      </c>
      <c r="H1882" s="110">
        <v>0</v>
      </c>
      <c r="I1882" s="110"/>
      <c r="J1882" s="110">
        <v>0</v>
      </c>
      <c r="K1882" s="110">
        <v>0</v>
      </c>
      <c r="L1882" s="110"/>
      <c r="M1882" s="110">
        <v>0</v>
      </c>
      <c r="N1882" s="110">
        <v>0</v>
      </c>
      <c r="O1882" s="110">
        <v>0</v>
      </c>
      <c r="P1882" s="110">
        <v>0</v>
      </c>
      <c r="Q1882" s="110">
        <v>0</v>
      </c>
      <c r="R1882" s="110">
        <v>0</v>
      </c>
      <c r="S1882" s="110">
        <v>0</v>
      </c>
      <c r="T1882" s="110">
        <v>0</v>
      </c>
      <c r="U1882" s="110">
        <v>0</v>
      </c>
      <c r="V1882" s="110">
        <v>0</v>
      </c>
      <c r="W1882" s="110">
        <v>0</v>
      </c>
      <c r="X1882" s="110">
        <v>0</v>
      </c>
      <c r="Y1882" s="110">
        <v>0</v>
      </c>
      <c r="Z1882" s="110">
        <v>0</v>
      </c>
      <c r="AA1882" s="110">
        <v>0</v>
      </c>
      <c r="AB1882" s="110">
        <v>0</v>
      </c>
      <c r="AC1882" s="110">
        <v>6.4149999999999999E-2</v>
      </c>
      <c r="AD1882" s="110">
        <v>0</v>
      </c>
      <c r="AE1882" s="110">
        <v>0</v>
      </c>
      <c r="AF1882" s="110">
        <v>0</v>
      </c>
      <c r="AG1882" s="110">
        <v>0</v>
      </c>
    </row>
    <row r="1883" spans="2:33" ht="15">
      <c r="B1883" s="110"/>
      <c r="C1883" s="110"/>
      <c r="D1883" s="110">
        <v>2011</v>
      </c>
      <c r="E1883" s="110">
        <v>6.5700000000000003E-3</v>
      </c>
      <c r="F1883" s="110">
        <v>0</v>
      </c>
      <c r="G1883" s="110">
        <v>0</v>
      </c>
      <c r="H1883" s="110">
        <v>0</v>
      </c>
      <c r="I1883" s="110">
        <v>0</v>
      </c>
      <c r="J1883" s="110">
        <v>0</v>
      </c>
      <c r="K1883" s="110">
        <v>0</v>
      </c>
      <c r="L1883" s="110">
        <v>0</v>
      </c>
      <c r="M1883" s="110">
        <v>0</v>
      </c>
      <c r="N1883" s="110">
        <v>0</v>
      </c>
      <c r="O1883" s="110">
        <v>0</v>
      </c>
      <c r="P1883" s="110">
        <v>0</v>
      </c>
      <c r="Q1883" s="110">
        <v>1.7940000000000001E-2</v>
      </c>
      <c r="R1883" s="110">
        <v>0</v>
      </c>
      <c r="S1883" s="110">
        <v>2.7210000000000002E-2</v>
      </c>
      <c r="T1883" s="110">
        <v>0</v>
      </c>
      <c r="U1883" s="110">
        <v>0</v>
      </c>
      <c r="V1883" s="110">
        <v>0</v>
      </c>
      <c r="W1883" s="110">
        <v>0</v>
      </c>
      <c r="X1883" s="110">
        <v>0</v>
      </c>
      <c r="Y1883" s="110">
        <v>0</v>
      </c>
      <c r="Z1883" s="110">
        <v>0</v>
      </c>
      <c r="AA1883" s="110">
        <v>0</v>
      </c>
      <c r="AB1883" s="110">
        <v>0</v>
      </c>
      <c r="AC1883" s="110">
        <v>4.7980000000000002E-2</v>
      </c>
      <c r="AD1883" s="110">
        <v>0</v>
      </c>
      <c r="AE1883" s="110">
        <v>0</v>
      </c>
      <c r="AF1883" s="110">
        <v>0</v>
      </c>
      <c r="AG1883" s="110">
        <v>0</v>
      </c>
    </row>
    <row r="1884" spans="2:33" ht="15">
      <c r="B1884" s="110"/>
      <c r="C1884" s="110"/>
      <c r="D1884" s="110">
        <v>2012</v>
      </c>
      <c r="E1884" s="110">
        <v>0</v>
      </c>
      <c r="F1884" s="110">
        <v>0</v>
      </c>
      <c r="G1884" s="110">
        <v>0</v>
      </c>
      <c r="H1884" s="110">
        <v>0</v>
      </c>
      <c r="I1884" s="110">
        <v>0</v>
      </c>
      <c r="J1884" s="110">
        <v>0</v>
      </c>
      <c r="K1884" s="110">
        <v>9.6000000000000002E-4</v>
      </c>
      <c r="L1884" s="110">
        <v>1.5810000000000001E-2</v>
      </c>
      <c r="M1884" s="110">
        <v>0</v>
      </c>
      <c r="N1884" s="110">
        <v>0</v>
      </c>
      <c r="O1884" s="110">
        <v>0</v>
      </c>
      <c r="P1884" s="110">
        <v>0</v>
      </c>
      <c r="Q1884" s="110">
        <v>5.8599999999999998E-3</v>
      </c>
      <c r="R1884" s="110">
        <v>0</v>
      </c>
      <c r="S1884" s="110">
        <v>0</v>
      </c>
      <c r="T1884" s="110">
        <v>0</v>
      </c>
      <c r="U1884" s="110">
        <v>0</v>
      </c>
      <c r="V1884" s="110"/>
      <c r="W1884" s="110">
        <v>0</v>
      </c>
      <c r="X1884" s="110">
        <v>0</v>
      </c>
      <c r="Y1884" s="110">
        <v>1.3350000000000001E-2</v>
      </c>
      <c r="Z1884" s="110">
        <v>0</v>
      </c>
      <c r="AA1884" s="110">
        <v>0</v>
      </c>
      <c r="AB1884" s="110">
        <v>0</v>
      </c>
      <c r="AC1884" s="110">
        <v>2.7660000000000001E-2</v>
      </c>
      <c r="AD1884" s="110">
        <v>0</v>
      </c>
      <c r="AE1884" s="110">
        <v>0</v>
      </c>
      <c r="AF1884" s="110">
        <v>0</v>
      </c>
      <c r="AG1884" s="110">
        <v>0</v>
      </c>
    </row>
    <row r="1885" spans="2:33" ht="15">
      <c r="B1885" s="110"/>
      <c r="C1885" s="110"/>
      <c r="D1885" s="110">
        <v>2013</v>
      </c>
      <c r="E1885" s="110">
        <v>0</v>
      </c>
      <c r="F1885" s="110">
        <v>0</v>
      </c>
      <c r="G1885" s="110">
        <v>0</v>
      </c>
      <c r="H1885" s="110">
        <v>0</v>
      </c>
      <c r="I1885" s="110">
        <v>0</v>
      </c>
      <c r="J1885" s="110">
        <v>0</v>
      </c>
      <c r="K1885" s="110">
        <v>9.6000000000000002E-4</v>
      </c>
      <c r="L1885" s="110">
        <v>3.1199999999999999E-2</v>
      </c>
      <c r="M1885" s="110">
        <v>0</v>
      </c>
      <c r="N1885" s="110">
        <v>0</v>
      </c>
      <c r="O1885" s="110">
        <v>0</v>
      </c>
      <c r="P1885" s="110">
        <v>0</v>
      </c>
      <c r="Q1885" s="110">
        <v>1.004E-2</v>
      </c>
      <c r="R1885" s="110">
        <v>0</v>
      </c>
      <c r="S1885" s="110">
        <v>8.6999999999999994E-3</v>
      </c>
      <c r="T1885" s="110">
        <v>0</v>
      </c>
      <c r="U1885" s="110">
        <v>0</v>
      </c>
      <c r="V1885" s="110">
        <v>0</v>
      </c>
      <c r="W1885" s="110">
        <v>0</v>
      </c>
      <c r="X1885" s="110">
        <v>0</v>
      </c>
      <c r="Y1885" s="110">
        <v>0</v>
      </c>
      <c r="Z1885" s="110">
        <v>0</v>
      </c>
      <c r="AA1885" s="110">
        <v>0</v>
      </c>
      <c r="AB1885" s="110">
        <v>0</v>
      </c>
      <c r="AC1885" s="110">
        <v>0</v>
      </c>
      <c r="AD1885" s="110">
        <v>0</v>
      </c>
      <c r="AE1885" s="110">
        <v>0</v>
      </c>
      <c r="AF1885" s="110">
        <v>0</v>
      </c>
      <c r="AG1885" s="110">
        <v>0</v>
      </c>
    </row>
    <row r="1886" spans="2:33" ht="15">
      <c r="B1886" s="110"/>
      <c r="C1886" s="110"/>
      <c r="D1886" s="110">
        <v>2014</v>
      </c>
      <c r="E1886" s="110">
        <v>0</v>
      </c>
      <c r="F1886" s="110">
        <v>0</v>
      </c>
      <c r="G1886" s="110">
        <v>0</v>
      </c>
      <c r="H1886" s="110">
        <v>0</v>
      </c>
      <c r="I1886" s="110">
        <v>0</v>
      </c>
      <c r="J1886" s="110"/>
      <c r="K1886" s="110">
        <v>9.5E-4</v>
      </c>
      <c r="L1886" s="110">
        <v>1.5800000000000002E-2</v>
      </c>
      <c r="M1886" s="110">
        <v>0</v>
      </c>
      <c r="N1886" s="110">
        <v>0</v>
      </c>
      <c r="O1886" s="110">
        <v>0</v>
      </c>
      <c r="P1886" s="110">
        <v>0</v>
      </c>
      <c r="Q1886" s="110">
        <v>1.2239999999999999E-2</v>
      </c>
      <c r="R1886" s="110">
        <v>0</v>
      </c>
      <c r="S1886" s="110">
        <v>0</v>
      </c>
      <c r="T1886" s="110">
        <v>0</v>
      </c>
      <c r="U1886" s="110">
        <v>0</v>
      </c>
      <c r="V1886" s="110"/>
      <c r="W1886" s="110">
        <v>0</v>
      </c>
      <c r="X1886" s="110">
        <v>0</v>
      </c>
      <c r="Y1886" s="110">
        <v>0</v>
      </c>
      <c r="Z1886" s="110">
        <v>0</v>
      </c>
      <c r="AA1886" s="110">
        <v>0</v>
      </c>
      <c r="AB1886" s="110">
        <v>0</v>
      </c>
      <c r="AC1886" s="110">
        <v>0</v>
      </c>
      <c r="AD1886" s="110"/>
      <c r="AE1886" s="110">
        <v>0</v>
      </c>
      <c r="AF1886" s="110">
        <v>0</v>
      </c>
      <c r="AG1886" s="110">
        <v>0</v>
      </c>
    </row>
    <row r="1887" spans="2:33" ht="15">
      <c r="B1887" s="110"/>
      <c r="C1887" s="110"/>
      <c r="D1887" s="110">
        <v>2015</v>
      </c>
      <c r="E1887" s="110">
        <v>0</v>
      </c>
      <c r="F1887" s="110">
        <v>0</v>
      </c>
      <c r="G1887" s="110">
        <v>0</v>
      </c>
      <c r="H1887" s="110">
        <v>0</v>
      </c>
      <c r="I1887" s="110">
        <v>0</v>
      </c>
      <c r="J1887" s="110">
        <v>0</v>
      </c>
      <c r="K1887" s="110">
        <v>0</v>
      </c>
      <c r="L1887" s="110">
        <v>3.1850000000000003E-2</v>
      </c>
      <c r="M1887" s="110">
        <v>0</v>
      </c>
      <c r="N1887" s="110">
        <v>0</v>
      </c>
      <c r="O1887" s="110">
        <v>0</v>
      </c>
      <c r="P1887" s="110">
        <v>0</v>
      </c>
      <c r="Q1887" s="110">
        <v>0</v>
      </c>
      <c r="R1887" s="110">
        <v>0</v>
      </c>
      <c r="S1887" s="110">
        <v>0</v>
      </c>
      <c r="T1887" s="110">
        <v>0</v>
      </c>
      <c r="U1887" s="110">
        <v>0</v>
      </c>
      <c r="V1887" s="110">
        <v>0</v>
      </c>
      <c r="W1887" s="110">
        <v>0</v>
      </c>
      <c r="X1887" s="110">
        <v>0</v>
      </c>
      <c r="Y1887" s="110">
        <v>0</v>
      </c>
      <c r="Z1887" s="110">
        <v>0</v>
      </c>
      <c r="AA1887" s="110">
        <v>0</v>
      </c>
      <c r="AB1887" s="110">
        <v>0</v>
      </c>
      <c r="AC1887" s="110">
        <v>0</v>
      </c>
      <c r="AD1887" s="110">
        <v>0</v>
      </c>
      <c r="AE1887" s="110">
        <v>0</v>
      </c>
      <c r="AF1887" s="110">
        <v>0</v>
      </c>
      <c r="AG1887" s="110">
        <v>0</v>
      </c>
    </row>
    <row r="1888" spans="2:33" ht="15">
      <c r="B1888" s="110"/>
      <c r="C1888" s="110"/>
      <c r="D1888" s="110">
        <v>2016</v>
      </c>
      <c r="E1888" s="110">
        <v>0</v>
      </c>
      <c r="F1888" s="110">
        <v>0</v>
      </c>
      <c r="G1888" s="110">
        <v>0</v>
      </c>
      <c r="H1888" s="110">
        <v>0</v>
      </c>
      <c r="I1888" s="110">
        <v>0</v>
      </c>
      <c r="J1888" s="110"/>
      <c r="K1888" s="110">
        <v>0</v>
      </c>
      <c r="L1888" s="110">
        <v>3.1850000000000003E-2</v>
      </c>
      <c r="M1888" s="110">
        <v>0</v>
      </c>
      <c r="N1888" s="110">
        <v>0</v>
      </c>
      <c r="O1888" s="110">
        <v>0</v>
      </c>
      <c r="P1888" s="110">
        <v>0</v>
      </c>
      <c r="Q1888" s="110">
        <v>0</v>
      </c>
      <c r="R1888" s="110">
        <v>0</v>
      </c>
      <c r="S1888" s="110">
        <v>0</v>
      </c>
      <c r="T1888" s="110">
        <v>0</v>
      </c>
      <c r="U1888" s="110">
        <v>0</v>
      </c>
      <c r="V1888" s="110">
        <v>0</v>
      </c>
      <c r="W1888" s="110">
        <v>0</v>
      </c>
      <c r="X1888" s="110">
        <v>0</v>
      </c>
      <c r="Y1888" s="110"/>
      <c r="Z1888" s="110">
        <v>0</v>
      </c>
      <c r="AA1888" s="110">
        <v>0</v>
      </c>
      <c r="AB1888" s="110">
        <v>0</v>
      </c>
      <c r="AC1888" s="110">
        <v>0</v>
      </c>
      <c r="AD1888" s="110">
        <v>0</v>
      </c>
      <c r="AE1888" s="110">
        <v>0</v>
      </c>
      <c r="AF1888" s="110">
        <v>0</v>
      </c>
      <c r="AG1888" s="110">
        <v>0</v>
      </c>
    </row>
    <row r="1889" spans="2:33" ht="15">
      <c r="B1889" s="110"/>
      <c r="C1889" s="110"/>
      <c r="D1889" s="110">
        <v>2017</v>
      </c>
      <c r="E1889" s="110">
        <v>0</v>
      </c>
      <c r="F1889" s="110">
        <v>0</v>
      </c>
      <c r="G1889" s="110">
        <v>0</v>
      </c>
      <c r="H1889" s="110"/>
      <c r="I1889" s="110">
        <v>0</v>
      </c>
      <c r="J1889" s="110">
        <v>0</v>
      </c>
      <c r="K1889" s="110">
        <v>0</v>
      </c>
      <c r="L1889" s="110">
        <v>0</v>
      </c>
      <c r="M1889" s="110">
        <v>0</v>
      </c>
      <c r="N1889" s="110">
        <v>9.1719999999999996E-2</v>
      </c>
      <c r="O1889" s="110">
        <v>0</v>
      </c>
      <c r="P1889" s="110">
        <v>0</v>
      </c>
      <c r="Q1889" s="110"/>
      <c r="R1889" s="110">
        <v>0</v>
      </c>
      <c r="S1889" s="110">
        <v>8.6E-3</v>
      </c>
      <c r="T1889" s="110">
        <v>0</v>
      </c>
      <c r="U1889" s="110">
        <v>0</v>
      </c>
      <c r="V1889" s="110">
        <v>0</v>
      </c>
      <c r="W1889" s="110">
        <v>0</v>
      </c>
      <c r="X1889" s="110">
        <v>0</v>
      </c>
      <c r="Y1889" s="110">
        <v>0</v>
      </c>
      <c r="Z1889" s="110">
        <v>0</v>
      </c>
      <c r="AA1889" s="110">
        <v>0</v>
      </c>
      <c r="AB1889" s="110">
        <v>0</v>
      </c>
      <c r="AC1889" s="110">
        <v>0</v>
      </c>
      <c r="AD1889" s="110">
        <v>0</v>
      </c>
      <c r="AE1889" s="110">
        <v>0</v>
      </c>
      <c r="AF1889" s="110">
        <v>0</v>
      </c>
      <c r="AG1889" s="110">
        <v>0</v>
      </c>
    </row>
    <row r="1890" spans="2:33" ht="15">
      <c r="B1890" s="110"/>
      <c r="C1890" s="110"/>
      <c r="D1890" s="110">
        <v>2018</v>
      </c>
      <c r="E1890" s="110">
        <v>0</v>
      </c>
      <c r="F1890" s="110">
        <v>0</v>
      </c>
      <c r="G1890" s="110">
        <v>0</v>
      </c>
      <c r="H1890" s="110">
        <v>0</v>
      </c>
      <c r="I1890" s="110">
        <v>0</v>
      </c>
      <c r="J1890" s="110">
        <v>0</v>
      </c>
      <c r="K1890" s="110">
        <v>9.2000000000000003E-4</v>
      </c>
      <c r="L1890" s="110">
        <v>0</v>
      </c>
      <c r="M1890" s="110">
        <v>0</v>
      </c>
      <c r="N1890" s="110">
        <v>0</v>
      </c>
      <c r="O1890" s="110">
        <v>0</v>
      </c>
      <c r="P1890" s="110">
        <v>0</v>
      </c>
      <c r="Q1890" s="110">
        <v>0</v>
      </c>
      <c r="R1890" s="110">
        <v>0</v>
      </c>
      <c r="S1890" s="110">
        <v>0</v>
      </c>
      <c r="T1890" s="110">
        <v>0</v>
      </c>
      <c r="U1890" s="110">
        <v>0</v>
      </c>
      <c r="V1890" s="110">
        <v>0</v>
      </c>
      <c r="W1890" s="110">
        <v>0</v>
      </c>
      <c r="X1890" s="110">
        <v>0</v>
      </c>
      <c r="Y1890" s="110">
        <v>0</v>
      </c>
      <c r="Z1890" s="110">
        <v>0</v>
      </c>
      <c r="AA1890" s="110">
        <v>0</v>
      </c>
      <c r="AB1890" s="110">
        <v>0</v>
      </c>
      <c r="AC1890" s="110">
        <v>0</v>
      </c>
      <c r="AD1890" s="110">
        <v>0</v>
      </c>
      <c r="AE1890" s="110">
        <v>0</v>
      </c>
      <c r="AF1890" s="110">
        <v>0</v>
      </c>
      <c r="AG1890" s="110">
        <v>0</v>
      </c>
    </row>
    <row r="1891" spans="2:33" ht="15">
      <c r="B1891" s="110"/>
      <c r="C1891" s="110"/>
      <c r="D1891" s="110">
        <v>2019</v>
      </c>
      <c r="E1891" s="110">
        <v>6.2399999999999999E-3</v>
      </c>
      <c r="F1891" s="110">
        <v>0</v>
      </c>
      <c r="G1891" s="110">
        <v>0</v>
      </c>
      <c r="H1891" s="110">
        <v>0</v>
      </c>
      <c r="I1891" s="110">
        <v>0</v>
      </c>
      <c r="J1891" s="110">
        <v>0</v>
      </c>
      <c r="K1891" s="110">
        <v>0</v>
      </c>
      <c r="L1891" s="110">
        <v>0</v>
      </c>
      <c r="M1891" s="110">
        <v>0</v>
      </c>
      <c r="N1891" s="110">
        <v>0</v>
      </c>
      <c r="O1891" s="110">
        <v>0</v>
      </c>
      <c r="P1891" s="110">
        <v>0</v>
      </c>
      <c r="Q1891" s="110">
        <v>0</v>
      </c>
      <c r="R1891" s="110">
        <v>0</v>
      </c>
      <c r="S1891" s="110">
        <v>3.6470000000000002E-2</v>
      </c>
      <c r="T1891" s="110">
        <v>0</v>
      </c>
      <c r="U1891" s="110">
        <v>0</v>
      </c>
      <c r="V1891" s="110"/>
      <c r="W1891" s="110">
        <v>0</v>
      </c>
      <c r="X1891" s="110">
        <v>0</v>
      </c>
      <c r="Y1891" s="110">
        <v>0</v>
      </c>
      <c r="Z1891" s="110">
        <v>0</v>
      </c>
      <c r="AA1891" s="110">
        <v>0</v>
      </c>
      <c r="AB1891" s="110">
        <v>0</v>
      </c>
      <c r="AC1891" s="110">
        <v>0</v>
      </c>
      <c r="AD1891" s="110">
        <v>0</v>
      </c>
      <c r="AE1891" s="110">
        <v>0</v>
      </c>
      <c r="AF1891" s="110">
        <v>0</v>
      </c>
      <c r="AG1891" s="110">
        <v>0</v>
      </c>
    </row>
    <row r="1892" spans="2:33" ht="12.75" customHeight="1">
      <c r="B1892" s="124"/>
      <c r="C1892" s="124"/>
      <c r="D1892" s="123">
        <v>2020</v>
      </c>
      <c r="E1892" s="124"/>
      <c r="F1892" s="124"/>
      <c r="G1892" s="124"/>
      <c r="H1892" s="124"/>
      <c r="I1892" s="124"/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</row>
  </sheetData>
  <sheetProtection algorithmName="SHA-512" hashValue="OkHukNjY+h4ZxCvSuuoad7gQIhRfmaOjqjVnzbzVYmoGtD7bGqhDqY1RuLAr8C/wD+VFM2wyHhO6z//lOt7ctA==" saltValue="BQ4kbueExVIq/OYzLF7VKQ==" spinCount="100000" sheet="1" objects="1" scenarios="1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2:AG1892"/>
  <sheetViews>
    <sheetView zoomScale="80" workbookViewId="0">
      <selection activeCell="E17" sqref="E17"/>
    </sheetView>
  </sheetViews>
  <sheetFormatPr defaultColWidth="9.140625" defaultRowHeight="12.75" customHeight="1"/>
  <cols>
    <col min="1" max="4" width="9.140625" style="108"/>
    <col min="5" max="25" width="9.140625" style="108" customWidth="1"/>
    <col min="26" max="16384" width="9.140625" style="108"/>
  </cols>
  <sheetData>
    <row r="2" spans="2:33" ht="12.75" customHeight="1" thickBot="1">
      <c r="B2" s="106" t="s">
        <v>260</v>
      </c>
      <c r="C2" s="106" t="s">
        <v>453</v>
      </c>
      <c r="D2" s="107" t="s">
        <v>454</v>
      </c>
      <c r="E2" s="107" t="s">
        <v>25</v>
      </c>
      <c r="F2" s="107" t="s">
        <v>26</v>
      </c>
      <c r="G2" s="107" t="s">
        <v>27</v>
      </c>
      <c r="H2" s="107" t="s">
        <v>49</v>
      </c>
      <c r="I2" s="107" t="s">
        <v>183</v>
      </c>
      <c r="J2" s="107" t="s">
        <v>28</v>
      </c>
      <c r="K2" s="107" t="s">
        <v>33</v>
      </c>
      <c r="L2" s="107" t="s">
        <v>29</v>
      </c>
      <c r="M2" s="107" t="s">
        <v>30</v>
      </c>
      <c r="N2" s="107" t="s">
        <v>34</v>
      </c>
      <c r="O2" s="107" t="s">
        <v>47</v>
      </c>
      <c r="P2" s="107" t="s">
        <v>31</v>
      </c>
      <c r="Q2" s="107" t="s">
        <v>32</v>
      </c>
      <c r="R2" s="107" t="s">
        <v>261</v>
      </c>
      <c r="S2" s="107" t="s">
        <v>35</v>
      </c>
      <c r="T2" s="107" t="s">
        <v>36</v>
      </c>
      <c r="U2" s="107" t="s">
        <v>37</v>
      </c>
      <c r="V2" s="107" t="s">
        <v>39</v>
      </c>
      <c r="W2" s="107" t="s">
        <v>40</v>
      </c>
      <c r="X2" s="107" t="s">
        <v>38</v>
      </c>
      <c r="Y2" s="107" t="s">
        <v>50</v>
      </c>
      <c r="Z2" s="107" t="s">
        <v>41</v>
      </c>
      <c r="AA2" s="107" t="s">
        <v>42</v>
      </c>
      <c r="AB2" s="107" t="s">
        <v>43</v>
      </c>
      <c r="AC2" s="107" t="s">
        <v>44</v>
      </c>
      <c r="AD2" s="107" t="s">
        <v>48</v>
      </c>
      <c r="AE2" s="107" t="s">
        <v>46</v>
      </c>
      <c r="AF2" s="107" t="s">
        <v>45</v>
      </c>
      <c r="AG2" s="107" t="s">
        <v>51</v>
      </c>
    </row>
    <row r="3" spans="2:33" ht="15">
      <c r="B3" s="109" t="s">
        <v>122</v>
      </c>
      <c r="C3" s="109" t="s">
        <v>526</v>
      </c>
      <c r="D3" s="109">
        <v>2006</v>
      </c>
      <c r="E3" s="109">
        <v>22</v>
      </c>
      <c r="F3" s="109">
        <v>9</v>
      </c>
      <c r="G3" s="109">
        <v>4</v>
      </c>
      <c r="H3" s="109"/>
      <c r="I3" s="109"/>
      <c r="J3" s="109">
        <v>31</v>
      </c>
      <c r="K3" s="109">
        <v>50</v>
      </c>
      <c r="L3" s="109">
        <v>5</v>
      </c>
      <c r="M3" s="109"/>
      <c r="N3" s="109">
        <v>12</v>
      </c>
      <c r="O3" s="109">
        <v>14</v>
      </c>
      <c r="P3" s="109">
        <v>5</v>
      </c>
      <c r="Q3" s="109">
        <v>38</v>
      </c>
      <c r="R3" s="109"/>
      <c r="S3" s="109">
        <v>22</v>
      </c>
      <c r="T3" s="109">
        <v>0</v>
      </c>
      <c r="U3" s="109">
        <v>19</v>
      </c>
      <c r="V3" s="109">
        <v>8</v>
      </c>
      <c r="W3" s="109"/>
      <c r="X3" s="109">
        <v>4</v>
      </c>
      <c r="Y3" s="109">
        <v>12</v>
      </c>
      <c r="Z3" s="109">
        <v>0</v>
      </c>
      <c r="AA3" s="109">
        <v>32</v>
      </c>
      <c r="AB3" s="109">
        <v>18</v>
      </c>
      <c r="AC3" s="109">
        <v>22</v>
      </c>
      <c r="AD3" s="109">
        <v>9</v>
      </c>
      <c r="AE3" s="109">
        <v>9</v>
      </c>
      <c r="AF3" s="109">
        <v>16</v>
      </c>
      <c r="AG3" s="109">
        <v>5</v>
      </c>
    </row>
    <row r="4" spans="2:33" ht="15">
      <c r="B4" s="109"/>
      <c r="C4" s="109"/>
      <c r="D4" s="109">
        <v>2007</v>
      </c>
      <c r="E4" s="109">
        <v>33</v>
      </c>
      <c r="F4" s="109">
        <v>19</v>
      </c>
      <c r="G4" s="109">
        <v>5</v>
      </c>
      <c r="H4" s="109"/>
      <c r="I4" s="109">
        <v>0</v>
      </c>
      <c r="J4" s="109">
        <v>23</v>
      </c>
      <c r="K4" s="109">
        <v>67</v>
      </c>
      <c r="L4" s="109">
        <v>5</v>
      </c>
      <c r="M4" s="109">
        <v>6</v>
      </c>
      <c r="N4" s="109">
        <v>5</v>
      </c>
      <c r="O4" s="109">
        <v>19</v>
      </c>
      <c r="P4" s="109">
        <v>10</v>
      </c>
      <c r="Q4" s="109">
        <v>38</v>
      </c>
      <c r="R4" s="109"/>
      <c r="S4" s="109">
        <v>26</v>
      </c>
      <c r="T4" s="109">
        <v>1</v>
      </c>
      <c r="U4" s="109">
        <v>16</v>
      </c>
      <c r="V4" s="109">
        <v>6</v>
      </c>
      <c r="W4" s="109"/>
      <c r="X4" s="109">
        <v>4</v>
      </c>
      <c r="Y4" s="109">
        <v>19</v>
      </c>
      <c r="Z4" s="109">
        <v>0</v>
      </c>
      <c r="AA4" s="109">
        <v>81</v>
      </c>
      <c r="AB4" s="109">
        <v>20</v>
      </c>
      <c r="AC4" s="109">
        <v>55</v>
      </c>
      <c r="AD4" s="109">
        <v>9</v>
      </c>
      <c r="AE4" s="109">
        <v>9</v>
      </c>
      <c r="AF4" s="109">
        <v>15</v>
      </c>
      <c r="AG4" s="109">
        <v>13</v>
      </c>
    </row>
    <row r="5" spans="2:33" ht="15">
      <c r="B5" s="109"/>
      <c r="C5" s="109"/>
      <c r="D5" s="109">
        <v>2008</v>
      </c>
      <c r="E5" s="109">
        <v>17</v>
      </c>
      <c r="F5" s="109">
        <v>10</v>
      </c>
      <c r="G5" s="109">
        <v>4</v>
      </c>
      <c r="H5" s="109"/>
      <c r="I5" s="109">
        <v>0</v>
      </c>
      <c r="J5" s="109">
        <v>24</v>
      </c>
      <c r="K5" s="109">
        <v>50</v>
      </c>
      <c r="L5" s="109">
        <v>3</v>
      </c>
      <c r="M5" s="109">
        <v>1</v>
      </c>
      <c r="N5" s="109">
        <v>6</v>
      </c>
      <c r="O5" s="109">
        <v>15</v>
      </c>
      <c r="P5" s="109">
        <v>8</v>
      </c>
      <c r="Q5" s="109">
        <v>38</v>
      </c>
      <c r="R5" s="109"/>
      <c r="S5" s="109">
        <v>42</v>
      </c>
      <c r="T5" s="109">
        <v>1</v>
      </c>
      <c r="U5" s="109">
        <v>6</v>
      </c>
      <c r="V5" s="109">
        <v>6</v>
      </c>
      <c r="W5" s="109"/>
      <c r="X5" s="109">
        <v>6</v>
      </c>
      <c r="Y5" s="109">
        <v>18</v>
      </c>
      <c r="Z5" s="109">
        <v>0</v>
      </c>
      <c r="AA5" s="109">
        <v>39</v>
      </c>
      <c r="AB5" s="109">
        <v>15</v>
      </c>
      <c r="AC5" s="109">
        <v>38</v>
      </c>
      <c r="AD5" s="109">
        <v>4</v>
      </c>
      <c r="AE5" s="109">
        <v>4</v>
      </c>
      <c r="AF5" s="109">
        <v>11</v>
      </c>
      <c r="AG5" s="109">
        <v>14</v>
      </c>
    </row>
    <row r="6" spans="2:33" ht="15">
      <c r="B6" s="109"/>
      <c r="C6" s="109"/>
      <c r="D6" s="109">
        <v>2009</v>
      </c>
      <c r="E6" s="109">
        <v>12</v>
      </c>
      <c r="F6" s="109">
        <v>8</v>
      </c>
      <c r="G6" s="109">
        <v>4</v>
      </c>
      <c r="H6" s="109">
        <v>4</v>
      </c>
      <c r="I6" s="109">
        <v>0</v>
      </c>
      <c r="J6" s="109">
        <v>21</v>
      </c>
      <c r="K6" s="109">
        <v>41</v>
      </c>
      <c r="L6" s="109">
        <v>3</v>
      </c>
      <c r="M6" s="109">
        <v>3</v>
      </c>
      <c r="N6" s="109">
        <v>13</v>
      </c>
      <c r="O6" s="109">
        <v>16</v>
      </c>
      <c r="P6" s="109">
        <v>11</v>
      </c>
      <c r="Q6" s="109">
        <v>36</v>
      </c>
      <c r="R6" s="109"/>
      <c r="S6" s="109">
        <v>28</v>
      </c>
      <c r="T6" s="109">
        <v>0</v>
      </c>
      <c r="U6" s="109">
        <v>5</v>
      </c>
      <c r="V6" s="109">
        <v>8</v>
      </c>
      <c r="W6" s="109">
        <v>1</v>
      </c>
      <c r="X6" s="109">
        <v>2</v>
      </c>
      <c r="Y6" s="109">
        <v>13</v>
      </c>
      <c r="Z6" s="109">
        <v>2</v>
      </c>
      <c r="AA6" s="109">
        <v>73</v>
      </c>
      <c r="AB6" s="109">
        <v>17</v>
      </c>
      <c r="AC6" s="109">
        <v>40</v>
      </c>
      <c r="AD6" s="109">
        <v>6</v>
      </c>
      <c r="AE6" s="109">
        <v>7</v>
      </c>
      <c r="AF6" s="109">
        <v>25</v>
      </c>
      <c r="AG6" s="109">
        <v>13</v>
      </c>
    </row>
    <row r="7" spans="2:33" ht="15">
      <c r="B7" s="109"/>
      <c r="C7" s="109"/>
      <c r="D7" s="109">
        <v>2010</v>
      </c>
      <c r="E7" s="109">
        <v>13</v>
      </c>
      <c r="F7" s="109">
        <v>8</v>
      </c>
      <c r="G7" s="109">
        <v>8</v>
      </c>
      <c r="H7" s="109">
        <v>0</v>
      </c>
      <c r="I7" s="109">
        <v>0</v>
      </c>
      <c r="J7" s="109">
        <v>34</v>
      </c>
      <c r="K7" s="109">
        <v>44</v>
      </c>
      <c r="L7" s="109">
        <v>4</v>
      </c>
      <c r="M7" s="109">
        <v>2</v>
      </c>
      <c r="N7" s="109">
        <v>12</v>
      </c>
      <c r="O7" s="109">
        <v>9</v>
      </c>
      <c r="P7" s="109">
        <v>8</v>
      </c>
      <c r="Q7" s="109">
        <v>29</v>
      </c>
      <c r="R7" s="109">
        <v>7</v>
      </c>
      <c r="S7" s="109">
        <v>30</v>
      </c>
      <c r="T7" s="109">
        <v>2</v>
      </c>
      <c r="U7" s="109">
        <v>11</v>
      </c>
      <c r="V7" s="109">
        <v>5</v>
      </c>
      <c r="W7" s="109">
        <v>0</v>
      </c>
      <c r="X7" s="109">
        <v>5</v>
      </c>
      <c r="Y7" s="109">
        <v>8</v>
      </c>
      <c r="Z7" s="109">
        <v>3</v>
      </c>
      <c r="AA7" s="109">
        <v>54</v>
      </c>
      <c r="AB7" s="109">
        <v>11</v>
      </c>
      <c r="AC7" s="109">
        <v>35</v>
      </c>
      <c r="AD7" s="109">
        <v>7</v>
      </c>
      <c r="AE7" s="109">
        <v>6</v>
      </c>
      <c r="AF7" s="109">
        <v>9</v>
      </c>
      <c r="AG7" s="109">
        <v>4</v>
      </c>
    </row>
    <row r="8" spans="2:33" ht="15">
      <c r="B8" s="109"/>
      <c r="C8" s="109"/>
      <c r="D8" s="109">
        <v>2011</v>
      </c>
      <c r="E8" s="109">
        <v>21</v>
      </c>
      <c r="F8" s="109">
        <v>8</v>
      </c>
      <c r="G8" s="109">
        <v>2</v>
      </c>
      <c r="H8" s="109">
        <v>3</v>
      </c>
      <c r="I8" s="109">
        <v>0</v>
      </c>
      <c r="J8" s="109">
        <v>17</v>
      </c>
      <c r="K8" s="109">
        <v>28</v>
      </c>
      <c r="L8" s="109">
        <v>0</v>
      </c>
      <c r="M8" s="109">
        <v>3</v>
      </c>
      <c r="N8" s="109">
        <v>5</v>
      </c>
      <c r="O8" s="109">
        <v>8</v>
      </c>
      <c r="P8" s="109">
        <v>2</v>
      </c>
      <c r="Q8" s="109">
        <v>29</v>
      </c>
      <c r="R8" s="109">
        <v>15</v>
      </c>
      <c r="S8" s="109">
        <v>27</v>
      </c>
      <c r="T8" s="109">
        <v>0</v>
      </c>
      <c r="U8" s="109">
        <v>15</v>
      </c>
      <c r="V8" s="109">
        <v>6</v>
      </c>
      <c r="W8" s="109">
        <v>0</v>
      </c>
      <c r="X8" s="109">
        <v>2</v>
      </c>
      <c r="Y8" s="109">
        <v>10</v>
      </c>
      <c r="Z8" s="109">
        <v>1</v>
      </c>
      <c r="AA8" s="109">
        <v>60</v>
      </c>
      <c r="AB8" s="109">
        <v>4</v>
      </c>
      <c r="AC8" s="109">
        <v>22</v>
      </c>
      <c r="AD8" s="109">
        <v>7</v>
      </c>
      <c r="AE8" s="109">
        <v>1</v>
      </c>
      <c r="AF8" s="109">
        <v>11</v>
      </c>
      <c r="AG8" s="109">
        <v>6</v>
      </c>
    </row>
    <row r="9" spans="2:33" ht="15">
      <c r="B9" s="109"/>
      <c r="C9" s="109"/>
      <c r="D9" s="109">
        <v>2012</v>
      </c>
      <c r="E9" s="109">
        <v>14</v>
      </c>
      <c r="F9" s="109">
        <v>13</v>
      </c>
      <c r="G9" s="109">
        <v>7</v>
      </c>
      <c r="H9" s="109">
        <v>5</v>
      </c>
      <c r="I9" s="109">
        <v>0</v>
      </c>
      <c r="J9" s="109">
        <v>19</v>
      </c>
      <c r="K9" s="109">
        <v>45</v>
      </c>
      <c r="L9" s="109">
        <v>2</v>
      </c>
      <c r="M9" s="109">
        <v>4</v>
      </c>
      <c r="N9" s="109">
        <v>8</v>
      </c>
      <c r="O9" s="109">
        <v>5</v>
      </c>
      <c r="P9" s="109">
        <v>6</v>
      </c>
      <c r="Q9" s="109">
        <v>33</v>
      </c>
      <c r="R9" s="109">
        <v>8</v>
      </c>
      <c r="S9" s="109">
        <v>27</v>
      </c>
      <c r="T9" s="109">
        <v>0</v>
      </c>
      <c r="U9" s="109">
        <v>12</v>
      </c>
      <c r="V9" s="109">
        <v>3</v>
      </c>
      <c r="W9" s="109">
        <v>0</v>
      </c>
      <c r="X9" s="109">
        <v>5</v>
      </c>
      <c r="Y9" s="109">
        <v>13</v>
      </c>
      <c r="Z9" s="109">
        <v>1</v>
      </c>
      <c r="AA9" s="109">
        <v>61</v>
      </c>
      <c r="AB9" s="109">
        <v>8</v>
      </c>
      <c r="AC9" s="109">
        <v>41</v>
      </c>
      <c r="AD9" s="109">
        <v>7</v>
      </c>
      <c r="AE9" s="109">
        <v>4</v>
      </c>
      <c r="AF9" s="109">
        <v>21</v>
      </c>
      <c r="AG9" s="109">
        <v>7</v>
      </c>
    </row>
    <row r="10" spans="2:33" ht="15">
      <c r="B10" s="109"/>
      <c r="C10" s="109"/>
      <c r="D10" s="109">
        <v>2013</v>
      </c>
      <c r="E10" s="109">
        <v>17</v>
      </c>
      <c r="F10" s="109">
        <v>6</v>
      </c>
      <c r="G10" s="109">
        <v>3</v>
      </c>
      <c r="H10" s="109">
        <v>2</v>
      </c>
      <c r="I10" s="109">
        <v>0</v>
      </c>
      <c r="J10" s="109">
        <v>15</v>
      </c>
      <c r="K10" s="109">
        <v>32</v>
      </c>
      <c r="L10" s="109">
        <v>6</v>
      </c>
      <c r="M10" s="109">
        <v>2</v>
      </c>
      <c r="N10" s="109">
        <v>4</v>
      </c>
      <c r="O10" s="109">
        <v>7</v>
      </c>
      <c r="P10" s="109">
        <v>2</v>
      </c>
      <c r="Q10" s="109">
        <v>29</v>
      </c>
      <c r="R10" s="109">
        <v>11</v>
      </c>
      <c r="S10" s="109">
        <v>22</v>
      </c>
      <c r="T10" s="109">
        <v>0</v>
      </c>
      <c r="U10" s="109">
        <v>10</v>
      </c>
      <c r="V10" s="109">
        <v>2</v>
      </c>
      <c r="W10" s="109">
        <v>2</v>
      </c>
      <c r="X10" s="109">
        <v>2</v>
      </c>
      <c r="Y10" s="109">
        <v>15</v>
      </c>
      <c r="Z10" s="109">
        <v>2</v>
      </c>
      <c r="AA10" s="109">
        <v>52</v>
      </c>
      <c r="AB10" s="109">
        <v>10</v>
      </c>
      <c r="AC10" s="109">
        <v>25</v>
      </c>
      <c r="AD10" s="109">
        <v>7</v>
      </c>
      <c r="AE10" s="109">
        <v>4</v>
      </c>
      <c r="AF10" s="109">
        <v>6</v>
      </c>
      <c r="AG10" s="109">
        <v>9</v>
      </c>
    </row>
    <row r="11" spans="2:33" ht="15">
      <c r="B11" s="109"/>
      <c r="C11" s="109"/>
      <c r="D11" s="109">
        <v>2014</v>
      </c>
      <c r="E11" s="109">
        <v>13</v>
      </c>
      <c r="F11" s="109">
        <v>11</v>
      </c>
      <c r="G11" s="109">
        <v>5</v>
      </c>
      <c r="H11" s="109">
        <v>2</v>
      </c>
      <c r="I11" s="109">
        <v>0</v>
      </c>
      <c r="J11" s="109">
        <v>23</v>
      </c>
      <c r="K11" s="109">
        <v>41</v>
      </c>
      <c r="L11" s="109">
        <v>6</v>
      </c>
      <c r="M11" s="109">
        <v>5</v>
      </c>
      <c r="N11" s="109">
        <v>5</v>
      </c>
      <c r="O11" s="109">
        <v>8</v>
      </c>
      <c r="P11" s="109">
        <v>2</v>
      </c>
      <c r="Q11" s="109">
        <v>25</v>
      </c>
      <c r="R11" s="109">
        <v>7</v>
      </c>
      <c r="S11" s="109">
        <v>18</v>
      </c>
      <c r="T11" s="109">
        <v>0</v>
      </c>
      <c r="U11" s="109">
        <v>7</v>
      </c>
      <c r="V11" s="109">
        <v>4</v>
      </c>
      <c r="W11" s="109">
        <v>0</v>
      </c>
      <c r="X11" s="109">
        <v>4</v>
      </c>
      <c r="Y11" s="109">
        <v>7</v>
      </c>
      <c r="Z11" s="109">
        <v>1</v>
      </c>
      <c r="AA11" s="109">
        <v>38</v>
      </c>
      <c r="AB11" s="109">
        <v>4</v>
      </c>
      <c r="AC11" s="109">
        <v>19</v>
      </c>
      <c r="AD11" s="109">
        <v>9</v>
      </c>
      <c r="AE11" s="109">
        <v>3</v>
      </c>
      <c r="AF11" s="109">
        <v>9</v>
      </c>
      <c r="AG11" s="109">
        <v>9</v>
      </c>
    </row>
    <row r="12" spans="2:33" ht="15">
      <c r="B12" s="109"/>
      <c r="C12" s="109"/>
      <c r="D12" s="109">
        <v>2015</v>
      </c>
      <c r="E12" s="109">
        <v>20</v>
      </c>
      <c r="F12" s="109">
        <v>11</v>
      </c>
      <c r="G12" s="109">
        <v>2</v>
      </c>
      <c r="H12" s="109">
        <v>2</v>
      </c>
      <c r="I12" s="109">
        <v>0</v>
      </c>
      <c r="J12" s="109">
        <v>18</v>
      </c>
      <c r="K12" s="109">
        <v>32</v>
      </c>
      <c r="L12" s="109">
        <v>1</v>
      </c>
      <c r="M12" s="109">
        <v>1</v>
      </c>
      <c r="N12" s="109">
        <v>8</v>
      </c>
      <c r="O12" s="109">
        <v>6</v>
      </c>
      <c r="P12" s="109">
        <v>6</v>
      </c>
      <c r="Q12" s="109">
        <v>27</v>
      </c>
      <c r="R12" s="109">
        <v>8</v>
      </c>
      <c r="S12" s="109">
        <v>25</v>
      </c>
      <c r="T12" s="109">
        <v>0</v>
      </c>
      <c r="U12" s="109">
        <v>8</v>
      </c>
      <c r="V12" s="109">
        <v>2</v>
      </c>
      <c r="W12" s="109">
        <v>0</v>
      </c>
      <c r="X12" s="109">
        <v>2</v>
      </c>
      <c r="Y12" s="109">
        <v>13</v>
      </c>
      <c r="Z12" s="109">
        <v>1</v>
      </c>
      <c r="AA12" s="109">
        <v>53</v>
      </c>
      <c r="AB12" s="109">
        <v>6</v>
      </c>
      <c r="AC12" s="109">
        <v>17</v>
      </c>
      <c r="AD12" s="109">
        <v>6</v>
      </c>
      <c r="AE12" s="109">
        <v>1</v>
      </c>
      <c r="AF12" s="109">
        <v>13</v>
      </c>
      <c r="AG12" s="109">
        <v>2</v>
      </c>
    </row>
    <row r="13" spans="2:33" ht="15">
      <c r="B13" s="109"/>
      <c r="C13" s="109"/>
      <c r="D13" s="109">
        <v>2016</v>
      </c>
      <c r="E13" s="109">
        <v>13</v>
      </c>
      <c r="F13" s="109">
        <v>4</v>
      </c>
      <c r="G13" s="109">
        <v>5</v>
      </c>
      <c r="H13" s="109">
        <v>1</v>
      </c>
      <c r="I13" s="109">
        <v>0</v>
      </c>
      <c r="J13" s="109">
        <v>22</v>
      </c>
      <c r="K13" s="109">
        <v>28</v>
      </c>
      <c r="L13" s="109">
        <v>1</v>
      </c>
      <c r="M13" s="109">
        <v>0</v>
      </c>
      <c r="N13" s="109">
        <v>1</v>
      </c>
      <c r="O13" s="109">
        <v>8</v>
      </c>
      <c r="P13" s="109">
        <v>7</v>
      </c>
      <c r="Q13" s="109">
        <v>31</v>
      </c>
      <c r="R13" s="109">
        <v>2</v>
      </c>
      <c r="S13" s="109">
        <v>17</v>
      </c>
      <c r="T13" s="109">
        <v>0</v>
      </c>
      <c r="U13" s="109">
        <v>7</v>
      </c>
      <c r="V13" s="109">
        <v>4</v>
      </c>
      <c r="W13" s="109">
        <v>0</v>
      </c>
      <c r="X13" s="109">
        <v>3</v>
      </c>
      <c r="Y13" s="109">
        <v>3</v>
      </c>
      <c r="Z13" s="109">
        <v>0</v>
      </c>
      <c r="AA13" s="109">
        <v>48</v>
      </c>
      <c r="AB13" s="109">
        <v>8</v>
      </c>
      <c r="AC13" s="109">
        <v>23</v>
      </c>
      <c r="AD13" s="109">
        <v>5</v>
      </c>
      <c r="AE13" s="109">
        <v>5</v>
      </c>
      <c r="AF13" s="109">
        <v>5</v>
      </c>
      <c r="AG13" s="109">
        <v>5</v>
      </c>
    </row>
    <row r="14" spans="2:33" ht="15">
      <c r="B14" s="109"/>
      <c r="C14" s="109"/>
      <c r="D14" s="109">
        <v>2017</v>
      </c>
      <c r="E14" s="109">
        <v>7</v>
      </c>
      <c r="F14" s="109">
        <v>9</v>
      </c>
      <c r="G14" s="109">
        <v>5</v>
      </c>
      <c r="H14" s="109">
        <v>0</v>
      </c>
      <c r="I14" s="109">
        <v>0</v>
      </c>
      <c r="J14" s="109">
        <v>20</v>
      </c>
      <c r="K14" s="109">
        <v>44</v>
      </c>
      <c r="L14" s="109">
        <v>1</v>
      </c>
      <c r="M14" s="109">
        <v>5</v>
      </c>
      <c r="N14" s="109">
        <v>4</v>
      </c>
      <c r="O14" s="109">
        <v>14</v>
      </c>
      <c r="P14" s="109">
        <v>9</v>
      </c>
      <c r="Q14" s="109">
        <v>42</v>
      </c>
      <c r="R14" s="109">
        <v>7</v>
      </c>
      <c r="S14" s="109">
        <v>20</v>
      </c>
      <c r="T14" s="109">
        <v>0</v>
      </c>
      <c r="U14" s="109">
        <v>8</v>
      </c>
      <c r="V14" s="109">
        <v>2</v>
      </c>
      <c r="W14" s="109">
        <v>0</v>
      </c>
      <c r="X14" s="109">
        <v>7</v>
      </c>
      <c r="Y14" s="109">
        <v>6</v>
      </c>
      <c r="Z14" s="109">
        <v>2</v>
      </c>
      <c r="AA14" s="109">
        <v>42</v>
      </c>
      <c r="AB14" s="109">
        <v>6</v>
      </c>
      <c r="AC14" s="109">
        <v>16</v>
      </c>
      <c r="AD14" s="109">
        <v>4</v>
      </c>
      <c r="AE14" s="109">
        <v>5</v>
      </c>
      <c r="AF14" s="109">
        <v>5</v>
      </c>
      <c r="AG14" s="109">
        <v>9</v>
      </c>
    </row>
    <row r="15" spans="2:33" ht="15">
      <c r="B15" s="109"/>
      <c r="C15" s="109"/>
      <c r="D15" s="109">
        <v>2018</v>
      </c>
      <c r="E15" s="109">
        <v>6</v>
      </c>
      <c r="F15" s="109">
        <v>9</v>
      </c>
      <c r="G15" s="109">
        <v>4</v>
      </c>
      <c r="H15" s="109">
        <v>1</v>
      </c>
      <c r="I15" s="109">
        <v>0</v>
      </c>
      <c r="J15" s="109">
        <v>21</v>
      </c>
      <c r="K15" s="109">
        <v>35</v>
      </c>
      <c r="L15" s="109">
        <v>3</v>
      </c>
      <c r="M15" s="109">
        <v>2</v>
      </c>
      <c r="N15" s="109">
        <v>4</v>
      </c>
      <c r="O15" s="109">
        <v>7</v>
      </c>
      <c r="P15" s="109">
        <v>4</v>
      </c>
      <c r="Q15" s="109">
        <v>16</v>
      </c>
      <c r="R15" s="109">
        <v>8</v>
      </c>
      <c r="S15" s="109">
        <v>20</v>
      </c>
      <c r="T15" s="109">
        <v>0</v>
      </c>
      <c r="U15" s="109">
        <v>3</v>
      </c>
      <c r="V15" s="109">
        <v>3</v>
      </c>
      <c r="W15" s="109">
        <v>2</v>
      </c>
      <c r="X15" s="109">
        <v>5</v>
      </c>
      <c r="Y15" s="109">
        <v>13</v>
      </c>
      <c r="Z15" s="109">
        <v>1</v>
      </c>
      <c r="AA15" s="109">
        <v>49</v>
      </c>
      <c r="AB15" s="109">
        <v>4</v>
      </c>
      <c r="AC15" s="109">
        <v>17</v>
      </c>
      <c r="AD15" s="109">
        <v>2</v>
      </c>
      <c r="AE15" s="109">
        <v>1</v>
      </c>
      <c r="AF15" s="109">
        <v>15</v>
      </c>
      <c r="AG15" s="109">
        <v>4</v>
      </c>
    </row>
    <row r="16" spans="2:33" ht="15">
      <c r="B16" s="109"/>
      <c r="C16" s="109"/>
      <c r="D16" s="109">
        <v>2019</v>
      </c>
      <c r="E16" s="109">
        <v>8</v>
      </c>
      <c r="F16" s="109">
        <v>7</v>
      </c>
      <c r="G16" s="109">
        <v>3</v>
      </c>
      <c r="H16" s="109">
        <v>1</v>
      </c>
      <c r="I16" s="109">
        <v>0</v>
      </c>
      <c r="J16" s="109">
        <v>23</v>
      </c>
      <c r="K16" s="109">
        <v>34</v>
      </c>
      <c r="L16" s="109">
        <v>0</v>
      </c>
      <c r="M16" s="109">
        <v>1</v>
      </c>
      <c r="N16" s="109">
        <v>6</v>
      </c>
      <c r="O16" s="109">
        <v>1</v>
      </c>
      <c r="P16" s="109">
        <v>2</v>
      </c>
      <c r="Q16" s="109">
        <v>20</v>
      </c>
      <c r="R16" s="109">
        <v>6</v>
      </c>
      <c r="S16" s="109">
        <v>29</v>
      </c>
      <c r="T16" s="109">
        <v>0</v>
      </c>
      <c r="U16" s="109">
        <v>5</v>
      </c>
      <c r="V16" s="109">
        <v>0</v>
      </c>
      <c r="W16" s="109">
        <v>0</v>
      </c>
      <c r="X16" s="109">
        <v>5</v>
      </c>
      <c r="Y16" s="109">
        <v>9</v>
      </c>
      <c r="Z16" s="109">
        <v>0</v>
      </c>
      <c r="AA16" s="109">
        <v>60</v>
      </c>
      <c r="AB16" s="109">
        <v>12</v>
      </c>
      <c r="AC16" s="109">
        <v>15</v>
      </c>
      <c r="AD16" s="109">
        <v>6</v>
      </c>
      <c r="AE16" s="109">
        <v>2</v>
      </c>
      <c r="AF16" s="109">
        <v>9</v>
      </c>
      <c r="AG16" s="109">
        <v>3</v>
      </c>
    </row>
    <row r="17" spans="2:33" ht="15">
      <c r="B17" s="109"/>
      <c r="C17" s="109"/>
      <c r="D17" s="109">
        <v>2020</v>
      </c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</row>
    <row r="18" spans="2:33" ht="15">
      <c r="B18" s="110" t="s">
        <v>123</v>
      </c>
      <c r="C18" s="110" t="s">
        <v>778</v>
      </c>
      <c r="D18" s="110">
        <v>2006</v>
      </c>
      <c r="E18" s="110">
        <v>0</v>
      </c>
      <c r="F18" s="110">
        <v>0</v>
      </c>
      <c r="G18" s="110">
        <v>0</v>
      </c>
      <c r="H18" s="110"/>
      <c r="I18" s="110"/>
      <c r="J18" s="110">
        <v>0</v>
      </c>
      <c r="K18" s="110">
        <v>0</v>
      </c>
      <c r="L18" s="110">
        <v>0</v>
      </c>
      <c r="M18" s="110"/>
      <c r="N18" s="110"/>
      <c r="O18" s="110">
        <v>0</v>
      </c>
      <c r="P18" s="110">
        <v>0</v>
      </c>
      <c r="Q18" s="110"/>
      <c r="R18" s="110"/>
      <c r="S18" s="110"/>
      <c r="T18" s="110">
        <v>0</v>
      </c>
      <c r="U18" s="110">
        <v>0</v>
      </c>
      <c r="V18" s="110">
        <v>0</v>
      </c>
      <c r="W18" s="110"/>
      <c r="X18" s="110">
        <v>0</v>
      </c>
      <c r="Y18" s="110">
        <v>0</v>
      </c>
      <c r="Z18" s="110">
        <v>0</v>
      </c>
      <c r="AA18" s="110">
        <v>0</v>
      </c>
      <c r="AB18" s="110"/>
      <c r="AC18" s="110">
        <v>0</v>
      </c>
      <c r="AD18" s="110"/>
      <c r="AE18" s="110"/>
      <c r="AF18" s="110"/>
      <c r="AG18" s="110">
        <v>0</v>
      </c>
    </row>
    <row r="19" spans="2:33" ht="15">
      <c r="B19" s="110"/>
      <c r="C19" s="110"/>
      <c r="D19" s="110">
        <v>2007</v>
      </c>
      <c r="E19" s="110">
        <v>0</v>
      </c>
      <c r="F19" s="110">
        <v>0</v>
      </c>
      <c r="G19" s="110">
        <v>0</v>
      </c>
      <c r="H19" s="110"/>
      <c r="I19" s="110">
        <v>0</v>
      </c>
      <c r="J19" s="110">
        <v>0</v>
      </c>
      <c r="K19" s="110">
        <v>1</v>
      </c>
      <c r="L19" s="110">
        <v>0</v>
      </c>
      <c r="M19" s="110">
        <v>0</v>
      </c>
      <c r="N19" s="110"/>
      <c r="O19" s="110">
        <v>0</v>
      </c>
      <c r="P19" s="110">
        <v>0</v>
      </c>
      <c r="Q19" s="110">
        <v>0</v>
      </c>
      <c r="R19" s="110"/>
      <c r="S19" s="110">
        <v>0</v>
      </c>
      <c r="T19" s="110">
        <v>0</v>
      </c>
      <c r="U19" s="110">
        <v>0</v>
      </c>
      <c r="V19" s="110">
        <v>0</v>
      </c>
      <c r="W19" s="110"/>
      <c r="X19" s="110">
        <v>0</v>
      </c>
      <c r="Y19" s="110">
        <v>0</v>
      </c>
      <c r="Z19" s="110">
        <v>0</v>
      </c>
      <c r="AA19" s="110">
        <v>0</v>
      </c>
      <c r="AB19" s="110">
        <v>0</v>
      </c>
      <c r="AC19" s="110">
        <v>0</v>
      </c>
      <c r="AD19" s="110">
        <v>0</v>
      </c>
      <c r="AE19" s="110">
        <v>0</v>
      </c>
      <c r="AF19" s="110">
        <v>0</v>
      </c>
      <c r="AG19" s="110">
        <v>0</v>
      </c>
    </row>
    <row r="20" spans="2:33" ht="15">
      <c r="B20" s="110"/>
      <c r="C20" s="110"/>
      <c r="D20" s="110">
        <v>2008</v>
      </c>
      <c r="E20" s="110">
        <v>0</v>
      </c>
      <c r="F20" s="110">
        <v>0</v>
      </c>
      <c r="G20" s="110">
        <v>0</v>
      </c>
      <c r="H20" s="110"/>
      <c r="I20" s="110">
        <v>0</v>
      </c>
      <c r="J20" s="110">
        <v>0</v>
      </c>
      <c r="K20" s="110">
        <v>0</v>
      </c>
      <c r="L20" s="110">
        <v>0</v>
      </c>
      <c r="M20" s="110">
        <v>0</v>
      </c>
      <c r="N20" s="110"/>
      <c r="O20" s="110">
        <v>0</v>
      </c>
      <c r="P20" s="110">
        <v>0</v>
      </c>
      <c r="Q20" s="110">
        <v>0</v>
      </c>
      <c r="R20" s="110"/>
      <c r="S20" s="110">
        <v>0</v>
      </c>
      <c r="T20" s="110">
        <v>0</v>
      </c>
      <c r="U20" s="110">
        <v>0</v>
      </c>
      <c r="V20" s="110">
        <v>0</v>
      </c>
      <c r="W20" s="110"/>
      <c r="X20" s="110">
        <v>0</v>
      </c>
      <c r="Y20" s="110">
        <v>0</v>
      </c>
      <c r="Z20" s="110">
        <v>0</v>
      </c>
      <c r="AA20" s="110">
        <v>0</v>
      </c>
      <c r="AB20" s="110">
        <v>0</v>
      </c>
      <c r="AC20" s="110">
        <v>0</v>
      </c>
      <c r="AD20" s="110">
        <v>0</v>
      </c>
      <c r="AE20" s="110"/>
      <c r="AF20" s="110">
        <v>0</v>
      </c>
      <c r="AG20" s="110">
        <v>0</v>
      </c>
    </row>
    <row r="21" spans="2:33" ht="15">
      <c r="B21" s="110"/>
      <c r="C21" s="110"/>
      <c r="D21" s="110">
        <v>2009</v>
      </c>
      <c r="E21" s="110">
        <v>0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/>
      <c r="O21" s="110">
        <v>0</v>
      </c>
      <c r="P21" s="110">
        <v>0</v>
      </c>
      <c r="Q21" s="110">
        <v>0</v>
      </c>
      <c r="R21" s="110"/>
      <c r="S21" s="110">
        <v>0</v>
      </c>
      <c r="T21" s="110">
        <v>0</v>
      </c>
      <c r="U21" s="110">
        <v>0</v>
      </c>
      <c r="V21" s="110">
        <v>0</v>
      </c>
      <c r="W21" s="110">
        <v>0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0</v>
      </c>
      <c r="AD21" s="110">
        <v>0</v>
      </c>
      <c r="AE21" s="110">
        <v>0</v>
      </c>
      <c r="AF21" s="110">
        <v>0</v>
      </c>
      <c r="AG21" s="110">
        <v>0</v>
      </c>
    </row>
    <row r="22" spans="2:33" ht="15">
      <c r="B22" s="110"/>
      <c r="C22" s="110"/>
      <c r="D22" s="110">
        <v>2010</v>
      </c>
      <c r="E22" s="110">
        <v>0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10">
        <v>0</v>
      </c>
      <c r="W22" s="110">
        <v>0</v>
      </c>
      <c r="X22" s="110">
        <v>0</v>
      </c>
      <c r="Y22" s="110">
        <v>0</v>
      </c>
      <c r="Z22" s="110">
        <v>0</v>
      </c>
      <c r="AA22" s="110">
        <v>0</v>
      </c>
      <c r="AB22" s="110">
        <v>0</v>
      </c>
      <c r="AC22" s="110">
        <v>0</v>
      </c>
      <c r="AD22" s="110">
        <v>0</v>
      </c>
      <c r="AE22" s="110">
        <v>0</v>
      </c>
      <c r="AF22" s="110">
        <v>0</v>
      </c>
      <c r="AG22" s="110">
        <v>0</v>
      </c>
    </row>
    <row r="23" spans="2:33" ht="15">
      <c r="B23" s="110"/>
      <c r="C23" s="110"/>
      <c r="D23" s="110">
        <v>2011</v>
      </c>
      <c r="E23" s="110">
        <v>0</v>
      </c>
      <c r="F23" s="110">
        <v>0</v>
      </c>
      <c r="G23" s="110">
        <v>0</v>
      </c>
      <c r="H23" s="110">
        <v>0</v>
      </c>
      <c r="I23" s="110">
        <v>0</v>
      </c>
      <c r="J23" s="110">
        <v>0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0</v>
      </c>
      <c r="U23" s="110">
        <v>0</v>
      </c>
      <c r="V23" s="110">
        <v>0</v>
      </c>
      <c r="W23" s="110">
        <v>0</v>
      </c>
      <c r="X23" s="110">
        <v>0</v>
      </c>
      <c r="Y23" s="110">
        <v>0</v>
      </c>
      <c r="Z23" s="110">
        <v>0</v>
      </c>
      <c r="AA23" s="110">
        <v>0</v>
      </c>
      <c r="AB23" s="110">
        <v>0</v>
      </c>
      <c r="AC23" s="110">
        <v>0</v>
      </c>
      <c r="AD23" s="110">
        <v>0</v>
      </c>
      <c r="AE23" s="110">
        <v>0</v>
      </c>
      <c r="AF23" s="110">
        <v>0</v>
      </c>
      <c r="AG23" s="110">
        <v>0</v>
      </c>
    </row>
    <row r="24" spans="2:33" ht="15">
      <c r="B24" s="110"/>
      <c r="C24" s="110"/>
      <c r="D24" s="110">
        <v>2012</v>
      </c>
      <c r="E24" s="110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0</v>
      </c>
      <c r="U24" s="110">
        <v>0</v>
      </c>
      <c r="V24" s="110">
        <v>0</v>
      </c>
      <c r="W24" s="110">
        <v>0</v>
      </c>
      <c r="X24" s="110">
        <v>0</v>
      </c>
      <c r="Y24" s="110">
        <v>0</v>
      </c>
      <c r="Z24" s="110">
        <v>0</v>
      </c>
      <c r="AA24" s="110">
        <v>0</v>
      </c>
      <c r="AB24" s="110">
        <v>0</v>
      </c>
      <c r="AC24" s="110">
        <v>0</v>
      </c>
      <c r="AD24" s="110">
        <v>0</v>
      </c>
      <c r="AE24" s="110">
        <v>0</v>
      </c>
      <c r="AF24" s="110">
        <v>0</v>
      </c>
      <c r="AG24" s="110">
        <v>0</v>
      </c>
    </row>
    <row r="25" spans="2:33" ht="15">
      <c r="B25" s="110"/>
      <c r="C25" s="110"/>
      <c r="D25" s="110">
        <v>2013</v>
      </c>
      <c r="E25" s="110">
        <v>0</v>
      </c>
      <c r="F25" s="110">
        <v>0</v>
      </c>
      <c r="G25" s="110">
        <v>0</v>
      </c>
      <c r="H25" s="110">
        <v>0</v>
      </c>
      <c r="I25" s="110">
        <v>0</v>
      </c>
      <c r="J25" s="110">
        <v>0</v>
      </c>
      <c r="K25" s="110">
        <v>0</v>
      </c>
      <c r="L25" s="110">
        <v>0</v>
      </c>
      <c r="M25" s="110">
        <v>0</v>
      </c>
      <c r="N25" s="110">
        <v>0</v>
      </c>
      <c r="O25" s="110">
        <v>0</v>
      </c>
      <c r="P25" s="110">
        <v>0</v>
      </c>
      <c r="Q25" s="110">
        <v>0</v>
      </c>
      <c r="R25" s="110">
        <v>0</v>
      </c>
      <c r="S25" s="110">
        <v>0</v>
      </c>
      <c r="T25" s="110">
        <v>0</v>
      </c>
      <c r="U25" s="110">
        <v>0</v>
      </c>
      <c r="V25" s="110">
        <v>0</v>
      </c>
      <c r="W25" s="110">
        <v>0</v>
      </c>
      <c r="X25" s="110">
        <v>0</v>
      </c>
      <c r="Y25" s="110">
        <v>0</v>
      </c>
      <c r="Z25" s="110">
        <v>0</v>
      </c>
      <c r="AA25" s="110">
        <v>0</v>
      </c>
      <c r="AB25" s="110">
        <v>0</v>
      </c>
      <c r="AC25" s="110">
        <v>0</v>
      </c>
      <c r="AD25" s="110">
        <v>0</v>
      </c>
      <c r="AE25" s="110">
        <v>0</v>
      </c>
      <c r="AF25" s="110">
        <v>0</v>
      </c>
      <c r="AG25" s="110">
        <v>0</v>
      </c>
    </row>
    <row r="26" spans="2:33" ht="15">
      <c r="B26" s="110"/>
      <c r="C26" s="110"/>
      <c r="D26" s="110">
        <v>2014</v>
      </c>
      <c r="E26" s="110">
        <v>0</v>
      </c>
      <c r="F26" s="110">
        <v>0</v>
      </c>
      <c r="G26" s="110">
        <v>0</v>
      </c>
      <c r="H26" s="110">
        <v>0</v>
      </c>
      <c r="I26" s="110">
        <v>0</v>
      </c>
      <c r="J26" s="110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>
        <v>0</v>
      </c>
      <c r="R26" s="110">
        <v>0</v>
      </c>
      <c r="S26" s="110">
        <v>0</v>
      </c>
      <c r="T26" s="110">
        <v>0</v>
      </c>
      <c r="U26" s="110">
        <v>0</v>
      </c>
      <c r="V26" s="110">
        <v>0</v>
      </c>
      <c r="W26" s="110">
        <v>0</v>
      </c>
      <c r="X26" s="110">
        <v>0</v>
      </c>
      <c r="Y26" s="110">
        <v>0</v>
      </c>
      <c r="Z26" s="110">
        <v>0</v>
      </c>
      <c r="AA26" s="110">
        <v>0</v>
      </c>
      <c r="AB26" s="110">
        <v>0</v>
      </c>
      <c r="AC26" s="110">
        <v>0</v>
      </c>
      <c r="AD26" s="110">
        <v>0</v>
      </c>
      <c r="AE26" s="110">
        <v>0</v>
      </c>
      <c r="AF26" s="110">
        <v>0</v>
      </c>
      <c r="AG26" s="110">
        <v>0</v>
      </c>
    </row>
    <row r="27" spans="2:33" ht="15">
      <c r="B27" s="110"/>
      <c r="C27" s="110"/>
      <c r="D27" s="110">
        <v>2015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  <c r="J27" s="110">
        <v>0</v>
      </c>
      <c r="K27" s="110">
        <v>0</v>
      </c>
      <c r="L27" s="110">
        <v>0</v>
      </c>
      <c r="M27" s="110">
        <v>0</v>
      </c>
      <c r="N27" s="110">
        <v>0</v>
      </c>
      <c r="O27" s="110">
        <v>0</v>
      </c>
      <c r="P27" s="110">
        <v>0</v>
      </c>
      <c r="Q27" s="110">
        <v>0</v>
      </c>
      <c r="R27" s="110">
        <v>0</v>
      </c>
      <c r="S27" s="110">
        <v>0</v>
      </c>
      <c r="T27" s="110">
        <v>0</v>
      </c>
      <c r="U27" s="110">
        <v>0</v>
      </c>
      <c r="V27" s="110">
        <v>0</v>
      </c>
      <c r="W27" s="110">
        <v>0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0</v>
      </c>
      <c r="AD27" s="110">
        <v>0</v>
      </c>
      <c r="AE27" s="110">
        <v>0</v>
      </c>
      <c r="AF27" s="110">
        <v>0</v>
      </c>
      <c r="AG27" s="110">
        <v>0</v>
      </c>
    </row>
    <row r="28" spans="2:33" ht="15">
      <c r="B28" s="110"/>
      <c r="C28" s="110"/>
      <c r="D28" s="110">
        <v>2016</v>
      </c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3</v>
      </c>
      <c r="T28" s="110">
        <v>0</v>
      </c>
      <c r="U28" s="110">
        <v>0</v>
      </c>
      <c r="V28" s="110">
        <v>0</v>
      </c>
      <c r="W28" s="110">
        <v>0</v>
      </c>
      <c r="X28" s="110">
        <v>0</v>
      </c>
      <c r="Y28" s="110">
        <v>0</v>
      </c>
      <c r="Z28" s="110">
        <v>0</v>
      </c>
      <c r="AA28" s="110">
        <v>0</v>
      </c>
      <c r="AB28" s="110">
        <v>0</v>
      </c>
      <c r="AC28" s="110">
        <v>0</v>
      </c>
      <c r="AD28" s="110">
        <v>0</v>
      </c>
      <c r="AE28" s="110">
        <v>0</v>
      </c>
      <c r="AF28" s="110">
        <v>0</v>
      </c>
      <c r="AG28" s="110">
        <v>0</v>
      </c>
    </row>
    <row r="29" spans="2:33" ht="15">
      <c r="B29" s="110"/>
      <c r="C29" s="110"/>
      <c r="D29" s="110">
        <v>2017</v>
      </c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110">
        <v>0</v>
      </c>
      <c r="W29" s="110">
        <v>0</v>
      </c>
      <c r="X29" s="110">
        <v>0</v>
      </c>
      <c r="Y29" s="110">
        <v>0</v>
      </c>
      <c r="Z29" s="110">
        <v>0</v>
      </c>
      <c r="AA29" s="110">
        <v>0</v>
      </c>
      <c r="AB29" s="110">
        <v>0</v>
      </c>
      <c r="AC29" s="110">
        <v>0</v>
      </c>
      <c r="AD29" s="110">
        <v>0</v>
      </c>
      <c r="AE29" s="110">
        <v>0</v>
      </c>
      <c r="AF29" s="110">
        <v>0</v>
      </c>
      <c r="AG29" s="110">
        <v>0</v>
      </c>
    </row>
    <row r="30" spans="2:33" ht="15">
      <c r="B30" s="110"/>
      <c r="C30" s="110"/>
      <c r="D30" s="110">
        <v>2018</v>
      </c>
      <c r="E30" s="110">
        <v>0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0">
        <v>0</v>
      </c>
      <c r="AE30" s="110">
        <v>0</v>
      </c>
      <c r="AF30" s="110">
        <v>0</v>
      </c>
      <c r="AG30" s="110">
        <v>0</v>
      </c>
    </row>
    <row r="31" spans="2:33" ht="15">
      <c r="B31" s="110"/>
      <c r="C31" s="110"/>
      <c r="D31" s="110">
        <v>2019</v>
      </c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0">
        <v>0</v>
      </c>
      <c r="T31" s="110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0">
        <v>0</v>
      </c>
      <c r="AE31" s="110">
        <v>0</v>
      </c>
      <c r="AF31" s="110">
        <v>0</v>
      </c>
      <c r="AG31" s="110">
        <v>0</v>
      </c>
    </row>
    <row r="32" spans="2:33" ht="15">
      <c r="B32" s="110"/>
      <c r="C32" s="110"/>
      <c r="D32" s="110">
        <v>2020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</row>
    <row r="33" spans="2:33" ht="15">
      <c r="B33" s="109" t="s">
        <v>289</v>
      </c>
      <c r="C33" s="109" t="s">
        <v>527</v>
      </c>
      <c r="D33" s="109">
        <v>2006</v>
      </c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</row>
    <row r="34" spans="2:33" ht="15">
      <c r="B34" s="109"/>
      <c r="C34" s="109"/>
      <c r="D34" s="109">
        <v>2007</v>
      </c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</row>
    <row r="35" spans="2:33" ht="15">
      <c r="B35" s="109"/>
      <c r="C35" s="109"/>
      <c r="D35" s="109">
        <v>2008</v>
      </c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</row>
    <row r="36" spans="2:33" ht="15">
      <c r="B36" s="109"/>
      <c r="C36" s="109"/>
      <c r="D36" s="109">
        <v>2009</v>
      </c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</row>
    <row r="37" spans="2:33" ht="15">
      <c r="B37" s="109"/>
      <c r="C37" s="109"/>
      <c r="D37" s="109">
        <v>2010</v>
      </c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</row>
    <row r="38" spans="2:33" ht="15">
      <c r="B38" s="109"/>
      <c r="C38" s="109"/>
      <c r="D38" s="109">
        <v>2011</v>
      </c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</row>
    <row r="39" spans="2:33" ht="15">
      <c r="B39" s="109"/>
      <c r="C39" s="109"/>
      <c r="D39" s="109">
        <v>2012</v>
      </c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</row>
    <row r="40" spans="2:33" ht="15">
      <c r="B40" s="109"/>
      <c r="C40" s="109"/>
      <c r="D40" s="109">
        <v>2013</v>
      </c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</row>
    <row r="41" spans="2:33" ht="15">
      <c r="B41" s="109"/>
      <c r="C41" s="109"/>
      <c r="D41" s="109">
        <v>2014</v>
      </c>
      <c r="E41" s="109">
        <v>0</v>
      </c>
      <c r="F41" s="109">
        <v>0</v>
      </c>
      <c r="G41" s="109"/>
      <c r="H41" s="109">
        <v>0</v>
      </c>
      <c r="I41" s="109"/>
      <c r="J41" s="109"/>
      <c r="K41" s="109"/>
      <c r="L41" s="109"/>
      <c r="M41" s="109"/>
      <c r="N41" s="109"/>
      <c r="O41" s="109">
        <v>0</v>
      </c>
      <c r="P41" s="109">
        <v>0</v>
      </c>
      <c r="Q41" s="109"/>
      <c r="R41" s="109">
        <v>0</v>
      </c>
      <c r="S41" s="109"/>
      <c r="T41" s="109">
        <v>0</v>
      </c>
      <c r="U41" s="109"/>
      <c r="V41" s="109"/>
      <c r="W41" s="109">
        <v>0</v>
      </c>
      <c r="X41" s="109"/>
      <c r="Y41" s="109">
        <v>0</v>
      </c>
      <c r="Z41" s="109">
        <v>0</v>
      </c>
      <c r="AA41" s="109"/>
      <c r="AB41" s="109">
        <v>0</v>
      </c>
      <c r="AC41" s="109">
        <v>0</v>
      </c>
      <c r="AD41" s="109">
        <v>0</v>
      </c>
      <c r="AE41" s="109"/>
      <c r="AF41" s="109"/>
      <c r="AG41" s="109">
        <v>0</v>
      </c>
    </row>
    <row r="42" spans="2:33" ht="15">
      <c r="B42" s="109"/>
      <c r="C42" s="109"/>
      <c r="D42" s="109">
        <v>2015</v>
      </c>
      <c r="E42" s="109">
        <v>0</v>
      </c>
      <c r="F42" s="109">
        <v>0</v>
      </c>
      <c r="G42" s="109">
        <v>0</v>
      </c>
      <c r="H42" s="109">
        <v>0</v>
      </c>
      <c r="I42" s="109">
        <v>0</v>
      </c>
      <c r="J42" s="109">
        <v>0</v>
      </c>
      <c r="K42" s="109">
        <v>0</v>
      </c>
      <c r="L42" s="109">
        <v>0</v>
      </c>
      <c r="M42" s="109">
        <v>0</v>
      </c>
      <c r="N42" s="109">
        <v>0</v>
      </c>
      <c r="O42" s="109">
        <v>0</v>
      </c>
      <c r="P42" s="109">
        <v>0</v>
      </c>
      <c r="Q42" s="109">
        <v>0</v>
      </c>
      <c r="R42" s="109">
        <v>0</v>
      </c>
      <c r="S42" s="109">
        <v>0</v>
      </c>
      <c r="T42" s="109">
        <v>0</v>
      </c>
      <c r="U42" s="109">
        <v>0</v>
      </c>
      <c r="V42" s="109">
        <v>0</v>
      </c>
      <c r="W42" s="109">
        <v>0</v>
      </c>
      <c r="X42" s="109">
        <v>0</v>
      </c>
      <c r="Y42" s="109">
        <v>0</v>
      </c>
      <c r="Z42" s="109">
        <v>0</v>
      </c>
      <c r="AA42" s="109"/>
      <c r="AB42" s="109">
        <v>0</v>
      </c>
      <c r="AC42" s="109">
        <v>0</v>
      </c>
      <c r="AD42" s="109">
        <v>0</v>
      </c>
      <c r="AE42" s="109">
        <v>0</v>
      </c>
      <c r="AF42" s="109">
        <v>0</v>
      </c>
      <c r="AG42" s="109">
        <v>0</v>
      </c>
    </row>
    <row r="43" spans="2:33" ht="15">
      <c r="B43" s="109"/>
      <c r="C43" s="109"/>
      <c r="D43" s="109">
        <v>2016</v>
      </c>
      <c r="E43" s="109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09">
        <v>3</v>
      </c>
      <c r="T43" s="109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09">
        <v>0</v>
      </c>
      <c r="AD43" s="109">
        <v>0</v>
      </c>
      <c r="AE43" s="109">
        <v>0</v>
      </c>
      <c r="AF43" s="109">
        <v>0</v>
      </c>
      <c r="AG43" s="109">
        <v>0</v>
      </c>
    </row>
    <row r="44" spans="2:33" ht="15">
      <c r="B44" s="109"/>
      <c r="C44" s="109"/>
      <c r="D44" s="109">
        <v>2017</v>
      </c>
      <c r="E44" s="109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>
        <v>0</v>
      </c>
      <c r="R44" s="109">
        <v>0</v>
      </c>
      <c r="S44" s="109">
        <v>0</v>
      </c>
      <c r="T44" s="109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09">
        <v>0</v>
      </c>
      <c r="AD44" s="109">
        <v>0</v>
      </c>
      <c r="AE44" s="109">
        <v>0</v>
      </c>
      <c r="AF44" s="109">
        <v>0</v>
      </c>
      <c r="AG44" s="109">
        <v>0</v>
      </c>
    </row>
    <row r="45" spans="2:33" ht="15">
      <c r="B45" s="109"/>
      <c r="C45" s="109"/>
      <c r="D45" s="109">
        <v>2018</v>
      </c>
      <c r="E45" s="109">
        <v>0</v>
      </c>
      <c r="F45" s="109">
        <v>0</v>
      </c>
      <c r="G45" s="109">
        <v>0</v>
      </c>
      <c r="H45" s="109">
        <v>0</v>
      </c>
      <c r="I45" s="109">
        <v>0</v>
      </c>
      <c r="J45" s="109">
        <v>0</v>
      </c>
      <c r="K45" s="109">
        <v>0</v>
      </c>
      <c r="L45" s="109">
        <v>0</v>
      </c>
      <c r="M45" s="109">
        <v>0</v>
      </c>
      <c r="N45" s="109">
        <v>0</v>
      </c>
      <c r="O45" s="109">
        <v>0</v>
      </c>
      <c r="P45" s="109">
        <v>0</v>
      </c>
      <c r="Q45" s="109">
        <v>0</v>
      </c>
      <c r="R45" s="109">
        <v>0</v>
      </c>
      <c r="S45" s="109">
        <v>0</v>
      </c>
      <c r="T45" s="109">
        <v>0</v>
      </c>
      <c r="U45" s="109">
        <v>0</v>
      </c>
      <c r="V45" s="109">
        <v>0</v>
      </c>
      <c r="W45" s="109">
        <v>0</v>
      </c>
      <c r="X45" s="109">
        <v>0</v>
      </c>
      <c r="Y45" s="109">
        <v>0</v>
      </c>
      <c r="Z45" s="109">
        <v>0</v>
      </c>
      <c r="AA45" s="109">
        <v>0</v>
      </c>
      <c r="AB45" s="109">
        <v>0</v>
      </c>
      <c r="AC45" s="109">
        <v>0</v>
      </c>
      <c r="AD45" s="109">
        <v>0</v>
      </c>
      <c r="AE45" s="109">
        <v>0</v>
      </c>
      <c r="AF45" s="109">
        <v>0</v>
      </c>
      <c r="AG45" s="109">
        <v>0</v>
      </c>
    </row>
    <row r="46" spans="2:33" ht="15">
      <c r="B46" s="109"/>
      <c r="C46" s="109"/>
      <c r="D46" s="109">
        <v>2019</v>
      </c>
      <c r="E46" s="109">
        <v>0</v>
      </c>
      <c r="F46" s="109">
        <v>0</v>
      </c>
      <c r="G46" s="109">
        <v>0</v>
      </c>
      <c r="H46" s="109">
        <v>0</v>
      </c>
      <c r="I46" s="109">
        <v>0</v>
      </c>
      <c r="J46" s="109">
        <v>0</v>
      </c>
      <c r="K46" s="109">
        <v>0</v>
      </c>
      <c r="L46" s="109">
        <v>0</v>
      </c>
      <c r="M46" s="109">
        <v>0</v>
      </c>
      <c r="N46" s="109">
        <v>0</v>
      </c>
      <c r="O46" s="109">
        <v>0</v>
      </c>
      <c r="P46" s="109">
        <v>0</v>
      </c>
      <c r="Q46" s="109">
        <v>0</v>
      </c>
      <c r="R46" s="109">
        <v>0</v>
      </c>
      <c r="S46" s="109">
        <v>0</v>
      </c>
      <c r="T46" s="109">
        <v>0</v>
      </c>
      <c r="U46" s="109">
        <v>0</v>
      </c>
      <c r="V46" s="109">
        <v>0</v>
      </c>
      <c r="W46" s="109">
        <v>0</v>
      </c>
      <c r="X46" s="109">
        <v>0</v>
      </c>
      <c r="Y46" s="109">
        <v>0</v>
      </c>
      <c r="Z46" s="109">
        <v>0</v>
      </c>
      <c r="AA46" s="109">
        <v>0</v>
      </c>
      <c r="AB46" s="109">
        <v>0</v>
      </c>
      <c r="AC46" s="109">
        <v>0</v>
      </c>
      <c r="AD46" s="109">
        <v>0</v>
      </c>
      <c r="AE46" s="109">
        <v>0</v>
      </c>
      <c r="AF46" s="109">
        <v>0</v>
      </c>
      <c r="AG46" s="109">
        <v>0</v>
      </c>
    </row>
    <row r="47" spans="2:33" ht="15">
      <c r="B47" s="109"/>
      <c r="C47" s="109"/>
      <c r="D47" s="109">
        <v>2020</v>
      </c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</row>
    <row r="48" spans="2:33" ht="15">
      <c r="B48" s="110" t="s">
        <v>290</v>
      </c>
      <c r="C48" s="110" t="s">
        <v>528</v>
      </c>
      <c r="D48" s="110">
        <v>2006</v>
      </c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</row>
    <row r="49" spans="2:33" ht="15">
      <c r="B49" s="110"/>
      <c r="C49" s="110"/>
      <c r="D49" s="110">
        <v>2007</v>
      </c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</row>
    <row r="50" spans="2:33" ht="15">
      <c r="B50" s="110"/>
      <c r="C50" s="110"/>
      <c r="D50" s="110">
        <v>2008</v>
      </c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</row>
    <row r="51" spans="2:33" ht="15">
      <c r="B51" s="110"/>
      <c r="C51" s="110"/>
      <c r="D51" s="110">
        <v>2009</v>
      </c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</row>
    <row r="52" spans="2:33" ht="15">
      <c r="B52" s="110"/>
      <c r="C52" s="110"/>
      <c r="D52" s="110">
        <v>2010</v>
      </c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</row>
    <row r="53" spans="2:33" ht="15">
      <c r="B53" s="110"/>
      <c r="C53" s="110"/>
      <c r="D53" s="110">
        <v>2011</v>
      </c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</row>
    <row r="54" spans="2:33" ht="15">
      <c r="B54" s="110"/>
      <c r="C54" s="110"/>
      <c r="D54" s="110">
        <v>2012</v>
      </c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</row>
    <row r="55" spans="2:33" ht="15">
      <c r="B55" s="110"/>
      <c r="C55" s="110"/>
      <c r="D55" s="110">
        <v>2013</v>
      </c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</row>
    <row r="56" spans="2:33" ht="15">
      <c r="B56" s="110"/>
      <c r="C56" s="110"/>
      <c r="D56" s="110">
        <v>2014</v>
      </c>
      <c r="E56" s="110">
        <v>0</v>
      </c>
      <c r="F56" s="110">
        <v>0</v>
      </c>
      <c r="G56" s="110"/>
      <c r="H56" s="110">
        <v>0</v>
      </c>
      <c r="I56" s="110"/>
      <c r="J56" s="110"/>
      <c r="K56" s="110"/>
      <c r="L56" s="110"/>
      <c r="M56" s="110"/>
      <c r="N56" s="110"/>
      <c r="O56" s="110">
        <v>0</v>
      </c>
      <c r="P56" s="110">
        <v>0</v>
      </c>
      <c r="Q56" s="110"/>
      <c r="R56" s="110">
        <v>0</v>
      </c>
      <c r="S56" s="110"/>
      <c r="T56" s="110">
        <v>0</v>
      </c>
      <c r="U56" s="110"/>
      <c r="V56" s="110"/>
      <c r="W56" s="110">
        <v>0</v>
      </c>
      <c r="X56" s="110"/>
      <c r="Y56" s="110">
        <v>0</v>
      </c>
      <c r="Z56" s="110">
        <v>0</v>
      </c>
      <c r="AA56" s="110"/>
      <c r="AB56" s="110">
        <v>0</v>
      </c>
      <c r="AC56" s="110">
        <v>0</v>
      </c>
      <c r="AD56" s="110">
        <v>0</v>
      </c>
      <c r="AE56" s="110"/>
      <c r="AF56" s="110"/>
      <c r="AG56" s="110">
        <v>0</v>
      </c>
    </row>
    <row r="57" spans="2:33" ht="15">
      <c r="B57" s="110"/>
      <c r="C57" s="110"/>
      <c r="D57" s="110">
        <v>2015</v>
      </c>
      <c r="E57" s="110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0">
        <v>0</v>
      </c>
      <c r="T57" s="110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/>
      <c r="AB57" s="110">
        <v>0</v>
      </c>
      <c r="AC57" s="110">
        <v>0</v>
      </c>
      <c r="AD57" s="110">
        <v>0</v>
      </c>
      <c r="AE57" s="110">
        <v>0</v>
      </c>
      <c r="AF57" s="110">
        <v>0</v>
      </c>
      <c r="AG57" s="110">
        <v>0</v>
      </c>
    </row>
    <row r="58" spans="2:33" ht="15">
      <c r="B58" s="110"/>
      <c r="C58" s="110"/>
      <c r="D58" s="110">
        <v>2016</v>
      </c>
      <c r="E58" s="110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0">
        <v>0</v>
      </c>
      <c r="T58" s="110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0">
        <v>0</v>
      </c>
      <c r="AE58" s="110">
        <v>0</v>
      </c>
      <c r="AF58" s="110">
        <v>0</v>
      </c>
      <c r="AG58" s="110">
        <v>0</v>
      </c>
    </row>
    <row r="59" spans="2:33" ht="15">
      <c r="B59" s="110"/>
      <c r="C59" s="110"/>
      <c r="D59" s="110">
        <v>2017</v>
      </c>
      <c r="E59" s="110">
        <v>0</v>
      </c>
      <c r="F59" s="110">
        <v>0</v>
      </c>
      <c r="G59" s="110">
        <v>0</v>
      </c>
      <c r="H59" s="110">
        <v>0</v>
      </c>
      <c r="I59" s="110">
        <v>0</v>
      </c>
      <c r="J59" s="110">
        <v>0</v>
      </c>
      <c r="K59" s="110">
        <v>0</v>
      </c>
      <c r="L59" s="110">
        <v>0</v>
      </c>
      <c r="M59" s="110">
        <v>0</v>
      </c>
      <c r="N59" s="110">
        <v>0</v>
      </c>
      <c r="O59" s="110">
        <v>0</v>
      </c>
      <c r="P59" s="110">
        <v>0</v>
      </c>
      <c r="Q59" s="110">
        <v>0</v>
      </c>
      <c r="R59" s="110">
        <v>0</v>
      </c>
      <c r="S59" s="110">
        <v>0</v>
      </c>
      <c r="T59" s="110">
        <v>0</v>
      </c>
      <c r="U59" s="110">
        <v>0</v>
      </c>
      <c r="V59" s="110">
        <v>0</v>
      </c>
      <c r="W59" s="110">
        <v>0</v>
      </c>
      <c r="X59" s="110">
        <v>0</v>
      </c>
      <c r="Y59" s="110">
        <v>0</v>
      </c>
      <c r="Z59" s="110">
        <v>0</v>
      </c>
      <c r="AA59" s="110">
        <v>0</v>
      </c>
      <c r="AB59" s="110">
        <v>0</v>
      </c>
      <c r="AC59" s="110">
        <v>0</v>
      </c>
      <c r="AD59" s="110">
        <v>0</v>
      </c>
      <c r="AE59" s="110">
        <v>0</v>
      </c>
      <c r="AF59" s="110">
        <v>0</v>
      </c>
      <c r="AG59" s="110">
        <v>0</v>
      </c>
    </row>
    <row r="60" spans="2:33" ht="15">
      <c r="B60" s="110"/>
      <c r="C60" s="110"/>
      <c r="D60" s="110">
        <v>2018</v>
      </c>
      <c r="E60" s="110">
        <v>0</v>
      </c>
      <c r="F60" s="110">
        <v>0</v>
      </c>
      <c r="G60" s="110">
        <v>0</v>
      </c>
      <c r="H60" s="110">
        <v>0</v>
      </c>
      <c r="I60" s="110">
        <v>0</v>
      </c>
      <c r="J60" s="110">
        <v>0</v>
      </c>
      <c r="K60" s="110">
        <v>0</v>
      </c>
      <c r="L60" s="110">
        <v>0</v>
      </c>
      <c r="M60" s="110">
        <v>0</v>
      </c>
      <c r="N60" s="110">
        <v>0</v>
      </c>
      <c r="O60" s="110">
        <v>0</v>
      </c>
      <c r="P60" s="110">
        <v>0</v>
      </c>
      <c r="Q60" s="110">
        <v>0</v>
      </c>
      <c r="R60" s="110">
        <v>0</v>
      </c>
      <c r="S60" s="110">
        <v>0</v>
      </c>
      <c r="T60" s="110">
        <v>0</v>
      </c>
      <c r="U60" s="110">
        <v>0</v>
      </c>
      <c r="V60" s="110">
        <v>0</v>
      </c>
      <c r="W60" s="110">
        <v>0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0</v>
      </c>
      <c r="AD60" s="110">
        <v>0</v>
      </c>
      <c r="AE60" s="110">
        <v>0</v>
      </c>
      <c r="AF60" s="110">
        <v>0</v>
      </c>
      <c r="AG60" s="110">
        <v>0</v>
      </c>
    </row>
    <row r="61" spans="2:33" ht="15">
      <c r="B61" s="110"/>
      <c r="C61" s="110"/>
      <c r="D61" s="110">
        <v>2019</v>
      </c>
      <c r="E61" s="110">
        <v>0</v>
      </c>
      <c r="F61" s="110">
        <v>0</v>
      </c>
      <c r="G61" s="110">
        <v>0</v>
      </c>
      <c r="H61" s="110">
        <v>0</v>
      </c>
      <c r="I61" s="110">
        <v>0</v>
      </c>
      <c r="J61" s="110">
        <v>0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0</v>
      </c>
      <c r="Q61" s="110">
        <v>0</v>
      </c>
      <c r="R61" s="110">
        <v>0</v>
      </c>
      <c r="S61" s="110">
        <v>0</v>
      </c>
      <c r="T61" s="110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0">
        <v>0</v>
      </c>
      <c r="AE61" s="110">
        <v>0</v>
      </c>
      <c r="AF61" s="110">
        <v>0</v>
      </c>
      <c r="AG61" s="110">
        <v>0</v>
      </c>
    </row>
    <row r="62" spans="2:33" ht="15">
      <c r="B62" s="110"/>
      <c r="C62" s="110"/>
      <c r="D62" s="110">
        <v>2020</v>
      </c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</row>
    <row r="63" spans="2:33" ht="15">
      <c r="B63" s="109" t="s">
        <v>124</v>
      </c>
      <c r="C63" s="109" t="s">
        <v>529</v>
      </c>
      <c r="D63" s="109">
        <v>2006</v>
      </c>
      <c r="E63" s="109">
        <v>0</v>
      </c>
      <c r="F63" s="109">
        <v>0</v>
      </c>
      <c r="G63" s="109">
        <v>0</v>
      </c>
      <c r="H63" s="109"/>
      <c r="I63" s="109"/>
      <c r="J63" s="109">
        <v>0</v>
      </c>
      <c r="K63" s="109">
        <v>0</v>
      </c>
      <c r="L63" s="109">
        <v>0</v>
      </c>
      <c r="M63" s="109"/>
      <c r="N63" s="109"/>
      <c r="O63" s="109">
        <v>0</v>
      </c>
      <c r="P63" s="109">
        <v>0</v>
      </c>
      <c r="Q63" s="109"/>
      <c r="R63" s="109"/>
      <c r="S63" s="109"/>
      <c r="T63" s="109">
        <v>0</v>
      </c>
      <c r="U63" s="109">
        <v>0</v>
      </c>
      <c r="V63" s="109">
        <v>0</v>
      </c>
      <c r="W63" s="109"/>
      <c r="X63" s="109">
        <v>0</v>
      </c>
      <c r="Y63" s="109">
        <v>0</v>
      </c>
      <c r="Z63" s="109">
        <v>0</v>
      </c>
      <c r="AA63" s="109">
        <v>0</v>
      </c>
      <c r="AB63" s="109"/>
      <c r="AC63" s="109">
        <v>0</v>
      </c>
      <c r="AD63" s="109"/>
      <c r="AE63" s="109"/>
      <c r="AF63" s="109"/>
      <c r="AG63" s="109">
        <v>0</v>
      </c>
    </row>
    <row r="64" spans="2:33" ht="15">
      <c r="B64" s="109"/>
      <c r="C64" s="109"/>
      <c r="D64" s="109">
        <v>2007</v>
      </c>
      <c r="E64" s="109">
        <v>0</v>
      </c>
      <c r="F64" s="109">
        <v>0</v>
      </c>
      <c r="G64" s="109">
        <v>0</v>
      </c>
      <c r="H64" s="109"/>
      <c r="I64" s="109">
        <v>0</v>
      </c>
      <c r="J64" s="109">
        <v>0</v>
      </c>
      <c r="K64" s="109">
        <v>0</v>
      </c>
      <c r="L64" s="109">
        <v>0</v>
      </c>
      <c r="M64" s="109">
        <v>0</v>
      </c>
      <c r="N64" s="109"/>
      <c r="O64" s="109">
        <v>0</v>
      </c>
      <c r="P64" s="109">
        <v>0</v>
      </c>
      <c r="Q64" s="109">
        <v>0</v>
      </c>
      <c r="R64" s="109"/>
      <c r="S64" s="109">
        <v>0</v>
      </c>
      <c r="T64" s="109">
        <v>0</v>
      </c>
      <c r="U64" s="109">
        <v>0</v>
      </c>
      <c r="V64" s="109">
        <v>0</v>
      </c>
      <c r="W64" s="109"/>
      <c r="X64" s="109">
        <v>0</v>
      </c>
      <c r="Y64" s="109">
        <v>0</v>
      </c>
      <c r="Z64" s="109">
        <v>0</v>
      </c>
      <c r="AA64" s="109">
        <v>0</v>
      </c>
      <c r="AB64" s="109">
        <v>0</v>
      </c>
      <c r="AC64" s="109">
        <v>0</v>
      </c>
      <c r="AD64" s="109">
        <v>0</v>
      </c>
      <c r="AE64" s="109">
        <v>0</v>
      </c>
      <c r="AF64" s="109">
        <v>0</v>
      </c>
      <c r="AG64" s="109">
        <v>0</v>
      </c>
    </row>
    <row r="65" spans="2:33" ht="15">
      <c r="B65" s="109"/>
      <c r="C65" s="109"/>
      <c r="D65" s="109">
        <v>2008</v>
      </c>
      <c r="E65" s="109">
        <v>0</v>
      </c>
      <c r="F65" s="109">
        <v>0</v>
      </c>
      <c r="G65" s="109">
        <v>0</v>
      </c>
      <c r="H65" s="109"/>
      <c r="I65" s="109">
        <v>0</v>
      </c>
      <c r="J65" s="109">
        <v>0</v>
      </c>
      <c r="K65" s="109">
        <v>0</v>
      </c>
      <c r="L65" s="109">
        <v>0</v>
      </c>
      <c r="M65" s="109">
        <v>0</v>
      </c>
      <c r="N65" s="109"/>
      <c r="O65" s="109">
        <v>0</v>
      </c>
      <c r="P65" s="109">
        <v>0</v>
      </c>
      <c r="Q65" s="109">
        <v>0</v>
      </c>
      <c r="R65" s="109"/>
      <c r="S65" s="109">
        <v>0</v>
      </c>
      <c r="T65" s="109">
        <v>0</v>
      </c>
      <c r="U65" s="109">
        <v>0</v>
      </c>
      <c r="V65" s="109">
        <v>0</v>
      </c>
      <c r="W65" s="109"/>
      <c r="X65" s="109">
        <v>0</v>
      </c>
      <c r="Y65" s="109">
        <v>0</v>
      </c>
      <c r="Z65" s="109">
        <v>0</v>
      </c>
      <c r="AA65" s="109">
        <v>0</v>
      </c>
      <c r="AB65" s="109">
        <v>0</v>
      </c>
      <c r="AC65" s="109">
        <v>0</v>
      </c>
      <c r="AD65" s="109">
        <v>0</v>
      </c>
      <c r="AE65" s="109">
        <v>0</v>
      </c>
      <c r="AF65" s="109">
        <v>0</v>
      </c>
      <c r="AG65" s="109">
        <v>0</v>
      </c>
    </row>
    <row r="66" spans="2:33" ht="15">
      <c r="B66" s="109"/>
      <c r="C66" s="109"/>
      <c r="D66" s="109">
        <v>2009</v>
      </c>
      <c r="E66" s="109">
        <v>0</v>
      </c>
      <c r="F66" s="109">
        <v>0</v>
      </c>
      <c r="G66" s="109">
        <v>0</v>
      </c>
      <c r="H66" s="109">
        <v>0</v>
      </c>
      <c r="I66" s="109">
        <v>0</v>
      </c>
      <c r="J66" s="109">
        <v>0</v>
      </c>
      <c r="K66" s="109">
        <v>0</v>
      </c>
      <c r="L66" s="109">
        <v>0</v>
      </c>
      <c r="M66" s="109">
        <v>0</v>
      </c>
      <c r="N66" s="109"/>
      <c r="O66" s="109">
        <v>0</v>
      </c>
      <c r="P66" s="109">
        <v>0</v>
      </c>
      <c r="Q66" s="109">
        <v>0</v>
      </c>
      <c r="R66" s="109"/>
      <c r="S66" s="109">
        <v>0</v>
      </c>
      <c r="T66" s="109">
        <v>0</v>
      </c>
      <c r="U66" s="109">
        <v>0</v>
      </c>
      <c r="V66" s="109">
        <v>0</v>
      </c>
      <c r="W66" s="109">
        <v>0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09">
        <v>0</v>
      </c>
      <c r="AD66" s="109">
        <v>0</v>
      </c>
      <c r="AE66" s="109">
        <v>0</v>
      </c>
      <c r="AF66" s="109">
        <v>0</v>
      </c>
      <c r="AG66" s="109">
        <v>0</v>
      </c>
    </row>
    <row r="67" spans="2:33" ht="15">
      <c r="B67" s="109"/>
      <c r="C67" s="109"/>
      <c r="D67" s="109">
        <v>2010</v>
      </c>
      <c r="E67" s="109">
        <v>0</v>
      </c>
      <c r="F67" s="109">
        <v>0</v>
      </c>
      <c r="G67" s="109">
        <v>0</v>
      </c>
      <c r="H67" s="109">
        <v>0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09">
        <v>0</v>
      </c>
      <c r="W67" s="109">
        <v>0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09">
        <v>0</v>
      </c>
      <c r="AD67" s="109">
        <v>0</v>
      </c>
      <c r="AE67" s="109">
        <v>0</v>
      </c>
      <c r="AF67" s="109">
        <v>0</v>
      </c>
      <c r="AG67" s="109">
        <v>0</v>
      </c>
    </row>
    <row r="68" spans="2:33" ht="15">
      <c r="B68" s="109"/>
      <c r="C68" s="109"/>
      <c r="D68" s="109">
        <v>2011</v>
      </c>
      <c r="E68" s="109">
        <v>0</v>
      </c>
      <c r="F68" s="109">
        <v>0</v>
      </c>
      <c r="G68" s="109">
        <v>0</v>
      </c>
      <c r="H68" s="109">
        <v>0</v>
      </c>
      <c r="I68" s="109">
        <v>0</v>
      </c>
      <c r="J68" s="109">
        <v>0</v>
      </c>
      <c r="K68" s="109">
        <v>0</v>
      </c>
      <c r="L68" s="109">
        <v>0</v>
      </c>
      <c r="M68" s="109">
        <v>0</v>
      </c>
      <c r="N68" s="109">
        <v>0</v>
      </c>
      <c r="O68" s="109">
        <v>0</v>
      </c>
      <c r="P68" s="109">
        <v>0</v>
      </c>
      <c r="Q68" s="109">
        <v>0</v>
      </c>
      <c r="R68" s="109">
        <v>0</v>
      </c>
      <c r="S68" s="109">
        <v>0</v>
      </c>
      <c r="T68" s="109">
        <v>0</v>
      </c>
      <c r="U68" s="109">
        <v>0</v>
      </c>
      <c r="V68" s="109">
        <v>0</v>
      </c>
      <c r="W68" s="109">
        <v>0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09">
        <v>0</v>
      </c>
      <c r="AD68" s="109">
        <v>0</v>
      </c>
      <c r="AE68" s="109">
        <v>0</v>
      </c>
      <c r="AF68" s="109">
        <v>0</v>
      </c>
      <c r="AG68" s="109">
        <v>0</v>
      </c>
    </row>
    <row r="69" spans="2:33" ht="15">
      <c r="B69" s="109"/>
      <c r="C69" s="109"/>
      <c r="D69" s="109">
        <v>2012</v>
      </c>
      <c r="E69" s="109">
        <v>0</v>
      </c>
      <c r="F69" s="109">
        <v>0</v>
      </c>
      <c r="G69" s="109">
        <v>0</v>
      </c>
      <c r="H69" s="109">
        <v>0</v>
      </c>
      <c r="I69" s="109">
        <v>0</v>
      </c>
      <c r="J69" s="109">
        <v>0</v>
      </c>
      <c r="K69" s="109">
        <v>0</v>
      </c>
      <c r="L69" s="109">
        <v>0</v>
      </c>
      <c r="M69" s="109">
        <v>0</v>
      </c>
      <c r="N69" s="109">
        <v>0</v>
      </c>
      <c r="O69" s="109">
        <v>0</v>
      </c>
      <c r="P69" s="109">
        <v>0</v>
      </c>
      <c r="Q69" s="109">
        <v>0</v>
      </c>
      <c r="R69" s="109">
        <v>0</v>
      </c>
      <c r="S69" s="109">
        <v>0</v>
      </c>
      <c r="T69" s="109">
        <v>0</v>
      </c>
      <c r="U69" s="109">
        <v>0</v>
      </c>
      <c r="V69" s="109">
        <v>0</v>
      </c>
      <c r="W69" s="109">
        <v>0</v>
      </c>
      <c r="X69" s="109">
        <v>0</v>
      </c>
      <c r="Y69" s="109">
        <v>0</v>
      </c>
      <c r="Z69" s="109">
        <v>0</v>
      </c>
      <c r="AA69" s="109">
        <v>0</v>
      </c>
      <c r="AB69" s="109">
        <v>0</v>
      </c>
      <c r="AC69" s="109">
        <v>0</v>
      </c>
      <c r="AD69" s="109">
        <v>0</v>
      </c>
      <c r="AE69" s="109">
        <v>0</v>
      </c>
      <c r="AF69" s="109">
        <v>0</v>
      </c>
      <c r="AG69" s="109">
        <v>0</v>
      </c>
    </row>
    <row r="70" spans="2:33" ht="15">
      <c r="B70" s="109"/>
      <c r="C70" s="109"/>
      <c r="D70" s="109">
        <v>2013</v>
      </c>
      <c r="E70" s="109">
        <v>0</v>
      </c>
      <c r="F70" s="109">
        <v>0</v>
      </c>
      <c r="G70" s="109">
        <v>0</v>
      </c>
      <c r="H70" s="109">
        <v>0</v>
      </c>
      <c r="I70" s="109">
        <v>0</v>
      </c>
      <c r="J70" s="109">
        <v>0</v>
      </c>
      <c r="K70" s="109">
        <v>0</v>
      </c>
      <c r="L70" s="109">
        <v>0</v>
      </c>
      <c r="M70" s="109">
        <v>0</v>
      </c>
      <c r="N70" s="109">
        <v>0</v>
      </c>
      <c r="O70" s="109">
        <v>0</v>
      </c>
      <c r="P70" s="109">
        <v>0</v>
      </c>
      <c r="Q70" s="109">
        <v>0</v>
      </c>
      <c r="R70" s="109">
        <v>0</v>
      </c>
      <c r="S70" s="109">
        <v>0</v>
      </c>
      <c r="T70" s="109">
        <v>0</v>
      </c>
      <c r="U70" s="109">
        <v>0</v>
      </c>
      <c r="V70" s="109">
        <v>0</v>
      </c>
      <c r="W70" s="109">
        <v>0</v>
      </c>
      <c r="X70" s="109">
        <v>0</v>
      </c>
      <c r="Y70" s="109">
        <v>0</v>
      </c>
      <c r="Z70" s="109">
        <v>0</v>
      </c>
      <c r="AA70" s="109">
        <v>0</v>
      </c>
      <c r="AB70" s="109">
        <v>0</v>
      </c>
      <c r="AC70" s="109">
        <v>0</v>
      </c>
      <c r="AD70" s="109">
        <v>0</v>
      </c>
      <c r="AE70" s="109">
        <v>0</v>
      </c>
      <c r="AF70" s="109">
        <v>0</v>
      </c>
      <c r="AG70" s="109">
        <v>0</v>
      </c>
    </row>
    <row r="71" spans="2:33" ht="15">
      <c r="B71" s="109"/>
      <c r="C71" s="109"/>
      <c r="D71" s="109">
        <v>2014</v>
      </c>
      <c r="E71" s="109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09">
        <v>0</v>
      </c>
      <c r="T71" s="109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09">
        <v>0</v>
      </c>
      <c r="AD71" s="109">
        <v>0</v>
      </c>
      <c r="AE71" s="109">
        <v>0</v>
      </c>
      <c r="AF71" s="109">
        <v>0</v>
      </c>
      <c r="AG71" s="109">
        <v>0</v>
      </c>
    </row>
    <row r="72" spans="2:33" ht="15">
      <c r="B72" s="109"/>
      <c r="C72" s="109"/>
      <c r="D72" s="109">
        <v>2015</v>
      </c>
      <c r="E72" s="109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>
        <v>0</v>
      </c>
      <c r="R72" s="109">
        <v>0</v>
      </c>
      <c r="S72" s="109">
        <v>0</v>
      </c>
      <c r="T72" s="109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09">
        <v>0</v>
      </c>
      <c r="AD72" s="109">
        <v>0</v>
      </c>
      <c r="AE72" s="109">
        <v>0</v>
      </c>
      <c r="AF72" s="109">
        <v>0</v>
      </c>
      <c r="AG72" s="109">
        <v>0</v>
      </c>
    </row>
    <row r="73" spans="2:33" ht="15">
      <c r="B73" s="109"/>
      <c r="C73" s="109"/>
      <c r="D73" s="109">
        <v>2016</v>
      </c>
      <c r="E73" s="109">
        <v>0</v>
      </c>
      <c r="F73" s="109">
        <v>0</v>
      </c>
      <c r="G73" s="109">
        <v>0</v>
      </c>
      <c r="H73" s="109">
        <v>0</v>
      </c>
      <c r="I73" s="109">
        <v>0</v>
      </c>
      <c r="J73" s="109">
        <v>0</v>
      </c>
      <c r="K73" s="109">
        <v>0</v>
      </c>
      <c r="L73" s="109">
        <v>0</v>
      </c>
      <c r="M73" s="109">
        <v>0</v>
      </c>
      <c r="N73" s="109">
        <v>0</v>
      </c>
      <c r="O73" s="109">
        <v>0</v>
      </c>
      <c r="P73" s="109">
        <v>0</v>
      </c>
      <c r="Q73" s="109">
        <v>0</v>
      </c>
      <c r="R73" s="109">
        <v>0</v>
      </c>
      <c r="S73" s="109">
        <v>0</v>
      </c>
      <c r="T73" s="109">
        <v>0</v>
      </c>
      <c r="U73" s="109">
        <v>0</v>
      </c>
      <c r="V73" s="109">
        <v>0</v>
      </c>
      <c r="W73" s="109">
        <v>0</v>
      </c>
      <c r="X73" s="109">
        <v>0</v>
      </c>
      <c r="Y73" s="109">
        <v>0</v>
      </c>
      <c r="Z73" s="109">
        <v>0</v>
      </c>
      <c r="AA73" s="109">
        <v>0</v>
      </c>
      <c r="AB73" s="109">
        <v>0</v>
      </c>
      <c r="AC73" s="109">
        <v>0</v>
      </c>
      <c r="AD73" s="109">
        <v>0</v>
      </c>
      <c r="AE73" s="109">
        <v>0</v>
      </c>
      <c r="AF73" s="109">
        <v>0</v>
      </c>
      <c r="AG73" s="109">
        <v>0</v>
      </c>
    </row>
    <row r="74" spans="2:33" ht="15">
      <c r="B74" s="109"/>
      <c r="C74" s="109"/>
      <c r="D74" s="109">
        <v>2017</v>
      </c>
      <c r="E74" s="109">
        <v>0</v>
      </c>
      <c r="F74" s="109">
        <v>0</v>
      </c>
      <c r="G74" s="109">
        <v>0</v>
      </c>
      <c r="H74" s="109">
        <v>0</v>
      </c>
      <c r="I74" s="109">
        <v>0</v>
      </c>
      <c r="J74" s="109">
        <v>0</v>
      </c>
      <c r="K74" s="109">
        <v>0</v>
      </c>
      <c r="L74" s="109">
        <v>0</v>
      </c>
      <c r="M74" s="109">
        <v>0</v>
      </c>
      <c r="N74" s="109">
        <v>0</v>
      </c>
      <c r="O74" s="109">
        <v>0</v>
      </c>
      <c r="P74" s="109">
        <v>0</v>
      </c>
      <c r="Q74" s="109">
        <v>0</v>
      </c>
      <c r="R74" s="109">
        <v>0</v>
      </c>
      <c r="S74" s="109">
        <v>0</v>
      </c>
      <c r="T74" s="109">
        <v>0</v>
      </c>
      <c r="U74" s="109">
        <v>0</v>
      </c>
      <c r="V74" s="109">
        <v>0</v>
      </c>
      <c r="W74" s="109">
        <v>0</v>
      </c>
      <c r="X74" s="109">
        <v>0</v>
      </c>
      <c r="Y74" s="109">
        <v>0</v>
      </c>
      <c r="Z74" s="109">
        <v>0</v>
      </c>
      <c r="AA74" s="109">
        <v>0</v>
      </c>
      <c r="AB74" s="109">
        <v>0</v>
      </c>
      <c r="AC74" s="109">
        <v>0</v>
      </c>
      <c r="AD74" s="109">
        <v>0</v>
      </c>
      <c r="AE74" s="109">
        <v>0</v>
      </c>
      <c r="AF74" s="109">
        <v>0</v>
      </c>
      <c r="AG74" s="109">
        <v>0</v>
      </c>
    </row>
    <row r="75" spans="2:33" ht="15">
      <c r="B75" s="109"/>
      <c r="C75" s="109"/>
      <c r="D75" s="109">
        <v>2018</v>
      </c>
      <c r="E75" s="109">
        <v>0</v>
      </c>
      <c r="F75" s="109">
        <v>0</v>
      </c>
      <c r="G75" s="109">
        <v>0</v>
      </c>
      <c r="H75" s="109">
        <v>0</v>
      </c>
      <c r="I75" s="109">
        <v>0</v>
      </c>
      <c r="J75" s="109">
        <v>0</v>
      </c>
      <c r="K75" s="109">
        <v>0</v>
      </c>
      <c r="L75" s="109">
        <v>0</v>
      </c>
      <c r="M75" s="109">
        <v>0</v>
      </c>
      <c r="N75" s="109">
        <v>0</v>
      </c>
      <c r="O75" s="109">
        <v>0</v>
      </c>
      <c r="P75" s="109">
        <v>0</v>
      </c>
      <c r="Q75" s="109">
        <v>0</v>
      </c>
      <c r="R75" s="109">
        <v>0</v>
      </c>
      <c r="S75" s="109">
        <v>0</v>
      </c>
      <c r="T75" s="109">
        <v>0</v>
      </c>
      <c r="U75" s="109">
        <v>0</v>
      </c>
      <c r="V75" s="109">
        <v>0</v>
      </c>
      <c r="W75" s="109">
        <v>0</v>
      </c>
      <c r="X75" s="109">
        <v>0</v>
      </c>
      <c r="Y75" s="109">
        <v>0</v>
      </c>
      <c r="Z75" s="109">
        <v>0</v>
      </c>
      <c r="AA75" s="109">
        <v>0</v>
      </c>
      <c r="AB75" s="109">
        <v>0</v>
      </c>
      <c r="AC75" s="109">
        <v>0</v>
      </c>
      <c r="AD75" s="109">
        <v>0</v>
      </c>
      <c r="AE75" s="109">
        <v>0</v>
      </c>
      <c r="AF75" s="109">
        <v>0</v>
      </c>
      <c r="AG75" s="109">
        <v>0</v>
      </c>
    </row>
    <row r="76" spans="2:33" ht="15">
      <c r="B76" s="109"/>
      <c r="C76" s="109"/>
      <c r="D76" s="109">
        <v>2019</v>
      </c>
      <c r="E76" s="109">
        <v>0</v>
      </c>
      <c r="F76" s="109">
        <v>0</v>
      </c>
      <c r="G76" s="109">
        <v>0</v>
      </c>
      <c r="H76" s="109">
        <v>0</v>
      </c>
      <c r="I76" s="109">
        <v>0</v>
      </c>
      <c r="J76" s="109">
        <v>0</v>
      </c>
      <c r="K76" s="109">
        <v>0</v>
      </c>
      <c r="L76" s="109">
        <v>0</v>
      </c>
      <c r="M76" s="109">
        <v>0</v>
      </c>
      <c r="N76" s="109">
        <v>0</v>
      </c>
      <c r="O76" s="109">
        <v>0</v>
      </c>
      <c r="P76" s="109">
        <v>0</v>
      </c>
      <c r="Q76" s="109">
        <v>0</v>
      </c>
      <c r="R76" s="109">
        <v>0</v>
      </c>
      <c r="S76" s="109">
        <v>0</v>
      </c>
      <c r="T76" s="109">
        <v>0</v>
      </c>
      <c r="U76" s="109">
        <v>0</v>
      </c>
      <c r="V76" s="109">
        <v>0</v>
      </c>
      <c r="W76" s="109">
        <v>0</v>
      </c>
      <c r="X76" s="109">
        <v>0</v>
      </c>
      <c r="Y76" s="109">
        <v>0</v>
      </c>
      <c r="Z76" s="109">
        <v>0</v>
      </c>
      <c r="AA76" s="109">
        <v>0</v>
      </c>
      <c r="AB76" s="109">
        <v>0</v>
      </c>
      <c r="AC76" s="109">
        <v>0</v>
      </c>
      <c r="AD76" s="109">
        <v>0</v>
      </c>
      <c r="AE76" s="109">
        <v>0</v>
      </c>
      <c r="AF76" s="109">
        <v>0</v>
      </c>
      <c r="AG76" s="109">
        <v>0</v>
      </c>
    </row>
    <row r="77" spans="2:33" ht="15">
      <c r="B77" s="109"/>
      <c r="C77" s="109"/>
      <c r="D77" s="109">
        <v>2020</v>
      </c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</row>
    <row r="78" spans="2:33" ht="15">
      <c r="B78" s="110" t="s">
        <v>125</v>
      </c>
      <c r="C78" s="110" t="s">
        <v>530</v>
      </c>
      <c r="D78" s="110">
        <v>2006</v>
      </c>
      <c r="E78" s="110">
        <v>22</v>
      </c>
      <c r="F78" s="110">
        <v>9</v>
      </c>
      <c r="G78" s="110">
        <v>4</v>
      </c>
      <c r="H78" s="110"/>
      <c r="I78" s="110"/>
      <c r="J78" s="110">
        <v>31</v>
      </c>
      <c r="K78" s="110">
        <v>50</v>
      </c>
      <c r="L78" s="110">
        <v>5</v>
      </c>
      <c r="M78" s="110"/>
      <c r="N78" s="110">
        <v>12</v>
      </c>
      <c r="O78" s="110">
        <v>14</v>
      </c>
      <c r="P78" s="110">
        <v>5</v>
      </c>
      <c r="Q78" s="110">
        <v>38</v>
      </c>
      <c r="R78" s="110"/>
      <c r="S78" s="110">
        <v>22</v>
      </c>
      <c r="T78" s="110">
        <v>0</v>
      </c>
      <c r="U78" s="110">
        <v>19</v>
      </c>
      <c r="V78" s="110">
        <v>8</v>
      </c>
      <c r="W78" s="110"/>
      <c r="X78" s="110">
        <v>4</v>
      </c>
      <c r="Y78" s="110">
        <v>12</v>
      </c>
      <c r="Z78" s="110">
        <v>0</v>
      </c>
      <c r="AA78" s="110">
        <v>32</v>
      </c>
      <c r="AB78" s="110">
        <v>18</v>
      </c>
      <c r="AC78" s="114">
        <v>22</v>
      </c>
      <c r="AD78" s="110">
        <v>9</v>
      </c>
      <c r="AE78" s="110"/>
      <c r="AF78" s="110">
        <v>16</v>
      </c>
      <c r="AG78" s="110">
        <v>5</v>
      </c>
    </row>
    <row r="79" spans="2:33" ht="15">
      <c r="B79" s="110"/>
      <c r="C79" s="110"/>
      <c r="D79" s="110">
        <v>2007</v>
      </c>
      <c r="E79" s="110">
        <v>33</v>
      </c>
      <c r="F79" s="110">
        <v>19</v>
      </c>
      <c r="G79" s="110">
        <v>5</v>
      </c>
      <c r="H79" s="110"/>
      <c r="I79" s="110">
        <v>0</v>
      </c>
      <c r="J79" s="110">
        <v>23</v>
      </c>
      <c r="K79" s="110">
        <v>66</v>
      </c>
      <c r="L79" s="110">
        <v>5</v>
      </c>
      <c r="M79" s="110">
        <v>6</v>
      </c>
      <c r="N79" s="110">
        <v>5</v>
      </c>
      <c r="O79" s="110">
        <v>19</v>
      </c>
      <c r="P79" s="110">
        <v>10</v>
      </c>
      <c r="Q79" s="110">
        <v>38</v>
      </c>
      <c r="R79" s="110"/>
      <c r="S79" s="110">
        <v>24</v>
      </c>
      <c r="T79" s="110">
        <v>1</v>
      </c>
      <c r="U79" s="110">
        <v>16</v>
      </c>
      <c r="V79" s="110">
        <v>6</v>
      </c>
      <c r="W79" s="110"/>
      <c r="X79" s="110">
        <v>4</v>
      </c>
      <c r="Y79" s="110">
        <v>19</v>
      </c>
      <c r="Z79" s="110">
        <v>0</v>
      </c>
      <c r="AA79" s="110">
        <v>81</v>
      </c>
      <c r="AB79" s="110">
        <v>20</v>
      </c>
      <c r="AC79" s="110">
        <v>55</v>
      </c>
      <c r="AD79" s="110">
        <v>9</v>
      </c>
      <c r="AE79" s="110">
        <v>9</v>
      </c>
      <c r="AF79" s="110">
        <v>15</v>
      </c>
      <c r="AG79" s="110">
        <v>13</v>
      </c>
    </row>
    <row r="80" spans="2:33" ht="15">
      <c r="B80" s="110"/>
      <c r="C80" s="110"/>
      <c r="D80" s="110">
        <v>2008</v>
      </c>
      <c r="E80" s="110">
        <v>17</v>
      </c>
      <c r="F80" s="110">
        <v>10</v>
      </c>
      <c r="G80" s="110">
        <v>4</v>
      </c>
      <c r="H80" s="110"/>
      <c r="I80" s="110">
        <v>0</v>
      </c>
      <c r="J80" s="110">
        <v>24</v>
      </c>
      <c r="K80" s="110">
        <v>50</v>
      </c>
      <c r="L80" s="110">
        <v>3</v>
      </c>
      <c r="M80" s="110">
        <v>1</v>
      </c>
      <c r="N80" s="110">
        <v>6</v>
      </c>
      <c r="O80" s="110">
        <v>15</v>
      </c>
      <c r="P80" s="110">
        <v>8</v>
      </c>
      <c r="Q80" s="110">
        <v>38</v>
      </c>
      <c r="R80" s="110"/>
      <c r="S80" s="110">
        <v>42</v>
      </c>
      <c r="T80" s="110">
        <v>1</v>
      </c>
      <c r="U80" s="110">
        <v>6</v>
      </c>
      <c r="V80" s="110">
        <v>6</v>
      </c>
      <c r="W80" s="110"/>
      <c r="X80" s="110">
        <v>6</v>
      </c>
      <c r="Y80" s="110">
        <v>18</v>
      </c>
      <c r="Z80" s="110">
        <v>0</v>
      </c>
      <c r="AA80" s="110">
        <v>39</v>
      </c>
      <c r="AB80" s="110">
        <v>15</v>
      </c>
      <c r="AC80" s="110">
        <v>38</v>
      </c>
      <c r="AD80" s="110">
        <v>4</v>
      </c>
      <c r="AE80" s="110">
        <v>4</v>
      </c>
      <c r="AF80" s="110">
        <v>11</v>
      </c>
      <c r="AG80" s="110">
        <v>14</v>
      </c>
    </row>
    <row r="81" spans="2:33" ht="15">
      <c r="B81" s="110"/>
      <c r="C81" s="110"/>
      <c r="D81" s="110">
        <v>2009</v>
      </c>
      <c r="E81" s="112">
        <v>12</v>
      </c>
      <c r="F81" s="110">
        <v>8</v>
      </c>
      <c r="G81" s="110">
        <v>4</v>
      </c>
      <c r="H81" s="110">
        <v>4</v>
      </c>
      <c r="I81" s="110">
        <v>0</v>
      </c>
      <c r="J81" s="110">
        <v>21</v>
      </c>
      <c r="K81" s="110">
        <v>41</v>
      </c>
      <c r="L81" s="110">
        <v>3</v>
      </c>
      <c r="M81" s="110">
        <v>3</v>
      </c>
      <c r="N81" s="112">
        <v>13</v>
      </c>
      <c r="O81" s="110">
        <v>16</v>
      </c>
      <c r="P81" s="110">
        <v>11</v>
      </c>
      <c r="Q81" s="110">
        <v>36</v>
      </c>
      <c r="R81" s="110"/>
      <c r="S81" s="110">
        <v>28</v>
      </c>
      <c r="T81" s="110">
        <v>0</v>
      </c>
      <c r="U81" s="112">
        <v>5</v>
      </c>
      <c r="V81" s="110">
        <v>8</v>
      </c>
      <c r="W81" s="110">
        <v>1</v>
      </c>
      <c r="X81" s="110">
        <v>2</v>
      </c>
      <c r="Y81" s="110">
        <v>13</v>
      </c>
      <c r="Z81" s="110">
        <v>2</v>
      </c>
      <c r="AA81" s="110">
        <v>73</v>
      </c>
      <c r="AB81" s="110">
        <v>17</v>
      </c>
      <c r="AC81" s="110">
        <v>40</v>
      </c>
      <c r="AD81" s="110">
        <v>6</v>
      </c>
      <c r="AE81" s="110">
        <v>7</v>
      </c>
      <c r="AF81" s="110">
        <v>25</v>
      </c>
      <c r="AG81" s="110">
        <v>13</v>
      </c>
    </row>
    <row r="82" spans="2:33" ht="15">
      <c r="B82" s="110"/>
      <c r="C82" s="110"/>
      <c r="D82" s="110">
        <v>2010</v>
      </c>
      <c r="E82" s="110">
        <v>13</v>
      </c>
      <c r="F82" s="110">
        <v>8</v>
      </c>
      <c r="G82" s="110">
        <v>8</v>
      </c>
      <c r="H82" s="110">
        <v>0</v>
      </c>
      <c r="I82" s="110">
        <v>0</v>
      </c>
      <c r="J82" s="112">
        <v>34</v>
      </c>
      <c r="K82" s="110">
        <v>44</v>
      </c>
      <c r="L82" s="110">
        <v>4</v>
      </c>
      <c r="M82" s="110">
        <v>2</v>
      </c>
      <c r="N82" s="110">
        <v>12</v>
      </c>
      <c r="O82" s="110">
        <v>9</v>
      </c>
      <c r="P82" s="110">
        <v>8</v>
      </c>
      <c r="Q82" s="110">
        <v>27</v>
      </c>
      <c r="R82" s="110">
        <v>7</v>
      </c>
      <c r="S82" s="110">
        <v>30</v>
      </c>
      <c r="T82" s="110">
        <v>2</v>
      </c>
      <c r="U82" s="110">
        <v>11</v>
      </c>
      <c r="V82" s="110">
        <v>5</v>
      </c>
      <c r="W82" s="110">
        <v>0</v>
      </c>
      <c r="X82" s="110">
        <v>5</v>
      </c>
      <c r="Y82" s="110">
        <v>8</v>
      </c>
      <c r="Z82" s="110">
        <v>3</v>
      </c>
      <c r="AA82" s="110">
        <v>54</v>
      </c>
      <c r="AB82" s="110">
        <v>11</v>
      </c>
      <c r="AC82" s="110">
        <v>35</v>
      </c>
      <c r="AD82" s="110">
        <v>7</v>
      </c>
      <c r="AE82" s="110">
        <v>6</v>
      </c>
      <c r="AF82" s="114">
        <v>9</v>
      </c>
      <c r="AG82" s="112">
        <v>4</v>
      </c>
    </row>
    <row r="83" spans="2:33" ht="15">
      <c r="B83" s="110"/>
      <c r="C83" s="110"/>
      <c r="D83" s="110">
        <v>2011</v>
      </c>
      <c r="E83" s="110">
        <v>21</v>
      </c>
      <c r="F83" s="110">
        <v>8</v>
      </c>
      <c r="G83" s="110">
        <v>2</v>
      </c>
      <c r="H83" s="110">
        <v>3</v>
      </c>
      <c r="I83" s="110">
        <v>0</v>
      </c>
      <c r="J83" s="110">
        <v>17</v>
      </c>
      <c r="K83" s="114">
        <v>28</v>
      </c>
      <c r="L83" s="110">
        <v>0</v>
      </c>
      <c r="M83" s="110">
        <v>3</v>
      </c>
      <c r="N83" s="110">
        <v>5</v>
      </c>
      <c r="O83" s="110">
        <v>8</v>
      </c>
      <c r="P83" s="112">
        <v>2</v>
      </c>
      <c r="Q83" s="110">
        <v>29</v>
      </c>
      <c r="R83" s="112">
        <v>15</v>
      </c>
      <c r="S83" s="110">
        <v>27</v>
      </c>
      <c r="T83" s="110">
        <v>0</v>
      </c>
      <c r="U83" s="110">
        <v>15</v>
      </c>
      <c r="V83" s="110">
        <v>6</v>
      </c>
      <c r="W83" s="110">
        <v>0</v>
      </c>
      <c r="X83" s="110">
        <v>2</v>
      </c>
      <c r="Y83" s="110">
        <v>10</v>
      </c>
      <c r="Z83" s="110">
        <v>1</v>
      </c>
      <c r="AA83" s="110">
        <v>60</v>
      </c>
      <c r="AB83" s="112">
        <v>4</v>
      </c>
      <c r="AC83" s="112">
        <v>22</v>
      </c>
      <c r="AD83" s="110">
        <v>7</v>
      </c>
      <c r="AE83" s="110">
        <v>1</v>
      </c>
      <c r="AF83" s="110">
        <v>11</v>
      </c>
      <c r="AG83" s="110">
        <v>6</v>
      </c>
    </row>
    <row r="84" spans="2:33" ht="15.75" thickBot="1">
      <c r="B84" s="110"/>
      <c r="C84" s="110"/>
      <c r="D84" s="110">
        <v>2012</v>
      </c>
      <c r="E84" s="110">
        <v>14</v>
      </c>
      <c r="F84" s="110">
        <v>13</v>
      </c>
      <c r="G84" s="110">
        <v>7</v>
      </c>
      <c r="H84" s="110">
        <v>5</v>
      </c>
      <c r="I84" s="110">
        <v>0</v>
      </c>
      <c r="J84" s="110">
        <v>19</v>
      </c>
      <c r="K84" s="110">
        <v>45</v>
      </c>
      <c r="L84" s="110">
        <v>2</v>
      </c>
      <c r="M84" s="110">
        <v>2</v>
      </c>
      <c r="N84" s="110">
        <v>8</v>
      </c>
      <c r="O84" s="110">
        <v>5</v>
      </c>
      <c r="P84" s="110">
        <v>6</v>
      </c>
      <c r="Q84" s="110">
        <v>33</v>
      </c>
      <c r="R84" s="110">
        <v>8</v>
      </c>
      <c r="S84" s="110">
        <v>27</v>
      </c>
      <c r="T84" s="110">
        <v>0</v>
      </c>
      <c r="U84" s="110">
        <v>12</v>
      </c>
      <c r="V84" s="110">
        <v>3</v>
      </c>
      <c r="W84" s="110">
        <v>0</v>
      </c>
      <c r="X84" s="110">
        <v>5</v>
      </c>
      <c r="Y84" s="110">
        <v>13</v>
      </c>
      <c r="Z84" s="110">
        <v>1</v>
      </c>
      <c r="AA84" s="110">
        <v>61</v>
      </c>
      <c r="AB84" s="110">
        <v>8</v>
      </c>
      <c r="AC84" s="110">
        <v>41</v>
      </c>
      <c r="AD84" s="110">
        <v>7</v>
      </c>
      <c r="AE84" s="110">
        <v>4</v>
      </c>
      <c r="AF84" s="110">
        <v>21</v>
      </c>
      <c r="AG84" s="110">
        <v>7</v>
      </c>
    </row>
    <row r="85" spans="2:33" ht="15.75" thickBot="1">
      <c r="B85" s="110"/>
      <c r="C85" s="110"/>
      <c r="D85" s="110">
        <v>2013</v>
      </c>
      <c r="E85" s="110">
        <v>17</v>
      </c>
      <c r="F85" s="110">
        <v>6</v>
      </c>
      <c r="G85" s="110">
        <v>3</v>
      </c>
      <c r="H85" s="110">
        <v>2</v>
      </c>
      <c r="I85" s="110">
        <v>0</v>
      </c>
      <c r="J85" s="110">
        <v>15</v>
      </c>
      <c r="K85" s="110">
        <v>32</v>
      </c>
      <c r="L85" s="116">
        <v>6</v>
      </c>
      <c r="M85" s="110">
        <v>2</v>
      </c>
      <c r="N85" s="110">
        <v>4</v>
      </c>
      <c r="O85" s="110">
        <v>7</v>
      </c>
      <c r="P85" s="110">
        <v>2</v>
      </c>
      <c r="Q85" s="110">
        <v>29</v>
      </c>
      <c r="R85" s="110">
        <v>11</v>
      </c>
      <c r="S85" s="110">
        <v>21</v>
      </c>
      <c r="T85" s="110">
        <v>0</v>
      </c>
      <c r="U85" s="110">
        <v>10</v>
      </c>
      <c r="V85" s="110">
        <v>2</v>
      </c>
      <c r="W85" s="110">
        <v>2</v>
      </c>
      <c r="X85" s="110">
        <v>2</v>
      </c>
      <c r="Y85" s="110">
        <v>15</v>
      </c>
      <c r="Z85" s="110">
        <v>2</v>
      </c>
      <c r="AA85" s="110">
        <v>52</v>
      </c>
      <c r="AB85" s="110">
        <v>10</v>
      </c>
      <c r="AC85" s="110">
        <v>25</v>
      </c>
      <c r="AD85" s="110">
        <v>7</v>
      </c>
      <c r="AE85" s="110">
        <v>4</v>
      </c>
      <c r="AF85" s="110">
        <v>6</v>
      </c>
      <c r="AG85" s="110">
        <v>9</v>
      </c>
    </row>
    <row r="86" spans="2:33" ht="15">
      <c r="B86" s="110"/>
      <c r="C86" s="110"/>
      <c r="D86" s="110">
        <v>2014</v>
      </c>
      <c r="E86" s="110">
        <v>13</v>
      </c>
      <c r="F86" s="110">
        <v>11</v>
      </c>
      <c r="G86" s="110">
        <v>5</v>
      </c>
      <c r="H86" s="110">
        <v>2</v>
      </c>
      <c r="I86" s="110">
        <v>0</v>
      </c>
      <c r="J86" s="110">
        <v>23</v>
      </c>
      <c r="K86" s="110">
        <v>41</v>
      </c>
      <c r="L86" s="110">
        <v>6</v>
      </c>
      <c r="M86" s="110">
        <v>5</v>
      </c>
      <c r="N86" s="110">
        <v>5</v>
      </c>
      <c r="O86" s="110">
        <v>8</v>
      </c>
      <c r="P86" s="110">
        <v>2</v>
      </c>
      <c r="Q86" s="110">
        <v>25</v>
      </c>
      <c r="R86" s="110">
        <v>7</v>
      </c>
      <c r="S86" s="110">
        <v>18</v>
      </c>
      <c r="T86" s="110">
        <v>0</v>
      </c>
      <c r="U86" s="110">
        <v>7</v>
      </c>
      <c r="V86" s="110">
        <v>4</v>
      </c>
      <c r="W86" s="110">
        <v>0</v>
      </c>
      <c r="X86" s="110">
        <v>4</v>
      </c>
      <c r="Y86" s="110">
        <v>7</v>
      </c>
      <c r="Z86" s="110">
        <v>1</v>
      </c>
      <c r="AA86" s="112">
        <v>38</v>
      </c>
      <c r="AB86" s="110">
        <v>4</v>
      </c>
      <c r="AC86" s="110">
        <v>19</v>
      </c>
      <c r="AD86" s="110">
        <v>9</v>
      </c>
      <c r="AE86" s="110">
        <v>3</v>
      </c>
      <c r="AF86" s="110">
        <v>9</v>
      </c>
      <c r="AG86" s="110">
        <v>9</v>
      </c>
    </row>
    <row r="87" spans="2:33" ht="15.75" thickBot="1">
      <c r="B87" s="110"/>
      <c r="C87" s="110"/>
      <c r="D87" s="110">
        <v>2015</v>
      </c>
      <c r="E87" s="110">
        <v>20</v>
      </c>
      <c r="F87" s="110">
        <v>11</v>
      </c>
      <c r="G87" s="110">
        <v>2</v>
      </c>
      <c r="H87" s="110">
        <v>2</v>
      </c>
      <c r="I87" s="110">
        <v>0</v>
      </c>
      <c r="J87" s="110">
        <v>18</v>
      </c>
      <c r="K87" s="110">
        <v>32</v>
      </c>
      <c r="L87" s="110">
        <v>1</v>
      </c>
      <c r="M87" s="110">
        <v>0</v>
      </c>
      <c r="N87" s="110">
        <v>8</v>
      </c>
      <c r="O87" s="110">
        <v>6</v>
      </c>
      <c r="P87" s="110">
        <v>6</v>
      </c>
      <c r="Q87" s="110">
        <v>27</v>
      </c>
      <c r="R87" s="110">
        <v>8</v>
      </c>
      <c r="S87" s="110">
        <v>25</v>
      </c>
      <c r="T87" s="110">
        <v>0</v>
      </c>
      <c r="U87" s="110">
        <v>8</v>
      </c>
      <c r="V87" s="110">
        <v>2</v>
      </c>
      <c r="W87" s="110">
        <v>0</v>
      </c>
      <c r="X87" s="110">
        <v>2</v>
      </c>
      <c r="Y87" s="110">
        <v>13</v>
      </c>
      <c r="Z87" s="110">
        <v>1</v>
      </c>
      <c r="AA87" s="110">
        <v>53</v>
      </c>
      <c r="AB87" s="110">
        <v>6</v>
      </c>
      <c r="AC87" s="110">
        <v>17</v>
      </c>
      <c r="AD87" s="110">
        <v>6</v>
      </c>
      <c r="AE87" s="110">
        <v>1</v>
      </c>
      <c r="AF87" s="110">
        <v>13</v>
      </c>
      <c r="AG87" s="110">
        <v>2</v>
      </c>
    </row>
    <row r="88" spans="2:33" ht="15.75" thickBot="1">
      <c r="B88" s="110"/>
      <c r="C88" s="110"/>
      <c r="D88" s="110">
        <v>2016</v>
      </c>
      <c r="E88" s="110">
        <v>13</v>
      </c>
      <c r="F88" s="110">
        <v>4</v>
      </c>
      <c r="G88" s="110">
        <v>5</v>
      </c>
      <c r="H88" s="110">
        <v>1</v>
      </c>
      <c r="I88" s="110">
        <v>0</v>
      </c>
      <c r="J88" s="110">
        <v>22</v>
      </c>
      <c r="K88" s="110">
        <v>28</v>
      </c>
      <c r="L88" s="110">
        <v>1</v>
      </c>
      <c r="M88" s="110">
        <v>0</v>
      </c>
      <c r="N88" s="110">
        <v>1</v>
      </c>
      <c r="O88" s="110">
        <v>8</v>
      </c>
      <c r="P88" s="110">
        <v>7</v>
      </c>
      <c r="Q88" s="110">
        <v>31</v>
      </c>
      <c r="R88" s="110">
        <v>2</v>
      </c>
      <c r="S88" s="110">
        <v>14</v>
      </c>
      <c r="T88" s="110">
        <v>0</v>
      </c>
      <c r="U88" s="110">
        <v>7</v>
      </c>
      <c r="V88" s="110">
        <v>4</v>
      </c>
      <c r="W88" s="110">
        <v>0</v>
      </c>
      <c r="X88" s="110">
        <v>3</v>
      </c>
      <c r="Y88" s="116">
        <v>3</v>
      </c>
      <c r="Z88" s="110">
        <v>0</v>
      </c>
      <c r="AA88" s="110">
        <v>48</v>
      </c>
      <c r="AB88" s="110">
        <v>8</v>
      </c>
      <c r="AC88" s="110">
        <v>23</v>
      </c>
      <c r="AD88" s="110">
        <v>5</v>
      </c>
      <c r="AE88" s="110">
        <v>5</v>
      </c>
      <c r="AF88" s="110">
        <v>5</v>
      </c>
      <c r="AG88" s="110">
        <v>5</v>
      </c>
    </row>
    <row r="89" spans="2:33" ht="15">
      <c r="B89" s="110"/>
      <c r="C89" s="110"/>
      <c r="D89" s="110">
        <v>2017</v>
      </c>
      <c r="E89" s="110">
        <v>7</v>
      </c>
      <c r="F89" s="110">
        <v>9</v>
      </c>
      <c r="G89" s="110">
        <v>5</v>
      </c>
      <c r="H89" s="110">
        <v>0</v>
      </c>
      <c r="I89" s="110">
        <v>0</v>
      </c>
      <c r="J89" s="110">
        <v>20</v>
      </c>
      <c r="K89" s="110">
        <v>44</v>
      </c>
      <c r="L89" s="110">
        <v>0</v>
      </c>
      <c r="M89" s="111">
        <v>5</v>
      </c>
      <c r="N89" s="110">
        <v>4</v>
      </c>
      <c r="O89" s="114">
        <v>14</v>
      </c>
      <c r="P89" s="111">
        <v>9</v>
      </c>
      <c r="Q89" s="111">
        <v>42</v>
      </c>
      <c r="R89" s="110">
        <v>7</v>
      </c>
      <c r="S89" s="110">
        <v>19</v>
      </c>
      <c r="T89" s="110">
        <v>0</v>
      </c>
      <c r="U89" s="110">
        <v>8</v>
      </c>
      <c r="V89" s="110">
        <v>2</v>
      </c>
      <c r="W89" s="110">
        <v>0</v>
      </c>
      <c r="X89" s="112">
        <v>7</v>
      </c>
      <c r="Y89" s="110">
        <v>6</v>
      </c>
      <c r="Z89" s="110">
        <v>2</v>
      </c>
      <c r="AA89" s="110">
        <v>42</v>
      </c>
      <c r="AB89" s="110">
        <v>6</v>
      </c>
      <c r="AC89" s="110">
        <v>16</v>
      </c>
      <c r="AD89" s="110">
        <v>4</v>
      </c>
      <c r="AE89" s="110">
        <v>5</v>
      </c>
      <c r="AF89" s="110">
        <v>5</v>
      </c>
      <c r="AG89" s="110">
        <v>9</v>
      </c>
    </row>
    <row r="90" spans="2:33" ht="15.75" thickBot="1">
      <c r="B90" s="110"/>
      <c r="C90" s="110"/>
      <c r="D90" s="110">
        <v>2018</v>
      </c>
      <c r="E90" s="110">
        <v>6</v>
      </c>
      <c r="F90" s="110">
        <v>9</v>
      </c>
      <c r="G90" s="110">
        <v>4</v>
      </c>
      <c r="H90" s="110">
        <v>1</v>
      </c>
      <c r="I90" s="110">
        <v>0</v>
      </c>
      <c r="J90" s="110">
        <v>21</v>
      </c>
      <c r="K90" s="110">
        <v>35</v>
      </c>
      <c r="L90" s="110">
        <v>3</v>
      </c>
      <c r="M90" s="110">
        <v>2</v>
      </c>
      <c r="N90" s="110">
        <v>4</v>
      </c>
      <c r="O90" s="110">
        <v>7</v>
      </c>
      <c r="P90" s="110">
        <v>4</v>
      </c>
      <c r="Q90" s="110">
        <v>16</v>
      </c>
      <c r="R90" s="110">
        <v>8</v>
      </c>
      <c r="S90" s="110">
        <v>20</v>
      </c>
      <c r="T90" s="110">
        <v>0</v>
      </c>
      <c r="U90" s="110">
        <v>3</v>
      </c>
      <c r="V90" s="110">
        <v>3</v>
      </c>
      <c r="W90" s="110">
        <v>2</v>
      </c>
      <c r="X90" s="110">
        <v>5</v>
      </c>
      <c r="Y90" s="110">
        <v>13</v>
      </c>
      <c r="Z90" s="110">
        <v>1</v>
      </c>
      <c r="AA90" s="110">
        <v>49</v>
      </c>
      <c r="AB90" s="110">
        <v>4</v>
      </c>
      <c r="AC90" s="110">
        <v>17</v>
      </c>
      <c r="AD90" s="110">
        <v>2</v>
      </c>
      <c r="AE90" s="110">
        <v>1</v>
      </c>
      <c r="AF90" s="114">
        <v>15</v>
      </c>
      <c r="AG90" s="110">
        <v>4</v>
      </c>
    </row>
    <row r="91" spans="2:33" ht="15.75" thickBot="1">
      <c r="B91" s="110"/>
      <c r="C91" s="110"/>
      <c r="D91" s="110">
        <v>2019</v>
      </c>
      <c r="E91" s="110">
        <v>8</v>
      </c>
      <c r="F91" s="110">
        <v>7</v>
      </c>
      <c r="G91" s="110">
        <v>3</v>
      </c>
      <c r="H91" s="110">
        <v>1</v>
      </c>
      <c r="I91" s="110">
        <v>0</v>
      </c>
      <c r="J91" s="110">
        <v>23</v>
      </c>
      <c r="K91" s="110">
        <v>34</v>
      </c>
      <c r="L91" s="110">
        <v>0</v>
      </c>
      <c r="M91" s="110">
        <v>1</v>
      </c>
      <c r="N91" s="110">
        <v>6</v>
      </c>
      <c r="O91" s="112">
        <v>1</v>
      </c>
      <c r="P91" s="110">
        <v>2</v>
      </c>
      <c r="Q91" s="110">
        <v>20</v>
      </c>
      <c r="R91" s="110">
        <v>6</v>
      </c>
      <c r="S91" s="110">
        <v>29</v>
      </c>
      <c r="T91" s="110">
        <v>0</v>
      </c>
      <c r="U91" s="110">
        <v>5</v>
      </c>
      <c r="V91" s="110">
        <v>0</v>
      </c>
      <c r="W91" s="110">
        <v>0</v>
      </c>
      <c r="X91" s="110">
        <v>5</v>
      </c>
      <c r="Y91" s="110">
        <v>9</v>
      </c>
      <c r="Z91" s="110">
        <v>0</v>
      </c>
      <c r="AA91" s="110">
        <v>60</v>
      </c>
      <c r="AB91" s="116">
        <v>12</v>
      </c>
      <c r="AC91" s="110">
        <v>15</v>
      </c>
      <c r="AD91" s="110">
        <v>6</v>
      </c>
      <c r="AE91" s="110">
        <v>2</v>
      </c>
      <c r="AF91" s="110">
        <v>9</v>
      </c>
      <c r="AG91" s="110">
        <v>3</v>
      </c>
    </row>
    <row r="92" spans="2:33" ht="15">
      <c r="B92" s="110"/>
      <c r="C92" s="110"/>
      <c r="D92" s="110">
        <v>2020</v>
      </c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</row>
    <row r="93" spans="2:33" ht="15">
      <c r="B93" s="109" t="s">
        <v>126</v>
      </c>
      <c r="C93" s="109" t="s">
        <v>531</v>
      </c>
      <c r="D93" s="109">
        <v>2006</v>
      </c>
      <c r="E93" s="109">
        <v>0</v>
      </c>
      <c r="F93" s="109">
        <v>0</v>
      </c>
      <c r="G93" s="109">
        <v>0</v>
      </c>
      <c r="H93" s="109"/>
      <c r="I93" s="109"/>
      <c r="J93" s="109">
        <v>0</v>
      </c>
      <c r="K93" s="109">
        <v>0</v>
      </c>
      <c r="L93" s="109">
        <v>0</v>
      </c>
      <c r="M93" s="109"/>
      <c r="N93" s="109"/>
      <c r="O93" s="109">
        <v>0</v>
      </c>
      <c r="P93" s="109">
        <v>0</v>
      </c>
      <c r="Q93" s="109"/>
      <c r="R93" s="109"/>
      <c r="S93" s="109"/>
      <c r="T93" s="109">
        <v>0</v>
      </c>
      <c r="U93" s="109">
        <v>0</v>
      </c>
      <c r="V93" s="109">
        <v>0</v>
      </c>
      <c r="W93" s="109"/>
      <c r="X93" s="109">
        <v>0</v>
      </c>
      <c r="Y93" s="109">
        <v>0</v>
      </c>
      <c r="Z93" s="109">
        <v>0</v>
      </c>
      <c r="AA93" s="109">
        <v>0</v>
      </c>
      <c r="AB93" s="109"/>
      <c r="AC93" s="109">
        <v>0</v>
      </c>
      <c r="AD93" s="109"/>
      <c r="AE93" s="109">
        <v>9</v>
      </c>
      <c r="AF93" s="109"/>
      <c r="AG93" s="109">
        <v>0</v>
      </c>
    </row>
    <row r="94" spans="2:33" ht="15">
      <c r="B94" s="109"/>
      <c r="C94" s="109"/>
      <c r="D94" s="109">
        <v>2007</v>
      </c>
      <c r="E94" s="109">
        <v>0</v>
      </c>
      <c r="F94" s="109">
        <v>0</v>
      </c>
      <c r="G94" s="109">
        <v>0</v>
      </c>
      <c r="H94" s="109"/>
      <c r="I94" s="109">
        <v>0</v>
      </c>
      <c r="J94" s="109">
        <v>0</v>
      </c>
      <c r="K94" s="109">
        <v>0</v>
      </c>
      <c r="L94" s="109">
        <v>0</v>
      </c>
      <c r="M94" s="109">
        <v>0</v>
      </c>
      <c r="N94" s="109"/>
      <c r="O94" s="109">
        <v>0</v>
      </c>
      <c r="P94" s="109">
        <v>0</v>
      </c>
      <c r="Q94" s="109">
        <v>0</v>
      </c>
      <c r="R94" s="109"/>
      <c r="S94" s="109">
        <v>0</v>
      </c>
      <c r="T94" s="109">
        <v>0</v>
      </c>
      <c r="U94" s="109">
        <v>0</v>
      </c>
      <c r="V94" s="109">
        <v>0</v>
      </c>
      <c r="W94" s="109"/>
      <c r="X94" s="109">
        <v>0</v>
      </c>
      <c r="Y94" s="109">
        <v>0</v>
      </c>
      <c r="Z94" s="109">
        <v>0</v>
      </c>
      <c r="AA94" s="109">
        <v>0</v>
      </c>
      <c r="AB94" s="109">
        <v>0</v>
      </c>
      <c r="AC94" s="109">
        <v>0</v>
      </c>
      <c r="AD94" s="109">
        <v>0</v>
      </c>
      <c r="AE94" s="109">
        <v>0</v>
      </c>
      <c r="AF94" s="109">
        <v>0</v>
      </c>
      <c r="AG94" s="109">
        <v>0</v>
      </c>
    </row>
    <row r="95" spans="2:33" ht="15">
      <c r="B95" s="109"/>
      <c r="C95" s="109"/>
      <c r="D95" s="109">
        <v>2008</v>
      </c>
      <c r="E95" s="109">
        <v>0</v>
      </c>
      <c r="F95" s="109">
        <v>0</v>
      </c>
      <c r="G95" s="109">
        <v>0</v>
      </c>
      <c r="H95" s="109"/>
      <c r="I95" s="109">
        <v>0</v>
      </c>
      <c r="J95" s="109">
        <v>0</v>
      </c>
      <c r="K95" s="109">
        <v>0</v>
      </c>
      <c r="L95" s="109">
        <v>0</v>
      </c>
      <c r="M95" s="109">
        <v>0</v>
      </c>
      <c r="N95" s="109"/>
      <c r="O95" s="109">
        <v>0</v>
      </c>
      <c r="P95" s="109">
        <v>0</v>
      </c>
      <c r="Q95" s="109">
        <v>0</v>
      </c>
      <c r="R95" s="109"/>
      <c r="S95" s="109">
        <v>0</v>
      </c>
      <c r="T95" s="109">
        <v>0</v>
      </c>
      <c r="U95" s="109">
        <v>0</v>
      </c>
      <c r="V95" s="109">
        <v>0</v>
      </c>
      <c r="W95" s="109"/>
      <c r="X95" s="109">
        <v>0</v>
      </c>
      <c r="Y95" s="109">
        <v>0</v>
      </c>
      <c r="Z95" s="109">
        <v>0</v>
      </c>
      <c r="AA95" s="109">
        <v>0</v>
      </c>
      <c r="AB95" s="109">
        <v>0</v>
      </c>
      <c r="AC95" s="109">
        <v>0</v>
      </c>
      <c r="AD95" s="109">
        <v>0</v>
      </c>
      <c r="AE95" s="109">
        <v>0</v>
      </c>
      <c r="AF95" s="109">
        <v>0</v>
      </c>
      <c r="AG95" s="109">
        <v>0</v>
      </c>
    </row>
    <row r="96" spans="2:33" ht="15">
      <c r="B96" s="109"/>
      <c r="C96" s="109"/>
      <c r="D96" s="109">
        <v>2009</v>
      </c>
      <c r="E96" s="109">
        <v>0</v>
      </c>
      <c r="F96" s="109">
        <v>0</v>
      </c>
      <c r="G96" s="109">
        <v>0</v>
      </c>
      <c r="H96" s="109">
        <v>0</v>
      </c>
      <c r="I96" s="109">
        <v>0</v>
      </c>
      <c r="J96" s="109">
        <v>0</v>
      </c>
      <c r="K96" s="109">
        <v>0</v>
      </c>
      <c r="L96" s="109">
        <v>0</v>
      </c>
      <c r="M96" s="109">
        <v>0</v>
      </c>
      <c r="N96" s="109"/>
      <c r="O96" s="109">
        <v>0</v>
      </c>
      <c r="P96" s="109">
        <v>0</v>
      </c>
      <c r="Q96" s="109">
        <v>0</v>
      </c>
      <c r="R96" s="109"/>
      <c r="S96" s="109">
        <v>0</v>
      </c>
      <c r="T96" s="109">
        <v>0</v>
      </c>
      <c r="U96" s="109">
        <v>0</v>
      </c>
      <c r="V96" s="109">
        <v>0</v>
      </c>
      <c r="W96" s="109">
        <v>0</v>
      </c>
      <c r="X96" s="109">
        <v>0</v>
      </c>
      <c r="Y96" s="109">
        <v>0</v>
      </c>
      <c r="Z96" s="109">
        <v>0</v>
      </c>
      <c r="AA96" s="109">
        <v>0</v>
      </c>
      <c r="AB96" s="109">
        <v>0</v>
      </c>
      <c r="AC96" s="109">
        <v>0</v>
      </c>
      <c r="AD96" s="109">
        <v>0</v>
      </c>
      <c r="AE96" s="109">
        <v>0</v>
      </c>
      <c r="AF96" s="109">
        <v>0</v>
      </c>
      <c r="AG96" s="109">
        <v>0</v>
      </c>
    </row>
    <row r="97" spans="2:33" ht="15">
      <c r="B97" s="109"/>
      <c r="C97" s="109"/>
      <c r="D97" s="109">
        <v>2010</v>
      </c>
      <c r="E97" s="109">
        <v>0</v>
      </c>
      <c r="F97" s="109">
        <v>0</v>
      </c>
      <c r="G97" s="109">
        <v>0</v>
      </c>
      <c r="H97" s="109">
        <v>0</v>
      </c>
      <c r="I97" s="109">
        <v>0</v>
      </c>
      <c r="J97" s="109">
        <v>0</v>
      </c>
      <c r="K97" s="109">
        <v>0</v>
      </c>
      <c r="L97" s="109">
        <v>0</v>
      </c>
      <c r="M97" s="109">
        <v>0</v>
      </c>
      <c r="N97" s="109">
        <v>0</v>
      </c>
      <c r="O97" s="109">
        <v>0</v>
      </c>
      <c r="P97" s="109">
        <v>0</v>
      </c>
      <c r="Q97" s="109">
        <v>1</v>
      </c>
      <c r="R97" s="109">
        <v>0</v>
      </c>
      <c r="S97" s="109">
        <v>0</v>
      </c>
      <c r="T97" s="109">
        <v>0</v>
      </c>
      <c r="U97" s="109">
        <v>0</v>
      </c>
      <c r="V97" s="109">
        <v>0</v>
      </c>
      <c r="W97" s="109">
        <v>0</v>
      </c>
      <c r="X97" s="109">
        <v>0</v>
      </c>
      <c r="Y97" s="109">
        <v>0</v>
      </c>
      <c r="Z97" s="109">
        <v>0</v>
      </c>
      <c r="AA97" s="109">
        <v>0</v>
      </c>
      <c r="AB97" s="109">
        <v>0</v>
      </c>
      <c r="AC97" s="109">
        <v>0</v>
      </c>
      <c r="AD97" s="109">
        <v>0</v>
      </c>
      <c r="AE97" s="109">
        <v>0</v>
      </c>
      <c r="AF97" s="109">
        <v>0</v>
      </c>
      <c r="AG97" s="109">
        <v>0</v>
      </c>
    </row>
    <row r="98" spans="2:33" ht="15">
      <c r="B98" s="109"/>
      <c r="C98" s="109"/>
      <c r="D98" s="109">
        <v>2011</v>
      </c>
      <c r="E98" s="109">
        <v>0</v>
      </c>
      <c r="F98" s="109">
        <v>0</v>
      </c>
      <c r="G98" s="109">
        <v>0</v>
      </c>
      <c r="H98" s="109">
        <v>0</v>
      </c>
      <c r="I98" s="109">
        <v>0</v>
      </c>
      <c r="J98" s="109">
        <v>0</v>
      </c>
      <c r="K98" s="109">
        <v>0</v>
      </c>
      <c r="L98" s="109">
        <v>0</v>
      </c>
      <c r="M98" s="109">
        <v>0</v>
      </c>
      <c r="N98" s="109">
        <v>0</v>
      </c>
      <c r="O98" s="109">
        <v>0</v>
      </c>
      <c r="P98" s="109">
        <v>0</v>
      </c>
      <c r="Q98" s="109">
        <v>0</v>
      </c>
      <c r="R98" s="109">
        <v>0</v>
      </c>
      <c r="S98" s="109">
        <v>0</v>
      </c>
      <c r="T98" s="109">
        <v>0</v>
      </c>
      <c r="U98" s="109">
        <v>0</v>
      </c>
      <c r="V98" s="109">
        <v>0</v>
      </c>
      <c r="W98" s="109">
        <v>0</v>
      </c>
      <c r="X98" s="109">
        <v>0</v>
      </c>
      <c r="Y98" s="109">
        <v>0</v>
      </c>
      <c r="Z98" s="109">
        <v>0</v>
      </c>
      <c r="AA98" s="109">
        <v>0</v>
      </c>
      <c r="AB98" s="109">
        <v>0</v>
      </c>
      <c r="AC98" s="109">
        <v>0</v>
      </c>
      <c r="AD98" s="109">
        <v>0</v>
      </c>
      <c r="AE98" s="109">
        <v>0</v>
      </c>
      <c r="AF98" s="109">
        <v>0</v>
      </c>
      <c r="AG98" s="109">
        <v>0</v>
      </c>
    </row>
    <row r="99" spans="2:33" ht="15">
      <c r="B99" s="109"/>
      <c r="C99" s="109"/>
      <c r="D99" s="109">
        <v>2012</v>
      </c>
      <c r="E99" s="109">
        <v>0</v>
      </c>
      <c r="F99" s="109">
        <v>0</v>
      </c>
      <c r="G99" s="109">
        <v>0</v>
      </c>
      <c r="H99" s="109">
        <v>0</v>
      </c>
      <c r="I99" s="109">
        <v>0</v>
      </c>
      <c r="J99" s="109">
        <v>0</v>
      </c>
      <c r="K99" s="109">
        <v>0</v>
      </c>
      <c r="L99" s="109">
        <v>0</v>
      </c>
      <c r="M99" s="109">
        <v>2</v>
      </c>
      <c r="N99" s="109">
        <v>0</v>
      </c>
      <c r="O99" s="109">
        <v>0</v>
      </c>
      <c r="P99" s="109">
        <v>0</v>
      </c>
      <c r="Q99" s="109">
        <v>0</v>
      </c>
      <c r="R99" s="109">
        <v>0</v>
      </c>
      <c r="S99" s="109">
        <v>0</v>
      </c>
      <c r="T99" s="109">
        <v>0</v>
      </c>
      <c r="U99" s="109">
        <v>0</v>
      </c>
      <c r="V99" s="109">
        <v>0</v>
      </c>
      <c r="W99" s="109">
        <v>0</v>
      </c>
      <c r="X99" s="109">
        <v>0</v>
      </c>
      <c r="Y99" s="109">
        <v>0</v>
      </c>
      <c r="Z99" s="109">
        <v>0</v>
      </c>
      <c r="AA99" s="109">
        <v>0</v>
      </c>
      <c r="AB99" s="109">
        <v>0</v>
      </c>
      <c r="AC99" s="109">
        <v>0</v>
      </c>
      <c r="AD99" s="109">
        <v>0</v>
      </c>
      <c r="AE99" s="109">
        <v>0</v>
      </c>
      <c r="AF99" s="109">
        <v>0</v>
      </c>
      <c r="AG99" s="109">
        <v>0</v>
      </c>
    </row>
    <row r="100" spans="2:33" ht="15">
      <c r="B100" s="109"/>
      <c r="C100" s="109"/>
      <c r="D100" s="109">
        <v>2013</v>
      </c>
      <c r="E100" s="109">
        <v>0</v>
      </c>
      <c r="F100" s="109">
        <v>0</v>
      </c>
      <c r="G100" s="109">
        <v>0</v>
      </c>
      <c r="H100" s="109">
        <v>0</v>
      </c>
      <c r="I100" s="109">
        <v>0</v>
      </c>
      <c r="J100" s="109">
        <v>0</v>
      </c>
      <c r="K100" s="109">
        <v>0</v>
      </c>
      <c r="L100" s="109">
        <v>0</v>
      </c>
      <c r="M100" s="109">
        <v>0</v>
      </c>
      <c r="N100" s="109">
        <v>0</v>
      </c>
      <c r="O100" s="109">
        <v>0</v>
      </c>
      <c r="P100" s="109">
        <v>0</v>
      </c>
      <c r="Q100" s="109">
        <v>0</v>
      </c>
      <c r="R100" s="109">
        <v>0</v>
      </c>
      <c r="S100" s="109">
        <v>0</v>
      </c>
      <c r="T100" s="109">
        <v>0</v>
      </c>
      <c r="U100" s="109">
        <v>0</v>
      </c>
      <c r="V100" s="109">
        <v>0</v>
      </c>
      <c r="W100" s="109">
        <v>0</v>
      </c>
      <c r="X100" s="109">
        <v>0</v>
      </c>
      <c r="Y100" s="109">
        <v>0</v>
      </c>
      <c r="Z100" s="109">
        <v>0</v>
      </c>
      <c r="AA100" s="109">
        <v>0</v>
      </c>
      <c r="AB100" s="109">
        <v>0</v>
      </c>
      <c r="AC100" s="109">
        <v>0</v>
      </c>
      <c r="AD100" s="109">
        <v>0</v>
      </c>
      <c r="AE100" s="109">
        <v>0</v>
      </c>
      <c r="AF100" s="109">
        <v>0</v>
      </c>
      <c r="AG100" s="109">
        <v>0</v>
      </c>
    </row>
    <row r="101" spans="2:33" ht="15">
      <c r="B101" s="109"/>
      <c r="C101" s="109"/>
      <c r="D101" s="109">
        <v>2014</v>
      </c>
      <c r="E101" s="109">
        <v>0</v>
      </c>
      <c r="F101" s="109">
        <v>0</v>
      </c>
      <c r="G101" s="109">
        <v>0</v>
      </c>
      <c r="H101" s="109">
        <v>0</v>
      </c>
      <c r="I101" s="109">
        <v>0</v>
      </c>
      <c r="J101" s="109">
        <v>0</v>
      </c>
      <c r="K101" s="109">
        <v>0</v>
      </c>
      <c r="L101" s="109">
        <v>0</v>
      </c>
      <c r="M101" s="109">
        <v>0</v>
      </c>
      <c r="N101" s="109">
        <v>0</v>
      </c>
      <c r="O101" s="109">
        <v>0</v>
      </c>
      <c r="P101" s="109">
        <v>0</v>
      </c>
      <c r="Q101" s="109">
        <v>0</v>
      </c>
      <c r="R101" s="109">
        <v>0</v>
      </c>
      <c r="S101" s="109">
        <v>0</v>
      </c>
      <c r="T101" s="109">
        <v>0</v>
      </c>
      <c r="U101" s="109">
        <v>0</v>
      </c>
      <c r="V101" s="109">
        <v>0</v>
      </c>
      <c r="W101" s="109">
        <v>0</v>
      </c>
      <c r="X101" s="109">
        <v>0</v>
      </c>
      <c r="Y101" s="109">
        <v>0</v>
      </c>
      <c r="Z101" s="109">
        <v>0</v>
      </c>
      <c r="AA101" s="109">
        <v>0</v>
      </c>
      <c r="AB101" s="109">
        <v>0</v>
      </c>
      <c r="AC101" s="109">
        <v>0</v>
      </c>
      <c r="AD101" s="109">
        <v>0</v>
      </c>
      <c r="AE101" s="109">
        <v>0</v>
      </c>
      <c r="AF101" s="109">
        <v>0</v>
      </c>
      <c r="AG101" s="109">
        <v>0</v>
      </c>
    </row>
    <row r="102" spans="2:33" ht="15">
      <c r="B102" s="109"/>
      <c r="C102" s="109"/>
      <c r="D102" s="109">
        <v>2015</v>
      </c>
      <c r="E102" s="109">
        <v>0</v>
      </c>
      <c r="F102" s="109">
        <v>0</v>
      </c>
      <c r="G102" s="109">
        <v>0</v>
      </c>
      <c r="H102" s="109">
        <v>0</v>
      </c>
      <c r="I102" s="109">
        <v>0</v>
      </c>
      <c r="J102" s="109">
        <v>0</v>
      </c>
      <c r="K102" s="109">
        <v>0</v>
      </c>
      <c r="L102" s="109">
        <v>0</v>
      </c>
      <c r="M102" s="109">
        <v>1</v>
      </c>
      <c r="N102" s="109">
        <v>0</v>
      </c>
      <c r="O102" s="109">
        <v>0</v>
      </c>
      <c r="P102" s="109">
        <v>0</v>
      </c>
      <c r="Q102" s="109">
        <v>0</v>
      </c>
      <c r="R102" s="109">
        <v>0</v>
      </c>
      <c r="S102" s="109">
        <v>0</v>
      </c>
      <c r="T102" s="109">
        <v>0</v>
      </c>
      <c r="U102" s="109">
        <v>0</v>
      </c>
      <c r="V102" s="109">
        <v>0</v>
      </c>
      <c r="W102" s="109">
        <v>0</v>
      </c>
      <c r="X102" s="109">
        <v>0</v>
      </c>
      <c r="Y102" s="109">
        <v>0</v>
      </c>
      <c r="Z102" s="109">
        <v>0</v>
      </c>
      <c r="AA102" s="109">
        <v>0</v>
      </c>
      <c r="AB102" s="109">
        <v>0</v>
      </c>
      <c r="AC102" s="109">
        <v>0</v>
      </c>
      <c r="AD102" s="109">
        <v>0</v>
      </c>
      <c r="AE102" s="109">
        <v>0</v>
      </c>
      <c r="AF102" s="109">
        <v>0</v>
      </c>
      <c r="AG102" s="109">
        <v>0</v>
      </c>
    </row>
    <row r="103" spans="2:33" ht="15">
      <c r="B103" s="109"/>
      <c r="C103" s="109"/>
      <c r="D103" s="109">
        <v>2016</v>
      </c>
      <c r="E103" s="109">
        <v>0</v>
      </c>
      <c r="F103" s="109">
        <v>0</v>
      </c>
      <c r="G103" s="109">
        <v>0</v>
      </c>
      <c r="H103" s="109">
        <v>0</v>
      </c>
      <c r="I103" s="109">
        <v>0</v>
      </c>
      <c r="J103" s="109">
        <v>0</v>
      </c>
      <c r="K103" s="109">
        <v>0</v>
      </c>
      <c r="L103" s="109">
        <v>0</v>
      </c>
      <c r="M103" s="109">
        <v>0</v>
      </c>
      <c r="N103" s="109">
        <v>0</v>
      </c>
      <c r="O103" s="109">
        <v>0</v>
      </c>
      <c r="P103" s="109">
        <v>0</v>
      </c>
      <c r="Q103" s="109">
        <v>0</v>
      </c>
      <c r="R103" s="109">
        <v>0</v>
      </c>
      <c r="S103" s="109">
        <v>0</v>
      </c>
      <c r="T103" s="109">
        <v>0</v>
      </c>
      <c r="U103" s="109">
        <v>0</v>
      </c>
      <c r="V103" s="109">
        <v>0</v>
      </c>
      <c r="W103" s="109">
        <v>0</v>
      </c>
      <c r="X103" s="109">
        <v>0</v>
      </c>
      <c r="Y103" s="109">
        <v>0</v>
      </c>
      <c r="Z103" s="109">
        <v>0</v>
      </c>
      <c r="AA103" s="109">
        <v>0</v>
      </c>
      <c r="AB103" s="109">
        <v>0</v>
      </c>
      <c r="AC103" s="109">
        <v>0</v>
      </c>
      <c r="AD103" s="109">
        <v>0</v>
      </c>
      <c r="AE103" s="109">
        <v>0</v>
      </c>
      <c r="AF103" s="109">
        <v>0</v>
      </c>
      <c r="AG103" s="109">
        <v>0</v>
      </c>
    </row>
    <row r="104" spans="2:33" ht="15">
      <c r="B104" s="109"/>
      <c r="C104" s="109"/>
      <c r="D104" s="109">
        <v>2017</v>
      </c>
      <c r="E104" s="109">
        <v>0</v>
      </c>
      <c r="F104" s="109">
        <v>0</v>
      </c>
      <c r="G104" s="109">
        <v>0</v>
      </c>
      <c r="H104" s="109">
        <v>0</v>
      </c>
      <c r="I104" s="109">
        <v>0</v>
      </c>
      <c r="J104" s="109">
        <v>0</v>
      </c>
      <c r="K104" s="109">
        <v>0</v>
      </c>
      <c r="L104" s="109">
        <v>1</v>
      </c>
      <c r="M104" s="109">
        <v>0</v>
      </c>
      <c r="N104" s="109">
        <v>0</v>
      </c>
      <c r="O104" s="109">
        <v>0</v>
      </c>
      <c r="P104" s="109">
        <v>0</v>
      </c>
      <c r="Q104" s="109">
        <v>0</v>
      </c>
      <c r="R104" s="109">
        <v>0</v>
      </c>
      <c r="S104" s="109">
        <v>1</v>
      </c>
      <c r="T104" s="109">
        <v>0</v>
      </c>
      <c r="U104" s="109">
        <v>0</v>
      </c>
      <c r="V104" s="109">
        <v>0</v>
      </c>
      <c r="W104" s="109">
        <v>0</v>
      </c>
      <c r="X104" s="109">
        <v>0</v>
      </c>
      <c r="Y104" s="109">
        <v>0</v>
      </c>
      <c r="Z104" s="109">
        <v>0</v>
      </c>
      <c r="AA104" s="109">
        <v>0</v>
      </c>
      <c r="AB104" s="109">
        <v>0</v>
      </c>
      <c r="AC104" s="109">
        <v>0</v>
      </c>
      <c r="AD104" s="109">
        <v>0</v>
      </c>
      <c r="AE104" s="109">
        <v>0</v>
      </c>
      <c r="AF104" s="109">
        <v>0</v>
      </c>
      <c r="AG104" s="109">
        <v>0</v>
      </c>
    </row>
    <row r="105" spans="2:33" ht="15">
      <c r="B105" s="109"/>
      <c r="C105" s="109"/>
      <c r="D105" s="109">
        <v>2018</v>
      </c>
      <c r="E105" s="109">
        <v>0</v>
      </c>
      <c r="F105" s="109">
        <v>0</v>
      </c>
      <c r="G105" s="109">
        <v>0</v>
      </c>
      <c r="H105" s="109">
        <v>0</v>
      </c>
      <c r="I105" s="109">
        <v>0</v>
      </c>
      <c r="J105" s="109">
        <v>0</v>
      </c>
      <c r="K105" s="109">
        <v>0</v>
      </c>
      <c r="L105" s="109">
        <v>0</v>
      </c>
      <c r="M105" s="109">
        <v>0</v>
      </c>
      <c r="N105" s="109">
        <v>0</v>
      </c>
      <c r="O105" s="109">
        <v>0</v>
      </c>
      <c r="P105" s="109">
        <v>0</v>
      </c>
      <c r="Q105" s="109">
        <v>0</v>
      </c>
      <c r="R105" s="109">
        <v>0</v>
      </c>
      <c r="S105" s="109">
        <v>0</v>
      </c>
      <c r="T105" s="109">
        <v>0</v>
      </c>
      <c r="U105" s="109">
        <v>0</v>
      </c>
      <c r="V105" s="109">
        <v>0</v>
      </c>
      <c r="W105" s="109">
        <v>0</v>
      </c>
      <c r="X105" s="109">
        <v>0</v>
      </c>
      <c r="Y105" s="109">
        <v>0</v>
      </c>
      <c r="Z105" s="109">
        <v>0</v>
      </c>
      <c r="AA105" s="109">
        <v>0</v>
      </c>
      <c r="AB105" s="109">
        <v>0</v>
      </c>
      <c r="AC105" s="109">
        <v>0</v>
      </c>
      <c r="AD105" s="109">
        <v>0</v>
      </c>
      <c r="AE105" s="109">
        <v>0</v>
      </c>
      <c r="AF105" s="109">
        <v>0</v>
      </c>
      <c r="AG105" s="109">
        <v>0</v>
      </c>
    </row>
    <row r="106" spans="2:33" ht="15">
      <c r="B106" s="109"/>
      <c r="C106" s="109"/>
      <c r="D106" s="109">
        <v>2019</v>
      </c>
      <c r="E106" s="109">
        <v>0</v>
      </c>
      <c r="F106" s="109">
        <v>0</v>
      </c>
      <c r="G106" s="109">
        <v>0</v>
      </c>
      <c r="H106" s="109">
        <v>0</v>
      </c>
      <c r="I106" s="109">
        <v>0</v>
      </c>
      <c r="J106" s="109">
        <v>0</v>
      </c>
      <c r="K106" s="109">
        <v>0</v>
      </c>
      <c r="L106" s="109">
        <v>0</v>
      </c>
      <c r="M106" s="109">
        <v>0</v>
      </c>
      <c r="N106" s="109">
        <v>0</v>
      </c>
      <c r="O106" s="109">
        <v>0</v>
      </c>
      <c r="P106" s="109">
        <v>0</v>
      </c>
      <c r="Q106" s="109">
        <v>0</v>
      </c>
      <c r="R106" s="109">
        <v>0</v>
      </c>
      <c r="S106" s="109">
        <v>0</v>
      </c>
      <c r="T106" s="109">
        <v>0</v>
      </c>
      <c r="U106" s="109">
        <v>0</v>
      </c>
      <c r="V106" s="109">
        <v>0</v>
      </c>
      <c r="W106" s="109">
        <v>0</v>
      </c>
      <c r="X106" s="109">
        <v>0</v>
      </c>
      <c r="Y106" s="109">
        <v>0</v>
      </c>
      <c r="Z106" s="109">
        <v>0</v>
      </c>
      <c r="AA106" s="109">
        <v>0</v>
      </c>
      <c r="AB106" s="109">
        <v>0</v>
      </c>
      <c r="AC106" s="109">
        <v>0</v>
      </c>
      <c r="AD106" s="109">
        <v>0</v>
      </c>
      <c r="AE106" s="109">
        <v>0</v>
      </c>
      <c r="AF106" s="109">
        <v>0</v>
      </c>
      <c r="AG106" s="109">
        <v>0</v>
      </c>
    </row>
    <row r="107" spans="2:33" ht="15">
      <c r="B107" s="109"/>
      <c r="C107" s="109"/>
      <c r="D107" s="109">
        <v>2020</v>
      </c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</row>
    <row r="108" spans="2:33" ht="15">
      <c r="B108" s="110" t="s">
        <v>127</v>
      </c>
      <c r="C108" s="110" t="s">
        <v>532</v>
      </c>
      <c r="D108" s="110">
        <v>2006</v>
      </c>
      <c r="E108" s="110">
        <v>0</v>
      </c>
      <c r="F108" s="110">
        <v>0</v>
      </c>
      <c r="G108" s="110">
        <v>0</v>
      </c>
      <c r="H108" s="110"/>
      <c r="I108" s="110"/>
      <c r="J108" s="110">
        <v>0</v>
      </c>
      <c r="K108" s="110">
        <v>0</v>
      </c>
      <c r="L108" s="110">
        <v>0</v>
      </c>
      <c r="M108" s="110"/>
      <c r="N108" s="110"/>
      <c r="O108" s="110">
        <v>0</v>
      </c>
      <c r="P108" s="110">
        <v>0</v>
      </c>
      <c r="Q108" s="110"/>
      <c r="R108" s="110"/>
      <c r="S108" s="110"/>
      <c r="T108" s="110">
        <v>0</v>
      </c>
      <c r="U108" s="110">
        <v>0</v>
      </c>
      <c r="V108" s="110">
        <v>0</v>
      </c>
      <c r="W108" s="110"/>
      <c r="X108" s="110">
        <v>0</v>
      </c>
      <c r="Y108" s="110">
        <v>0</v>
      </c>
      <c r="Z108" s="110">
        <v>0</v>
      </c>
      <c r="AA108" s="110">
        <v>0</v>
      </c>
      <c r="AB108" s="110"/>
      <c r="AC108" s="110">
        <v>0</v>
      </c>
      <c r="AD108" s="110"/>
      <c r="AE108" s="110"/>
      <c r="AF108" s="110"/>
      <c r="AG108" s="110">
        <v>0</v>
      </c>
    </row>
    <row r="109" spans="2:33" ht="15">
      <c r="B109" s="110"/>
      <c r="C109" s="110"/>
      <c r="D109" s="110">
        <v>2007</v>
      </c>
      <c r="E109" s="110">
        <v>0</v>
      </c>
      <c r="F109" s="110">
        <v>0</v>
      </c>
      <c r="G109" s="110">
        <v>0</v>
      </c>
      <c r="H109" s="110"/>
      <c r="I109" s="110">
        <v>0</v>
      </c>
      <c r="J109" s="110">
        <v>0</v>
      </c>
      <c r="K109" s="110">
        <v>0</v>
      </c>
      <c r="L109" s="110">
        <v>0</v>
      </c>
      <c r="M109" s="110">
        <v>0</v>
      </c>
      <c r="N109" s="110"/>
      <c r="O109" s="110">
        <v>0</v>
      </c>
      <c r="P109" s="110">
        <v>0</v>
      </c>
      <c r="Q109" s="110">
        <v>0</v>
      </c>
      <c r="R109" s="110"/>
      <c r="S109" s="110">
        <v>0</v>
      </c>
      <c r="T109" s="110">
        <v>0</v>
      </c>
      <c r="U109" s="110">
        <v>0</v>
      </c>
      <c r="V109" s="110">
        <v>0</v>
      </c>
      <c r="W109" s="110"/>
      <c r="X109" s="110">
        <v>0</v>
      </c>
      <c r="Y109" s="110">
        <v>0</v>
      </c>
      <c r="Z109" s="110">
        <v>0</v>
      </c>
      <c r="AA109" s="110">
        <v>0</v>
      </c>
      <c r="AB109" s="110">
        <v>0</v>
      </c>
      <c r="AC109" s="110">
        <v>0</v>
      </c>
      <c r="AD109" s="110">
        <v>0</v>
      </c>
      <c r="AE109" s="110">
        <v>0</v>
      </c>
      <c r="AF109" s="110">
        <v>0</v>
      </c>
      <c r="AG109" s="110">
        <v>0</v>
      </c>
    </row>
    <row r="110" spans="2:33" ht="15">
      <c r="B110" s="110"/>
      <c r="C110" s="110"/>
      <c r="D110" s="110">
        <v>2008</v>
      </c>
      <c r="E110" s="110">
        <v>0</v>
      </c>
      <c r="F110" s="110">
        <v>0</v>
      </c>
      <c r="G110" s="110">
        <v>0</v>
      </c>
      <c r="H110" s="110"/>
      <c r="I110" s="110">
        <v>0</v>
      </c>
      <c r="J110" s="110">
        <v>0</v>
      </c>
      <c r="K110" s="110">
        <v>0</v>
      </c>
      <c r="L110" s="110">
        <v>0</v>
      </c>
      <c r="M110" s="110">
        <v>0</v>
      </c>
      <c r="N110" s="110"/>
      <c r="O110" s="110">
        <v>0</v>
      </c>
      <c r="P110" s="110">
        <v>0</v>
      </c>
      <c r="Q110" s="110">
        <v>0</v>
      </c>
      <c r="R110" s="110"/>
      <c r="S110" s="110">
        <v>0</v>
      </c>
      <c r="T110" s="110">
        <v>0</v>
      </c>
      <c r="U110" s="110">
        <v>0</v>
      </c>
      <c r="V110" s="110">
        <v>0</v>
      </c>
      <c r="W110" s="110"/>
      <c r="X110" s="110">
        <v>0</v>
      </c>
      <c r="Y110" s="110">
        <v>0</v>
      </c>
      <c r="Z110" s="110">
        <v>0</v>
      </c>
      <c r="AA110" s="110">
        <v>0</v>
      </c>
      <c r="AB110" s="110">
        <v>0</v>
      </c>
      <c r="AC110" s="110">
        <v>0</v>
      </c>
      <c r="AD110" s="110">
        <v>0</v>
      </c>
      <c r="AE110" s="110">
        <v>0</v>
      </c>
      <c r="AF110" s="110">
        <v>0</v>
      </c>
      <c r="AG110" s="110">
        <v>0</v>
      </c>
    </row>
    <row r="111" spans="2:33" ht="15">
      <c r="B111" s="110"/>
      <c r="C111" s="110"/>
      <c r="D111" s="110">
        <v>2009</v>
      </c>
      <c r="E111" s="110">
        <v>0</v>
      </c>
      <c r="F111" s="110">
        <v>0</v>
      </c>
      <c r="G111" s="110">
        <v>0</v>
      </c>
      <c r="H111" s="110">
        <v>0</v>
      </c>
      <c r="I111" s="110">
        <v>0</v>
      </c>
      <c r="J111" s="110">
        <v>0</v>
      </c>
      <c r="K111" s="110">
        <v>0</v>
      </c>
      <c r="L111" s="110">
        <v>0</v>
      </c>
      <c r="M111" s="110">
        <v>0</v>
      </c>
      <c r="N111" s="110"/>
      <c r="O111" s="110">
        <v>0</v>
      </c>
      <c r="P111" s="110">
        <v>0</v>
      </c>
      <c r="Q111" s="110">
        <v>0</v>
      </c>
      <c r="R111" s="110"/>
      <c r="S111" s="110">
        <v>0</v>
      </c>
      <c r="T111" s="110">
        <v>0</v>
      </c>
      <c r="U111" s="110">
        <v>0</v>
      </c>
      <c r="V111" s="110">
        <v>0</v>
      </c>
      <c r="W111" s="110">
        <v>0</v>
      </c>
      <c r="X111" s="110">
        <v>0</v>
      </c>
      <c r="Y111" s="110">
        <v>0</v>
      </c>
      <c r="Z111" s="110">
        <v>0</v>
      </c>
      <c r="AA111" s="110">
        <v>0</v>
      </c>
      <c r="AB111" s="110">
        <v>0</v>
      </c>
      <c r="AC111" s="110">
        <v>0</v>
      </c>
      <c r="AD111" s="110">
        <v>0</v>
      </c>
      <c r="AE111" s="110">
        <v>0</v>
      </c>
      <c r="AF111" s="110">
        <v>0</v>
      </c>
      <c r="AG111" s="110">
        <v>0</v>
      </c>
    </row>
    <row r="112" spans="2:33" ht="15">
      <c r="B112" s="110"/>
      <c r="C112" s="110"/>
      <c r="D112" s="110">
        <v>2010</v>
      </c>
      <c r="E112" s="110">
        <v>0</v>
      </c>
      <c r="F112" s="110">
        <v>0</v>
      </c>
      <c r="G112" s="110">
        <v>0</v>
      </c>
      <c r="H112" s="110">
        <v>0</v>
      </c>
      <c r="I112" s="110">
        <v>0</v>
      </c>
      <c r="J112" s="110">
        <v>0</v>
      </c>
      <c r="K112" s="110">
        <v>0</v>
      </c>
      <c r="L112" s="110">
        <v>0</v>
      </c>
      <c r="M112" s="110">
        <v>0</v>
      </c>
      <c r="N112" s="110">
        <v>0</v>
      </c>
      <c r="O112" s="110">
        <v>0</v>
      </c>
      <c r="P112" s="110">
        <v>0</v>
      </c>
      <c r="Q112" s="110">
        <v>1</v>
      </c>
      <c r="R112" s="110">
        <v>0</v>
      </c>
      <c r="S112" s="110">
        <v>0</v>
      </c>
      <c r="T112" s="110">
        <v>0</v>
      </c>
      <c r="U112" s="110">
        <v>0</v>
      </c>
      <c r="V112" s="110">
        <v>0</v>
      </c>
      <c r="W112" s="110">
        <v>0</v>
      </c>
      <c r="X112" s="110">
        <v>0</v>
      </c>
      <c r="Y112" s="110">
        <v>0</v>
      </c>
      <c r="Z112" s="110">
        <v>0</v>
      </c>
      <c r="AA112" s="110">
        <v>0</v>
      </c>
      <c r="AB112" s="110">
        <v>0</v>
      </c>
      <c r="AC112" s="110">
        <v>0</v>
      </c>
      <c r="AD112" s="110">
        <v>0</v>
      </c>
      <c r="AE112" s="110">
        <v>0</v>
      </c>
      <c r="AF112" s="110">
        <v>0</v>
      </c>
      <c r="AG112" s="110">
        <v>0</v>
      </c>
    </row>
    <row r="113" spans="2:33" ht="15">
      <c r="B113" s="110"/>
      <c r="C113" s="110"/>
      <c r="D113" s="110">
        <v>2011</v>
      </c>
      <c r="E113" s="110">
        <v>0</v>
      </c>
      <c r="F113" s="110">
        <v>0</v>
      </c>
      <c r="G113" s="110">
        <v>0</v>
      </c>
      <c r="H113" s="110">
        <v>0</v>
      </c>
      <c r="I113" s="110">
        <v>0</v>
      </c>
      <c r="J113" s="110">
        <v>0</v>
      </c>
      <c r="K113" s="110">
        <v>0</v>
      </c>
      <c r="L113" s="110">
        <v>0</v>
      </c>
      <c r="M113" s="110">
        <v>0</v>
      </c>
      <c r="N113" s="110">
        <v>0</v>
      </c>
      <c r="O113" s="110">
        <v>0</v>
      </c>
      <c r="P113" s="110">
        <v>0</v>
      </c>
      <c r="Q113" s="110">
        <v>0</v>
      </c>
      <c r="R113" s="110">
        <v>0</v>
      </c>
      <c r="S113" s="110">
        <v>0</v>
      </c>
      <c r="T113" s="110">
        <v>0</v>
      </c>
      <c r="U113" s="110">
        <v>0</v>
      </c>
      <c r="V113" s="110">
        <v>0</v>
      </c>
      <c r="W113" s="110">
        <v>0</v>
      </c>
      <c r="X113" s="110">
        <v>0</v>
      </c>
      <c r="Y113" s="110">
        <v>0</v>
      </c>
      <c r="Z113" s="110">
        <v>0</v>
      </c>
      <c r="AA113" s="110">
        <v>0</v>
      </c>
      <c r="AB113" s="110">
        <v>0</v>
      </c>
      <c r="AC113" s="110">
        <v>0</v>
      </c>
      <c r="AD113" s="110">
        <v>0</v>
      </c>
      <c r="AE113" s="110">
        <v>0</v>
      </c>
      <c r="AF113" s="110">
        <v>0</v>
      </c>
      <c r="AG113" s="110">
        <v>0</v>
      </c>
    </row>
    <row r="114" spans="2:33" ht="15">
      <c r="B114" s="110"/>
      <c r="C114" s="110"/>
      <c r="D114" s="110">
        <v>2012</v>
      </c>
      <c r="E114" s="110">
        <v>0</v>
      </c>
      <c r="F114" s="110">
        <v>0</v>
      </c>
      <c r="G114" s="110">
        <v>0</v>
      </c>
      <c r="H114" s="110">
        <v>0</v>
      </c>
      <c r="I114" s="110">
        <v>0</v>
      </c>
      <c r="J114" s="110">
        <v>0</v>
      </c>
      <c r="K114" s="110">
        <v>0</v>
      </c>
      <c r="L114" s="110">
        <v>0</v>
      </c>
      <c r="M114" s="110">
        <v>0</v>
      </c>
      <c r="N114" s="110">
        <v>0</v>
      </c>
      <c r="O114" s="110">
        <v>0</v>
      </c>
      <c r="P114" s="110">
        <v>0</v>
      </c>
      <c r="Q114" s="110">
        <v>0</v>
      </c>
      <c r="R114" s="110">
        <v>0</v>
      </c>
      <c r="S114" s="110">
        <v>0</v>
      </c>
      <c r="T114" s="110">
        <v>0</v>
      </c>
      <c r="U114" s="110">
        <v>0</v>
      </c>
      <c r="V114" s="110">
        <v>0</v>
      </c>
      <c r="W114" s="110">
        <v>0</v>
      </c>
      <c r="X114" s="110">
        <v>0</v>
      </c>
      <c r="Y114" s="110">
        <v>0</v>
      </c>
      <c r="Z114" s="110">
        <v>0</v>
      </c>
      <c r="AA114" s="110">
        <v>0</v>
      </c>
      <c r="AB114" s="110">
        <v>0</v>
      </c>
      <c r="AC114" s="110">
        <v>0</v>
      </c>
      <c r="AD114" s="110">
        <v>0</v>
      </c>
      <c r="AE114" s="110">
        <v>0</v>
      </c>
      <c r="AF114" s="110">
        <v>0</v>
      </c>
      <c r="AG114" s="110">
        <v>0</v>
      </c>
    </row>
    <row r="115" spans="2:33" ht="15">
      <c r="B115" s="110"/>
      <c r="C115" s="110"/>
      <c r="D115" s="110">
        <v>2013</v>
      </c>
      <c r="E115" s="110">
        <v>0</v>
      </c>
      <c r="F115" s="110">
        <v>0</v>
      </c>
      <c r="G115" s="110">
        <v>0</v>
      </c>
      <c r="H115" s="110">
        <v>0</v>
      </c>
      <c r="I115" s="110">
        <v>0</v>
      </c>
      <c r="J115" s="110">
        <v>0</v>
      </c>
      <c r="K115" s="110">
        <v>0</v>
      </c>
      <c r="L115" s="110">
        <v>0</v>
      </c>
      <c r="M115" s="110">
        <v>0</v>
      </c>
      <c r="N115" s="110">
        <v>0</v>
      </c>
      <c r="O115" s="110">
        <v>0</v>
      </c>
      <c r="P115" s="110">
        <v>0</v>
      </c>
      <c r="Q115" s="110">
        <v>0</v>
      </c>
      <c r="R115" s="110">
        <v>0</v>
      </c>
      <c r="S115" s="110">
        <v>0</v>
      </c>
      <c r="T115" s="110">
        <v>0</v>
      </c>
      <c r="U115" s="110">
        <v>0</v>
      </c>
      <c r="V115" s="110">
        <v>0</v>
      </c>
      <c r="W115" s="110">
        <v>0</v>
      </c>
      <c r="X115" s="110">
        <v>0</v>
      </c>
      <c r="Y115" s="110">
        <v>0</v>
      </c>
      <c r="Z115" s="110">
        <v>0</v>
      </c>
      <c r="AA115" s="110">
        <v>0</v>
      </c>
      <c r="AB115" s="110">
        <v>0</v>
      </c>
      <c r="AC115" s="110">
        <v>0</v>
      </c>
      <c r="AD115" s="110">
        <v>0</v>
      </c>
      <c r="AE115" s="110">
        <v>0</v>
      </c>
      <c r="AF115" s="110">
        <v>0</v>
      </c>
      <c r="AG115" s="110">
        <v>0</v>
      </c>
    </row>
    <row r="116" spans="2:33" ht="15">
      <c r="B116" s="110"/>
      <c r="C116" s="110"/>
      <c r="D116" s="110">
        <v>2014</v>
      </c>
      <c r="E116" s="110">
        <v>0</v>
      </c>
      <c r="F116" s="110">
        <v>0</v>
      </c>
      <c r="G116" s="110">
        <v>0</v>
      </c>
      <c r="H116" s="110">
        <v>0</v>
      </c>
      <c r="I116" s="110">
        <v>0</v>
      </c>
      <c r="J116" s="110">
        <v>0</v>
      </c>
      <c r="K116" s="110">
        <v>0</v>
      </c>
      <c r="L116" s="110">
        <v>0</v>
      </c>
      <c r="M116" s="110">
        <v>0</v>
      </c>
      <c r="N116" s="110">
        <v>0</v>
      </c>
      <c r="O116" s="110">
        <v>0</v>
      </c>
      <c r="P116" s="110">
        <v>0</v>
      </c>
      <c r="Q116" s="110">
        <v>0</v>
      </c>
      <c r="R116" s="110">
        <v>0</v>
      </c>
      <c r="S116" s="110">
        <v>0</v>
      </c>
      <c r="T116" s="110">
        <v>0</v>
      </c>
      <c r="U116" s="110">
        <v>0</v>
      </c>
      <c r="V116" s="110">
        <v>0</v>
      </c>
      <c r="W116" s="110">
        <v>0</v>
      </c>
      <c r="X116" s="110">
        <v>0</v>
      </c>
      <c r="Y116" s="110">
        <v>0</v>
      </c>
      <c r="Z116" s="110">
        <v>0</v>
      </c>
      <c r="AA116" s="110">
        <v>0</v>
      </c>
      <c r="AB116" s="110">
        <v>0</v>
      </c>
      <c r="AC116" s="110">
        <v>0</v>
      </c>
      <c r="AD116" s="110">
        <v>0</v>
      </c>
      <c r="AE116" s="110">
        <v>0</v>
      </c>
      <c r="AF116" s="110">
        <v>0</v>
      </c>
      <c r="AG116" s="110">
        <v>0</v>
      </c>
    </row>
    <row r="117" spans="2:33" ht="15">
      <c r="B117" s="110"/>
      <c r="C117" s="110"/>
      <c r="D117" s="110">
        <v>2015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  <c r="K117" s="110">
        <v>0</v>
      </c>
      <c r="L117" s="110">
        <v>0</v>
      </c>
      <c r="M117" s="110">
        <v>0</v>
      </c>
      <c r="N117" s="110">
        <v>0</v>
      </c>
      <c r="O117" s="110">
        <v>0</v>
      </c>
      <c r="P117" s="110">
        <v>0</v>
      </c>
      <c r="Q117" s="110">
        <v>0</v>
      </c>
      <c r="R117" s="110">
        <v>0</v>
      </c>
      <c r="S117" s="110">
        <v>0</v>
      </c>
      <c r="T117" s="110">
        <v>0</v>
      </c>
      <c r="U117" s="110">
        <v>0</v>
      </c>
      <c r="V117" s="110">
        <v>0</v>
      </c>
      <c r="W117" s="110">
        <v>0</v>
      </c>
      <c r="X117" s="110">
        <v>0</v>
      </c>
      <c r="Y117" s="110">
        <v>0</v>
      </c>
      <c r="Z117" s="110">
        <v>0</v>
      </c>
      <c r="AA117" s="110">
        <v>0</v>
      </c>
      <c r="AB117" s="110">
        <v>0</v>
      </c>
      <c r="AC117" s="110">
        <v>0</v>
      </c>
      <c r="AD117" s="110">
        <v>0</v>
      </c>
      <c r="AE117" s="110">
        <v>0</v>
      </c>
      <c r="AF117" s="110">
        <v>0</v>
      </c>
      <c r="AG117" s="110">
        <v>0</v>
      </c>
    </row>
    <row r="118" spans="2:33" ht="15">
      <c r="B118" s="110"/>
      <c r="C118" s="110"/>
      <c r="D118" s="110">
        <v>2016</v>
      </c>
      <c r="E118" s="110">
        <v>0</v>
      </c>
      <c r="F118" s="110">
        <v>0</v>
      </c>
      <c r="G118" s="110">
        <v>0</v>
      </c>
      <c r="H118" s="110">
        <v>0</v>
      </c>
      <c r="I118" s="110">
        <v>0</v>
      </c>
      <c r="J118" s="110">
        <v>0</v>
      </c>
      <c r="K118" s="110">
        <v>0</v>
      </c>
      <c r="L118" s="110">
        <v>0</v>
      </c>
      <c r="M118" s="110">
        <v>0</v>
      </c>
      <c r="N118" s="110">
        <v>0</v>
      </c>
      <c r="O118" s="110">
        <v>0</v>
      </c>
      <c r="P118" s="110">
        <v>0</v>
      </c>
      <c r="Q118" s="110">
        <v>0</v>
      </c>
      <c r="R118" s="110">
        <v>0</v>
      </c>
      <c r="S118" s="110">
        <v>0</v>
      </c>
      <c r="T118" s="110">
        <v>0</v>
      </c>
      <c r="U118" s="110">
        <v>0</v>
      </c>
      <c r="V118" s="110">
        <v>0</v>
      </c>
      <c r="W118" s="110">
        <v>0</v>
      </c>
      <c r="X118" s="110">
        <v>0</v>
      </c>
      <c r="Y118" s="110">
        <v>0</v>
      </c>
      <c r="Z118" s="110">
        <v>0</v>
      </c>
      <c r="AA118" s="110">
        <v>0</v>
      </c>
      <c r="AB118" s="110">
        <v>0</v>
      </c>
      <c r="AC118" s="110">
        <v>0</v>
      </c>
      <c r="AD118" s="110">
        <v>0</v>
      </c>
      <c r="AE118" s="110">
        <v>0</v>
      </c>
      <c r="AF118" s="110">
        <v>0</v>
      </c>
      <c r="AG118" s="110">
        <v>0</v>
      </c>
    </row>
    <row r="119" spans="2:33" ht="15">
      <c r="B119" s="110"/>
      <c r="C119" s="110"/>
      <c r="D119" s="110">
        <v>2017</v>
      </c>
      <c r="E119" s="110">
        <v>0</v>
      </c>
      <c r="F119" s="110">
        <v>0</v>
      </c>
      <c r="G119" s="110">
        <v>0</v>
      </c>
      <c r="H119" s="110">
        <v>0</v>
      </c>
      <c r="I119" s="110">
        <v>0</v>
      </c>
      <c r="J119" s="110">
        <v>0</v>
      </c>
      <c r="K119" s="110">
        <v>0</v>
      </c>
      <c r="L119" s="110">
        <v>0</v>
      </c>
      <c r="M119" s="110">
        <v>0</v>
      </c>
      <c r="N119" s="110">
        <v>0</v>
      </c>
      <c r="O119" s="110">
        <v>0</v>
      </c>
      <c r="P119" s="110">
        <v>0</v>
      </c>
      <c r="Q119" s="110">
        <v>0</v>
      </c>
      <c r="R119" s="110">
        <v>0</v>
      </c>
      <c r="S119" s="110">
        <v>0</v>
      </c>
      <c r="T119" s="110">
        <v>0</v>
      </c>
      <c r="U119" s="110">
        <v>0</v>
      </c>
      <c r="V119" s="110">
        <v>0</v>
      </c>
      <c r="W119" s="110">
        <v>0</v>
      </c>
      <c r="X119" s="110">
        <v>0</v>
      </c>
      <c r="Y119" s="110">
        <v>0</v>
      </c>
      <c r="Z119" s="110">
        <v>0</v>
      </c>
      <c r="AA119" s="110">
        <v>0</v>
      </c>
      <c r="AB119" s="110">
        <v>0</v>
      </c>
      <c r="AC119" s="110">
        <v>0</v>
      </c>
      <c r="AD119" s="110">
        <v>0</v>
      </c>
      <c r="AE119" s="110">
        <v>0</v>
      </c>
      <c r="AF119" s="110">
        <v>0</v>
      </c>
      <c r="AG119" s="110">
        <v>0</v>
      </c>
    </row>
    <row r="120" spans="2:33" ht="15">
      <c r="B120" s="110"/>
      <c r="C120" s="110"/>
      <c r="D120" s="110">
        <v>2018</v>
      </c>
      <c r="E120" s="110">
        <v>0</v>
      </c>
      <c r="F120" s="110">
        <v>0</v>
      </c>
      <c r="G120" s="110">
        <v>0</v>
      </c>
      <c r="H120" s="110">
        <v>0</v>
      </c>
      <c r="I120" s="110">
        <v>0</v>
      </c>
      <c r="J120" s="110">
        <v>0</v>
      </c>
      <c r="K120" s="110">
        <v>0</v>
      </c>
      <c r="L120" s="110">
        <v>0</v>
      </c>
      <c r="M120" s="110">
        <v>0</v>
      </c>
      <c r="N120" s="110">
        <v>0</v>
      </c>
      <c r="O120" s="110">
        <v>0</v>
      </c>
      <c r="P120" s="110">
        <v>0</v>
      </c>
      <c r="Q120" s="110">
        <v>0</v>
      </c>
      <c r="R120" s="110">
        <v>0</v>
      </c>
      <c r="S120" s="110">
        <v>0</v>
      </c>
      <c r="T120" s="110">
        <v>0</v>
      </c>
      <c r="U120" s="110">
        <v>0</v>
      </c>
      <c r="V120" s="110">
        <v>0</v>
      </c>
      <c r="W120" s="110">
        <v>0</v>
      </c>
      <c r="X120" s="110">
        <v>0</v>
      </c>
      <c r="Y120" s="110">
        <v>0</v>
      </c>
      <c r="Z120" s="110">
        <v>0</v>
      </c>
      <c r="AA120" s="110">
        <v>0</v>
      </c>
      <c r="AB120" s="110">
        <v>0</v>
      </c>
      <c r="AC120" s="110">
        <v>0</v>
      </c>
      <c r="AD120" s="110">
        <v>0</v>
      </c>
      <c r="AE120" s="110">
        <v>0</v>
      </c>
      <c r="AF120" s="110">
        <v>0</v>
      </c>
      <c r="AG120" s="110">
        <v>0</v>
      </c>
    </row>
    <row r="121" spans="2:33" ht="15">
      <c r="B121" s="110"/>
      <c r="C121" s="110"/>
      <c r="D121" s="110">
        <v>2019</v>
      </c>
      <c r="E121" s="110">
        <v>0</v>
      </c>
      <c r="F121" s="110">
        <v>0</v>
      </c>
      <c r="G121" s="110">
        <v>0</v>
      </c>
      <c r="H121" s="110">
        <v>0</v>
      </c>
      <c r="I121" s="110">
        <v>0</v>
      </c>
      <c r="J121" s="110">
        <v>0</v>
      </c>
      <c r="K121" s="110">
        <v>0</v>
      </c>
      <c r="L121" s="110">
        <v>0</v>
      </c>
      <c r="M121" s="110">
        <v>0</v>
      </c>
      <c r="N121" s="110">
        <v>0</v>
      </c>
      <c r="O121" s="110">
        <v>0</v>
      </c>
      <c r="P121" s="110">
        <v>0</v>
      </c>
      <c r="Q121" s="110">
        <v>0</v>
      </c>
      <c r="R121" s="110">
        <v>0</v>
      </c>
      <c r="S121" s="110">
        <v>0</v>
      </c>
      <c r="T121" s="110">
        <v>0</v>
      </c>
      <c r="U121" s="110">
        <v>0</v>
      </c>
      <c r="V121" s="110">
        <v>0</v>
      </c>
      <c r="W121" s="110">
        <v>0</v>
      </c>
      <c r="X121" s="110">
        <v>0</v>
      </c>
      <c r="Y121" s="110">
        <v>0</v>
      </c>
      <c r="Z121" s="110">
        <v>0</v>
      </c>
      <c r="AA121" s="110">
        <v>0</v>
      </c>
      <c r="AB121" s="110">
        <v>0</v>
      </c>
      <c r="AC121" s="110">
        <v>0</v>
      </c>
      <c r="AD121" s="110">
        <v>0</v>
      </c>
      <c r="AE121" s="110">
        <v>0</v>
      </c>
      <c r="AF121" s="110">
        <v>0</v>
      </c>
      <c r="AG121" s="110">
        <v>0</v>
      </c>
    </row>
    <row r="122" spans="2:33" ht="15">
      <c r="B122" s="110"/>
      <c r="C122" s="110"/>
      <c r="D122" s="110">
        <v>2020</v>
      </c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</row>
    <row r="123" spans="2:33" ht="15">
      <c r="B123" s="109" t="s">
        <v>128</v>
      </c>
      <c r="C123" s="109" t="s">
        <v>533</v>
      </c>
      <c r="D123" s="109">
        <v>2006</v>
      </c>
      <c r="E123" s="109">
        <v>0</v>
      </c>
      <c r="F123" s="109">
        <v>0</v>
      </c>
      <c r="G123" s="109">
        <v>0</v>
      </c>
      <c r="H123" s="109"/>
      <c r="I123" s="109"/>
      <c r="J123" s="109">
        <v>0</v>
      </c>
      <c r="K123" s="109">
        <v>0</v>
      </c>
      <c r="L123" s="109">
        <v>0</v>
      </c>
      <c r="M123" s="109"/>
      <c r="N123" s="109"/>
      <c r="O123" s="109">
        <v>0</v>
      </c>
      <c r="P123" s="109">
        <v>0</v>
      </c>
      <c r="Q123" s="109"/>
      <c r="R123" s="109"/>
      <c r="S123" s="109"/>
      <c r="T123" s="109">
        <v>0</v>
      </c>
      <c r="U123" s="109">
        <v>0</v>
      </c>
      <c r="V123" s="109">
        <v>0</v>
      </c>
      <c r="W123" s="109"/>
      <c r="X123" s="109">
        <v>0</v>
      </c>
      <c r="Y123" s="109">
        <v>0</v>
      </c>
      <c r="Z123" s="109">
        <v>0</v>
      </c>
      <c r="AA123" s="109">
        <v>0</v>
      </c>
      <c r="AB123" s="109"/>
      <c r="AC123" s="109">
        <v>0</v>
      </c>
      <c r="AD123" s="109"/>
      <c r="AE123" s="109"/>
      <c r="AF123" s="109"/>
      <c r="AG123" s="109">
        <v>0</v>
      </c>
    </row>
    <row r="124" spans="2:33" ht="15">
      <c r="B124" s="109"/>
      <c r="C124" s="109"/>
      <c r="D124" s="109">
        <v>2007</v>
      </c>
      <c r="E124" s="109">
        <v>0</v>
      </c>
      <c r="F124" s="109">
        <v>0</v>
      </c>
      <c r="G124" s="109">
        <v>0</v>
      </c>
      <c r="H124" s="109"/>
      <c r="I124" s="109">
        <v>0</v>
      </c>
      <c r="J124" s="109">
        <v>0</v>
      </c>
      <c r="K124" s="109">
        <v>0</v>
      </c>
      <c r="L124" s="109">
        <v>0</v>
      </c>
      <c r="M124" s="109">
        <v>0</v>
      </c>
      <c r="N124" s="109"/>
      <c r="O124" s="109">
        <v>0</v>
      </c>
      <c r="P124" s="109">
        <v>0</v>
      </c>
      <c r="Q124" s="109">
        <v>0</v>
      </c>
      <c r="R124" s="109"/>
      <c r="S124" s="109">
        <v>2</v>
      </c>
      <c r="T124" s="109">
        <v>0</v>
      </c>
      <c r="U124" s="109">
        <v>0</v>
      </c>
      <c r="V124" s="109">
        <v>0</v>
      </c>
      <c r="W124" s="109"/>
      <c r="X124" s="109">
        <v>0</v>
      </c>
      <c r="Y124" s="109">
        <v>0</v>
      </c>
      <c r="Z124" s="109">
        <v>0</v>
      </c>
      <c r="AA124" s="109">
        <v>0</v>
      </c>
      <c r="AB124" s="109">
        <v>0</v>
      </c>
      <c r="AC124" s="109">
        <v>0</v>
      </c>
      <c r="AD124" s="109">
        <v>0</v>
      </c>
      <c r="AE124" s="109">
        <v>0</v>
      </c>
      <c r="AF124" s="109">
        <v>0</v>
      </c>
      <c r="AG124" s="109">
        <v>0</v>
      </c>
    </row>
    <row r="125" spans="2:33" ht="15">
      <c r="B125" s="109"/>
      <c r="C125" s="109"/>
      <c r="D125" s="109">
        <v>2008</v>
      </c>
      <c r="E125" s="109">
        <v>0</v>
      </c>
      <c r="F125" s="109">
        <v>0</v>
      </c>
      <c r="G125" s="109">
        <v>0</v>
      </c>
      <c r="H125" s="109"/>
      <c r="I125" s="109">
        <v>0</v>
      </c>
      <c r="J125" s="109">
        <v>0</v>
      </c>
      <c r="K125" s="109">
        <v>0</v>
      </c>
      <c r="L125" s="109">
        <v>0</v>
      </c>
      <c r="M125" s="109">
        <v>0</v>
      </c>
      <c r="N125" s="109"/>
      <c r="O125" s="109">
        <v>0</v>
      </c>
      <c r="P125" s="109">
        <v>0</v>
      </c>
      <c r="Q125" s="109">
        <v>0</v>
      </c>
      <c r="R125" s="109"/>
      <c r="S125" s="109">
        <v>0</v>
      </c>
      <c r="T125" s="109">
        <v>0</v>
      </c>
      <c r="U125" s="109">
        <v>0</v>
      </c>
      <c r="V125" s="109">
        <v>0</v>
      </c>
      <c r="W125" s="109"/>
      <c r="X125" s="109">
        <v>0</v>
      </c>
      <c r="Y125" s="109">
        <v>0</v>
      </c>
      <c r="Z125" s="109">
        <v>0</v>
      </c>
      <c r="AA125" s="109">
        <v>0</v>
      </c>
      <c r="AB125" s="109">
        <v>0</v>
      </c>
      <c r="AC125" s="109">
        <v>0</v>
      </c>
      <c r="AD125" s="109">
        <v>0</v>
      </c>
      <c r="AE125" s="109">
        <v>0</v>
      </c>
      <c r="AF125" s="109">
        <v>0</v>
      </c>
      <c r="AG125" s="109">
        <v>0</v>
      </c>
    </row>
    <row r="126" spans="2:33" ht="15">
      <c r="B126" s="109"/>
      <c r="C126" s="109"/>
      <c r="D126" s="109">
        <v>2009</v>
      </c>
      <c r="E126" s="109">
        <v>0</v>
      </c>
      <c r="F126" s="109">
        <v>0</v>
      </c>
      <c r="G126" s="109">
        <v>0</v>
      </c>
      <c r="H126" s="109">
        <v>0</v>
      </c>
      <c r="I126" s="109">
        <v>0</v>
      </c>
      <c r="J126" s="109">
        <v>0</v>
      </c>
      <c r="K126" s="109">
        <v>0</v>
      </c>
      <c r="L126" s="109">
        <v>0</v>
      </c>
      <c r="M126" s="109">
        <v>0</v>
      </c>
      <c r="N126" s="109"/>
      <c r="O126" s="109">
        <v>0</v>
      </c>
      <c r="P126" s="109">
        <v>0</v>
      </c>
      <c r="Q126" s="109">
        <v>0</v>
      </c>
      <c r="R126" s="109"/>
      <c r="S126" s="109">
        <v>0</v>
      </c>
      <c r="T126" s="109">
        <v>0</v>
      </c>
      <c r="U126" s="109">
        <v>0</v>
      </c>
      <c r="V126" s="109">
        <v>0</v>
      </c>
      <c r="W126" s="109">
        <v>0</v>
      </c>
      <c r="X126" s="109">
        <v>0</v>
      </c>
      <c r="Y126" s="109">
        <v>0</v>
      </c>
      <c r="Z126" s="109">
        <v>0</v>
      </c>
      <c r="AA126" s="109">
        <v>0</v>
      </c>
      <c r="AB126" s="109">
        <v>0</v>
      </c>
      <c r="AC126" s="109">
        <v>0</v>
      </c>
      <c r="AD126" s="109">
        <v>0</v>
      </c>
      <c r="AE126" s="109">
        <v>0</v>
      </c>
      <c r="AF126" s="109">
        <v>0</v>
      </c>
      <c r="AG126" s="109">
        <v>0</v>
      </c>
    </row>
    <row r="127" spans="2:33" ht="15">
      <c r="B127" s="109"/>
      <c r="C127" s="109"/>
      <c r="D127" s="109">
        <v>2010</v>
      </c>
      <c r="E127" s="109">
        <v>0</v>
      </c>
      <c r="F127" s="109">
        <v>0</v>
      </c>
      <c r="G127" s="109">
        <v>0</v>
      </c>
      <c r="H127" s="109">
        <v>0</v>
      </c>
      <c r="I127" s="109">
        <v>0</v>
      </c>
      <c r="J127" s="109">
        <v>0</v>
      </c>
      <c r="K127" s="109">
        <v>0</v>
      </c>
      <c r="L127" s="109">
        <v>0</v>
      </c>
      <c r="M127" s="109">
        <v>0</v>
      </c>
      <c r="N127" s="109">
        <v>0</v>
      </c>
      <c r="O127" s="109">
        <v>0</v>
      </c>
      <c r="P127" s="109">
        <v>0</v>
      </c>
      <c r="Q127" s="109">
        <v>0</v>
      </c>
      <c r="R127" s="109">
        <v>0</v>
      </c>
      <c r="S127" s="109">
        <v>0</v>
      </c>
      <c r="T127" s="109">
        <v>0</v>
      </c>
      <c r="U127" s="109">
        <v>0</v>
      </c>
      <c r="V127" s="109">
        <v>0</v>
      </c>
      <c r="W127" s="109">
        <v>0</v>
      </c>
      <c r="X127" s="109">
        <v>0</v>
      </c>
      <c r="Y127" s="109">
        <v>0</v>
      </c>
      <c r="Z127" s="109">
        <v>0</v>
      </c>
      <c r="AA127" s="109">
        <v>0</v>
      </c>
      <c r="AB127" s="109">
        <v>0</v>
      </c>
      <c r="AC127" s="109">
        <v>0</v>
      </c>
      <c r="AD127" s="109">
        <v>0</v>
      </c>
      <c r="AE127" s="109">
        <v>0</v>
      </c>
      <c r="AF127" s="109">
        <v>0</v>
      </c>
      <c r="AG127" s="109">
        <v>0</v>
      </c>
    </row>
    <row r="128" spans="2:33" ht="15">
      <c r="B128" s="109"/>
      <c r="C128" s="109"/>
      <c r="D128" s="109">
        <v>2011</v>
      </c>
      <c r="E128" s="109">
        <v>0</v>
      </c>
      <c r="F128" s="109">
        <v>0</v>
      </c>
      <c r="G128" s="109">
        <v>0</v>
      </c>
      <c r="H128" s="109">
        <v>0</v>
      </c>
      <c r="I128" s="109">
        <v>0</v>
      </c>
      <c r="J128" s="109">
        <v>0</v>
      </c>
      <c r="K128" s="109">
        <v>0</v>
      </c>
      <c r="L128" s="109">
        <v>0</v>
      </c>
      <c r="M128" s="109">
        <v>0</v>
      </c>
      <c r="N128" s="109">
        <v>0</v>
      </c>
      <c r="O128" s="109">
        <v>0</v>
      </c>
      <c r="P128" s="109">
        <v>0</v>
      </c>
      <c r="Q128" s="109">
        <v>0</v>
      </c>
      <c r="R128" s="109">
        <v>0</v>
      </c>
      <c r="S128" s="109">
        <v>0</v>
      </c>
      <c r="T128" s="109">
        <v>0</v>
      </c>
      <c r="U128" s="109">
        <v>0</v>
      </c>
      <c r="V128" s="109">
        <v>0</v>
      </c>
      <c r="W128" s="109">
        <v>0</v>
      </c>
      <c r="X128" s="109">
        <v>0</v>
      </c>
      <c r="Y128" s="109">
        <v>0</v>
      </c>
      <c r="Z128" s="109">
        <v>0</v>
      </c>
      <c r="AA128" s="109">
        <v>0</v>
      </c>
      <c r="AB128" s="109">
        <v>0</v>
      </c>
      <c r="AC128" s="109">
        <v>0</v>
      </c>
      <c r="AD128" s="109">
        <v>0</v>
      </c>
      <c r="AE128" s="109">
        <v>0</v>
      </c>
      <c r="AF128" s="109">
        <v>0</v>
      </c>
      <c r="AG128" s="109">
        <v>0</v>
      </c>
    </row>
    <row r="129" spans="2:33" ht="15">
      <c r="B129" s="109"/>
      <c r="C129" s="109"/>
      <c r="D129" s="109">
        <v>2012</v>
      </c>
      <c r="E129" s="109">
        <v>0</v>
      </c>
      <c r="F129" s="109">
        <v>0</v>
      </c>
      <c r="G129" s="109">
        <v>0</v>
      </c>
      <c r="H129" s="109">
        <v>0</v>
      </c>
      <c r="I129" s="109">
        <v>0</v>
      </c>
      <c r="J129" s="109">
        <v>0</v>
      </c>
      <c r="K129" s="109">
        <v>0</v>
      </c>
      <c r="L129" s="109">
        <v>0</v>
      </c>
      <c r="M129" s="109">
        <v>0</v>
      </c>
      <c r="N129" s="109">
        <v>0</v>
      </c>
      <c r="O129" s="109">
        <v>0</v>
      </c>
      <c r="P129" s="109">
        <v>0</v>
      </c>
      <c r="Q129" s="109">
        <v>0</v>
      </c>
      <c r="R129" s="109">
        <v>0</v>
      </c>
      <c r="S129" s="109">
        <v>0</v>
      </c>
      <c r="T129" s="109">
        <v>0</v>
      </c>
      <c r="U129" s="109">
        <v>0</v>
      </c>
      <c r="V129" s="109">
        <v>0</v>
      </c>
      <c r="W129" s="109">
        <v>0</v>
      </c>
      <c r="X129" s="109">
        <v>0</v>
      </c>
      <c r="Y129" s="109">
        <v>0</v>
      </c>
      <c r="Z129" s="109">
        <v>0</v>
      </c>
      <c r="AA129" s="109">
        <v>0</v>
      </c>
      <c r="AB129" s="109">
        <v>0</v>
      </c>
      <c r="AC129" s="109">
        <v>0</v>
      </c>
      <c r="AD129" s="109">
        <v>0</v>
      </c>
      <c r="AE129" s="109">
        <v>0</v>
      </c>
      <c r="AF129" s="109">
        <v>0</v>
      </c>
      <c r="AG129" s="109">
        <v>0</v>
      </c>
    </row>
    <row r="130" spans="2:33" ht="15">
      <c r="B130" s="109"/>
      <c r="C130" s="109"/>
      <c r="D130" s="109">
        <v>2013</v>
      </c>
      <c r="E130" s="109">
        <v>0</v>
      </c>
      <c r="F130" s="109">
        <v>0</v>
      </c>
      <c r="G130" s="109">
        <v>0</v>
      </c>
      <c r="H130" s="109">
        <v>0</v>
      </c>
      <c r="I130" s="109">
        <v>0</v>
      </c>
      <c r="J130" s="109">
        <v>0</v>
      </c>
      <c r="K130" s="109">
        <v>0</v>
      </c>
      <c r="L130" s="109">
        <v>0</v>
      </c>
      <c r="M130" s="109">
        <v>0</v>
      </c>
      <c r="N130" s="109">
        <v>0</v>
      </c>
      <c r="O130" s="109">
        <v>0</v>
      </c>
      <c r="P130" s="109">
        <v>0</v>
      </c>
      <c r="Q130" s="109">
        <v>0</v>
      </c>
      <c r="R130" s="109">
        <v>0</v>
      </c>
      <c r="S130" s="109">
        <v>1</v>
      </c>
      <c r="T130" s="109">
        <v>0</v>
      </c>
      <c r="U130" s="109">
        <v>0</v>
      </c>
      <c r="V130" s="109">
        <v>0</v>
      </c>
      <c r="W130" s="109">
        <v>0</v>
      </c>
      <c r="X130" s="109">
        <v>0</v>
      </c>
      <c r="Y130" s="109">
        <v>0</v>
      </c>
      <c r="Z130" s="109">
        <v>0</v>
      </c>
      <c r="AA130" s="109">
        <v>0</v>
      </c>
      <c r="AB130" s="109">
        <v>0</v>
      </c>
      <c r="AC130" s="109">
        <v>0</v>
      </c>
      <c r="AD130" s="109">
        <v>0</v>
      </c>
      <c r="AE130" s="109">
        <v>0</v>
      </c>
      <c r="AF130" s="109">
        <v>0</v>
      </c>
      <c r="AG130" s="109">
        <v>0</v>
      </c>
    </row>
    <row r="131" spans="2:33" ht="15">
      <c r="B131" s="109"/>
      <c r="C131" s="109"/>
      <c r="D131" s="109">
        <v>2014</v>
      </c>
      <c r="E131" s="109">
        <v>0</v>
      </c>
      <c r="F131" s="109">
        <v>0</v>
      </c>
      <c r="G131" s="109">
        <v>0</v>
      </c>
      <c r="H131" s="109">
        <v>0</v>
      </c>
      <c r="I131" s="109">
        <v>0</v>
      </c>
      <c r="J131" s="109">
        <v>0</v>
      </c>
      <c r="K131" s="109">
        <v>0</v>
      </c>
      <c r="L131" s="109">
        <v>0</v>
      </c>
      <c r="M131" s="109">
        <v>0</v>
      </c>
      <c r="N131" s="109">
        <v>0</v>
      </c>
      <c r="O131" s="109">
        <v>0</v>
      </c>
      <c r="P131" s="109">
        <v>0</v>
      </c>
      <c r="Q131" s="109">
        <v>0</v>
      </c>
      <c r="R131" s="109">
        <v>0</v>
      </c>
      <c r="S131" s="109">
        <v>0</v>
      </c>
      <c r="T131" s="109">
        <v>0</v>
      </c>
      <c r="U131" s="109">
        <v>0</v>
      </c>
      <c r="V131" s="109">
        <v>0</v>
      </c>
      <c r="W131" s="109">
        <v>0</v>
      </c>
      <c r="X131" s="109">
        <v>0</v>
      </c>
      <c r="Y131" s="109">
        <v>0</v>
      </c>
      <c r="Z131" s="109">
        <v>0</v>
      </c>
      <c r="AA131" s="109">
        <v>0</v>
      </c>
      <c r="AB131" s="109">
        <v>0</v>
      </c>
      <c r="AC131" s="109">
        <v>0</v>
      </c>
      <c r="AD131" s="109">
        <v>0</v>
      </c>
      <c r="AE131" s="109">
        <v>0</v>
      </c>
      <c r="AF131" s="109">
        <v>0</v>
      </c>
      <c r="AG131" s="109">
        <v>0</v>
      </c>
    </row>
    <row r="132" spans="2:33" ht="15">
      <c r="B132" s="109"/>
      <c r="C132" s="109"/>
      <c r="D132" s="109">
        <v>2015</v>
      </c>
      <c r="E132" s="109">
        <v>0</v>
      </c>
      <c r="F132" s="109">
        <v>0</v>
      </c>
      <c r="G132" s="109">
        <v>0</v>
      </c>
      <c r="H132" s="109">
        <v>0</v>
      </c>
      <c r="I132" s="109">
        <v>0</v>
      </c>
      <c r="J132" s="109">
        <v>0</v>
      </c>
      <c r="K132" s="109">
        <v>0</v>
      </c>
      <c r="L132" s="109">
        <v>0</v>
      </c>
      <c r="M132" s="109">
        <v>0</v>
      </c>
      <c r="N132" s="109">
        <v>0</v>
      </c>
      <c r="O132" s="109">
        <v>0</v>
      </c>
      <c r="P132" s="109">
        <v>0</v>
      </c>
      <c r="Q132" s="109">
        <v>0</v>
      </c>
      <c r="R132" s="109">
        <v>0</v>
      </c>
      <c r="S132" s="109">
        <v>0</v>
      </c>
      <c r="T132" s="109">
        <v>0</v>
      </c>
      <c r="U132" s="109">
        <v>0</v>
      </c>
      <c r="V132" s="109">
        <v>0</v>
      </c>
      <c r="W132" s="109">
        <v>0</v>
      </c>
      <c r="X132" s="109">
        <v>0</v>
      </c>
      <c r="Y132" s="109">
        <v>0</v>
      </c>
      <c r="Z132" s="109">
        <v>0</v>
      </c>
      <c r="AA132" s="109">
        <v>0</v>
      </c>
      <c r="AB132" s="109">
        <v>0</v>
      </c>
      <c r="AC132" s="109">
        <v>0</v>
      </c>
      <c r="AD132" s="109">
        <v>0</v>
      </c>
      <c r="AE132" s="109">
        <v>0</v>
      </c>
      <c r="AF132" s="109">
        <v>0</v>
      </c>
      <c r="AG132" s="109">
        <v>0</v>
      </c>
    </row>
    <row r="133" spans="2:33" ht="15">
      <c r="B133" s="109"/>
      <c r="C133" s="109"/>
      <c r="D133" s="109">
        <v>2016</v>
      </c>
      <c r="E133" s="109">
        <v>0</v>
      </c>
      <c r="F133" s="109">
        <v>0</v>
      </c>
      <c r="G133" s="109">
        <v>0</v>
      </c>
      <c r="H133" s="109">
        <v>0</v>
      </c>
      <c r="I133" s="109">
        <v>0</v>
      </c>
      <c r="J133" s="109">
        <v>0</v>
      </c>
      <c r="K133" s="109">
        <v>0</v>
      </c>
      <c r="L133" s="109">
        <v>0</v>
      </c>
      <c r="M133" s="109">
        <v>0</v>
      </c>
      <c r="N133" s="109">
        <v>0</v>
      </c>
      <c r="O133" s="109">
        <v>0</v>
      </c>
      <c r="P133" s="109">
        <v>0</v>
      </c>
      <c r="Q133" s="109">
        <v>0</v>
      </c>
      <c r="R133" s="109">
        <v>0</v>
      </c>
      <c r="S133" s="109">
        <v>0</v>
      </c>
      <c r="T133" s="109">
        <v>0</v>
      </c>
      <c r="U133" s="109">
        <v>0</v>
      </c>
      <c r="V133" s="109">
        <v>0</v>
      </c>
      <c r="W133" s="109">
        <v>0</v>
      </c>
      <c r="X133" s="109">
        <v>0</v>
      </c>
      <c r="Y133" s="109">
        <v>0</v>
      </c>
      <c r="Z133" s="109">
        <v>0</v>
      </c>
      <c r="AA133" s="109">
        <v>0</v>
      </c>
      <c r="AB133" s="109">
        <v>0</v>
      </c>
      <c r="AC133" s="109">
        <v>0</v>
      </c>
      <c r="AD133" s="109">
        <v>0</v>
      </c>
      <c r="AE133" s="109">
        <v>0</v>
      </c>
      <c r="AF133" s="109">
        <v>0</v>
      </c>
      <c r="AG133" s="109">
        <v>0</v>
      </c>
    </row>
    <row r="134" spans="2:33" ht="15">
      <c r="B134" s="109"/>
      <c r="C134" s="109"/>
      <c r="D134" s="109">
        <v>2017</v>
      </c>
      <c r="E134" s="109">
        <v>0</v>
      </c>
      <c r="F134" s="109">
        <v>0</v>
      </c>
      <c r="G134" s="109">
        <v>0</v>
      </c>
      <c r="H134" s="109">
        <v>0</v>
      </c>
      <c r="I134" s="109">
        <v>0</v>
      </c>
      <c r="J134" s="109">
        <v>0</v>
      </c>
      <c r="K134" s="109">
        <v>0</v>
      </c>
      <c r="L134" s="109">
        <v>0</v>
      </c>
      <c r="M134" s="109">
        <v>0</v>
      </c>
      <c r="N134" s="109">
        <v>0</v>
      </c>
      <c r="O134" s="109">
        <v>0</v>
      </c>
      <c r="P134" s="109">
        <v>0</v>
      </c>
      <c r="Q134" s="109">
        <v>0</v>
      </c>
      <c r="R134" s="109">
        <v>0</v>
      </c>
      <c r="S134" s="109">
        <v>0</v>
      </c>
      <c r="T134" s="109">
        <v>0</v>
      </c>
      <c r="U134" s="109">
        <v>0</v>
      </c>
      <c r="V134" s="109">
        <v>0</v>
      </c>
      <c r="W134" s="109">
        <v>0</v>
      </c>
      <c r="X134" s="109">
        <v>0</v>
      </c>
      <c r="Y134" s="109">
        <v>0</v>
      </c>
      <c r="Z134" s="109">
        <v>0</v>
      </c>
      <c r="AA134" s="109">
        <v>0</v>
      </c>
      <c r="AB134" s="109">
        <v>0</v>
      </c>
      <c r="AC134" s="109">
        <v>0</v>
      </c>
      <c r="AD134" s="109">
        <v>0</v>
      </c>
      <c r="AE134" s="109">
        <v>0</v>
      </c>
      <c r="AF134" s="109">
        <v>0</v>
      </c>
      <c r="AG134" s="109">
        <v>0</v>
      </c>
    </row>
    <row r="135" spans="2:33" ht="15">
      <c r="B135" s="109"/>
      <c r="C135" s="109"/>
      <c r="D135" s="109">
        <v>2018</v>
      </c>
      <c r="E135" s="109">
        <v>0</v>
      </c>
      <c r="F135" s="109">
        <v>0</v>
      </c>
      <c r="G135" s="109">
        <v>0</v>
      </c>
      <c r="H135" s="109">
        <v>0</v>
      </c>
      <c r="I135" s="109">
        <v>0</v>
      </c>
      <c r="J135" s="109">
        <v>0</v>
      </c>
      <c r="K135" s="109">
        <v>0</v>
      </c>
      <c r="L135" s="109">
        <v>0</v>
      </c>
      <c r="M135" s="109">
        <v>0</v>
      </c>
      <c r="N135" s="109">
        <v>0</v>
      </c>
      <c r="O135" s="109">
        <v>0</v>
      </c>
      <c r="P135" s="109">
        <v>0</v>
      </c>
      <c r="Q135" s="109">
        <v>0</v>
      </c>
      <c r="R135" s="109">
        <v>0</v>
      </c>
      <c r="S135" s="109">
        <v>0</v>
      </c>
      <c r="T135" s="109">
        <v>0</v>
      </c>
      <c r="U135" s="109">
        <v>0</v>
      </c>
      <c r="V135" s="109">
        <v>0</v>
      </c>
      <c r="W135" s="109">
        <v>0</v>
      </c>
      <c r="X135" s="109">
        <v>0</v>
      </c>
      <c r="Y135" s="109">
        <v>0</v>
      </c>
      <c r="Z135" s="109">
        <v>0</v>
      </c>
      <c r="AA135" s="109">
        <v>0</v>
      </c>
      <c r="AB135" s="109">
        <v>0</v>
      </c>
      <c r="AC135" s="109">
        <v>0</v>
      </c>
      <c r="AD135" s="109">
        <v>0</v>
      </c>
      <c r="AE135" s="109">
        <v>0</v>
      </c>
      <c r="AF135" s="109">
        <v>0</v>
      </c>
      <c r="AG135" s="109">
        <v>0</v>
      </c>
    </row>
    <row r="136" spans="2:33" ht="15">
      <c r="B136" s="109"/>
      <c r="C136" s="109"/>
      <c r="D136" s="109">
        <v>2019</v>
      </c>
      <c r="E136" s="109">
        <v>0</v>
      </c>
      <c r="F136" s="109">
        <v>0</v>
      </c>
      <c r="G136" s="109">
        <v>0</v>
      </c>
      <c r="H136" s="109">
        <v>0</v>
      </c>
      <c r="I136" s="109">
        <v>0</v>
      </c>
      <c r="J136" s="109">
        <v>0</v>
      </c>
      <c r="K136" s="109">
        <v>0</v>
      </c>
      <c r="L136" s="109">
        <v>0</v>
      </c>
      <c r="M136" s="109">
        <v>0</v>
      </c>
      <c r="N136" s="109">
        <v>0</v>
      </c>
      <c r="O136" s="109">
        <v>0</v>
      </c>
      <c r="P136" s="109">
        <v>0</v>
      </c>
      <c r="Q136" s="109">
        <v>0</v>
      </c>
      <c r="R136" s="109">
        <v>0</v>
      </c>
      <c r="S136" s="109">
        <v>0</v>
      </c>
      <c r="T136" s="109">
        <v>0</v>
      </c>
      <c r="U136" s="109">
        <v>0</v>
      </c>
      <c r="V136" s="109">
        <v>0</v>
      </c>
      <c r="W136" s="109">
        <v>0</v>
      </c>
      <c r="X136" s="109">
        <v>0</v>
      </c>
      <c r="Y136" s="109">
        <v>0</v>
      </c>
      <c r="Z136" s="109">
        <v>0</v>
      </c>
      <c r="AA136" s="109">
        <v>0</v>
      </c>
      <c r="AB136" s="109">
        <v>0</v>
      </c>
      <c r="AC136" s="109">
        <v>0</v>
      </c>
      <c r="AD136" s="109">
        <v>0</v>
      </c>
      <c r="AE136" s="109">
        <v>0</v>
      </c>
      <c r="AF136" s="109">
        <v>0</v>
      </c>
      <c r="AG136" s="109">
        <v>0</v>
      </c>
    </row>
    <row r="137" spans="2:33" ht="15">
      <c r="B137" s="109"/>
      <c r="C137" s="109"/>
      <c r="D137" s="109">
        <v>2020</v>
      </c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</row>
    <row r="138" spans="2:33" ht="15">
      <c r="B138" s="110" t="s">
        <v>779</v>
      </c>
      <c r="C138" s="110" t="s">
        <v>780</v>
      </c>
      <c r="D138" s="110">
        <v>2006</v>
      </c>
      <c r="E138" s="110">
        <v>0.14455000000000001</v>
      </c>
      <c r="F138" s="110"/>
      <c r="G138" s="110">
        <v>0.11083</v>
      </c>
      <c r="H138" s="110"/>
      <c r="I138" s="110"/>
      <c r="J138" s="110">
        <v>0.19497</v>
      </c>
      <c r="K138" s="110">
        <v>4.9329999999999999E-2</v>
      </c>
      <c r="L138" s="110">
        <v>6.2080000000000003E-2</v>
      </c>
      <c r="M138" s="110"/>
      <c r="N138" s="110">
        <v>0.62922</v>
      </c>
      <c r="O138" s="110">
        <v>7.5630000000000003E-2</v>
      </c>
      <c r="P138" s="110">
        <v>9.8229999999999998E-2</v>
      </c>
      <c r="Q138" s="110">
        <v>7.4800000000000005E-2</v>
      </c>
      <c r="R138" s="110"/>
      <c r="S138" s="110">
        <v>0.20601</v>
      </c>
      <c r="T138" s="110">
        <v>0</v>
      </c>
      <c r="U138" s="110">
        <v>5.0389999999999997E-2</v>
      </c>
      <c r="V138" s="110">
        <v>0.57857000000000003</v>
      </c>
      <c r="W138" s="110"/>
      <c r="X138" s="110">
        <v>0.23361000000000001</v>
      </c>
      <c r="Y138" s="110">
        <v>9.0219999999999995E-2</v>
      </c>
      <c r="Z138" s="110">
        <v>0</v>
      </c>
      <c r="AA138" s="110">
        <v>0.14430999999999999</v>
      </c>
      <c r="AB138" s="110">
        <v>0.45843</v>
      </c>
      <c r="AC138" s="110">
        <v>0.23182</v>
      </c>
      <c r="AD138" s="110">
        <v>6.8029999999999993E-2</v>
      </c>
      <c r="AE138" s="110">
        <v>0.47417999999999999</v>
      </c>
      <c r="AF138" s="110">
        <v>0.31385999999999997</v>
      </c>
      <c r="AG138" s="110">
        <v>9.3299999999999998E-3</v>
      </c>
    </row>
    <row r="139" spans="2:33" ht="15">
      <c r="B139" s="110"/>
      <c r="C139" s="110"/>
      <c r="D139" s="110">
        <v>2007</v>
      </c>
      <c r="E139" s="110">
        <v>0.21290000000000001</v>
      </c>
      <c r="F139" s="110">
        <v>0.18342</v>
      </c>
      <c r="G139" s="110">
        <v>0.13877</v>
      </c>
      <c r="H139" s="110"/>
      <c r="I139" s="110">
        <v>0</v>
      </c>
      <c r="J139" s="110">
        <v>0.15043000000000001</v>
      </c>
      <c r="K139" s="110">
        <v>6.3880000000000006E-2</v>
      </c>
      <c r="L139" s="110">
        <v>6.3530000000000003E-2</v>
      </c>
      <c r="M139" s="110">
        <v>0.79437999999999998</v>
      </c>
      <c r="N139" s="110">
        <v>0.25119000000000002</v>
      </c>
      <c r="O139" s="110">
        <v>0.10238</v>
      </c>
      <c r="P139" s="110">
        <v>0.19019</v>
      </c>
      <c r="Q139" s="110">
        <v>7.1760000000000004E-2</v>
      </c>
      <c r="R139" s="110"/>
      <c r="S139" s="110">
        <v>0.22806999999999999</v>
      </c>
      <c r="T139" s="110">
        <v>5.9409999999999998E-2</v>
      </c>
      <c r="U139" s="110">
        <v>4.3240000000000001E-2</v>
      </c>
      <c r="V139" s="110">
        <v>0.40021000000000001</v>
      </c>
      <c r="W139" s="110"/>
      <c r="X139" s="110">
        <v>0.21529999999999999</v>
      </c>
      <c r="Y139" s="110">
        <v>0.13571</v>
      </c>
      <c r="Z139" s="110">
        <v>0</v>
      </c>
      <c r="AA139" s="110">
        <v>0.36316999999999999</v>
      </c>
      <c r="AB139" s="110">
        <v>0.48803999999999997</v>
      </c>
      <c r="AC139" s="110">
        <v>0.57135000000000002</v>
      </c>
      <c r="AD139" s="110">
        <v>6.6989999999999994E-2</v>
      </c>
      <c r="AE139" s="110">
        <v>0.46972000000000003</v>
      </c>
      <c r="AF139" s="110">
        <v>0.29409999999999997</v>
      </c>
      <c r="AG139" s="110">
        <v>2.4930000000000001E-2</v>
      </c>
    </row>
    <row r="140" spans="2:33" ht="15">
      <c r="B140" s="110"/>
      <c r="C140" s="110"/>
      <c r="D140" s="110">
        <v>2008</v>
      </c>
      <c r="E140" s="110">
        <v>0.10732</v>
      </c>
      <c r="F140" s="110">
        <v>0.10764</v>
      </c>
      <c r="G140" s="110">
        <v>0.11404</v>
      </c>
      <c r="H140" s="110"/>
      <c r="I140" s="110">
        <v>0</v>
      </c>
      <c r="J140" s="110">
        <v>0.13716999999999999</v>
      </c>
      <c r="K140" s="110">
        <v>4.7910000000000001E-2</v>
      </c>
      <c r="L140" s="110">
        <v>3.6580000000000001E-2</v>
      </c>
      <c r="M140" s="110">
        <v>0.14022999999999999</v>
      </c>
      <c r="N140" s="110">
        <v>0.28349999999999997</v>
      </c>
      <c r="O140" s="110">
        <v>7.782E-2</v>
      </c>
      <c r="P140" s="110">
        <v>0.1502</v>
      </c>
      <c r="Q140" s="110">
        <v>7.0239999999999997E-2</v>
      </c>
      <c r="R140" s="110"/>
      <c r="S140" s="110">
        <v>0.38532</v>
      </c>
      <c r="T140" s="110">
        <v>5.0200000000000002E-2</v>
      </c>
      <c r="U140" s="110">
        <v>1.635E-2</v>
      </c>
      <c r="V140" s="110">
        <v>0.37933</v>
      </c>
      <c r="W140" s="110"/>
      <c r="X140" s="110">
        <v>0.30729000000000001</v>
      </c>
      <c r="Y140" s="110">
        <v>0.12948999999999999</v>
      </c>
      <c r="Z140" s="110">
        <v>0</v>
      </c>
      <c r="AA140" s="110">
        <v>0.17382</v>
      </c>
      <c r="AB140" s="110">
        <v>0.35919000000000001</v>
      </c>
      <c r="AC140" s="110">
        <v>0.39523000000000003</v>
      </c>
      <c r="AD140" s="110">
        <v>2.894E-2</v>
      </c>
      <c r="AE140" s="110">
        <v>0.19902</v>
      </c>
      <c r="AF140" s="110">
        <v>0.22298000000000001</v>
      </c>
      <c r="AG140" s="110">
        <v>2.5489999999999999E-2</v>
      </c>
    </row>
    <row r="141" spans="2:33" ht="15">
      <c r="B141" s="110"/>
      <c r="C141" s="110"/>
      <c r="D141" s="110">
        <v>2009</v>
      </c>
      <c r="E141" s="110">
        <v>7.8789999999999999E-2</v>
      </c>
      <c r="F141" s="110">
        <v>8.7080000000000005E-2</v>
      </c>
      <c r="G141" s="110">
        <v>0.12701999999999999</v>
      </c>
      <c r="H141" s="110">
        <v>2.2790000000000001E-2</v>
      </c>
      <c r="I141" s="110">
        <v>0</v>
      </c>
      <c r="J141" s="110">
        <v>0.12867999999999999</v>
      </c>
      <c r="K141" s="110">
        <v>4.088E-2</v>
      </c>
      <c r="L141" s="110">
        <v>3.6510000000000001E-2</v>
      </c>
      <c r="M141" s="110">
        <v>0.43987999999999999</v>
      </c>
      <c r="N141" s="110">
        <v>0.66281999999999996</v>
      </c>
      <c r="O141" s="110">
        <v>8.5050000000000001E-2</v>
      </c>
      <c r="P141" s="110">
        <v>0.21990999999999999</v>
      </c>
      <c r="Q141" s="110">
        <v>7.1419999999999997E-2</v>
      </c>
      <c r="R141" s="110"/>
      <c r="S141" s="110">
        <v>0.26344000000000001</v>
      </c>
      <c r="T141" s="110">
        <v>0</v>
      </c>
      <c r="U141" s="110">
        <v>1.426E-2</v>
      </c>
      <c r="V141" s="110">
        <v>0.56927000000000005</v>
      </c>
      <c r="W141" s="110">
        <v>0.12402000000000001</v>
      </c>
      <c r="X141" s="110">
        <v>0.10680000000000001</v>
      </c>
      <c r="Y141" s="110">
        <v>9.8479999999999998E-2</v>
      </c>
      <c r="Z141" s="110">
        <v>4.6210000000000001E-2</v>
      </c>
      <c r="AA141" s="110">
        <v>0.34988000000000002</v>
      </c>
      <c r="AB141" s="110">
        <v>0.41892000000000001</v>
      </c>
      <c r="AC141" s="110">
        <v>0.45196999999999998</v>
      </c>
      <c r="AD141" s="110">
        <v>4.1930000000000002E-2</v>
      </c>
      <c r="AE141" s="110">
        <v>0.38444</v>
      </c>
      <c r="AF141" s="110">
        <v>0.55608000000000002</v>
      </c>
      <c r="AG141" s="110">
        <v>2.2859999999999998E-2</v>
      </c>
    </row>
    <row r="142" spans="2:33" ht="15">
      <c r="B142" s="110"/>
      <c r="C142" s="110"/>
      <c r="D142" s="110">
        <v>2010</v>
      </c>
      <c r="E142" s="110">
        <v>8.3269999999999997E-2</v>
      </c>
      <c r="F142" s="110">
        <v>8.1629999999999994E-2</v>
      </c>
      <c r="G142" s="110">
        <v>0.26112000000000002</v>
      </c>
      <c r="H142" s="110">
        <v>0</v>
      </c>
      <c r="I142" s="110"/>
      <c r="J142" s="110">
        <v>0.21224000000000001</v>
      </c>
      <c r="K142" s="110">
        <v>4.2630000000000001E-2</v>
      </c>
      <c r="L142" s="110">
        <v>6.2829999999999997E-2</v>
      </c>
      <c r="M142" s="110">
        <v>0.22386</v>
      </c>
      <c r="N142" s="110">
        <v>0.70742000000000005</v>
      </c>
      <c r="O142" s="110">
        <v>4.82E-2</v>
      </c>
      <c r="P142" s="110">
        <v>0.15686</v>
      </c>
      <c r="Q142" s="110">
        <v>5.9819999999999998E-2</v>
      </c>
      <c r="R142" s="110">
        <v>0.29044999999999999</v>
      </c>
      <c r="S142" s="110">
        <v>0.29268</v>
      </c>
      <c r="T142" s="110">
        <v>0.11304</v>
      </c>
      <c r="U142" s="110">
        <v>3.3950000000000001E-2</v>
      </c>
      <c r="V142" s="110">
        <v>0.35375000000000001</v>
      </c>
      <c r="W142" s="110">
        <v>0</v>
      </c>
      <c r="X142" s="110">
        <v>0.30073</v>
      </c>
      <c r="Y142" s="110">
        <v>5.4710000000000002E-2</v>
      </c>
      <c r="Z142" s="110">
        <v>6.4560000000000006E-2</v>
      </c>
      <c r="AA142" s="110">
        <v>0.2465</v>
      </c>
      <c r="AB142" s="110">
        <v>0.27500000000000002</v>
      </c>
      <c r="AC142" s="110">
        <v>0.37425000000000003</v>
      </c>
      <c r="AD142" s="110">
        <v>4.9520000000000002E-2</v>
      </c>
      <c r="AE142" s="110">
        <v>0.31841999999999998</v>
      </c>
      <c r="AF142" s="110">
        <v>0.18931000000000001</v>
      </c>
      <c r="AG142" s="110">
        <v>7.6899999999999998E-3</v>
      </c>
    </row>
    <row r="143" spans="2:33" ht="15">
      <c r="B143" s="110"/>
      <c r="C143" s="110"/>
      <c r="D143" s="110">
        <v>2011</v>
      </c>
      <c r="E143" s="110">
        <v>0.13797000000000001</v>
      </c>
      <c r="F143" s="110">
        <v>7.954E-2</v>
      </c>
      <c r="G143" s="110">
        <v>6.4009999999999997E-2</v>
      </c>
      <c r="H143" s="110">
        <v>1.6639999999999999E-2</v>
      </c>
      <c r="I143" s="110">
        <v>0</v>
      </c>
      <c r="J143" s="110">
        <v>0.10585</v>
      </c>
      <c r="K143" s="110">
        <v>2.6579999999999999E-2</v>
      </c>
      <c r="L143" s="110">
        <v>0</v>
      </c>
      <c r="M143" s="110">
        <v>0.42857000000000001</v>
      </c>
      <c r="N143" s="110">
        <v>0.39890999999999999</v>
      </c>
      <c r="O143" s="110">
        <v>4.1799999999999997E-2</v>
      </c>
      <c r="P143" s="110">
        <v>3.916E-2</v>
      </c>
      <c r="Q143" s="110">
        <v>5.7820000000000003E-2</v>
      </c>
      <c r="R143" s="110">
        <v>0.58592999999999995</v>
      </c>
      <c r="S143" s="110">
        <v>0.24496999999999999</v>
      </c>
      <c r="T143" s="110">
        <v>0</v>
      </c>
      <c r="U143" s="110">
        <v>4.7260000000000003E-2</v>
      </c>
      <c r="V143" s="110">
        <v>0.3916</v>
      </c>
      <c r="W143" s="110">
        <v>0</v>
      </c>
      <c r="X143" s="110">
        <v>0.10827000000000001</v>
      </c>
      <c r="Y143" s="110">
        <v>6.7080000000000001E-2</v>
      </c>
      <c r="Z143" s="110">
        <v>2.181E-2</v>
      </c>
      <c r="AA143" s="110">
        <v>0.26391999999999999</v>
      </c>
      <c r="AB143" s="110">
        <v>0.1075</v>
      </c>
      <c r="AC143" s="110">
        <v>0.21113000000000001</v>
      </c>
      <c r="AD143" s="110">
        <v>4.9869999999999998E-2</v>
      </c>
      <c r="AE143" s="110">
        <v>4.9180000000000001E-2</v>
      </c>
      <c r="AF143" s="110">
        <v>0.24235000000000001</v>
      </c>
      <c r="AG143" s="110">
        <v>1.1350000000000001E-2</v>
      </c>
    </row>
    <row r="144" spans="2:33" ht="15">
      <c r="B144" s="110"/>
      <c r="C144" s="110"/>
      <c r="D144" s="110">
        <v>2012</v>
      </c>
      <c r="E144" s="110">
        <v>9.3450000000000005E-2</v>
      </c>
      <c r="F144" s="110">
        <v>0.13097</v>
      </c>
      <c r="G144" s="110">
        <v>0.25180000000000002</v>
      </c>
      <c r="H144" s="110">
        <v>2.7539999999999999E-2</v>
      </c>
      <c r="I144" s="110">
        <v>0</v>
      </c>
      <c r="J144" s="110">
        <v>0.11771</v>
      </c>
      <c r="K144" s="110">
        <v>4.3339999999999997E-2</v>
      </c>
      <c r="L144" s="110">
        <v>3.1620000000000002E-2</v>
      </c>
      <c r="M144" s="110">
        <v>0.56760999999999995</v>
      </c>
      <c r="N144" s="110">
        <v>0.68405000000000005</v>
      </c>
      <c r="O144" s="110">
        <v>2.649E-2</v>
      </c>
      <c r="P144" s="110">
        <v>0.1179</v>
      </c>
      <c r="Q144" s="110">
        <v>6.4460000000000003E-2</v>
      </c>
      <c r="R144" s="110">
        <v>0.31075000000000003</v>
      </c>
      <c r="S144" s="110">
        <v>0.23335</v>
      </c>
      <c r="T144" s="110">
        <v>0</v>
      </c>
      <c r="U144" s="110">
        <v>3.7909999999999999E-2</v>
      </c>
      <c r="V144" s="110">
        <v>0.20455999999999999</v>
      </c>
      <c r="W144" s="110">
        <v>0</v>
      </c>
      <c r="X144" s="110">
        <v>0.26523000000000002</v>
      </c>
      <c r="Y144" s="110">
        <v>8.6790000000000006E-2</v>
      </c>
      <c r="Z144" s="110">
        <v>2.138E-2</v>
      </c>
      <c r="AA144" s="110">
        <v>0.27233000000000002</v>
      </c>
      <c r="AB144" s="110">
        <v>0.21335999999999999</v>
      </c>
      <c r="AC144" s="110">
        <v>0.37805</v>
      </c>
      <c r="AD144" s="110">
        <v>4.9840000000000002E-2</v>
      </c>
      <c r="AE144" s="110">
        <v>0.20133999999999999</v>
      </c>
      <c r="AF144" s="110">
        <v>0.45401999999999998</v>
      </c>
      <c r="AG144" s="110">
        <v>1.306E-2</v>
      </c>
    </row>
    <row r="145" spans="2:33" ht="15">
      <c r="B145" s="110"/>
      <c r="C145" s="110"/>
      <c r="D145" s="110">
        <v>2013</v>
      </c>
      <c r="E145" s="110">
        <v>0.1128</v>
      </c>
      <c r="F145" s="110">
        <v>6.1859999999999998E-2</v>
      </c>
      <c r="G145" s="110">
        <v>0.10644000000000001</v>
      </c>
      <c r="H145" s="110">
        <v>1.0789999999999999E-2</v>
      </c>
      <c r="I145" s="110">
        <v>0</v>
      </c>
      <c r="J145" s="110">
        <v>9.3219999999999997E-2</v>
      </c>
      <c r="K145" s="110">
        <v>3.1E-2</v>
      </c>
      <c r="L145" s="110">
        <v>9.3609999999999999E-2</v>
      </c>
      <c r="M145" s="110">
        <v>0.29520000000000002</v>
      </c>
      <c r="N145" s="110">
        <v>0.35746</v>
      </c>
      <c r="O145" s="110">
        <v>3.524E-2</v>
      </c>
      <c r="P145" s="110">
        <v>3.9629999999999999E-2</v>
      </c>
      <c r="Q145" s="110">
        <v>5.8229999999999997E-2</v>
      </c>
      <c r="R145" s="110">
        <v>0.48881999999999998</v>
      </c>
      <c r="S145" s="110">
        <v>0.19144</v>
      </c>
      <c r="T145" s="110">
        <v>0</v>
      </c>
      <c r="U145" s="110">
        <v>3.015E-2</v>
      </c>
      <c r="V145" s="110">
        <v>0.14138999999999999</v>
      </c>
      <c r="W145" s="110">
        <v>0.22181999999999999</v>
      </c>
      <c r="X145" s="110">
        <v>0.11379</v>
      </c>
      <c r="Y145" s="110">
        <v>9.9320000000000006E-2</v>
      </c>
      <c r="Z145" s="110">
        <v>4.122E-2</v>
      </c>
      <c r="AA145" s="110">
        <v>0.23960999999999999</v>
      </c>
      <c r="AB145" s="110">
        <v>0.27564</v>
      </c>
      <c r="AC145" s="110">
        <v>0.26784000000000002</v>
      </c>
      <c r="AD145" s="110">
        <v>4.8070000000000002E-2</v>
      </c>
      <c r="AE145" s="110">
        <v>0.19861000000000001</v>
      </c>
      <c r="AF145" s="110">
        <v>0.12828999999999999</v>
      </c>
      <c r="AG145" s="110">
        <v>1.678E-2</v>
      </c>
    </row>
    <row r="146" spans="2:33" ht="15">
      <c r="B146" s="110"/>
      <c r="C146" s="110"/>
      <c r="D146" s="110">
        <v>2014</v>
      </c>
      <c r="E146" s="110">
        <v>8.5300000000000001E-2</v>
      </c>
      <c r="F146" s="110">
        <v>0.11382</v>
      </c>
      <c r="G146" s="110">
        <v>0.17360999999999999</v>
      </c>
      <c r="H146" s="110">
        <v>1.056E-2</v>
      </c>
      <c r="I146" s="110">
        <v>0</v>
      </c>
      <c r="J146" s="110">
        <v>0.14363999999999999</v>
      </c>
      <c r="K146" s="110">
        <v>3.9300000000000002E-2</v>
      </c>
      <c r="L146" s="110">
        <v>9.4820000000000002E-2</v>
      </c>
      <c r="M146" s="110">
        <v>0.66754999999999998</v>
      </c>
      <c r="N146" s="110">
        <v>0.43497000000000002</v>
      </c>
      <c r="O146" s="110">
        <v>3.916E-2</v>
      </c>
      <c r="P146" s="110">
        <v>4.0250000000000001E-2</v>
      </c>
      <c r="Q146" s="110">
        <v>5.1029999999999999E-2</v>
      </c>
      <c r="R146" s="110">
        <v>0.33435999999999999</v>
      </c>
      <c r="S146" s="110">
        <v>0.17804</v>
      </c>
      <c r="T146" s="110">
        <v>0</v>
      </c>
      <c r="U146" s="110">
        <v>2.1170000000000001E-2</v>
      </c>
      <c r="V146" s="110">
        <v>0.27978999999999998</v>
      </c>
      <c r="W146" s="110">
        <v>0</v>
      </c>
      <c r="X146" s="110">
        <v>0.21018999999999999</v>
      </c>
      <c r="Y146" s="110">
        <v>4.4999999999999998E-2</v>
      </c>
      <c r="Z146" s="110">
        <v>2.0250000000000001E-2</v>
      </c>
      <c r="AA146" s="110">
        <v>0.17805000000000001</v>
      </c>
      <c r="AB146" s="110">
        <v>0.10944</v>
      </c>
      <c r="AC146" s="110">
        <v>0.20999000000000001</v>
      </c>
      <c r="AD146" s="110">
        <v>6.0639999999999999E-2</v>
      </c>
      <c r="AE146" s="110">
        <v>0.14618</v>
      </c>
      <c r="AF146" s="110">
        <v>0.19148000000000001</v>
      </c>
      <c r="AG146" s="110">
        <v>1.6480000000000002E-2</v>
      </c>
    </row>
    <row r="147" spans="2:33" ht="15">
      <c r="B147" s="110"/>
      <c r="C147" s="110"/>
      <c r="D147" s="110">
        <v>2015</v>
      </c>
      <c r="E147" s="110">
        <v>0.13097</v>
      </c>
      <c r="F147" s="110">
        <v>0.1138</v>
      </c>
      <c r="G147" s="110">
        <v>6.633E-2</v>
      </c>
      <c r="H147" s="110">
        <v>1.0460000000000001E-2</v>
      </c>
      <c r="I147" s="110">
        <v>0</v>
      </c>
      <c r="J147" s="110">
        <v>0.11375</v>
      </c>
      <c r="K147" s="110">
        <v>3.0720000000000001E-2</v>
      </c>
      <c r="L147" s="110">
        <v>1.592E-2</v>
      </c>
      <c r="M147" s="110">
        <v>0.14202000000000001</v>
      </c>
      <c r="N147" s="110">
        <v>0.73826999999999998</v>
      </c>
      <c r="O147" s="110">
        <v>2.9870000000000001E-2</v>
      </c>
      <c r="P147" s="110">
        <v>0.12356</v>
      </c>
      <c r="Q147" s="110">
        <v>5.4649999999999997E-2</v>
      </c>
      <c r="R147" s="110">
        <v>0.38211000000000001</v>
      </c>
      <c r="S147" s="110">
        <v>0.23147999999999999</v>
      </c>
      <c r="T147" s="110">
        <v>0</v>
      </c>
      <c r="U147" s="110">
        <v>2.349E-2</v>
      </c>
      <c r="V147" s="110">
        <v>0.14146</v>
      </c>
      <c r="W147" s="110">
        <v>0</v>
      </c>
      <c r="X147" s="110">
        <v>0.10766000000000001</v>
      </c>
      <c r="Y147" s="110">
        <v>8.3419999999999994E-2</v>
      </c>
      <c r="Z147" s="110">
        <v>1.933E-2</v>
      </c>
      <c r="AA147" s="110">
        <v>0.2356</v>
      </c>
      <c r="AB147" s="110">
        <v>0.15687000000000001</v>
      </c>
      <c r="AC147" s="110">
        <v>0.20458999999999999</v>
      </c>
      <c r="AD147" s="110">
        <v>4.0399999999999998E-2</v>
      </c>
      <c r="AE147" s="110">
        <v>4.641E-2</v>
      </c>
      <c r="AF147" s="110">
        <v>0.25818000000000002</v>
      </c>
      <c r="AG147" s="110">
        <v>3.5100000000000001E-3</v>
      </c>
    </row>
    <row r="148" spans="2:33" ht="15">
      <c r="B148" s="110"/>
      <c r="C148" s="110"/>
      <c r="D148" s="110">
        <v>2016</v>
      </c>
      <c r="E148" s="110">
        <v>8.48E-2</v>
      </c>
      <c r="F148" s="110">
        <v>4.1189999999999997E-2</v>
      </c>
      <c r="G148" s="110">
        <v>0.17002999999999999</v>
      </c>
      <c r="H148" s="110">
        <v>5.13E-3</v>
      </c>
      <c r="I148" s="110">
        <v>0</v>
      </c>
      <c r="J148" s="110">
        <v>0.1358</v>
      </c>
      <c r="K148" s="110">
        <v>2.6249999999999999E-2</v>
      </c>
      <c r="L148" s="110">
        <v>1.592E-2</v>
      </c>
      <c r="M148" s="110">
        <v>0</v>
      </c>
      <c r="N148" s="110">
        <v>9.5960000000000004E-2</v>
      </c>
      <c r="O148" s="110">
        <v>4.0280000000000003E-2</v>
      </c>
      <c r="P148" s="110">
        <v>0.14957000000000001</v>
      </c>
      <c r="Q148" s="110">
        <v>6.5949999999999995E-2</v>
      </c>
      <c r="R148" s="110">
        <v>9.6129999999999993E-2</v>
      </c>
      <c r="S148" s="110">
        <v>0.13622000000000001</v>
      </c>
      <c r="T148" s="110">
        <v>0</v>
      </c>
      <c r="U148" s="110">
        <v>1.874E-2</v>
      </c>
      <c r="V148" s="110">
        <v>0.27657999999999999</v>
      </c>
      <c r="W148" s="110">
        <v>0</v>
      </c>
      <c r="X148" s="110">
        <v>0.18164</v>
      </c>
      <c r="Y148" s="110">
        <v>1.9040000000000001E-2</v>
      </c>
      <c r="Z148" s="110">
        <v>0</v>
      </c>
      <c r="AA148" s="110">
        <v>0.20485999999999999</v>
      </c>
      <c r="AB148" s="110">
        <v>0.21557999999999999</v>
      </c>
      <c r="AC148" s="110">
        <v>0.26917000000000002</v>
      </c>
      <c r="AD148" s="110">
        <v>3.2750000000000001E-2</v>
      </c>
      <c r="AE148" s="110">
        <v>0.23493</v>
      </c>
      <c r="AF148" s="110">
        <v>9.8430000000000004E-2</v>
      </c>
      <c r="AG148" s="110">
        <v>8.8400000000000006E-3</v>
      </c>
    </row>
    <row r="149" spans="2:33" ht="15">
      <c r="B149" s="110"/>
      <c r="C149" s="110"/>
      <c r="D149" s="110">
        <v>2017</v>
      </c>
      <c r="E149" s="110">
        <v>4.4949999999999997E-2</v>
      </c>
      <c r="F149" s="110">
        <v>9.0039999999999995E-2</v>
      </c>
      <c r="G149" s="110">
        <v>0.16350999999999999</v>
      </c>
      <c r="H149" s="110"/>
      <c r="I149" s="110">
        <v>0</v>
      </c>
      <c r="J149" s="110">
        <v>0.11829000000000001</v>
      </c>
      <c r="K149" s="110">
        <v>4.0980000000000003E-2</v>
      </c>
      <c r="L149" s="110">
        <v>1.6140000000000002E-2</v>
      </c>
      <c r="M149" s="110">
        <v>0.76803999999999994</v>
      </c>
      <c r="N149" s="110">
        <v>0.3669</v>
      </c>
      <c r="O149" s="110">
        <v>7.0199999999999999E-2</v>
      </c>
      <c r="P149" s="110">
        <v>0.18711</v>
      </c>
      <c r="Q149" s="110">
        <v>8.6410000000000001E-2</v>
      </c>
      <c r="R149" s="110">
        <v>0.32407000000000002</v>
      </c>
      <c r="S149" s="110">
        <v>0.17201</v>
      </c>
      <c r="T149" s="110">
        <v>0</v>
      </c>
      <c r="U149" s="110">
        <v>2.1350000000000001E-2</v>
      </c>
      <c r="V149" s="110">
        <v>0.13031999999999999</v>
      </c>
      <c r="W149" s="110">
        <v>0</v>
      </c>
      <c r="X149" s="110">
        <v>0.44685000000000002</v>
      </c>
      <c r="Y149" s="110">
        <v>3.7740000000000003E-2</v>
      </c>
      <c r="Z149" s="110">
        <v>3.8769999999999999E-2</v>
      </c>
      <c r="AA149" s="110">
        <v>0.17238999999999999</v>
      </c>
      <c r="AB149" s="110">
        <v>0.15695999999999999</v>
      </c>
      <c r="AC149" s="110">
        <v>0.17935000000000001</v>
      </c>
      <c r="AD149" s="110">
        <v>2.494E-2</v>
      </c>
      <c r="AE149" s="110">
        <v>0.22725000000000001</v>
      </c>
      <c r="AF149" s="110">
        <v>9.6829999999999999E-2</v>
      </c>
      <c r="AG149" s="110">
        <v>1.5879999999999998E-2</v>
      </c>
    </row>
    <row r="150" spans="2:33" ht="15">
      <c r="B150" s="110"/>
      <c r="C150" s="110"/>
      <c r="D150" s="110">
        <v>2018</v>
      </c>
      <c r="E150" s="110">
        <v>3.6420000000000001E-2</v>
      </c>
      <c r="F150" s="110">
        <v>8.8620000000000004E-2</v>
      </c>
      <c r="G150" s="110">
        <v>0.13442999999999999</v>
      </c>
      <c r="H150" s="110">
        <v>5.3400000000000001E-3</v>
      </c>
      <c r="I150" s="110">
        <v>0</v>
      </c>
      <c r="J150" s="110">
        <v>0.12057</v>
      </c>
      <c r="K150" s="110">
        <v>3.2259999999999997E-2</v>
      </c>
      <c r="L150" s="110">
        <v>5.0529999999999999E-2</v>
      </c>
      <c r="M150" s="110">
        <v>0.27777000000000002</v>
      </c>
      <c r="N150" s="110">
        <v>0.36332999999999999</v>
      </c>
      <c r="O150" s="110">
        <v>3.5009999999999999E-2</v>
      </c>
      <c r="P150" s="110">
        <v>7.936E-2</v>
      </c>
      <c r="Q150" s="110">
        <v>3.6110000000000003E-2</v>
      </c>
      <c r="R150" s="110">
        <v>0.32784000000000002</v>
      </c>
      <c r="S150" s="110">
        <v>0.17255000000000001</v>
      </c>
      <c r="T150" s="110">
        <v>0</v>
      </c>
      <c r="U150" s="110">
        <v>7.7499999999999999E-3</v>
      </c>
      <c r="V150" s="110">
        <v>0.19488</v>
      </c>
      <c r="W150" s="110">
        <v>0.22991</v>
      </c>
      <c r="X150" s="110">
        <v>0.29615000000000002</v>
      </c>
      <c r="Y150" s="110">
        <v>7.9869999999999997E-2</v>
      </c>
      <c r="Z150" s="110">
        <v>1.925E-2</v>
      </c>
      <c r="AA150" s="110">
        <v>0.19011</v>
      </c>
      <c r="AB150" s="110">
        <v>0.10996</v>
      </c>
      <c r="AC150" s="110">
        <v>0.19749</v>
      </c>
      <c r="AD150" s="110">
        <v>1.2489999999999999E-2</v>
      </c>
      <c r="AE150" s="110">
        <v>5.0029999999999998E-2</v>
      </c>
      <c r="AF150" s="110">
        <v>0.28405999999999998</v>
      </c>
      <c r="AG150" s="110">
        <v>7.0299999999999998E-3</v>
      </c>
    </row>
    <row r="151" spans="2:33" ht="15">
      <c r="B151" s="110"/>
      <c r="C151" s="110"/>
      <c r="D151" s="110">
        <v>2019</v>
      </c>
      <c r="E151" s="110">
        <v>4.9919999999999999E-2</v>
      </c>
      <c r="F151" s="110">
        <v>6.9459999999999994E-2</v>
      </c>
      <c r="G151" s="110">
        <v>9.9070000000000005E-2</v>
      </c>
      <c r="H151" s="110">
        <v>5.2599999999999999E-3</v>
      </c>
      <c r="I151" s="110">
        <v>0</v>
      </c>
      <c r="J151" s="110">
        <v>0.13142999999999999</v>
      </c>
      <c r="K151" s="110">
        <v>3.125E-2</v>
      </c>
      <c r="L151" s="110">
        <v>0</v>
      </c>
      <c r="M151" s="110">
        <v>0.13639999999999999</v>
      </c>
      <c r="N151" s="110">
        <v>0.54205000000000003</v>
      </c>
      <c r="O151" s="110">
        <v>4.9800000000000001E-3</v>
      </c>
      <c r="P151" s="110">
        <v>3.8830000000000003E-2</v>
      </c>
      <c r="Q151" s="110">
        <v>4.4540000000000003E-2</v>
      </c>
      <c r="R151" s="110">
        <v>0.2747</v>
      </c>
      <c r="S151" s="110">
        <v>0.26444000000000001</v>
      </c>
      <c r="T151" s="110">
        <v>0</v>
      </c>
      <c r="U151" s="110">
        <v>1.29E-2</v>
      </c>
      <c r="V151" s="110"/>
      <c r="W151" s="110">
        <v>0</v>
      </c>
      <c r="X151" s="110">
        <v>0.3261</v>
      </c>
      <c r="Y151" s="110">
        <v>5.4719999999999998E-2</v>
      </c>
      <c r="Z151" s="110">
        <v>0</v>
      </c>
      <c r="AA151" s="110">
        <v>0.23627999999999999</v>
      </c>
      <c r="AB151" s="110">
        <v>0.32808999999999999</v>
      </c>
      <c r="AC151" s="110">
        <v>0.18917999999999999</v>
      </c>
      <c r="AD151" s="110">
        <v>3.6880000000000003E-2</v>
      </c>
      <c r="AE151" s="110">
        <v>9.9440000000000001E-2</v>
      </c>
      <c r="AF151" s="110">
        <v>0.16872999999999999</v>
      </c>
      <c r="AG151" s="110">
        <v>5.0800000000000003E-3</v>
      </c>
    </row>
    <row r="152" spans="2:33" ht="15">
      <c r="B152" s="110"/>
      <c r="C152" s="110"/>
      <c r="D152" s="110">
        <v>2020</v>
      </c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</row>
    <row r="153" spans="2:33" ht="15">
      <c r="B153" s="109" t="s">
        <v>781</v>
      </c>
      <c r="C153" s="109" t="s">
        <v>782</v>
      </c>
      <c r="D153" s="109">
        <v>2006</v>
      </c>
      <c r="E153" s="109">
        <v>0</v>
      </c>
      <c r="F153" s="109"/>
      <c r="G153" s="109">
        <v>0</v>
      </c>
      <c r="H153" s="109"/>
      <c r="I153" s="109"/>
      <c r="J153" s="109">
        <v>0</v>
      </c>
      <c r="K153" s="109">
        <v>0</v>
      </c>
      <c r="L153" s="109">
        <v>0</v>
      </c>
      <c r="M153" s="109"/>
      <c r="N153" s="109"/>
      <c r="O153" s="109">
        <v>0</v>
      </c>
      <c r="P153" s="109">
        <v>0</v>
      </c>
      <c r="Q153" s="109"/>
      <c r="R153" s="109"/>
      <c r="S153" s="109"/>
      <c r="T153" s="109">
        <v>0</v>
      </c>
      <c r="U153" s="109">
        <v>0</v>
      </c>
      <c r="V153" s="109">
        <v>0</v>
      </c>
      <c r="W153" s="109"/>
      <c r="X153" s="109">
        <v>0</v>
      </c>
      <c r="Y153" s="109">
        <v>0</v>
      </c>
      <c r="Z153" s="109">
        <v>0</v>
      </c>
      <c r="AA153" s="109">
        <v>0</v>
      </c>
      <c r="AB153" s="109"/>
      <c r="AC153" s="109">
        <v>0</v>
      </c>
      <c r="AD153" s="109"/>
      <c r="AE153" s="109"/>
      <c r="AF153" s="109"/>
      <c r="AG153" s="109">
        <v>0</v>
      </c>
    </row>
    <row r="154" spans="2:33" ht="15">
      <c r="B154" s="109"/>
      <c r="C154" s="109"/>
      <c r="D154" s="109">
        <v>2007</v>
      </c>
      <c r="E154" s="109">
        <v>0</v>
      </c>
      <c r="F154" s="109">
        <v>0</v>
      </c>
      <c r="G154" s="109">
        <v>0</v>
      </c>
      <c r="H154" s="109"/>
      <c r="I154" s="109">
        <v>0</v>
      </c>
      <c r="J154" s="109">
        <v>0</v>
      </c>
      <c r="K154" s="109">
        <v>9.5E-4</v>
      </c>
      <c r="L154" s="109">
        <v>0</v>
      </c>
      <c r="M154" s="109">
        <v>0</v>
      </c>
      <c r="N154" s="109"/>
      <c r="O154" s="109">
        <v>0</v>
      </c>
      <c r="P154" s="109">
        <v>0</v>
      </c>
      <c r="Q154" s="109">
        <v>0</v>
      </c>
      <c r="R154" s="109"/>
      <c r="S154" s="109">
        <v>0</v>
      </c>
      <c r="T154" s="109">
        <v>0</v>
      </c>
      <c r="U154" s="109">
        <v>0</v>
      </c>
      <c r="V154" s="109">
        <v>0</v>
      </c>
      <c r="W154" s="109"/>
      <c r="X154" s="109">
        <v>0</v>
      </c>
      <c r="Y154" s="109">
        <v>0</v>
      </c>
      <c r="Z154" s="109">
        <v>0</v>
      </c>
      <c r="AA154" s="109">
        <v>0</v>
      </c>
      <c r="AB154" s="109">
        <v>0</v>
      </c>
      <c r="AC154" s="109">
        <v>0</v>
      </c>
      <c r="AD154" s="109">
        <v>0</v>
      </c>
      <c r="AE154" s="109">
        <v>0</v>
      </c>
      <c r="AF154" s="109">
        <v>0</v>
      </c>
      <c r="AG154" s="109">
        <v>0</v>
      </c>
    </row>
    <row r="155" spans="2:33" ht="15">
      <c r="B155" s="109"/>
      <c r="C155" s="109"/>
      <c r="D155" s="109">
        <v>2008</v>
      </c>
      <c r="E155" s="109">
        <v>0</v>
      </c>
      <c r="F155" s="109">
        <v>0</v>
      </c>
      <c r="G155" s="109">
        <v>0</v>
      </c>
      <c r="H155" s="109"/>
      <c r="I155" s="109">
        <v>0</v>
      </c>
      <c r="J155" s="109">
        <v>0</v>
      </c>
      <c r="K155" s="109">
        <v>0</v>
      </c>
      <c r="L155" s="109">
        <v>0</v>
      </c>
      <c r="M155" s="109">
        <v>0</v>
      </c>
      <c r="N155" s="109"/>
      <c r="O155" s="109">
        <v>0</v>
      </c>
      <c r="P155" s="109">
        <v>0</v>
      </c>
      <c r="Q155" s="109">
        <v>0</v>
      </c>
      <c r="R155" s="109"/>
      <c r="S155" s="109">
        <v>0</v>
      </c>
      <c r="T155" s="109">
        <v>0</v>
      </c>
      <c r="U155" s="109">
        <v>0</v>
      </c>
      <c r="V155" s="109">
        <v>0</v>
      </c>
      <c r="W155" s="109"/>
      <c r="X155" s="109">
        <v>0</v>
      </c>
      <c r="Y155" s="109">
        <v>0</v>
      </c>
      <c r="Z155" s="109">
        <v>0</v>
      </c>
      <c r="AA155" s="109">
        <v>0</v>
      </c>
      <c r="AB155" s="109">
        <v>0</v>
      </c>
      <c r="AC155" s="109">
        <v>0</v>
      </c>
      <c r="AD155" s="109">
        <v>0</v>
      </c>
      <c r="AE155" s="109"/>
      <c r="AF155" s="109">
        <v>0</v>
      </c>
      <c r="AG155" s="109">
        <v>0</v>
      </c>
    </row>
    <row r="156" spans="2:33" ht="15">
      <c r="B156" s="109"/>
      <c r="C156" s="109"/>
      <c r="D156" s="109">
        <v>2009</v>
      </c>
      <c r="E156" s="109">
        <v>0</v>
      </c>
      <c r="F156" s="109">
        <v>0</v>
      </c>
      <c r="G156" s="109">
        <v>0</v>
      </c>
      <c r="H156" s="109">
        <v>0</v>
      </c>
      <c r="I156" s="109">
        <v>0</v>
      </c>
      <c r="J156" s="109">
        <v>0</v>
      </c>
      <c r="K156" s="109">
        <v>0</v>
      </c>
      <c r="L156" s="109">
        <v>0</v>
      </c>
      <c r="M156" s="109">
        <v>0</v>
      </c>
      <c r="N156" s="109"/>
      <c r="O156" s="109">
        <v>0</v>
      </c>
      <c r="P156" s="109">
        <v>0</v>
      </c>
      <c r="Q156" s="109">
        <v>0</v>
      </c>
      <c r="R156" s="109"/>
      <c r="S156" s="109">
        <v>0</v>
      </c>
      <c r="T156" s="109">
        <v>0</v>
      </c>
      <c r="U156" s="109">
        <v>0</v>
      </c>
      <c r="V156" s="109">
        <v>0</v>
      </c>
      <c r="W156" s="109">
        <v>0</v>
      </c>
      <c r="X156" s="109">
        <v>0</v>
      </c>
      <c r="Y156" s="109">
        <v>0</v>
      </c>
      <c r="Z156" s="109">
        <v>0</v>
      </c>
      <c r="AA156" s="109">
        <v>0</v>
      </c>
      <c r="AB156" s="109">
        <v>0</v>
      </c>
      <c r="AC156" s="109">
        <v>0</v>
      </c>
      <c r="AD156" s="109">
        <v>0</v>
      </c>
      <c r="AE156" s="109">
        <v>0</v>
      </c>
      <c r="AF156" s="109">
        <v>0</v>
      </c>
      <c r="AG156" s="109">
        <v>0</v>
      </c>
    </row>
    <row r="157" spans="2:33" ht="15">
      <c r="B157" s="109"/>
      <c r="C157" s="109"/>
      <c r="D157" s="109">
        <v>2010</v>
      </c>
      <c r="E157" s="109">
        <v>0</v>
      </c>
      <c r="F157" s="109">
        <v>0</v>
      </c>
      <c r="G157" s="109">
        <v>0</v>
      </c>
      <c r="H157" s="109">
        <v>0</v>
      </c>
      <c r="I157" s="109"/>
      <c r="J157" s="109">
        <v>0</v>
      </c>
      <c r="K157" s="109">
        <v>0</v>
      </c>
      <c r="L157" s="109"/>
      <c r="M157" s="109">
        <v>0</v>
      </c>
      <c r="N157" s="109">
        <v>0</v>
      </c>
      <c r="O157" s="109">
        <v>0</v>
      </c>
      <c r="P157" s="109">
        <v>0</v>
      </c>
      <c r="Q157" s="109">
        <v>0</v>
      </c>
      <c r="R157" s="109">
        <v>0</v>
      </c>
      <c r="S157" s="109">
        <v>0</v>
      </c>
      <c r="T157" s="109">
        <v>0</v>
      </c>
      <c r="U157" s="109">
        <v>0</v>
      </c>
      <c r="V157" s="109">
        <v>0</v>
      </c>
      <c r="W157" s="109">
        <v>0</v>
      </c>
      <c r="X157" s="109">
        <v>0</v>
      </c>
      <c r="Y157" s="109">
        <v>0</v>
      </c>
      <c r="Z157" s="109">
        <v>0</v>
      </c>
      <c r="AA157" s="109">
        <v>0</v>
      </c>
      <c r="AB157" s="109">
        <v>0</v>
      </c>
      <c r="AC157" s="109">
        <v>0</v>
      </c>
      <c r="AD157" s="109">
        <v>0</v>
      </c>
      <c r="AE157" s="109">
        <v>0</v>
      </c>
      <c r="AF157" s="109">
        <v>0</v>
      </c>
      <c r="AG157" s="109">
        <v>0</v>
      </c>
    </row>
    <row r="158" spans="2:33" ht="15">
      <c r="B158" s="109"/>
      <c r="C158" s="109"/>
      <c r="D158" s="109">
        <v>2011</v>
      </c>
      <c r="E158" s="109">
        <v>0</v>
      </c>
      <c r="F158" s="109">
        <v>0</v>
      </c>
      <c r="G158" s="109">
        <v>0</v>
      </c>
      <c r="H158" s="109">
        <v>0</v>
      </c>
      <c r="I158" s="109">
        <v>0</v>
      </c>
      <c r="J158" s="109">
        <v>0</v>
      </c>
      <c r="K158" s="109">
        <v>0</v>
      </c>
      <c r="L158" s="109">
        <v>0</v>
      </c>
      <c r="M158" s="109">
        <v>0</v>
      </c>
      <c r="N158" s="109">
        <v>0</v>
      </c>
      <c r="O158" s="109">
        <v>0</v>
      </c>
      <c r="P158" s="109">
        <v>0</v>
      </c>
      <c r="Q158" s="109">
        <v>0</v>
      </c>
      <c r="R158" s="109">
        <v>0</v>
      </c>
      <c r="S158" s="109">
        <v>0</v>
      </c>
      <c r="T158" s="109">
        <v>0</v>
      </c>
      <c r="U158" s="109">
        <v>0</v>
      </c>
      <c r="V158" s="109">
        <v>0</v>
      </c>
      <c r="W158" s="109">
        <v>0</v>
      </c>
      <c r="X158" s="109">
        <v>0</v>
      </c>
      <c r="Y158" s="109">
        <v>0</v>
      </c>
      <c r="Z158" s="109">
        <v>0</v>
      </c>
      <c r="AA158" s="109">
        <v>0</v>
      </c>
      <c r="AB158" s="109">
        <v>0</v>
      </c>
      <c r="AC158" s="109">
        <v>0</v>
      </c>
      <c r="AD158" s="109">
        <v>0</v>
      </c>
      <c r="AE158" s="109">
        <v>0</v>
      </c>
      <c r="AF158" s="109">
        <v>0</v>
      </c>
      <c r="AG158" s="109">
        <v>0</v>
      </c>
    </row>
    <row r="159" spans="2:33" ht="15">
      <c r="B159" s="109"/>
      <c r="C159" s="109"/>
      <c r="D159" s="109">
        <v>2012</v>
      </c>
      <c r="E159" s="109">
        <v>0</v>
      </c>
      <c r="F159" s="109">
        <v>0</v>
      </c>
      <c r="G159" s="109">
        <v>0</v>
      </c>
      <c r="H159" s="109">
        <v>0</v>
      </c>
      <c r="I159" s="109">
        <v>0</v>
      </c>
      <c r="J159" s="109">
        <v>0</v>
      </c>
      <c r="K159" s="109">
        <v>0</v>
      </c>
      <c r="L159" s="109">
        <v>0</v>
      </c>
      <c r="M159" s="109">
        <v>0</v>
      </c>
      <c r="N159" s="109">
        <v>0</v>
      </c>
      <c r="O159" s="109">
        <v>0</v>
      </c>
      <c r="P159" s="109">
        <v>0</v>
      </c>
      <c r="Q159" s="109">
        <v>0</v>
      </c>
      <c r="R159" s="109">
        <v>0</v>
      </c>
      <c r="S159" s="109">
        <v>0</v>
      </c>
      <c r="T159" s="109">
        <v>0</v>
      </c>
      <c r="U159" s="109">
        <v>0</v>
      </c>
      <c r="V159" s="109"/>
      <c r="W159" s="109">
        <v>0</v>
      </c>
      <c r="X159" s="109">
        <v>0</v>
      </c>
      <c r="Y159" s="109">
        <v>0</v>
      </c>
      <c r="Z159" s="109">
        <v>0</v>
      </c>
      <c r="AA159" s="109">
        <v>0</v>
      </c>
      <c r="AB159" s="109">
        <v>0</v>
      </c>
      <c r="AC159" s="109">
        <v>0</v>
      </c>
      <c r="AD159" s="109">
        <v>0</v>
      </c>
      <c r="AE159" s="109">
        <v>0</v>
      </c>
      <c r="AF159" s="109">
        <v>0</v>
      </c>
      <c r="AG159" s="109">
        <v>0</v>
      </c>
    </row>
    <row r="160" spans="2:33" ht="15">
      <c r="B160" s="109"/>
      <c r="C160" s="109"/>
      <c r="D160" s="109">
        <v>2013</v>
      </c>
      <c r="E160" s="109">
        <v>0</v>
      </c>
      <c r="F160" s="109">
        <v>0</v>
      </c>
      <c r="G160" s="109">
        <v>0</v>
      </c>
      <c r="H160" s="109">
        <v>0</v>
      </c>
      <c r="I160" s="109">
        <v>0</v>
      </c>
      <c r="J160" s="109">
        <v>0</v>
      </c>
      <c r="K160" s="109">
        <v>0</v>
      </c>
      <c r="L160" s="109">
        <v>0</v>
      </c>
      <c r="M160" s="109">
        <v>0</v>
      </c>
      <c r="N160" s="109">
        <v>0</v>
      </c>
      <c r="O160" s="109">
        <v>0</v>
      </c>
      <c r="P160" s="109">
        <v>0</v>
      </c>
      <c r="Q160" s="109">
        <v>0</v>
      </c>
      <c r="R160" s="109">
        <v>0</v>
      </c>
      <c r="S160" s="109">
        <v>0</v>
      </c>
      <c r="T160" s="109">
        <v>0</v>
      </c>
      <c r="U160" s="109">
        <v>0</v>
      </c>
      <c r="V160" s="109">
        <v>0</v>
      </c>
      <c r="W160" s="109">
        <v>0</v>
      </c>
      <c r="X160" s="109">
        <v>0</v>
      </c>
      <c r="Y160" s="109">
        <v>0</v>
      </c>
      <c r="Z160" s="109">
        <v>0</v>
      </c>
      <c r="AA160" s="109">
        <v>0</v>
      </c>
      <c r="AB160" s="109">
        <v>0</v>
      </c>
      <c r="AC160" s="109">
        <v>0</v>
      </c>
      <c r="AD160" s="109">
        <v>0</v>
      </c>
      <c r="AE160" s="109">
        <v>0</v>
      </c>
      <c r="AF160" s="109">
        <v>0</v>
      </c>
      <c r="AG160" s="109">
        <v>0</v>
      </c>
    </row>
    <row r="161" spans="2:33" ht="15">
      <c r="B161" s="109"/>
      <c r="C161" s="109"/>
      <c r="D161" s="109">
        <v>2014</v>
      </c>
      <c r="E161" s="109">
        <v>0</v>
      </c>
      <c r="F161" s="109">
        <v>0</v>
      </c>
      <c r="G161" s="109">
        <v>0</v>
      </c>
      <c r="H161" s="109">
        <v>0</v>
      </c>
      <c r="I161" s="109">
        <v>0</v>
      </c>
      <c r="J161" s="109"/>
      <c r="K161" s="109">
        <v>0</v>
      </c>
      <c r="L161" s="109"/>
      <c r="M161" s="109">
        <v>0</v>
      </c>
      <c r="N161" s="109">
        <v>0</v>
      </c>
      <c r="O161" s="109">
        <v>0</v>
      </c>
      <c r="P161" s="109">
        <v>0</v>
      </c>
      <c r="Q161" s="109">
        <v>0</v>
      </c>
      <c r="R161" s="109">
        <v>0</v>
      </c>
      <c r="S161" s="109">
        <v>0</v>
      </c>
      <c r="T161" s="109">
        <v>0</v>
      </c>
      <c r="U161" s="109">
        <v>0</v>
      </c>
      <c r="V161" s="109"/>
      <c r="W161" s="109">
        <v>0</v>
      </c>
      <c r="X161" s="109">
        <v>0</v>
      </c>
      <c r="Y161" s="109">
        <v>0</v>
      </c>
      <c r="Z161" s="109">
        <v>0</v>
      </c>
      <c r="AA161" s="109">
        <v>0</v>
      </c>
      <c r="AB161" s="109">
        <v>0</v>
      </c>
      <c r="AC161" s="109">
        <v>0</v>
      </c>
      <c r="AD161" s="109"/>
      <c r="AE161" s="109">
        <v>0</v>
      </c>
      <c r="AF161" s="109">
        <v>0</v>
      </c>
      <c r="AG161" s="109">
        <v>0</v>
      </c>
    </row>
    <row r="162" spans="2:33" ht="15">
      <c r="B162" s="109"/>
      <c r="C162" s="109"/>
      <c r="D162" s="109">
        <v>2015</v>
      </c>
      <c r="E162" s="109">
        <v>0</v>
      </c>
      <c r="F162" s="109">
        <v>0</v>
      </c>
      <c r="G162" s="109">
        <v>0</v>
      </c>
      <c r="H162" s="109">
        <v>0</v>
      </c>
      <c r="I162" s="109">
        <v>0</v>
      </c>
      <c r="J162" s="109">
        <v>0</v>
      </c>
      <c r="K162" s="109">
        <v>0</v>
      </c>
      <c r="L162" s="109">
        <v>0</v>
      </c>
      <c r="M162" s="109">
        <v>0</v>
      </c>
      <c r="N162" s="109">
        <v>0</v>
      </c>
      <c r="O162" s="109">
        <v>0</v>
      </c>
      <c r="P162" s="109">
        <v>0</v>
      </c>
      <c r="Q162" s="109">
        <v>0</v>
      </c>
      <c r="R162" s="109">
        <v>0</v>
      </c>
      <c r="S162" s="109">
        <v>0</v>
      </c>
      <c r="T162" s="109">
        <v>0</v>
      </c>
      <c r="U162" s="109">
        <v>0</v>
      </c>
      <c r="V162" s="109">
        <v>0</v>
      </c>
      <c r="W162" s="109">
        <v>0</v>
      </c>
      <c r="X162" s="109">
        <v>0</v>
      </c>
      <c r="Y162" s="109">
        <v>0</v>
      </c>
      <c r="Z162" s="109">
        <v>0</v>
      </c>
      <c r="AA162" s="109">
        <v>0</v>
      </c>
      <c r="AB162" s="109">
        <v>0</v>
      </c>
      <c r="AC162" s="109">
        <v>0</v>
      </c>
      <c r="AD162" s="109">
        <v>0</v>
      </c>
      <c r="AE162" s="109">
        <v>0</v>
      </c>
      <c r="AF162" s="109">
        <v>0</v>
      </c>
      <c r="AG162" s="109">
        <v>0</v>
      </c>
    </row>
    <row r="163" spans="2:33" ht="15">
      <c r="B163" s="109"/>
      <c r="C163" s="109"/>
      <c r="D163" s="109">
        <v>2016</v>
      </c>
      <c r="E163" s="109">
        <v>0</v>
      </c>
      <c r="F163" s="109">
        <v>0</v>
      </c>
      <c r="G163" s="109">
        <v>0</v>
      </c>
      <c r="H163" s="109">
        <v>0</v>
      </c>
      <c r="I163" s="109">
        <v>0</v>
      </c>
      <c r="J163" s="109"/>
      <c r="K163" s="109">
        <v>0</v>
      </c>
      <c r="L163" s="109">
        <v>0</v>
      </c>
      <c r="M163" s="109">
        <v>0</v>
      </c>
      <c r="N163" s="109">
        <v>0</v>
      </c>
      <c r="O163" s="109">
        <v>0</v>
      </c>
      <c r="P163" s="109">
        <v>0</v>
      </c>
      <c r="Q163" s="109">
        <v>0</v>
      </c>
      <c r="R163" s="109">
        <v>0</v>
      </c>
      <c r="S163" s="109">
        <v>2.4029999999999999E-2</v>
      </c>
      <c r="T163" s="109">
        <v>0</v>
      </c>
      <c r="U163" s="109">
        <v>0</v>
      </c>
      <c r="V163" s="109">
        <v>0</v>
      </c>
      <c r="W163" s="109">
        <v>0</v>
      </c>
      <c r="X163" s="109">
        <v>0</v>
      </c>
      <c r="Y163" s="109"/>
      <c r="Z163" s="109">
        <v>0</v>
      </c>
      <c r="AA163" s="109">
        <v>0</v>
      </c>
      <c r="AB163" s="109">
        <v>0</v>
      </c>
      <c r="AC163" s="109">
        <v>0</v>
      </c>
      <c r="AD163" s="109">
        <v>0</v>
      </c>
      <c r="AE163" s="109">
        <v>0</v>
      </c>
      <c r="AF163" s="109">
        <v>0</v>
      </c>
      <c r="AG163" s="109">
        <v>0</v>
      </c>
    </row>
    <row r="164" spans="2:33" ht="15">
      <c r="B164" s="109"/>
      <c r="C164" s="109"/>
      <c r="D164" s="109">
        <v>2017</v>
      </c>
      <c r="E164" s="109">
        <v>0</v>
      </c>
      <c r="F164" s="109">
        <v>0</v>
      </c>
      <c r="G164" s="109">
        <v>0</v>
      </c>
      <c r="H164" s="109"/>
      <c r="I164" s="109">
        <v>0</v>
      </c>
      <c r="J164" s="109">
        <v>0</v>
      </c>
      <c r="K164" s="109">
        <v>0</v>
      </c>
      <c r="L164" s="109">
        <v>0</v>
      </c>
      <c r="M164" s="109">
        <v>0</v>
      </c>
      <c r="N164" s="109"/>
      <c r="O164" s="109">
        <v>0</v>
      </c>
      <c r="P164" s="109">
        <v>0</v>
      </c>
      <c r="Q164" s="109"/>
      <c r="R164" s="109">
        <v>0</v>
      </c>
      <c r="S164" s="109">
        <v>0</v>
      </c>
      <c r="T164" s="109">
        <v>0</v>
      </c>
      <c r="U164" s="109">
        <v>0</v>
      </c>
      <c r="V164" s="109">
        <v>0</v>
      </c>
      <c r="W164" s="109">
        <v>0</v>
      </c>
      <c r="X164" s="109">
        <v>0</v>
      </c>
      <c r="Y164" s="109">
        <v>0</v>
      </c>
      <c r="Z164" s="109">
        <v>0</v>
      </c>
      <c r="AA164" s="109">
        <v>0</v>
      </c>
      <c r="AB164" s="109">
        <v>0</v>
      </c>
      <c r="AC164" s="109">
        <v>0</v>
      </c>
      <c r="AD164" s="109">
        <v>0</v>
      </c>
      <c r="AE164" s="109">
        <v>0</v>
      </c>
      <c r="AF164" s="109">
        <v>0</v>
      </c>
      <c r="AG164" s="109">
        <v>0</v>
      </c>
    </row>
    <row r="165" spans="2:33" ht="15">
      <c r="B165" s="109"/>
      <c r="C165" s="109"/>
      <c r="D165" s="109">
        <v>2018</v>
      </c>
      <c r="E165" s="109">
        <v>0</v>
      </c>
      <c r="F165" s="109">
        <v>0</v>
      </c>
      <c r="G165" s="109">
        <v>0</v>
      </c>
      <c r="H165" s="109">
        <v>0</v>
      </c>
      <c r="I165" s="109">
        <v>0</v>
      </c>
      <c r="J165" s="109">
        <v>0</v>
      </c>
      <c r="K165" s="109">
        <v>0</v>
      </c>
      <c r="L165" s="109">
        <v>0</v>
      </c>
      <c r="M165" s="109">
        <v>0</v>
      </c>
      <c r="N165" s="109">
        <v>0</v>
      </c>
      <c r="O165" s="109">
        <v>0</v>
      </c>
      <c r="P165" s="109">
        <v>0</v>
      </c>
      <c r="Q165" s="109">
        <v>0</v>
      </c>
      <c r="R165" s="109">
        <v>0</v>
      </c>
      <c r="S165" s="109">
        <v>0</v>
      </c>
      <c r="T165" s="109">
        <v>0</v>
      </c>
      <c r="U165" s="109">
        <v>0</v>
      </c>
      <c r="V165" s="109">
        <v>0</v>
      </c>
      <c r="W165" s="109">
        <v>0</v>
      </c>
      <c r="X165" s="109">
        <v>0</v>
      </c>
      <c r="Y165" s="109">
        <v>0</v>
      </c>
      <c r="Z165" s="109">
        <v>0</v>
      </c>
      <c r="AA165" s="109">
        <v>0</v>
      </c>
      <c r="AB165" s="109">
        <v>0</v>
      </c>
      <c r="AC165" s="109">
        <v>0</v>
      </c>
      <c r="AD165" s="109">
        <v>0</v>
      </c>
      <c r="AE165" s="109">
        <v>0</v>
      </c>
      <c r="AF165" s="109">
        <v>0</v>
      </c>
      <c r="AG165" s="109">
        <v>0</v>
      </c>
    </row>
    <row r="166" spans="2:33" ht="15">
      <c r="B166" s="109"/>
      <c r="C166" s="109"/>
      <c r="D166" s="109">
        <v>2019</v>
      </c>
      <c r="E166" s="109">
        <v>0</v>
      </c>
      <c r="F166" s="109">
        <v>0</v>
      </c>
      <c r="G166" s="109">
        <v>0</v>
      </c>
      <c r="H166" s="109">
        <v>0</v>
      </c>
      <c r="I166" s="109">
        <v>0</v>
      </c>
      <c r="J166" s="109">
        <v>0</v>
      </c>
      <c r="K166" s="109">
        <v>0</v>
      </c>
      <c r="L166" s="109">
        <v>0</v>
      </c>
      <c r="M166" s="109">
        <v>0</v>
      </c>
      <c r="N166" s="109">
        <v>0</v>
      </c>
      <c r="O166" s="109">
        <v>0</v>
      </c>
      <c r="P166" s="109">
        <v>0</v>
      </c>
      <c r="Q166" s="109">
        <v>0</v>
      </c>
      <c r="R166" s="109">
        <v>0</v>
      </c>
      <c r="S166" s="109">
        <v>0</v>
      </c>
      <c r="T166" s="109">
        <v>0</v>
      </c>
      <c r="U166" s="109">
        <v>0</v>
      </c>
      <c r="V166" s="109"/>
      <c r="W166" s="109">
        <v>0</v>
      </c>
      <c r="X166" s="109">
        <v>0</v>
      </c>
      <c r="Y166" s="109">
        <v>0</v>
      </c>
      <c r="Z166" s="109">
        <v>0</v>
      </c>
      <c r="AA166" s="109">
        <v>0</v>
      </c>
      <c r="AB166" s="109">
        <v>0</v>
      </c>
      <c r="AC166" s="109">
        <v>0</v>
      </c>
      <c r="AD166" s="109">
        <v>0</v>
      </c>
      <c r="AE166" s="109">
        <v>0</v>
      </c>
      <c r="AF166" s="109">
        <v>0</v>
      </c>
      <c r="AG166" s="109">
        <v>0</v>
      </c>
    </row>
    <row r="167" spans="2:33" ht="15">
      <c r="B167" s="109"/>
      <c r="C167" s="109"/>
      <c r="D167" s="109">
        <v>2020</v>
      </c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</row>
    <row r="168" spans="2:33" ht="15">
      <c r="B168" s="110" t="s">
        <v>783</v>
      </c>
      <c r="C168" s="110" t="s">
        <v>784</v>
      </c>
      <c r="D168" s="110">
        <v>2006</v>
      </c>
      <c r="E168" s="110">
        <v>0</v>
      </c>
      <c r="F168" s="110"/>
      <c r="G168" s="110">
        <v>0</v>
      </c>
      <c r="H168" s="110"/>
      <c r="I168" s="110"/>
      <c r="J168" s="110">
        <v>0</v>
      </c>
      <c r="K168" s="110">
        <v>0</v>
      </c>
      <c r="L168" s="110">
        <v>0</v>
      </c>
      <c r="M168" s="110"/>
      <c r="N168" s="110"/>
      <c r="O168" s="110">
        <v>0</v>
      </c>
      <c r="P168" s="110">
        <v>0</v>
      </c>
      <c r="Q168" s="110"/>
      <c r="R168" s="110"/>
      <c r="S168" s="110"/>
      <c r="T168" s="110">
        <v>0</v>
      </c>
      <c r="U168" s="110">
        <v>0</v>
      </c>
      <c r="V168" s="110">
        <v>0</v>
      </c>
      <c r="W168" s="110"/>
      <c r="X168" s="110">
        <v>0</v>
      </c>
      <c r="Y168" s="110">
        <v>0</v>
      </c>
      <c r="Z168" s="110">
        <v>0</v>
      </c>
      <c r="AA168" s="110">
        <v>0</v>
      </c>
      <c r="AB168" s="110"/>
      <c r="AC168" s="110">
        <v>0</v>
      </c>
      <c r="AD168" s="110"/>
      <c r="AE168" s="110"/>
      <c r="AF168" s="110"/>
      <c r="AG168" s="110">
        <v>0</v>
      </c>
    </row>
    <row r="169" spans="2:33" ht="15">
      <c r="B169" s="110"/>
      <c r="C169" s="110"/>
      <c r="D169" s="110">
        <v>2007</v>
      </c>
      <c r="E169" s="110">
        <v>0</v>
      </c>
      <c r="F169" s="110">
        <v>0</v>
      </c>
      <c r="G169" s="110">
        <v>0</v>
      </c>
      <c r="H169" s="110"/>
      <c r="I169" s="110">
        <v>0</v>
      </c>
      <c r="J169" s="110">
        <v>0</v>
      </c>
      <c r="K169" s="110">
        <v>0</v>
      </c>
      <c r="L169" s="110">
        <v>0</v>
      </c>
      <c r="M169" s="110">
        <v>0</v>
      </c>
      <c r="N169" s="110"/>
      <c r="O169" s="110">
        <v>0</v>
      </c>
      <c r="P169" s="110">
        <v>0</v>
      </c>
      <c r="Q169" s="110">
        <v>0</v>
      </c>
      <c r="R169" s="110"/>
      <c r="S169" s="110">
        <v>0</v>
      </c>
      <c r="T169" s="110">
        <v>0</v>
      </c>
      <c r="U169" s="110">
        <v>0</v>
      </c>
      <c r="V169" s="110">
        <v>0</v>
      </c>
      <c r="W169" s="110"/>
      <c r="X169" s="110">
        <v>0</v>
      </c>
      <c r="Y169" s="110">
        <v>0</v>
      </c>
      <c r="Z169" s="110">
        <v>0</v>
      </c>
      <c r="AA169" s="110">
        <v>0</v>
      </c>
      <c r="AB169" s="110">
        <v>0</v>
      </c>
      <c r="AC169" s="110">
        <v>0</v>
      </c>
      <c r="AD169" s="110">
        <v>0</v>
      </c>
      <c r="AE169" s="110">
        <v>0</v>
      </c>
      <c r="AF169" s="110">
        <v>0</v>
      </c>
      <c r="AG169" s="110">
        <v>0</v>
      </c>
    </row>
    <row r="170" spans="2:33" ht="15">
      <c r="B170" s="110"/>
      <c r="C170" s="110"/>
      <c r="D170" s="110">
        <v>2008</v>
      </c>
      <c r="E170" s="110">
        <v>0</v>
      </c>
      <c r="F170" s="110">
        <v>0</v>
      </c>
      <c r="G170" s="110">
        <v>0</v>
      </c>
      <c r="H170" s="110"/>
      <c r="I170" s="110">
        <v>0</v>
      </c>
      <c r="J170" s="110">
        <v>0</v>
      </c>
      <c r="K170" s="110">
        <v>0</v>
      </c>
      <c r="L170" s="110">
        <v>0</v>
      </c>
      <c r="M170" s="110">
        <v>0</v>
      </c>
      <c r="N170" s="110"/>
      <c r="O170" s="110">
        <v>0</v>
      </c>
      <c r="P170" s="110">
        <v>0</v>
      </c>
      <c r="Q170" s="110">
        <v>0</v>
      </c>
      <c r="R170" s="110"/>
      <c r="S170" s="110">
        <v>0</v>
      </c>
      <c r="T170" s="110">
        <v>0</v>
      </c>
      <c r="U170" s="110">
        <v>0</v>
      </c>
      <c r="V170" s="110">
        <v>0</v>
      </c>
      <c r="W170" s="110"/>
      <c r="X170" s="110">
        <v>0</v>
      </c>
      <c r="Y170" s="110">
        <v>0</v>
      </c>
      <c r="Z170" s="110">
        <v>0</v>
      </c>
      <c r="AA170" s="110">
        <v>0</v>
      </c>
      <c r="AB170" s="110">
        <v>0</v>
      </c>
      <c r="AC170" s="110">
        <v>0</v>
      </c>
      <c r="AD170" s="110">
        <v>0</v>
      </c>
      <c r="AE170" s="110"/>
      <c r="AF170" s="110">
        <v>0</v>
      </c>
      <c r="AG170" s="110">
        <v>0</v>
      </c>
    </row>
    <row r="171" spans="2:33" ht="15">
      <c r="B171" s="110"/>
      <c r="C171" s="110"/>
      <c r="D171" s="110">
        <v>2009</v>
      </c>
      <c r="E171" s="110">
        <v>0</v>
      </c>
      <c r="F171" s="110">
        <v>0</v>
      </c>
      <c r="G171" s="110">
        <v>0</v>
      </c>
      <c r="H171" s="110">
        <v>0</v>
      </c>
      <c r="I171" s="110">
        <v>0</v>
      </c>
      <c r="J171" s="110">
        <v>0</v>
      </c>
      <c r="K171" s="110">
        <v>0</v>
      </c>
      <c r="L171" s="110">
        <v>0</v>
      </c>
      <c r="M171" s="110">
        <v>0</v>
      </c>
      <c r="N171" s="110"/>
      <c r="O171" s="110">
        <v>0</v>
      </c>
      <c r="P171" s="110">
        <v>0</v>
      </c>
      <c r="Q171" s="110">
        <v>0</v>
      </c>
      <c r="R171" s="110"/>
      <c r="S171" s="110">
        <v>0</v>
      </c>
      <c r="T171" s="110">
        <v>0</v>
      </c>
      <c r="U171" s="110">
        <v>0</v>
      </c>
      <c r="V171" s="110">
        <v>0</v>
      </c>
      <c r="W171" s="110">
        <v>0</v>
      </c>
      <c r="X171" s="110">
        <v>0</v>
      </c>
      <c r="Y171" s="110">
        <v>0</v>
      </c>
      <c r="Z171" s="110">
        <v>0</v>
      </c>
      <c r="AA171" s="110">
        <v>0</v>
      </c>
      <c r="AB171" s="110">
        <v>0</v>
      </c>
      <c r="AC171" s="110">
        <v>0</v>
      </c>
      <c r="AD171" s="110">
        <v>0</v>
      </c>
      <c r="AE171" s="110">
        <v>0</v>
      </c>
      <c r="AF171" s="110">
        <v>0</v>
      </c>
      <c r="AG171" s="110">
        <v>0</v>
      </c>
    </row>
    <row r="172" spans="2:33" ht="15">
      <c r="B172" s="110"/>
      <c r="C172" s="110"/>
      <c r="D172" s="110">
        <v>2010</v>
      </c>
      <c r="E172" s="110">
        <v>0</v>
      </c>
      <c r="F172" s="110">
        <v>0</v>
      </c>
      <c r="G172" s="110">
        <v>0</v>
      </c>
      <c r="H172" s="110">
        <v>0</v>
      </c>
      <c r="I172" s="110"/>
      <c r="J172" s="110">
        <v>0</v>
      </c>
      <c r="K172" s="110">
        <v>0</v>
      </c>
      <c r="L172" s="110"/>
      <c r="M172" s="110">
        <v>0</v>
      </c>
      <c r="N172" s="110">
        <v>0</v>
      </c>
      <c r="O172" s="110">
        <v>0</v>
      </c>
      <c r="P172" s="110">
        <v>0</v>
      </c>
      <c r="Q172" s="110">
        <v>0</v>
      </c>
      <c r="R172" s="110">
        <v>0</v>
      </c>
      <c r="S172" s="110">
        <v>0</v>
      </c>
      <c r="T172" s="110">
        <v>0</v>
      </c>
      <c r="U172" s="110">
        <v>0</v>
      </c>
      <c r="V172" s="110">
        <v>0</v>
      </c>
      <c r="W172" s="110">
        <v>0</v>
      </c>
      <c r="X172" s="110">
        <v>0</v>
      </c>
      <c r="Y172" s="110">
        <v>0</v>
      </c>
      <c r="Z172" s="110">
        <v>0</v>
      </c>
      <c r="AA172" s="110">
        <v>0</v>
      </c>
      <c r="AB172" s="110">
        <v>0</v>
      </c>
      <c r="AC172" s="110">
        <v>0</v>
      </c>
      <c r="AD172" s="110">
        <v>0</v>
      </c>
      <c r="AE172" s="110">
        <v>0</v>
      </c>
      <c r="AF172" s="110">
        <v>0</v>
      </c>
      <c r="AG172" s="110">
        <v>0</v>
      </c>
    </row>
    <row r="173" spans="2:33" ht="15">
      <c r="B173" s="110"/>
      <c r="C173" s="110"/>
      <c r="D173" s="110">
        <v>2011</v>
      </c>
      <c r="E173" s="110">
        <v>0</v>
      </c>
      <c r="F173" s="110">
        <v>0</v>
      </c>
      <c r="G173" s="110">
        <v>0</v>
      </c>
      <c r="H173" s="110">
        <v>0</v>
      </c>
      <c r="I173" s="110">
        <v>0</v>
      </c>
      <c r="J173" s="110">
        <v>0</v>
      </c>
      <c r="K173" s="110">
        <v>0</v>
      </c>
      <c r="L173" s="110">
        <v>0</v>
      </c>
      <c r="M173" s="110">
        <v>0</v>
      </c>
      <c r="N173" s="110">
        <v>0</v>
      </c>
      <c r="O173" s="110">
        <v>0</v>
      </c>
      <c r="P173" s="110">
        <v>0</v>
      </c>
      <c r="Q173" s="110">
        <v>0</v>
      </c>
      <c r="R173" s="110">
        <v>0</v>
      </c>
      <c r="S173" s="110">
        <v>0</v>
      </c>
      <c r="T173" s="110">
        <v>0</v>
      </c>
      <c r="U173" s="110">
        <v>0</v>
      </c>
      <c r="V173" s="110">
        <v>0</v>
      </c>
      <c r="W173" s="110">
        <v>0</v>
      </c>
      <c r="X173" s="110">
        <v>0</v>
      </c>
      <c r="Y173" s="110">
        <v>0</v>
      </c>
      <c r="Z173" s="110">
        <v>0</v>
      </c>
      <c r="AA173" s="110">
        <v>0</v>
      </c>
      <c r="AB173" s="110">
        <v>0</v>
      </c>
      <c r="AC173" s="110">
        <v>0</v>
      </c>
      <c r="AD173" s="110">
        <v>0</v>
      </c>
      <c r="AE173" s="110">
        <v>0</v>
      </c>
      <c r="AF173" s="110">
        <v>0</v>
      </c>
      <c r="AG173" s="110">
        <v>0</v>
      </c>
    </row>
    <row r="174" spans="2:33" ht="15">
      <c r="B174" s="110"/>
      <c r="C174" s="110"/>
      <c r="D174" s="110">
        <v>2012</v>
      </c>
      <c r="E174" s="110">
        <v>0</v>
      </c>
      <c r="F174" s="110">
        <v>0</v>
      </c>
      <c r="G174" s="110">
        <v>0</v>
      </c>
      <c r="H174" s="110">
        <v>0</v>
      </c>
      <c r="I174" s="110">
        <v>0</v>
      </c>
      <c r="J174" s="110">
        <v>0</v>
      </c>
      <c r="K174" s="110">
        <v>0</v>
      </c>
      <c r="L174" s="110">
        <v>0</v>
      </c>
      <c r="M174" s="110">
        <v>0</v>
      </c>
      <c r="N174" s="110">
        <v>0</v>
      </c>
      <c r="O174" s="110">
        <v>0</v>
      </c>
      <c r="P174" s="110">
        <v>0</v>
      </c>
      <c r="Q174" s="110">
        <v>0</v>
      </c>
      <c r="R174" s="110">
        <v>0</v>
      </c>
      <c r="S174" s="110">
        <v>0</v>
      </c>
      <c r="T174" s="110">
        <v>0</v>
      </c>
      <c r="U174" s="110">
        <v>0</v>
      </c>
      <c r="V174" s="110"/>
      <c r="W174" s="110">
        <v>0</v>
      </c>
      <c r="X174" s="110">
        <v>0</v>
      </c>
      <c r="Y174" s="110">
        <v>0</v>
      </c>
      <c r="Z174" s="110">
        <v>0</v>
      </c>
      <c r="AA174" s="110">
        <v>0</v>
      </c>
      <c r="AB174" s="110">
        <v>0</v>
      </c>
      <c r="AC174" s="110">
        <v>0</v>
      </c>
      <c r="AD174" s="110">
        <v>0</v>
      </c>
      <c r="AE174" s="110">
        <v>0</v>
      </c>
      <c r="AF174" s="110">
        <v>0</v>
      </c>
      <c r="AG174" s="110">
        <v>0</v>
      </c>
    </row>
    <row r="175" spans="2:33" ht="15">
      <c r="B175" s="110"/>
      <c r="C175" s="110"/>
      <c r="D175" s="110">
        <v>2013</v>
      </c>
      <c r="E175" s="110">
        <v>0</v>
      </c>
      <c r="F175" s="110">
        <v>0</v>
      </c>
      <c r="G175" s="110">
        <v>0</v>
      </c>
      <c r="H175" s="110">
        <v>0</v>
      </c>
      <c r="I175" s="110">
        <v>0</v>
      </c>
      <c r="J175" s="110">
        <v>0</v>
      </c>
      <c r="K175" s="110">
        <v>0</v>
      </c>
      <c r="L175" s="110">
        <v>0</v>
      </c>
      <c r="M175" s="110">
        <v>0</v>
      </c>
      <c r="N175" s="110">
        <v>0</v>
      </c>
      <c r="O175" s="110">
        <v>0</v>
      </c>
      <c r="P175" s="110">
        <v>0</v>
      </c>
      <c r="Q175" s="110">
        <v>0</v>
      </c>
      <c r="R175" s="110">
        <v>0</v>
      </c>
      <c r="S175" s="110">
        <v>0</v>
      </c>
      <c r="T175" s="110">
        <v>0</v>
      </c>
      <c r="U175" s="110">
        <v>0</v>
      </c>
      <c r="V175" s="110">
        <v>0</v>
      </c>
      <c r="W175" s="110">
        <v>0</v>
      </c>
      <c r="X175" s="110">
        <v>0</v>
      </c>
      <c r="Y175" s="110">
        <v>0</v>
      </c>
      <c r="Z175" s="110">
        <v>0</v>
      </c>
      <c r="AA175" s="110">
        <v>0</v>
      </c>
      <c r="AB175" s="110">
        <v>0</v>
      </c>
      <c r="AC175" s="110">
        <v>0</v>
      </c>
      <c r="AD175" s="110">
        <v>0</v>
      </c>
      <c r="AE175" s="110">
        <v>0</v>
      </c>
      <c r="AF175" s="110">
        <v>0</v>
      </c>
      <c r="AG175" s="110">
        <v>0</v>
      </c>
    </row>
    <row r="176" spans="2:33" ht="15">
      <c r="B176" s="110"/>
      <c r="C176" s="110"/>
      <c r="D176" s="110">
        <v>2014</v>
      </c>
      <c r="E176" s="110">
        <v>0</v>
      </c>
      <c r="F176" s="110">
        <v>0</v>
      </c>
      <c r="G176" s="110">
        <v>0</v>
      </c>
      <c r="H176" s="110">
        <v>0</v>
      </c>
      <c r="I176" s="110">
        <v>0</v>
      </c>
      <c r="J176" s="110"/>
      <c r="K176" s="110">
        <v>0</v>
      </c>
      <c r="L176" s="110"/>
      <c r="M176" s="110">
        <v>0</v>
      </c>
      <c r="N176" s="110">
        <v>0</v>
      </c>
      <c r="O176" s="110">
        <v>0</v>
      </c>
      <c r="P176" s="110">
        <v>0</v>
      </c>
      <c r="Q176" s="110">
        <v>0</v>
      </c>
      <c r="R176" s="110">
        <v>0</v>
      </c>
      <c r="S176" s="110">
        <v>0</v>
      </c>
      <c r="T176" s="110">
        <v>0</v>
      </c>
      <c r="U176" s="110">
        <v>0</v>
      </c>
      <c r="V176" s="110"/>
      <c r="W176" s="110">
        <v>0</v>
      </c>
      <c r="X176" s="110">
        <v>0</v>
      </c>
      <c r="Y176" s="110">
        <v>0</v>
      </c>
      <c r="Z176" s="110">
        <v>0</v>
      </c>
      <c r="AA176" s="110">
        <v>0</v>
      </c>
      <c r="AB176" s="110">
        <v>0</v>
      </c>
      <c r="AC176" s="110">
        <v>0</v>
      </c>
      <c r="AD176" s="110"/>
      <c r="AE176" s="110">
        <v>0</v>
      </c>
      <c r="AF176" s="110">
        <v>0</v>
      </c>
      <c r="AG176" s="110">
        <v>0</v>
      </c>
    </row>
    <row r="177" spans="2:33" ht="15">
      <c r="B177" s="110"/>
      <c r="C177" s="110"/>
      <c r="D177" s="110">
        <v>2015</v>
      </c>
      <c r="E177" s="110">
        <v>0</v>
      </c>
      <c r="F177" s="110">
        <v>0</v>
      </c>
      <c r="G177" s="110">
        <v>0</v>
      </c>
      <c r="H177" s="110">
        <v>0</v>
      </c>
      <c r="I177" s="110">
        <v>0</v>
      </c>
      <c r="J177" s="110">
        <v>0</v>
      </c>
      <c r="K177" s="110">
        <v>0</v>
      </c>
      <c r="L177" s="110">
        <v>0</v>
      </c>
      <c r="M177" s="110">
        <v>0</v>
      </c>
      <c r="N177" s="110">
        <v>0</v>
      </c>
      <c r="O177" s="110">
        <v>0</v>
      </c>
      <c r="P177" s="110">
        <v>0</v>
      </c>
      <c r="Q177" s="110">
        <v>0</v>
      </c>
      <c r="R177" s="110">
        <v>0</v>
      </c>
      <c r="S177" s="110">
        <v>0</v>
      </c>
      <c r="T177" s="110">
        <v>0</v>
      </c>
      <c r="U177" s="110">
        <v>0</v>
      </c>
      <c r="V177" s="110">
        <v>0</v>
      </c>
      <c r="W177" s="110">
        <v>0</v>
      </c>
      <c r="X177" s="110">
        <v>0</v>
      </c>
      <c r="Y177" s="110">
        <v>0</v>
      </c>
      <c r="Z177" s="110">
        <v>0</v>
      </c>
      <c r="AA177" s="110">
        <v>0</v>
      </c>
      <c r="AB177" s="110">
        <v>0</v>
      </c>
      <c r="AC177" s="110">
        <v>0</v>
      </c>
      <c r="AD177" s="110">
        <v>0</v>
      </c>
      <c r="AE177" s="110">
        <v>0</v>
      </c>
      <c r="AF177" s="110">
        <v>0</v>
      </c>
      <c r="AG177" s="110">
        <v>0</v>
      </c>
    </row>
    <row r="178" spans="2:33" ht="15">
      <c r="B178" s="110"/>
      <c r="C178" s="110"/>
      <c r="D178" s="110">
        <v>2016</v>
      </c>
      <c r="E178" s="110">
        <v>0</v>
      </c>
      <c r="F178" s="110">
        <v>0</v>
      </c>
      <c r="G178" s="110">
        <v>0</v>
      </c>
      <c r="H178" s="110">
        <v>0</v>
      </c>
      <c r="I178" s="110">
        <v>0</v>
      </c>
      <c r="J178" s="110"/>
      <c r="K178" s="110">
        <v>0</v>
      </c>
      <c r="L178" s="110">
        <v>0</v>
      </c>
      <c r="M178" s="110">
        <v>0</v>
      </c>
      <c r="N178" s="110">
        <v>0</v>
      </c>
      <c r="O178" s="110">
        <v>0</v>
      </c>
      <c r="P178" s="110">
        <v>0</v>
      </c>
      <c r="Q178" s="110">
        <v>0</v>
      </c>
      <c r="R178" s="110">
        <v>0</v>
      </c>
      <c r="S178" s="110">
        <v>0</v>
      </c>
      <c r="T178" s="110">
        <v>0</v>
      </c>
      <c r="U178" s="110">
        <v>0</v>
      </c>
      <c r="V178" s="110">
        <v>0</v>
      </c>
      <c r="W178" s="110">
        <v>0</v>
      </c>
      <c r="X178" s="110">
        <v>0</v>
      </c>
      <c r="Y178" s="110"/>
      <c r="Z178" s="110">
        <v>0</v>
      </c>
      <c r="AA178" s="110">
        <v>0</v>
      </c>
      <c r="AB178" s="110">
        <v>0</v>
      </c>
      <c r="AC178" s="110">
        <v>0</v>
      </c>
      <c r="AD178" s="110">
        <v>0</v>
      </c>
      <c r="AE178" s="110">
        <v>0</v>
      </c>
      <c r="AF178" s="110">
        <v>0</v>
      </c>
      <c r="AG178" s="110">
        <v>0</v>
      </c>
    </row>
    <row r="179" spans="2:33" ht="15">
      <c r="B179" s="110"/>
      <c r="C179" s="110"/>
      <c r="D179" s="110">
        <v>2017</v>
      </c>
      <c r="E179" s="110">
        <v>0</v>
      </c>
      <c r="F179" s="110">
        <v>0</v>
      </c>
      <c r="G179" s="110">
        <v>0</v>
      </c>
      <c r="H179" s="110"/>
      <c r="I179" s="110">
        <v>0</v>
      </c>
      <c r="J179" s="110">
        <v>0</v>
      </c>
      <c r="K179" s="110">
        <v>0</v>
      </c>
      <c r="L179" s="110">
        <v>0</v>
      </c>
      <c r="M179" s="110">
        <v>0</v>
      </c>
      <c r="N179" s="110"/>
      <c r="O179" s="110">
        <v>0</v>
      </c>
      <c r="P179" s="110">
        <v>0</v>
      </c>
      <c r="Q179" s="110"/>
      <c r="R179" s="110">
        <v>0</v>
      </c>
      <c r="S179" s="110">
        <v>0</v>
      </c>
      <c r="T179" s="110">
        <v>0</v>
      </c>
      <c r="U179" s="110">
        <v>0</v>
      </c>
      <c r="V179" s="110">
        <v>0</v>
      </c>
      <c r="W179" s="110">
        <v>0</v>
      </c>
      <c r="X179" s="110">
        <v>0</v>
      </c>
      <c r="Y179" s="110">
        <v>0</v>
      </c>
      <c r="Z179" s="110">
        <v>0</v>
      </c>
      <c r="AA179" s="110">
        <v>0</v>
      </c>
      <c r="AB179" s="110">
        <v>0</v>
      </c>
      <c r="AC179" s="110">
        <v>0</v>
      </c>
      <c r="AD179" s="110">
        <v>0</v>
      </c>
      <c r="AE179" s="110">
        <v>0</v>
      </c>
      <c r="AF179" s="110">
        <v>0</v>
      </c>
      <c r="AG179" s="110">
        <v>0</v>
      </c>
    </row>
    <row r="180" spans="2:33" ht="15">
      <c r="B180" s="110"/>
      <c r="C180" s="110"/>
      <c r="D180" s="110">
        <v>2018</v>
      </c>
      <c r="E180" s="110">
        <v>0</v>
      </c>
      <c r="F180" s="110">
        <v>0</v>
      </c>
      <c r="G180" s="110">
        <v>0</v>
      </c>
      <c r="H180" s="110">
        <v>0</v>
      </c>
      <c r="I180" s="110">
        <v>0</v>
      </c>
      <c r="J180" s="110">
        <v>0</v>
      </c>
      <c r="K180" s="110">
        <v>0</v>
      </c>
      <c r="L180" s="110">
        <v>0</v>
      </c>
      <c r="M180" s="110">
        <v>0</v>
      </c>
      <c r="N180" s="110">
        <v>0</v>
      </c>
      <c r="O180" s="110">
        <v>0</v>
      </c>
      <c r="P180" s="110">
        <v>0</v>
      </c>
      <c r="Q180" s="110">
        <v>0</v>
      </c>
      <c r="R180" s="110">
        <v>0</v>
      </c>
      <c r="S180" s="110">
        <v>0</v>
      </c>
      <c r="T180" s="110">
        <v>0</v>
      </c>
      <c r="U180" s="110">
        <v>0</v>
      </c>
      <c r="V180" s="110">
        <v>0</v>
      </c>
      <c r="W180" s="110">
        <v>0</v>
      </c>
      <c r="X180" s="110">
        <v>0</v>
      </c>
      <c r="Y180" s="110">
        <v>0</v>
      </c>
      <c r="Z180" s="110">
        <v>0</v>
      </c>
      <c r="AA180" s="110">
        <v>0</v>
      </c>
      <c r="AB180" s="110">
        <v>0</v>
      </c>
      <c r="AC180" s="110">
        <v>0</v>
      </c>
      <c r="AD180" s="110">
        <v>0</v>
      </c>
      <c r="AE180" s="110">
        <v>0</v>
      </c>
      <c r="AF180" s="110">
        <v>0</v>
      </c>
      <c r="AG180" s="110">
        <v>0</v>
      </c>
    </row>
    <row r="181" spans="2:33" ht="15">
      <c r="B181" s="110"/>
      <c r="C181" s="110"/>
      <c r="D181" s="110">
        <v>2019</v>
      </c>
      <c r="E181" s="110">
        <v>0</v>
      </c>
      <c r="F181" s="110">
        <v>0</v>
      </c>
      <c r="G181" s="110">
        <v>0</v>
      </c>
      <c r="H181" s="110">
        <v>0</v>
      </c>
      <c r="I181" s="110">
        <v>0</v>
      </c>
      <c r="J181" s="110">
        <v>0</v>
      </c>
      <c r="K181" s="110">
        <v>0</v>
      </c>
      <c r="L181" s="110">
        <v>0</v>
      </c>
      <c r="M181" s="110">
        <v>0</v>
      </c>
      <c r="N181" s="110">
        <v>0</v>
      </c>
      <c r="O181" s="110">
        <v>0</v>
      </c>
      <c r="P181" s="110">
        <v>0</v>
      </c>
      <c r="Q181" s="110">
        <v>0</v>
      </c>
      <c r="R181" s="110">
        <v>0</v>
      </c>
      <c r="S181" s="110">
        <v>0</v>
      </c>
      <c r="T181" s="110">
        <v>0</v>
      </c>
      <c r="U181" s="110">
        <v>0</v>
      </c>
      <c r="V181" s="110"/>
      <c r="W181" s="110">
        <v>0</v>
      </c>
      <c r="X181" s="110">
        <v>0</v>
      </c>
      <c r="Y181" s="110">
        <v>0</v>
      </c>
      <c r="Z181" s="110">
        <v>0</v>
      </c>
      <c r="AA181" s="110">
        <v>0</v>
      </c>
      <c r="AB181" s="110">
        <v>0</v>
      </c>
      <c r="AC181" s="110">
        <v>0</v>
      </c>
      <c r="AD181" s="110">
        <v>0</v>
      </c>
      <c r="AE181" s="110">
        <v>0</v>
      </c>
      <c r="AF181" s="110">
        <v>0</v>
      </c>
      <c r="AG181" s="110">
        <v>0</v>
      </c>
    </row>
    <row r="182" spans="2:33" ht="15">
      <c r="B182" s="110"/>
      <c r="C182" s="110"/>
      <c r="D182" s="110">
        <v>2020</v>
      </c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</row>
    <row r="183" spans="2:33" ht="15">
      <c r="B183" s="109" t="s">
        <v>785</v>
      </c>
      <c r="C183" s="109" t="s">
        <v>786</v>
      </c>
      <c r="D183" s="109">
        <v>2006</v>
      </c>
      <c r="E183" s="109">
        <v>0.14455000000000001</v>
      </c>
      <c r="F183" s="109"/>
      <c r="G183" s="109">
        <v>0.11083</v>
      </c>
      <c r="H183" s="109"/>
      <c r="I183" s="109"/>
      <c r="J183" s="109">
        <v>0.19497</v>
      </c>
      <c r="K183" s="109">
        <v>4.9329999999999999E-2</v>
      </c>
      <c r="L183" s="109">
        <v>6.2080000000000003E-2</v>
      </c>
      <c r="M183" s="109"/>
      <c r="N183" s="109">
        <v>0.62922</v>
      </c>
      <c r="O183" s="109">
        <v>7.5630000000000003E-2</v>
      </c>
      <c r="P183" s="109">
        <v>9.8229999999999998E-2</v>
      </c>
      <c r="Q183" s="109">
        <v>7.4800000000000005E-2</v>
      </c>
      <c r="R183" s="109"/>
      <c r="S183" s="109">
        <v>0.20601</v>
      </c>
      <c r="T183" s="109">
        <v>0</v>
      </c>
      <c r="U183" s="109">
        <v>5.0389999999999997E-2</v>
      </c>
      <c r="V183" s="109">
        <v>0.57857000000000003</v>
      </c>
      <c r="W183" s="109"/>
      <c r="X183" s="109">
        <v>0.23361000000000001</v>
      </c>
      <c r="Y183" s="109">
        <v>9.0219999999999995E-2</v>
      </c>
      <c r="Z183" s="109">
        <v>0</v>
      </c>
      <c r="AA183" s="109">
        <v>0.14430999999999999</v>
      </c>
      <c r="AB183" s="109">
        <v>0.45843</v>
      </c>
      <c r="AC183" s="109">
        <v>0.23182</v>
      </c>
      <c r="AD183" s="109">
        <v>6.8029999999999993E-2</v>
      </c>
      <c r="AE183" s="109"/>
      <c r="AF183" s="109">
        <v>0.31385999999999997</v>
      </c>
      <c r="AG183" s="109">
        <v>9.3299999999999998E-3</v>
      </c>
    </row>
    <row r="184" spans="2:33" ht="15">
      <c r="B184" s="109"/>
      <c r="C184" s="109"/>
      <c r="D184" s="109">
        <v>2007</v>
      </c>
      <c r="E184" s="109">
        <v>0.21290000000000001</v>
      </c>
      <c r="F184" s="109">
        <v>0.18342</v>
      </c>
      <c r="G184" s="109">
        <v>0.13877</v>
      </c>
      <c r="H184" s="109"/>
      <c r="I184" s="109">
        <v>0</v>
      </c>
      <c r="J184" s="109">
        <v>0.15043000000000001</v>
      </c>
      <c r="K184" s="109">
        <v>6.293E-2</v>
      </c>
      <c r="L184" s="109">
        <v>6.3530000000000003E-2</v>
      </c>
      <c r="M184" s="109">
        <v>0.79437999999999998</v>
      </c>
      <c r="N184" s="109">
        <v>0.25119000000000002</v>
      </c>
      <c r="O184" s="109">
        <v>0.10238</v>
      </c>
      <c r="P184" s="109">
        <v>0.19019</v>
      </c>
      <c r="Q184" s="109">
        <v>7.1760000000000004E-2</v>
      </c>
      <c r="R184" s="109"/>
      <c r="S184" s="109">
        <v>0.21052000000000001</v>
      </c>
      <c r="T184" s="109">
        <v>5.9409999999999998E-2</v>
      </c>
      <c r="U184" s="109">
        <v>4.3240000000000001E-2</v>
      </c>
      <c r="V184" s="109">
        <v>0.40021000000000001</v>
      </c>
      <c r="W184" s="109"/>
      <c r="X184" s="109">
        <v>0.21529999999999999</v>
      </c>
      <c r="Y184" s="109">
        <v>0.13571</v>
      </c>
      <c r="Z184" s="109">
        <v>0</v>
      </c>
      <c r="AA184" s="109">
        <v>0.36316999999999999</v>
      </c>
      <c r="AB184" s="109">
        <v>0.48803999999999997</v>
      </c>
      <c r="AC184" s="109">
        <v>0.57135000000000002</v>
      </c>
      <c r="AD184" s="109">
        <v>6.6989999999999994E-2</v>
      </c>
      <c r="AE184" s="109">
        <v>0.46972000000000003</v>
      </c>
      <c r="AF184" s="109">
        <v>0.29409999999999997</v>
      </c>
      <c r="AG184" s="109">
        <v>2.4930000000000001E-2</v>
      </c>
    </row>
    <row r="185" spans="2:33" ht="15">
      <c r="B185" s="109"/>
      <c r="C185" s="109"/>
      <c r="D185" s="109">
        <v>2008</v>
      </c>
      <c r="E185" s="109">
        <v>0.10732</v>
      </c>
      <c r="F185" s="109">
        <v>0.10764</v>
      </c>
      <c r="G185" s="109">
        <v>0.11404</v>
      </c>
      <c r="H185" s="109"/>
      <c r="I185" s="109">
        <v>0</v>
      </c>
      <c r="J185" s="109">
        <v>0.13716999999999999</v>
      </c>
      <c r="K185" s="109">
        <v>4.7910000000000001E-2</v>
      </c>
      <c r="L185" s="109">
        <v>3.6580000000000001E-2</v>
      </c>
      <c r="M185" s="109">
        <v>0.14022999999999999</v>
      </c>
      <c r="N185" s="109">
        <v>0.28349999999999997</v>
      </c>
      <c r="O185" s="109">
        <v>7.782E-2</v>
      </c>
      <c r="P185" s="109">
        <v>0.1502</v>
      </c>
      <c r="Q185" s="109">
        <v>7.0239999999999997E-2</v>
      </c>
      <c r="R185" s="109"/>
      <c r="S185" s="109">
        <v>0.38532</v>
      </c>
      <c r="T185" s="109">
        <v>5.0200000000000002E-2</v>
      </c>
      <c r="U185" s="109">
        <v>1.635E-2</v>
      </c>
      <c r="V185" s="109">
        <v>0.37933</v>
      </c>
      <c r="W185" s="109"/>
      <c r="X185" s="109">
        <v>0.30729000000000001</v>
      </c>
      <c r="Y185" s="109">
        <v>0.12948999999999999</v>
      </c>
      <c r="Z185" s="109">
        <v>0</v>
      </c>
      <c r="AA185" s="109">
        <v>0.17382</v>
      </c>
      <c r="AB185" s="109">
        <v>0.35919000000000001</v>
      </c>
      <c r="AC185" s="109">
        <v>0.39523000000000003</v>
      </c>
      <c r="AD185" s="109">
        <v>2.894E-2</v>
      </c>
      <c r="AE185" s="109">
        <v>0.19902</v>
      </c>
      <c r="AF185" s="109">
        <v>0.22298000000000001</v>
      </c>
      <c r="AG185" s="109">
        <v>2.5489999999999999E-2</v>
      </c>
    </row>
    <row r="186" spans="2:33" ht="15">
      <c r="B186" s="109"/>
      <c r="C186" s="109"/>
      <c r="D186" s="109">
        <v>2009</v>
      </c>
      <c r="E186" s="109">
        <v>7.8789999999999999E-2</v>
      </c>
      <c r="F186" s="109">
        <v>8.7080000000000005E-2</v>
      </c>
      <c r="G186" s="109">
        <v>0.12701999999999999</v>
      </c>
      <c r="H186" s="109">
        <v>2.2790000000000001E-2</v>
      </c>
      <c r="I186" s="109">
        <v>0</v>
      </c>
      <c r="J186" s="109">
        <v>0.12867999999999999</v>
      </c>
      <c r="K186" s="109">
        <v>4.088E-2</v>
      </c>
      <c r="L186" s="109">
        <v>3.6510000000000001E-2</v>
      </c>
      <c r="M186" s="109">
        <v>0.43987999999999999</v>
      </c>
      <c r="N186" s="109">
        <v>0.66281999999999996</v>
      </c>
      <c r="O186" s="109">
        <v>8.5050000000000001E-2</v>
      </c>
      <c r="P186" s="109">
        <v>0.21990999999999999</v>
      </c>
      <c r="Q186" s="109">
        <v>7.1419999999999997E-2</v>
      </c>
      <c r="R186" s="109"/>
      <c r="S186" s="109">
        <v>0.26344000000000001</v>
      </c>
      <c r="T186" s="109">
        <v>0</v>
      </c>
      <c r="U186" s="109">
        <v>1.426E-2</v>
      </c>
      <c r="V186" s="109">
        <v>0.56927000000000005</v>
      </c>
      <c r="W186" s="109">
        <v>0.12402000000000001</v>
      </c>
      <c r="X186" s="109">
        <v>0.10680000000000001</v>
      </c>
      <c r="Y186" s="109">
        <v>9.8479999999999998E-2</v>
      </c>
      <c r="Z186" s="109">
        <v>4.6210000000000001E-2</v>
      </c>
      <c r="AA186" s="109">
        <v>0.34988000000000002</v>
      </c>
      <c r="AB186" s="109">
        <v>0.41892000000000001</v>
      </c>
      <c r="AC186" s="109">
        <v>0.45196999999999998</v>
      </c>
      <c r="AD186" s="109">
        <v>4.1930000000000002E-2</v>
      </c>
      <c r="AE186" s="109">
        <v>0.38444</v>
      </c>
      <c r="AF186" s="109">
        <v>0.55608000000000002</v>
      </c>
      <c r="AG186" s="109">
        <v>2.2859999999999998E-2</v>
      </c>
    </row>
    <row r="187" spans="2:33" ht="15">
      <c r="B187" s="109"/>
      <c r="C187" s="109"/>
      <c r="D187" s="109">
        <v>2010</v>
      </c>
      <c r="E187" s="109">
        <v>8.3269999999999997E-2</v>
      </c>
      <c r="F187" s="109">
        <v>8.1629999999999994E-2</v>
      </c>
      <c r="G187" s="109">
        <v>0.26112000000000002</v>
      </c>
      <c r="H187" s="109">
        <v>0</v>
      </c>
      <c r="I187" s="109"/>
      <c r="J187" s="109">
        <v>0.21224000000000001</v>
      </c>
      <c r="K187" s="109">
        <v>4.2630000000000001E-2</v>
      </c>
      <c r="L187" s="109">
        <v>6.2829999999999997E-2</v>
      </c>
      <c r="M187" s="109">
        <v>0.22386</v>
      </c>
      <c r="N187" s="109">
        <v>0.70742000000000005</v>
      </c>
      <c r="O187" s="109">
        <v>4.82E-2</v>
      </c>
      <c r="P187" s="109">
        <v>0.15686</v>
      </c>
      <c r="Q187" s="109">
        <v>5.57E-2</v>
      </c>
      <c r="R187" s="109">
        <v>0.29044999999999999</v>
      </c>
      <c r="S187" s="109">
        <v>0.29268</v>
      </c>
      <c r="T187" s="109">
        <v>0.11304</v>
      </c>
      <c r="U187" s="109">
        <v>3.3950000000000001E-2</v>
      </c>
      <c r="V187" s="109">
        <v>0.35375000000000001</v>
      </c>
      <c r="W187" s="109">
        <v>0</v>
      </c>
      <c r="X187" s="109">
        <v>0.30073</v>
      </c>
      <c r="Y187" s="109">
        <v>5.4710000000000002E-2</v>
      </c>
      <c r="Z187" s="109">
        <v>6.4560000000000006E-2</v>
      </c>
      <c r="AA187" s="109">
        <v>0.2465</v>
      </c>
      <c r="AB187" s="109">
        <v>0.27500000000000002</v>
      </c>
      <c r="AC187" s="109">
        <v>0.37425000000000003</v>
      </c>
      <c r="AD187" s="109">
        <v>4.9520000000000002E-2</v>
      </c>
      <c r="AE187" s="109">
        <v>0.31841999999999998</v>
      </c>
      <c r="AF187" s="109">
        <v>0.18931000000000001</v>
      </c>
      <c r="AG187" s="109">
        <v>7.6899999999999998E-3</v>
      </c>
    </row>
    <row r="188" spans="2:33" ht="15">
      <c r="B188" s="109"/>
      <c r="C188" s="109"/>
      <c r="D188" s="109">
        <v>2011</v>
      </c>
      <c r="E188" s="109">
        <v>0.13797000000000001</v>
      </c>
      <c r="F188" s="109">
        <v>7.954E-2</v>
      </c>
      <c r="G188" s="109">
        <v>6.4009999999999997E-2</v>
      </c>
      <c r="H188" s="109">
        <v>1.6639999999999999E-2</v>
      </c>
      <c r="I188" s="109">
        <v>0</v>
      </c>
      <c r="J188" s="109">
        <v>0.10585</v>
      </c>
      <c r="K188" s="109">
        <v>2.6579999999999999E-2</v>
      </c>
      <c r="L188" s="109">
        <v>0</v>
      </c>
      <c r="M188" s="109">
        <v>0.42857000000000001</v>
      </c>
      <c r="N188" s="109">
        <v>0.39890999999999999</v>
      </c>
      <c r="O188" s="109">
        <v>4.1799999999999997E-2</v>
      </c>
      <c r="P188" s="109">
        <v>3.916E-2</v>
      </c>
      <c r="Q188" s="109">
        <v>5.7820000000000003E-2</v>
      </c>
      <c r="R188" s="109">
        <v>0.58592999999999995</v>
      </c>
      <c r="S188" s="109">
        <v>0.24496999999999999</v>
      </c>
      <c r="T188" s="109">
        <v>0</v>
      </c>
      <c r="U188" s="109">
        <v>4.7260000000000003E-2</v>
      </c>
      <c r="V188" s="109">
        <v>0.3916</v>
      </c>
      <c r="W188" s="109">
        <v>0</v>
      </c>
      <c r="X188" s="109">
        <v>0.10827000000000001</v>
      </c>
      <c r="Y188" s="109">
        <v>6.7080000000000001E-2</v>
      </c>
      <c r="Z188" s="109">
        <v>2.181E-2</v>
      </c>
      <c r="AA188" s="109">
        <v>0.26391999999999999</v>
      </c>
      <c r="AB188" s="109">
        <v>0.1075</v>
      </c>
      <c r="AC188" s="109">
        <v>0.21113000000000001</v>
      </c>
      <c r="AD188" s="109">
        <v>4.9869999999999998E-2</v>
      </c>
      <c r="AE188" s="109">
        <v>4.9180000000000001E-2</v>
      </c>
      <c r="AF188" s="109">
        <v>0.24235000000000001</v>
      </c>
      <c r="AG188" s="109">
        <v>1.1350000000000001E-2</v>
      </c>
    </row>
    <row r="189" spans="2:33" ht="15">
      <c r="B189" s="109"/>
      <c r="C189" s="109"/>
      <c r="D189" s="109">
        <v>2012</v>
      </c>
      <c r="E189" s="109">
        <v>9.3450000000000005E-2</v>
      </c>
      <c r="F189" s="109">
        <v>0.13097</v>
      </c>
      <c r="G189" s="109">
        <v>0.25180000000000002</v>
      </c>
      <c r="H189" s="109">
        <v>2.7539999999999999E-2</v>
      </c>
      <c r="I189" s="109">
        <v>0</v>
      </c>
      <c r="J189" s="109">
        <v>0.11771</v>
      </c>
      <c r="K189" s="109">
        <v>4.3339999999999997E-2</v>
      </c>
      <c r="L189" s="109">
        <v>3.1620000000000002E-2</v>
      </c>
      <c r="M189" s="109">
        <v>0.2838</v>
      </c>
      <c r="N189" s="109">
        <v>0.68405000000000005</v>
      </c>
      <c r="O189" s="109">
        <v>2.649E-2</v>
      </c>
      <c r="P189" s="109">
        <v>0.1179</v>
      </c>
      <c r="Q189" s="109">
        <v>6.4460000000000003E-2</v>
      </c>
      <c r="R189" s="109">
        <v>0.31075000000000003</v>
      </c>
      <c r="S189" s="109">
        <v>0.23335</v>
      </c>
      <c r="T189" s="109">
        <v>0</v>
      </c>
      <c r="U189" s="109">
        <v>3.7909999999999999E-2</v>
      </c>
      <c r="V189" s="109">
        <v>0.20455999999999999</v>
      </c>
      <c r="W189" s="109">
        <v>0</v>
      </c>
      <c r="X189" s="109">
        <v>0.26523000000000002</v>
      </c>
      <c r="Y189" s="109">
        <v>8.6790000000000006E-2</v>
      </c>
      <c r="Z189" s="109">
        <v>2.138E-2</v>
      </c>
      <c r="AA189" s="109">
        <v>0.27233000000000002</v>
      </c>
      <c r="AB189" s="109">
        <v>0.21335999999999999</v>
      </c>
      <c r="AC189" s="109">
        <v>0.37805</v>
      </c>
      <c r="AD189" s="109">
        <v>4.9840000000000002E-2</v>
      </c>
      <c r="AE189" s="109">
        <v>0.20133999999999999</v>
      </c>
      <c r="AF189" s="109">
        <v>0.45401999999999998</v>
      </c>
      <c r="AG189" s="109">
        <v>1.306E-2</v>
      </c>
    </row>
    <row r="190" spans="2:33" ht="15">
      <c r="B190" s="109"/>
      <c r="C190" s="109"/>
      <c r="D190" s="109">
        <v>2013</v>
      </c>
      <c r="E190" s="109">
        <v>0.1128</v>
      </c>
      <c r="F190" s="109">
        <v>6.1859999999999998E-2</v>
      </c>
      <c r="G190" s="109">
        <v>0.10644000000000001</v>
      </c>
      <c r="H190" s="109">
        <v>1.0789999999999999E-2</v>
      </c>
      <c r="I190" s="109">
        <v>0</v>
      </c>
      <c r="J190" s="109">
        <v>9.3219999999999997E-2</v>
      </c>
      <c r="K190" s="109">
        <v>3.1E-2</v>
      </c>
      <c r="L190" s="109">
        <v>9.3609999999999999E-2</v>
      </c>
      <c r="M190" s="109">
        <v>0.29520000000000002</v>
      </c>
      <c r="N190" s="109">
        <v>0.35746</v>
      </c>
      <c r="O190" s="109">
        <v>3.524E-2</v>
      </c>
      <c r="P190" s="109">
        <v>3.9629999999999999E-2</v>
      </c>
      <c r="Q190" s="109">
        <v>5.8229999999999997E-2</v>
      </c>
      <c r="R190" s="109">
        <v>0.48881999999999998</v>
      </c>
      <c r="S190" s="109">
        <v>0.18274000000000001</v>
      </c>
      <c r="T190" s="109">
        <v>0</v>
      </c>
      <c r="U190" s="109">
        <v>3.015E-2</v>
      </c>
      <c r="V190" s="109">
        <v>0.14138999999999999</v>
      </c>
      <c r="W190" s="109">
        <v>0.22181999999999999</v>
      </c>
      <c r="X190" s="109">
        <v>0.11379</v>
      </c>
      <c r="Y190" s="109">
        <v>9.9320000000000006E-2</v>
      </c>
      <c r="Z190" s="109">
        <v>4.122E-2</v>
      </c>
      <c r="AA190" s="109">
        <v>0.23960999999999999</v>
      </c>
      <c r="AB190" s="109">
        <v>0.27564</v>
      </c>
      <c r="AC190" s="109">
        <v>0.26784000000000002</v>
      </c>
      <c r="AD190" s="109">
        <v>4.8070000000000002E-2</v>
      </c>
      <c r="AE190" s="109">
        <v>0.19861000000000001</v>
      </c>
      <c r="AF190" s="109">
        <v>0.12828999999999999</v>
      </c>
      <c r="AG190" s="109">
        <v>1.678E-2</v>
      </c>
    </row>
    <row r="191" spans="2:33" ht="15">
      <c r="B191" s="109"/>
      <c r="C191" s="109"/>
      <c r="D191" s="109">
        <v>2014</v>
      </c>
      <c r="E191" s="109">
        <v>8.5300000000000001E-2</v>
      </c>
      <c r="F191" s="109">
        <v>0.11382</v>
      </c>
      <c r="G191" s="109">
        <v>0.17360999999999999</v>
      </c>
      <c r="H191" s="109">
        <v>1.056E-2</v>
      </c>
      <c r="I191" s="109">
        <v>0</v>
      </c>
      <c r="J191" s="109">
        <v>0.14363999999999999</v>
      </c>
      <c r="K191" s="109">
        <v>3.9300000000000002E-2</v>
      </c>
      <c r="L191" s="109">
        <v>9.4820000000000002E-2</v>
      </c>
      <c r="M191" s="109">
        <v>0.66754999999999998</v>
      </c>
      <c r="N191" s="109">
        <v>0.43497000000000002</v>
      </c>
      <c r="O191" s="109">
        <v>3.916E-2</v>
      </c>
      <c r="P191" s="109">
        <v>4.0250000000000001E-2</v>
      </c>
      <c r="Q191" s="109">
        <v>5.1029999999999999E-2</v>
      </c>
      <c r="R191" s="109">
        <v>0.33435999999999999</v>
      </c>
      <c r="S191" s="109">
        <v>0.17804</v>
      </c>
      <c r="T191" s="109">
        <v>0</v>
      </c>
      <c r="U191" s="109">
        <v>2.1170000000000001E-2</v>
      </c>
      <c r="V191" s="109">
        <v>0.27978999999999998</v>
      </c>
      <c r="W191" s="109">
        <v>0</v>
      </c>
      <c r="X191" s="109">
        <v>0.21018999999999999</v>
      </c>
      <c r="Y191" s="109">
        <v>4.4999999999999998E-2</v>
      </c>
      <c r="Z191" s="109">
        <v>2.0250000000000001E-2</v>
      </c>
      <c r="AA191" s="109">
        <v>0.17805000000000001</v>
      </c>
      <c r="AB191" s="109">
        <v>0.10944</v>
      </c>
      <c r="AC191" s="109">
        <v>0.20999000000000001</v>
      </c>
      <c r="AD191" s="109">
        <v>6.0639999999999999E-2</v>
      </c>
      <c r="AE191" s="109">
        <v>0.14618</v>
      </c>
      <c r="AF191" s="109">
        <v>0.19148000000000001</v>
      </c>
      <c r="AG191" s="109">
        <v>1.6480000000000002E-2</v>
      </c>
    </row>
    <row r="192" spans="2:33" ht="15">
      <c r="B192" s="109"/>
      <c r="C192" s="109"/>
      <c r="D192" s="109">
        <v>2015</v>
      </c>
      <c r="E192" s="109">
        <v>0.13097</v>
      </c>
      <c r="F192" s="109">
        <v>0.1138</v>
      </c>
      <c r="G192" s="109">
        <v>6.633E-2</v>
      </c>
      <c r="H192" s="109">
        <v>1.0460000000000001E-2</v>
      </c>
      <c r="I192" s="109">
        <v>0</v>
      </c>
      <c r="J192" s="109">
        <v>0.11375</v>
      </c>
      <c r="K192" s="109">
        <v>3.0720000000000001E-2</v>
      </c>
      <c r="L192" s="109">
        <v>1.592E-2</v>
      </c>
      <c r="M192" s="109">
        <v>0</v>
      </c>
      <c r="N192" s="109">
        <v>0.73826999999999998</v>
      </c>
      <c r="O192" s="109">
        <v>2.9870000000000001E-2</v>
      </c>
      <c r="P192" s="109">
        <v>0.12356</v>
      </c>
      <c r="Q192" s="109">
        <v>5.4649999999999997E-2</v>
      </c>
      <c r="R192" s="109">
        <v>0.38211000000000001</v>
      </c>
      <c r="S192" s="109">
        <v>0.23147999999999999</v>
      </c>
      <c r="T192" s="109">
        <v>0</v>
      </c>
      <c r="U192" s="109">
        <v>2.349E-2</v>
      </c>
      <c r="V192" s="109">
        <v>0.14146</v>
      </c>
      <c r="W192" s="109">
        <v>0</v>
      </c>
      <c r="X192" s="109">
        <v>0.10766000000000001</v>
      </c>
      <c r="Y192" s="109">
        <v>8.3419999999999994E-2</v>
      </c>
      <c r="Z192" s="109">
        <v>1.933E-2</v>
      </c>
      <c r="AA192" s="109">
        <v>0.2356</v>
      </c>
      <c r="AB192" s="109">
        <v>0.15687000000000001</v>
      </c>
      <c r="AC192" s="109">
        <v>0.20458999999999999</v>
      </c>
      <c r="AD192" s="109">
        <v>4.0399999999999998E-2</v>
      </c>
      <c r="AE192" s="109">
        <v>4.641E-2</v>
      </c>
      <c r="AF192" s="109">
        <v>0.25818000000000002</v>
      </c>
      <c r="AG192" s="109">
        <v>3.5100000000000001E-3</v>
      </c>
    </row>
    <row r="193" spans="2:33" ht="15">
      <c r="B193" s="109"/>
      <c r="C193" s="109"/>
      <c r="D193" s="109">
        <v>2016</v>
      </c>
      <c r="E193" s="109">
        <v>8.48E-2</v>
      </c>
      <c r="F193" s="109">
        <v>4.1189999999999997E-2</v>
      </c>
      <c r="G193" s="109">
        <v>0.17002999999999999</v>
      </c>
      <c r="H193" s="109">
        <v>5.13E-3</v>
      </c>
      <c r="I193" s="109">
        <v>0</v>
      </c>
      <c r="J193" s="109">
        <v>0.1358</v>
      </c>
      <c r="K193" s="109">
        <v>2.6249999999999999E-2</v>
      </c>
      <c r="L193" s="109">
        <v>1.592E-2</v>
      </c>
      <c r="M193" s="109">
        <v>0</v>
      </c>
      <c r="N193" s="109">
        <v>9.5960000000000004E-2</v>
      </c>
      <c r="O193" s="109">
        <v>4.0280000000000003E-2</v>
      </c>
      <c r="P193" s="109">
        <v>0.14957000000000001</v>
      </c>
      <c r="Q193" s="109">
        <v>6.5949999999999995E-2</v>
      </c>
      <c r="R193" s="109">
        <v>9.6129999999999993E-2</v>
      </c>
      <c r="S193" s="109">
        <v>0.11218</v>
      </c>
      <c r="T193" s="109">
        <v>0</v>
      </c>
      <c r="U193" s="109">
        <v>1.874E-2</v>
      </c>
      <c r="V193" s="109">
        <v>0.27657999999999999</v>
      </c>
      <c r="W193" s="109">
        <v>0</v>
      </c>
      <c r="X193" s="109">
        <v>0.18164</v>
      </c>
      <c r="Y193" s="109">
        <v>1.9040000000000001E-2</v>
      </c>
      <c r="Z193" s="109">
        <v>0</v>
      </c>
      <c r="AA193" s="109">
        <v>0.20485999999999999</v>
      </c>
      <c r="AB193" s="109">
        <v>0.21557999999999999</v>
      </c>
      <c r="AC193" s="109">
        <v>0.26917000000000002</v>
      </c>
      <c r="AD193" s="109">
        <v>3.2750000000000001E-2</v>
      </c>
      <c r="AE193" s="109">
        <v>0.23493</v>
      </c>
      <c r="AF193" s="109">
        <v>9.8430000000000004E-2</v>
      </c>
      <c r="AG193" s="109">
        <v>8.8400000000000006E-3</v>
      </c>
    </row>
    <row r="194" spans="2:33" ht="15">
      <c r="B194" s="109"/>
      <c r="C194" s="109"/>
      <c r="D194" s="109">
        <v>2017</v>
      </c>
      <c r="E194" s="109">
        <v>4.4949999999999997E-2</v>
      </c>
      <c r="F194" s="109">
        <v>9.0039999999999995E-2</v>
      </c>
      <c r="G194" s="109">
        <v>0.16350999999999999</v>
      </c>
      <c r="H194" s="109"/>
      <c r="I194" s="109">
        <v>0</v>
      </c>
      <c r="J194" s="109">
        <v>0.11829000000000001</v>
      </c>
      <c r="K194" s="109">
        <v>4.0980000000000003E-2</v>
      </c>
      <c r="L194" s="109">
        <v>0</v>
      </c>
      <c r="M194" s="109">
        <v>0.76803999999999994</v>
      </c>
      <c r="N194" s="109">
        <v>0.3669</v>
      </c>
      <c r="O194" s="109">
        <v>7.0199999999999999E-2</v>
      </c>
      <c r="P194" s="109">
        <v>0.18711</v>
      </c>
      <c r="Q194" s="109">
        <v>8.6410000000000001E-2</v>
      </c>
      <c r="R194" s="109">
        <v>0.32407000000000002</v>
      </c>
      <c r="S194" s="109">
        <v>0.16341</v>
      </c>
      <c r="T194" s="109">
        <v>0</v>
      </c>
      <c r="U194" s="109">
        <v>2.1350000000000001E-2</v>
      </c>
      <c r="V194" s="109">
        <v>0.13031999999999999</v>
      </c>
      <c r="W194" s="109">
        <v>0</v>
      </c>
      <c r="X194" s="109">
        <v>0.44685000000000002</v>
      </c>
      <c r="Y194" s="109">
        <v>3.7740000000000003E-2</v>
      </c>
      <c r="Z194" s="109">
        <v>3.8769999999999999E-2</v>
      </c>
      <c r="AA194" s="109">
        <v>0.17238999999999999</v>
      </c>
      <c r="AB194" s="109">
        <v>0.15695999999999999</v>
      </c>
      <c r="AC194" s="109">
        <v>0.17935000000000001</v>
      </c>
      <c r="AD194" s="109">
        <v>2.494E-2</v>
      </c>
      <c r="AE194" s="109">
        <v>0.22725000000000001</v>
      </c>
      <c r="AF194" s="109">
        <v>9.6829999999999999E-2</v>
      </c>
      <c r="AG194" s="109">
        <v>1.5879999999999998E-2</v>
      </c>
    </row>
    <row r="195" spans="2:33" ht="15">
      <c r="B195" s="109"/>
      <c r="C195" s="109"/>
      <c r="D195" s="109">
        <v>2018</v>
      </c>
      <c r="E195" s="109">
        <v>3.6420000000000001E-2</v>
      </c>
      <c r="F195" s="109">
        <v>8.8620000000000004E-2</v>
      </c>
      <c r="G195" s="109">
        <v>0.13442999999999999</v>
      </c>
      <c r="H195" s="109">
        <v>5.3400000000000001E-3</v>
      </c>
      <c r="I195" s="109">
        <v>0</v>
      </c>
      <c r="J195" s="109">
        <v>0.12057</v>
      </c>
      <c r="K195" s="109">
        <v>3.2259999999999997E-2</v>
      </c>
      <c r="L195" s="109">
        <v>5.0529999999999999E-2</v>
      </c>
      <c r="M195" s="109">
        <v>0.27777000000000002</v>
      </c>
      <c r="N195" s="109">
        <v>0.36332999999999999</v>
      </c>
      <c r="O195" s="109">
        <v>3.5009999999999999E-2</v>
      </c>
      <c r="P195" s="109">
        <v>7.936E-2</v>
      </c>
      <c r="Q195" s="109">
        <v>3.6110000000000003E-2</v>
      </c>
      <c r="R195" s="109">
        <v>0.32784000000000002</v>
      </c>
      <c r="S195" s="109">
        <v>0.17255000000000001</v>
      </c>
      <c r="T195" s="109">
        <v>0</v>
      </c>
      <c r="U195" s="109">
        <v>7.7499999999999999E-3</v>
      </c>
      <c r="V195" s="109">
        <v>0.19488</v>
      </c>
      <c r="W195" s="109">
        <v>0.22991</v>
      </c>
      <c r="X195" s="109">
        <v>0.29615000000000002</v>
      </c>
      <c r="Y195" s="109">
        <v>7.9869999999999997E-2</v>
      </c>
      <c r="Z195" s="109">
        <v>1.925E-2</v>
      </c>
      <c r="AA195" s="109">
        <v>0.19011</v>
      </c>
      <c r="AB195" s="109">
        <v>0.10996</v>
      </c>
      <c r="AC195" s="109">
        <v>0.19749</v>
      </c>
      <c r="AD195" s="109">
        <v>1.2489999999999999E-2</v>
      </c>
      <c r="AE195" s="109">
        <v>5.0029999999999998E-2</v>
      </c>
      <c r="AF195" s="109">
        <v>0.28405999999999998</v>
      </c>
      <c r="AG195" s="109">
        <v>7.0299999999999998E-3</v>
      </c>
    </row>
    <row r="196" spans="2:33" ht="15">
      <c r="B196" s="109"/>
      <c r="C196" s="109"/>
      <c r="D196" s="109">
        <v>2019</v>
      </c>
      <c r="E196" s="109">
        <v>4.9919999999999999E-2</v>
      </c>
      <c r="F196" s="109">
        <v>6.9459999999999994E-2</v>
      </c>
      <c r="G196" s="109">
        <v>9.9070000000000005E-2</v>
      </c>
      <c r="H196" s="109">
        <v>5.2599999999999999E-3</v>
      </c>
      <c r="I196" s="109">
        <v>0</v>
      </c>
      <c r="J196" s="109">
        <v>0.13142999999999999</v>
      </c>
      <c r="K196" s="109">
        <v>3.125E-2</v>
      </c>
      <c r="L196" s="109">
        <v>0</v>
      </c>
      <c r="M196" s="109">
        <v>0.13639999999999999</v>
      </c>
      <c r="N196" s="109">
        <v>0.54205000000000003</v>
      </c>
      <c r="O196" s="109">
        <v>4.9800000000000001E-3</v>
      </c>
      <c r="P196" s="109">
        <v>3.8830000000000003E-2</v>
      </c>
      <c r="Q196" s="109">
        <v>4.4540000000000003E-2</v>
      </c>
      <c r="R196" s="109">
        <v>0.2747</v>
      </c>
      <c r="S196" s="109">
        <v>0.26444000000000001</v>
      </c>
      <c r="T196" s="109">
        <v>0</v>
      </c>
      <c r="U196" s="109">
        <v>1.29E-2</v>
      </c>
      <c r="V196" s="109"/>
      <c r="W196" s="109">
        <v>0</v>
      </c>
      <c r="X196" s="109">
        <v>0.3261</v>
      </c>
      <c r="Y196" s="109">
        <v>5.4719999999999998E-2</v>
      </c>
      <c r="Z196" s="109">
        <v>0</v>
      </c>
      <c r="AA196" s="109">
        <v>0.23627999999999999</v>
      </c>
      <c r="AB196" s="109">
        <v>0.32808999999999999</v>
      </c>
      <c r="AC196" s="109">
        <v>0.18917999999999999</v>
      </c>
      <c r="AD196" s="109">
        <v>3.6880000000000003E-2</v>
      </c>
      <c r="AE196" s="109">
        <v>9.9440000000000001E-2</v>
      </c>
      <c r="AF196" s="109">
        <v>0.16872999999999999</v>
      </c>
      <c r="AG196" s="109">
        <v>5.0800000000000003E-3</v>
      </c>
    </row>
    <row r="197" spans="2:33" ht="15">
      <c r="B197" s="109"/>
      <c r="C197" s="109"/>
      <c r="D197" s="109">
        <v>2020</v>
      </c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09"/>
      <c r="AE197" s="109"/>
      <c r="AF197" s="109"/>
      <c r="AG197" s="109"/>
    </row>
    <row r="198" spans="2:33" ht="15">
      <c r="B198" s="110" t="s">
        <v>787</v>
      </c>
      <c r="C198" s="110" t="s">
        <v>788</v>
      </c>
      <c r="D198" s="110">
        <v>2006</v>
      </c>
      <c r="E198" s="110">
        <v>0</v>
      </c>
      <c r="F198" s="110"/>
      <c r="G198" s="110">
        <v>0</v>
      </c>
      <c r="H198" s="110"/>
      <c r="I198" s="110"/>
      <c r="J198" s="110">
        <v>0</v>
      </c>
      <c r="K198" s="110">
        <v>0</v>
      </c>
      <c r="L198" s="110">
        <v>0</v>
      </c>
      <c r="M198" s="110"/>
      <c r="N198" s="110"/>
      <c r="O198" s="110">
        <v>0</v>
      </c>
      <c r="P198" s="110">
        <v>0</v>
      </c>
      <c r="Q198" s="110"/>
      <c r="R198" s="110"/>
      <c r="S198" s="110"/>
      <c r="T198" s="110">
        <v>0</v>
      </c>
      <c r="U198" s="110">
        <v>0</v>
      </c>
      <c r="V198" s="110">
        <v>0</v>
      </c>
      <c r="W198" s="110"/>
      <c r="X198" s="110">
        <v>0</v>
      </c>
      <c r="Y198" s="110">
        <v>0</v>
      </c>
      <c r="Z198" s="110">
        <v>0</v>
      </c>
      <c r="AA198" s="110">
        <v>0</v>
      </c>
      <c r="AB198" s="110"/>
      <c r="AC198" s="110">
        <v>0</v>
      </c>
      <c r="AD198" s="110"/>
      <c r="AE198" s="110">
        <v>0.47417999999999999</v>
      </c>
      <c r="AF198" s="110"/>
      <c r="AG198" s="110">
        <v>0</v>
      </c>
    </row>
    <row r="199" spans="2:33" ht="15">
      <c r="B199" s="110"/>
      <c r="C199" s="110"/>
      <c r="D199" s="110">
        <v>2007</v>
      </c>
      <c r="E199" s="110">
        <v>0</v>
      </c>
      <c r="F199" s="110">
        <v>0</v>
      </c>
      <c r="G199" s="110">
        <v>0</v>
      </c>
      <c r="H199" s="110"/>
      <c r="I199" s="110">
        <v>0</v>
      </c>
      <c r="J199" s="110">
        <v>0</v>
      </c>
      <c r="K199" s="110">
        <v>0</v>
      </c>
      <c r="L199" s="110">
        <v>0</v>
      </c>
      <c r="M199" s="110">
        <v>0</v>
      </c>
      <c r="N199" s="110"/>
      <c r="O199" s="110">
        <v>0</v>
      </c>
      <c r="P199" s="110">
        <v>0</v>
      </c>
      <c r="Q199" s="110">
        <v>0</v>
      </c>
      <c r="R199" s="110"/>
      <c r="S199" s="110">
        <v>0</v>
      </c>
      <c r="T199" s="110">
        <v>0</v>
      </c>
      <c r="U199" s="110">
        <v>0</v>
      </c>
      <c r="V199" s="110">
        <v>0</v>
      </c>
      <c r="W199" s="110"/>
      <c r="X199" s="110">
        <v>0</v>
      </c>
      <c r="Y199" s="110">
        <v>0</v>
      </c>
      <c r="Z199" s="110">
        <v>0</v>
      </c>
      <c r="AA199" s="110">
        <v>0</v>
      </c>
      <c r="AB199" s="110">
        <v>0</v>
      </c>
      <c r="AC199" s="110">
        <v>0</v>
      </c>
      <c r="AD199" s="110">
        <v>0</v>
      </c>
      <c r="AE199" s="110">
        <v>0</v>
      </c>
      <c r="AF199" s="110">
        <v>0</v>
      </c>
      <c r="AG199" s="110">
        <v>0</v>
      </c>
    </row>
    <row r="200" spans="2:33" ht="15">
      <c r="B200" s="110"/>
      <c r="C200" s="110"/>
      <c r="D200" s="110">
        <v>2008</v>
      </c>
      <c r="E200" s="110">
        <v>0</v>
      </c>
      <c r="F200" s="110">
        <v>0</v>
      </c>
      <c r="G200" s="110">
        <v>0</v>
      </c>
      <c r="H200" s="110"/>
      <c r="I200" s="110">
        <v>0</v>
      </c>
      <c r="J200" s="110">
        <v>0</v>
      </c>
      <c r="K200" s="110">
        <v>0</v>
      </c>
      <c r="L200" s="110">
        <v>0</v>
      </c>
      <c r="M200" s="110">
        <v>0</v>
      </c>
      <c r="N200" s="110"/>
      <c r="O200" s="110">
        <v>0</v>
      </c>
      <c r="P200" s="110">
        <v>0</v>
      </c>
      <c r="Q200" s="110">
        <v>0</v>
      </c>
      <c r="R200" s="110"/>
      <c r="S200" s="110">
        <v>0</v>
      </c>
      <c r="T200" s="110">
        <v>0</v>
      </c>
      <c r="U200" s="110">
        <v>0</v>
      </c>
      <c r="V200" s="110">
        <v>0</v>
      </c>
      <c r="W200" s="110"/>
      <c r="X200" s="110">
        <v>0</v>
      </c>
      <c r="Y200" s="110">
        <v>0</v>
      </c>
      <c r="Z200" s="110">
        <v>0</v>
      </c>
      <c r="AA200" s="110">
        <v>0</v>
      </c>
      <c r="AB200" s="110">
        <v>0</v>
      </c>
      <c r="AC200" s="110">
        <v>0</v>
      </c>
      <c r="AD200" s="110">
        <v>0</v>
      </c>
      <c r="AE200" s="110"/>
      <c r="AF200" s="110">
        <v>0</v>
      </c>
      <c r="AG200" s="110">
        <v>0</v>
      </c>
    </row>
    <row r="201" spans="2:33" ht="15">
      <c r="B201" s="110"/>
      <c r="C201" s="110"/>
      <c r="D201" s="110">
        <v>2009</v>
      </c>
      <c r="E201" s="110">
        <v>0</v>
      </c>
      <c r="F201" s="110">
        <v>0</v>
      </c>
      <c r="G201" s="110">
        <v>0</v>
      </c>
      <c r="H201" s="110">
        <v>0</v>
      </c>
      <c r="I201" s="110">
        <v>0</v>
      </c>
      <c r="J201" s="110">
        <v>0</v>
      </c>
      <c r="K201" s="110">
        <v>0</v>
      </c>
      <c r="L201" s="110">
        <v>0</v>
      </c>
      <c r="M201" s="110">
        <v>0</v>
      </c>
      <c r="N201" s="110"/>
      <c r="O201" s="110">
        <v>0</v>
      </c>
      <c r="P201" s="110">
        <v>0</v>
      </c>
      <c r="Q201" s="110">
        <v>0</v>
      </c>
      <c r="R201" s="110"/>
      <c r="S201" s="110">
        <v>0</v>
      </c>
      <c r="T201" s="110">
        <v>0</v>
      </c>
      <c r="U201" s="110">
        <v>0</v>
      </c>
      <c r="V201" s="110">
        <v>0</v>
      </c>
      <c r="W201" s="110">
        <v>0</v>
      </c>
      <c r="X201" s="110">
        <v>0</v>
      </c>
      <c r="Y201" s="110">
        <v>0</v>
      </c>
      <c r="Z201" s="110">
        <v>0</v>
      </c>
      <c r="AA201" s="110">
        <v>0</v>
      </c>
      <c r="AB201" s="110">
        <v>0</v>
      </c>
      <c r="AC201" s="110">
        <v>0</v>
      </c>
      <c r="AD201" s="110">
        <v>0</v>
      </c>
      <c r="AE201" s="110">
        <v>0</v>
      </c>
      <c r="AF201" s="110">
        <v>0</v>
      </c>
      <c r="AG201" s="110">
        <v>0</v>
      </c>
    </row>
    <row r="202" spans="2:33" ht="15">
      <c r="B202" s="110"/>
      <c r="C202" s="110"/>
      <c r="D202" s="110">
        <v>2010</v>
      </c>
      <c r="E202" s="110">
        <v>0</v>
      </c>
      <c r="F202" s="110">
        <v>0</v>
      </c>
      <c r="G202" s="110">
        <v>0</v>
      </c>
      <c r="H202" s="110">
        <v>0</v>
      </c>
      <c r="I202" s="110"/>
      <c r="J202" s="110">
        <v>0</v>
      </c>
      <c r="K202" s="110">
        <v>0</v>
      </c>
      <c r="L202" s="110"/>
      <c r="M202" s="110">
        <v>0</v>
      </c>
      <c r="N202" s="110">
        <v>0</v>
      </c>
      <c r="O202" s="110">
        <v>0</v>
      </c>
      <c r="P202" s="110">
        <v>0</v>
      </c>
      <c r="Q202" s="110">
        <v>2.0600000000000002E-3</v>
      </c>
      <c r="R202" s="110">
        <v>0</v>
      </c>
      <c r="S202" s="110">
        <v>0</v>
      </c>
      <c r="T202" s="110">
        <v>0</v>
      </c>
      <c r="U202" s="110">
        <v>0</v>
      </c>
      <c r="V202" s="110">
        <v>0</v>
      </c>
      <c r="W202" s="110">
        <v>0</v>
      </c>
      <c r="X202" s="110">
        <v>0</v>
      </c>
      <c r="Y202" s="110">
        <v>0</v>
      </c>
      <c r="Z202" s="110">
        <v>0</v>
      </c>
      <c r="AA202" s="110">
        <v>0</v>
      </c>
      <c r="AB202" s="110">
        <v>0</v>
      </c>
      <c r="AC202" s="110">
        <v>0</v>
      </c>
      <c r="AD202" s="110">
        <v>0</v>
      </c>
      <c r="AE202" s="110">
        <v>0</v>
      </c>
      <c r="AF202" s="110">
        <v>0</v>
      </c>
      <c r="AG202" s="110">
        <v>0</v>
      </c>
    </row>
    <row r="203" spans="2:33" ht="15">
      <c r="B203" s="110"/>
      <c r="C203" s="110"/>
      <c r="D203" s="110">
        <v>2011</v>
      </c>
      <c r="E203" s="110">
        <v>0</v>
      </c>
      <c r="F203" s="110">
        <v>0</v>
      </c>
      <c r="G203" s="110">
        <v>0</v>
      </c>
      <c r="H203" s="110">
        <v>0</v>
      </c>
      <c r="I203" s="110">
        <v>0</v>
      </c>
      <c r="J203" s="110">
        <v>0</v>
      </c>
      <c r="K203" s="110">
        <v>0</v>
      </c>
      <c r="L203" s="110">
        <v>0</v>
      </c>
      <c r="M203" s="110">
        <v>0</v>
      </c>
      <c r="N203" s="110">
        <v>0</v>
      </c>
      <c r="O203" s="110">
        <v>0</v>
      </c>
      <c r="P203" s="110">
        <v>0</v>
      </c>
      <c r="Q203" s="110">
        <v>0</v>
      </c>
      <c r="R203" s="110">
        <v>0</v>
      </c>
      <c r="S203" s="110">
        <v>0</v>
      </c>
      <c r="T203" s="110">
        <v>0</v>
      </c>
      <c r="U203" s="110">
        <v>0</v>
      </c>
      <c r="V203" s="110">
        <v>0</v>
      </c>
      <c r="W203" s="110">
        <v>0</v>
      </c>
      <c r="X203" s="110">
        <v>0</v>
      </c>
      <c r="Y203" s="110">
        <v>0</v>
      </c>
      <c r="Z203" s="110">
        <v>0</v>
      </c>
      <c r="AA203" s="110">
        <v>0</v>
      </c>
      <c r="AB203" s="110">
        <v>0</v>
      </c>
      <c r="AC203" s="110">
        <v>0</v>
      </c>
      <c r="AD203" s="110">
        <v>0</v>
      </c>
      <c r="AE203" s="110">
        <v>0</v>
      </c>
      <c r="AF203" s="110">
        <v>0</v>
      </c>
      <c r="AG203" s="110">
        <v>0</v>
      </c>
    </row>
    <row r="204" spans="2:33" ht="15">
      <c r="B204" s="110"/>
      <c r="C204" s="110"/>
      <c r="D204" s="110">
        <v>2012</v>
      </c>
      <c r="E204" s="110">
        <v>0</v>
      </c>
      <c r="F204" s="110">
        <v>0</v>
      </c>
      <c r="G204" s="110">
        <v>0</v>
      </c>
      <c r="H204" s="110">
        <v>0</v>
      </c>
      <c r="I204" s="110">
        <v>0</v>
      </c>
      <c r="J204" s="110">
        <v>0</v>
      </c>
      <c r="K204" s="110">
        <v>0</v>
      </c>
      <c r="L204" s="110">
        <v>0</v>
      </c>
      <c r="M204" s="110">
        <v>0.2838</v>
      </c>
      <c r="N204" s="110">
        <v>0</v>
      </c>
      <c r="O204" s="110">
        <v>0</v>
      </c>
      <c r="P204" s="110">
        <v>0</v>
      </c>
      <c r="Q204" s="110">
        <v>0</v>
      </c>
      <c r="R204" s="110">
        <v>0</v>
      </c>
      <c r="S204" s="110">
        <v>0</v>
      </c>
      <c r="T204" s="110">
        <v>0</v>
      </c>
      <c r="U204" s="110">
        <v>0</v>
      </c>
      <c r="V204" s="110"/>
      <c r="W204" s="110">
        <v>0</v>
      </c>
      <c r="X204" s="110">
        <v>0</v>
      </c>
      <c r="Y204" s="110">
        <v>0</v>
      </c>
      <c r="Z204" s="110">
        <v>0</v>
      </c>
      <c r="AA204" s="110">
        <v>0</v>
      </c>
      <c r="AB204" s="110">
        <v>0</v>
      </c>
      <c r="AC204" s="110">
        <v>0</v>
      </c>
      <c r="AD204" s="110">
        <v>0</v>
      </c>
      <c r="AE204" s="110">
        <v>0</v>
      </c>
      <c r="AF204" s="110">
        <v>0</v>
      </c>
      <c r="AG204" s="110">
        <v>0</v>
      </c>
    </row>
    <row r="205" spans="2:33" ht="15">
      <c r="B205" s="110"/>
      <c r="C205" s="110"/>
      <c r="D205" s="110">
        <v>2013</v>
      </c>
      <c r="E205" s="110">
        <v>0</v>
      </c>
      <c r="F205" s="110">
        <v>0</v>
      </c>
      <c r="G205" s="110">
        <v>0</v>
      </c>
      <c r="H205" s="110">
        <v>0</v>
      </c>
      <c r="I205" s="110">
        <v>0</v>
      </c>
      <c r="J205" s="110">
        <v>0</v>
      </c>
      <c r="K205" s="110">
        <v>0</v>
      </c>
      <c r="L205" s="110">
        <v>0</v>
      </c>
      <c r="M205" s="110">
        <v>0</v>
      </c>
      <c r="N205" s="110">
        <v>0</v>
      </c>
      <c r="O205" s="110">
        <v>0</v>
      </c>
      <c r="P205" s="110">
        <v>0</v>
      </c>
      <c r="Q205" s="110">
        <v>0</v>
      </c>
      <c r="R205" s="110">
        <v>0</v>
      </c>
      <c r="S205" s="110">
        <v>0</v>
      </c>
      <c r="T205" s="110">
        <v>0</v>
      </c>
      <c r="U205" s="110">
        <v>0</v>
      </c>
      <c r="V205" s="110">
        <v>0</v>
      </c>
      <c r="W205" s="110">
        <v>0</v>
      </c>
      <c r="X205" s="110">
        <v>0</v>
      </c>
      <c r="Y205" s="110">
        <v>0</v>
      </c>
      <c r="Z205" s="110">
        <v>0</v>
      </c>
      <c r="AA205" s="110">
        <v>0</v>
      </c>
      <c r="AB205" s="110">
        <v>0</v>
      </c>
      <c r="AC205" s="110">
        <v>0</v>
      </c>
      <c r="AD205" s="110">
        <v>0</v>
      </c>
      <c r="AE205" s="110">
        <v>0</v>
      </c>
      <c r="AF205" s="110">
        <v>0</v>
      </c>
      <c r="AG205" s="110">
        <v>0</v>
      </c>
    </row>
    <row r="206" spans="2:33" ht="15">
      <c r="B206" s="110"/>
      <c r="C206" s="110"/>
      <c r="D206" s="110">
        <v>2014</v>
      </c>
      <c r="E206" s="110">
        <v>0</v>
      </c>
      <c r="F206" s="110">
        <v>0</v>
      </c>
      <c r="G206" s="110">
        <v>0</v>
      </c>
      <c r="H206" s="110">
        <v>0</v>
      </c>
      <c r="I206" s="110">
        <v>0</v>
      </c>
      <c r="J206" s="110"/>
      <c r="K206" s="110">
        <v>0</v>
      </c>
      <c r="L206" s="110"/>
      <c r="M206" s="110">
        <v>0</v>
      </c>
      <c r="N206" s="110">
        <v>0</v>
      </c>
      <c r="O206" s="110">
        <v>0</v>
      </c>
      <c r="P206" s="110">
        <v>0</v>
      </c>
      <c r="Q206" s="110">
        <v>0</v>
      </c>
      <c r="R206" s="110">
        <v>0</v>
      </c>
      <c r="S206" s="110">
        <v>0</v>
      </c>
      <c r="T206" s="110">
        <v>0</v>
      </c>
      <c r="U206" s="110">
        <v>0</v>
      </c>
      <c r="V206" s="110"/>
      <c r="W206" s="110">
        <v>0</v>
      </c>
      <c r="X206" s="110">
        <v>0</v>
      </c>
      <c r="Y206" s="110">
        <v>0</v>
      </c>
      <c r="Z206" s="110">
        <v>0</v>
      </c>
      <c r="AA206" s="110">
        <v>0</v>
      </c>
      <c r="AB206" s="110">
        <v>0</v>
      </c>
      <c r="AC206" s="110">
        <v>0</v>
      </c>
      <c r="AD206" s="110"/>
      <c r="AE206" s="110">
        <v>0</v>
      </c>
      <c r="AF206" s="110">
        <v>0</v>
      </c>
      <c r="AG206" s="110">
        <v>0</v>
      </c>
    </row>
    <row r="207" spans="2:33" ht="15">
      <c r="B207" s="110"/>
      <c r="C207" s="110"/>
      <c r="D207" s="110">
        <v>2015</v>
      </c>
      <c r="E207" s="110">
        <v>0</v>
      </c>
      <c r="F207" s="110">
        <v>0</v>
      </c>
      <c r="G207" s="110">
        <v>0</v>
      </c>
      <c r="H207" s="110">
        <v>0</v>
      </c>
      <c r="I207" s="110">
        <v>0</v>
      </c>
      <c r="J207" s="110">
        <v>0</v>
      </c>
      <c r="K207" s="110">
        <v>0</v>
      </c>
      <c r="L207" s="110">
        <v>0</v>
      </c>
      <c r="M207" s="110">
        <v>0.14202000000000001</v>
      </c>
      <c r="N207" s="110">
        <v>0</v>
      </c>
      <c r="O207" s="110">
        <v>0</v>
      </c>
      <c r="P207" s="110">
        <v>0</v>
      </c>
      <c r="Q207" s="110">
        <v>0</v>
      </c>
      <c r="R207" s="110">
        <v>0</v>
      </c>
      <c r="S207" s="110">
        <v>0</v>
      </c>
      <c r="T207" s="110">
        <v>0</v>
      </c>
      <c r="U207" s="110">
        <v>0</v>
      </c>
      <c r="V207" s="110">
        <v>0</v>
      </c>
      <c r="W207" s="110">
        <v>0</v>
      </c>
      <c r="X207" s="110">
        <v>0</v>
      </c>
      <c r="Y207" s="110">
        <v>0</v>
      </c>
      <c r="Z207" s="110">
        <v>0</v>
      </c>
      <c r="AA207" s="110">
        <v>0</v>
      </c>
      <c r="AB207" s="110">
        <v>0</v>
      </c>
      <c r="AC207" s="110">
        <v>0</v>
      </c>
      <c r="AD207" s="110">
        <v>0</v>
      </c>
      <c r="AE207" s="110">
        <v>0</v>
      </c>
      <c r="AF207" s="110">
        <v>0</v>
      </c>
      <c r="AG207" s="110">
        <v>0</v>
      </c>
    </row>
    <row r="208" spans="2:33" ht="15">
      <c r="B208" s="110"/>
      <c r="C208" s="110"/>
      <c r="D208" s="110">
        <v>2016</v>
      </c>
      <c r="E208" s="110">
        <v>0</v>
      </c>
      <c r="F208" s="110">
        <v>0</v>
      </c>
      <c r="G208" s="110">
        <v>0</v>
      </c>
      <c r="H208" s="110">
        <v>0</v>
      </c>
      <c r="I208" s="110">
        <v>0</v>
      </c>
      <c r="J208" s="110"/>
      <c r="K208" s="110">
        <v>0</v>
      </c>
      <c r="L208" s="110">
        <v>0</v>
      </c>
      <c r="M208" s="110">
        <v>0</v>
      </c>
      <c r="N208" s="110">
        <v>0</v>
      </c>
      <c r="O208" s="110">
        <v>0</v>
      </c>
      <c r="P208" s="110">
        <v>0</v>
      </c>
      <c r="Q208" s="110">
        <v>0</v>
      </c>
      <c r="R208" s="110">
        <v>0</v>
      </c>
      <c r="S208" s="110">
        <v>0</v>
      </c>
      <c r="T208" s="110">
        <v>0</v>
      </c>
      <c r="U208" s="110">
        <v>0</v>
      </c>
      <c r="V208" s="110">
        <v>0</v>
      </c>
      <c r="W208" s="110">
        <v>0</v>
      </c>
      <c r="X208" s="110">
        <v>0</v>
      </c>
      <c r="Y208" s="110"/>
      <c r="Z208" s="110">
        <v>0</v>
      </c>
      <c r="AA208" s="110">
        <v>0</v>
      </c>
      <c r="AB208" s="110">
        <v>0</v>
      </c>
      <c r="AC208" s="110">
        <v>0</v>
      </c>
      <c r="AD208" s="110">
        <v>0</v>
      </c>
      <c r="AE208" s="110">
        <v>0</v>
      </c>
      <c r="AF208" s="110">
        <v>0</v>
      </c>
      <c r="AG208" s="110">
        <v>0</v>
      </c>
    </row>
    <row r="209" spans="2:33" ht="15">
      <c r="B209" s="110"/>
      <c r="C209" s="110"/>
      <c r="D209" s="110">
        <v>2017</v>
      </c>
      <c r="E209" s="110">
        <v>0</v>
      </c>
      <c r="F209" s="110">
        <v>0</v>
      </c>
      <c r="G209" s="110">
        <v>0</v>
      </c>
      <c r="H209" s="110"/>
      <c r="I209" s="110">
        <v>0</v>
      </c>
      <c r="J209" s="110">
        <v>0</v>
      </c>
      <c r="K209" s="110">
        <v>0</v>
      </c>
      <c r="L209" s="110">
        <v>1.6140000000000002E-2</v>
      </c>
      <c r="M209" s="110">
        <v>0</v>
      </c>
      <c r="N209" s="110"/>
      <c r="O209" s="110">
        <v>0</v>
      </c>
      <c r="P209" s="110">
        <v>0</v>
      </c>
      <c r="Q209" s="110"/>
      <c r="R209" s="110">
        <v>0</v>
      </c>
      <c r="S209" s="110">
        <v>8.6E-3</v>
      </c>
      <c r="T209" s="110">
        <v>0</v>
      </c>
      <c r="U209" s="110">
        <v>0</v>
      </c>
      <c r="V209" s="110">
        <v>0</v>
      </c>
      <c r="W209" s="110">
        <v>0</v>
      </c>
      <c r="X209" s="110">
        <v>0</v>
      </c>
      <c r="Y209" s="110">
        <v>0</v>
      </c>
      <c r="Z209" s="110">
        <v>0</v>
      </c>
      <c r="AA209" s="110">
        <v>0</v>
      </c>
      <c r="AB209" s="110">
        <v>0</v>
      </c>
      <c r="AC209" s="110">
        <v>0</v>
      </c>
      <c r="AD209" s="110">
        <v>0</v>
      </c>
      <c r="AE209" s="110">
        <v>0</v>
      </c>
      <c r="AF209" s="110">
        <v>0</v>
      </c>
      <c r="AG209" s="110">
        <v>0</v>
      </c>
    </row>
    <row r="210" spans="2:33" ht="15">
      <c r="B210" s="110"/>
      <c r="C210" s="110"/>
      <c r="D210" s="110">
        <v>2018</v>
      </c>
      <c r="E210" s="110">
        <v>0</v>
      </c>
      <c r="F210" s="110">
        <v>0</v>
      </c>
      <c r="G210" s="110">
        <v>0</v>
      </c>
      <c r="H210" s="110">
        <v>0</v>
      </c>
      <c r="I210" s="110">
        <v>0</v>
      </c>
      <c r="J210" s="110">
        <v>0</v>
      </c>
      <c r="K210" s="110">
        <v>0</v>
      </c>
      <c r="L210" s="110">
        <v>0</v>
      </c>
      <c r="M210" s="110">
        <v>0</v>
      </c>
      <c r="N210" s="110">
        <v>0</v>
      </c>
      <c r="O210" s="110">
        <v>0</v>
      </c>
      <c r="P210" s="110">
        <v>0</v>
      </c>
      <c r="Q210" s="110">
        <v>0</v>
      </c>
      <c r="R210" s="110">
        <v>0</v>
      </c>
      <c r="S210" s="110">
        <v>0</v>
      </c>
      <c r="T210" s="110">
        <v>0</v>
      </c>
      <c r="U210" s="110">
        <v>0</v>
      </c>
      <c r="V210" s="110">
        <v>0</v>
      </c>
      <c r="W210" s="110">
        <v>0</v>
      </c>
      <c r="X210" s="110">
        <v>0</v>
      </c>
      <c r="Y210" s="110">
        <v>0</v>
      </c>
      <c r="Z210" s="110">
        <v>0</v>
      </c>
      <c r="AA210" s="110">
        <v>0</v>
      </c>
      <c r="AB210" s="110">
        <v>0</v>
      </c>
      <c r="AC210" s="110">
        <v>0</v>
      </c>
      <c r="AD210" s="110">
        <v>0</v>
      </c>
      <c r="AE210" s="110">
        <v>0</v>
      </c>
      <c r="AF210" s="110">
        <v>0</v>
      </c>
      <c r="AG210" s="110">
        <v>0</v>
      </c>
    </row>
    <row r="211" spans="2:33" ht="15">
      <c r="B211" s="110"/>
      <c r="C211" s="110"/>
      <c r="D211" s="110">
        <v>2019</v>
      </c>
      <c r="E211" s="110">
        <v>0</v>
      </c>
      <c r="F211" s="110">
        <v>0</v>
      </c>
      <c r="G211" s="110">
        <v>0</v>
      </c>
      <c r="H211" s="110">
        <v>0</v>
      </c>
      <c r="I211" s="110">
        <v>0</v>
      </c>
      <c r="J211" s="110">
        <v>0</v>
      </c>
      <c r="K211" s="110">
        <v>0</v>
      </c>
      <c r="L211" s="110">
        <v>0</v>
      </c>
      <c r="M211" s="110">
        <v>0</v>
      </c>
      <c r="N211" s="110">
        <v>0</v>
      </c>
      <c r="O211" s="110">
        <v>0</v>
      </c>
      <c r="P211" s="110">
        <v>0</v>
      </c>
      <c r="Q211" s="110">
        <v>0</v>
      </c>
      <c r="R211" s="110">
        <v>0</v>
      </c>
      <c r="S211" s="110">
        <v>0</v>
      </c>
      <c r="T211" s="110">
        <v>0</v>
      </c>
      <c r="U211" s="110">
        <v>0</v>
      </c>
      <c r="V211" s="110"/>
      <c r="W211" s="110">
        <v>0</v>
      </c>
      <c r="X211" s="110">
        <v>0</v>
      </c>
      <c r="Y211" s="110">
        <v>0</v>
      </c>
      <c r="Z211" s="110">
        <v>0</v>
      </c>
      <c r="AA211" s="110">
        <v>0</v>
      </c>
      <c r="AB211" s="110">
        <v>0</v>
      </c>
      <c r="AC211" s="110">
        <v>0</v>
      </c>
      <c r="AD211" s="110">
        <v>0</v>
      </c>
      <c r="AE211" s="110">
        <v>0</v>
      </c>
      <c r="AF211" s="110">
        <v>0</v>
      </c>
      <c r="AG211" s="110">
        <v>0</v>
      </c>
    </row>
    <row r="212" spans="2:33" ht="15">
      <c r="B212" s="110"/>
      <c r="C212" s="110"/>
      <c r="D212" s="110">
        <v>2020</v>
      </c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</row>
    <row r="213" spans="2:33" ht="15">
      <c r="B213" s="109" t="s">
        <v>789</v>
      </c>
      <c r="C213" s="109" t="s">
        <v>790</v>
      </c>
      <c r="D213" s="109">
        <v>2006</v>
      </c>
      <c r="E213" s="109">
        <v>0</v>
      </c>
      <c r="F213" s="109"/>
      <c r="G213" s="109">
        <v>0</v>
      </c>
      <c r="H213" s="109"/>
      <c r="I213" s="109"/>
      <c r="J213" s="109">
        <v>0</v>
      </c>
      <c r="K213" s="109">
        <v>0</v>
      </c>
      <c r="L213" s="109">
        <v>0</v>
      </c>
      <c r="M213" s="109"/>
      <c r="N213" s="109"/>
      <c r="O213" s="109">
        <v>0</v>
      </c>
      <c r="P213" s="109">
        <v>0</v>
      </c>
      <c r="Q213" s="109"/>
      <c r="R213" s="109"/>
      <c r="S213" s="109"/>
      <c r="T213" s="109">
        <v>0</v>
      </c>
      <c r="U213" s="109">
        <v>0</v>
      </c>
      <c r="V213" s="109">
        <v>0</v>
      </c>
      <c r="W213" s="109"/>
      <c r="X213" s="109">
        <v>0</v>
      </c>
      <c r="Y213" s="109">
        <v>0</v>
      </c>
      <c r="Z213" s="109">
        <v>0</v>
      </c>
      <c r="AA213" s="109">
        <v>0</v>
      </c>
      <c r="AB213" s="109"/>
      <c r="AC213" s="109">
        <v>0</v>
      </c>
      <c r="AD213" s="109"/>
      <c r="AE213" s="109"/>
      <c r="AF213" s="109"/>
      <c r="AG213" s="109">
        <v>0</v>
      </c>
    </row>
    <row r="214" spans="2:33" ht="15">
      <c r="B214" s="109"/>
      <c r="C214" s="109"/>
      <c r="D214" s="109">
        <v>2007</v>
      </c>
      <c r="E214" s="109">
        <v>0</v>
      </c>
      <c r="F214" s="109">
        <v>0</v>
      </c>
      <c r="G214" s="109">
        <v>0</v>
      </c>
      <c r="H214" s="109"/>
      <c r="I214" s="109">
        <v>0</v>
      </c>
      <c r="J214" s="109">
        <v>0</v>
      </c>
      <c r="K214" s="109">
        <v>0</v>
      </c>
      <c r="L214" s="109">
        <v>0</v>
      </c>
      <c r="M214" s="109">
        <v>0</v>
      </c>
      <c r="N214" s="109"/>
      <c r="O214" s="109">
        <v>0</v>
      </c>
      <c r="P214" s="109">
        <v>0</v>
      </c>
      <c r="Q214" s="109">
        <v>0</v>
      </c>
      <c r="R214" s="109"/>
      <c r="S214" s="109">
        <v>0</v>
      </c>
      <c r="T214" s="109">
        <v>0</v>
      </c>
      <c r="U214" s="109">
        <v>0</v>
      </c>
      <c r="V214" s="109">
        <v>0</v>
      </c>
      <c r="W214" s="109"/>
      <c r="X214" s="109">
        <v>0</v>
      </c>
      <c r="Y214" s="109">
        <v>0</v>
      </c>
      <c r="Z214" s="109">
        <v>0</v>
      </c>
      <c r="AA214" s="109">
        <v>0</v>
      </c>
      <c r="AB214" s="109">
        <v>0</v>
      </c>
      <c r="AC214" s="109">
        <v>0</v>
      </c>
      <c r="AD214" s="109">
        <v>0</v>
      </c>
      <c r="AE214" s="109">
        <v>0</v>
      </c>
      <c r="AF214" s="109">
        <v>0</v>
      </c>
      <c r="AG214" s="109">
        <v>0</v>
      </c>
    </row>
    <row r="215" spans="2:33" ht="15">
      <c r="B215" s="109"/>
      <c r="C215" s="109"/>
      <c r="D215" s="109">
        <v>2008</v>
      </c>
      <c r="E215" s="109">
        <v>0</v>
      </c>
      <c r="F215" s="109">
        <v>0</v>
      </c>
      <c r="G215" s="109">
        <v>0</v>
      </c>
      <c r="H215" s="109"/>
      <c r="I215" s="109">
        <v>0</v>
      </c>
      <c r="J215" s="109">
        <v>0</v>
      </c>
      <c r="K215" s="109">
        <v>0</v>
      </c>
      <c r="L215" s="109">
        <v>0</v>
      </c>
      <c r="M215" s="109">
        <v>0</v>
      </c>
      <c r="N215" s="109"/>
      <c r="O215" s="109">
        <v>0</v>
      </c>
      <c r="P215" s="109">
        <v>0</v>
      </c>
      <c r="Q215" s="109">
        <v>0</v>
      </c>
      <c r="R215" s="109"/>
      <c r="S215" s="109">
        <v>0</v>
      </c>
      <c r="T215" s="109">
        <v>0</v>
      </c>
      <c r="U215" s="109">
        <v>0</v>
      </c>
      <c r="V215" s="109">
        <v>0</v>
      </c>
      <c r="W215" s="109"/>
      <c r="X215" s="109">
        <v>0</v>
      </c>
      <c r="Y215" s="109">
        <v>0</v>
      </c>
      <c r="Z215" s="109">
        <v>0</v>
      </c>
      <c r="AA215" s="109">
        <v>0</v>
      </c>
      <c r="AB215" s="109">
        <v>0</v>
      </c>
      <c r="AC215" s="109">
        <v>0</v>
      </c>
      <c r="AD215" s="109">
        <v>0</v>
      </c>
      <c r="AE215" s="109"/>
      <c r="AF215" s="109">
        <v>0</v>
      </c>
      <c r="AG215" s="109">
        <v>0</v>
      </c>
    </row>
    <row r="216" spans="2:33" ht="15">
      <c r="B216" s="109"/>
      <c r="C216" s="109"/>
      <c r="D216" s="109">
        <v>2009</v>
      </c>
      <c r="E216" s="109">
        <v>0</v>
      </c>
      <c r="F216" s="109">
        <v>0</v>
      </c>
      <c r="G216" s="109">
        <v>0</v>
      </c>
      <c r="H216" s="109">
        <v>0</v>
      </c>
      <c r="I216" s="109">
        <v>0</v>
      </c>
      <c r="J216" s="109">
        <v>0</v>
      </c>
      <c r="K216" s="109">
        <v>0</v>
      </c>
      <c r="L216" s="109">
        <v>0</v>
      </c>
      <c r="M216" s="109">
        <v>0</v>
      </c>
      <c r="N216" s="109"/>
      <c r="O216" s="109">
        <v>0</v>
      </c>
      <c r="P216" s="109">
        <v>0</v>
      </c>
      <c r="Q216" s="109">
        <v>0</v>
      </c>
      <c r="R216" s="109"/>
      <c r="S216" s="109">
        <v>0</v>
      </c>
      <c r="T216" s="109">
        <v>0</v>
      </c>
      <c r="U216" s="109">
        <v>0</v>
      </c>
      <c r="V216" s="109">
        <v>0</v>
      </c>
      <c r="W216" s="109">
        <v>0</v>
      </c>
      <c r="X216" s="109">
        <v>0</v>
      </c>
      <c r="Y216" s="109">
        <v>0</v>
      </c>
      <c r="Z216" s="109">
        <v>0</v>
      </c>
      <c r="AA216" s="109">
        <v>0</v>
      </c>
      <c r="AB216" s="109">
        <v>0</v>
      </c>
      <c r="AC216" s="109">
        <v>0</v>
      </c>
      <c r="AD216" s="109">
        <v>0</v>
      </c>
      <c r="AE216" s="109">
        <v>0</v>
      </c>
      <c r="AF216" s="109">
        <v>0</v>
      </c>
      <c r="AG216" s="109">
        <v>0</v>
      </c>
    </row>
    <row r="217" spans="2:33" ht="15">
      <c r="B217" s="109"/>
      <c r="C217" s="109"/>
      <c r="D217" s="109">
        <v>2010</v>
      </c>
      <c r="E217" s="109">
        <v>0</v>
      </c>
      <c r="F217" s="109">
        <v>0</v>
      </c>
      <c r="G217" s="109">
        <v>0</v>
      </c>
      <c r="H217" s="109">
        <v>0</v>
      </c>
      <c r="I217" s="109"/>
      <c r="J217" s="109">
        <v>0</v>
      </c>
      <c r="K217" s="109">
        <v>0</v>
      </c>
      <c r="L217" s="109"/>
      <c r="M217" s="109">
        <v>0</v>
      </c>
      <c r="N217" s="109">
        <v>0</v>
      </c>
      <c r="O217" s="109">
        <v>0</v>
      </c>
      <c r="P217" s="109">
        <v>0</v>
      </c>
      <c r="Q217" s="109">
        <v>2.0600000000000002E-3</v>
      </c>
      <c r="R217" s="109">
        <v>0</v>
      </c>
      <c r="S217" s="109">
        <v>0</v>
      </c>
      <c r="T217" s="109">
        <v>0</v>
      </c>
      <c r="U217" s="109">
        <v>0</v>
      </c>
      <c r="V217" s="109">
        <v>0</v>
      </c>
      <c r="W217" s="109">
        <v>0</v>
      </c>
      <c r="X217" s="109">
        <v>0</v>
      </c>
      <c r="Y217" s="109">
        <v>0</v>
      </c>
      <c r="Z217" s="109">
        <v>0</v>
      </c>
      <c r="AA217" s="109">
        <v>0</v>
      </c>
      <c r="AB217" s="109">
        <v>0</v>
      </c>
      <c r="AC217" s="109">
        <v>0</v>
      </c>
      <c r="AD217" s="109">
        <v>0</v>
      </c>
      <c r="AE217" s="109">
        <v>0</v>
      </c>
      <c r="AF217" s="109">
        <v>0</v>
      </c>
      <c r="AG217" s="109">
        <v>0</v>
      </c>
    </row>
    <row r="218" spans="2:33" ht="15">
      <c r="B218" s="109"/>
      <c r="C218" s="109"/>
      <c r="D218" s="109">
        <v>2011</v>
      </c>
      <c r="E218" s="109">
        <v>0</v>
      </c>
      <c r="F218" s="109">
        <v>0</v>
      </c>
      <c r="G218" s="109">
        <v>0</v>
      </c>
      <c r="H218" s="109">
        <v>0</v>
      </c>
      <c r="I218" s="109">
        <v>0</v>
      </c>
      <c r="J218" s="109">
        <v>0</v>
      </c>
      <c r="K218" s="109">
        <v>0</v>
      </c>
      <c r="L218" s="109">
        <v>0</v>
      </c>
      <c r="M218" s="109">
        <v>0</v>
      </c>
      <c r="N218" s="109">
        <v>0</v>
      </c>
      <c r="O218" s="109">
        <v>0</v>
      </c>
      <c r="P218" s="109">
        <v>0</v>
      </c>
      <c r="Q218" s="109">
        <v>0</v>
      </c>
      <c r="R218" s="109">
        <v>0</v>
      </c>
      <c r="S218" s="109">
        <v>0</v>
      </c>
      <c r="T218" s="109">
        <v>0</v>
      </c>
      <c r="U218" s="109">
        <v>0</v>
      </c>
      <c r="V218" s="109">
        <v>0</v>
      </c>
      <c r="W218" s="109">
        <v>0</v>
      </c>
      <c r="X218" s="109">
        <v>0</v>
      </c>
      <c r="Y218" s="109">
        <v>0</v>
      </c>
      <c r="Z218" s="109">
        <v>0</v>
      </c>
      <c r="AA218" s="109">
        <v>0</v>
      </c>
      <c r="AB218" s="109">
        <v>0</v>
      </c>
      <c r="AC218" s="109">
        <v>0</v>
      </c>
      <c r="AD218" s="109">
        <v>0</v>
      </c>
      <c r="AE218" s="109">
        <v>0</v>
      </c>
      <c r="AF218" s="109">
        <v>0</v>
      </c>
      <c r="AG218" s="109">
        <v>0</v>
      </c>
    </row>
    <row r="219" spans="2:33" ht="15">
      <c r="B219" s="109"/>
      <c r="C219" s="109"/>
      <c r="D219" s="109">
        <v>2012</v>
      </c>
      <c r="E219" s="109">
        <v>0</v>
      </c>
      <c r="F219" s="109">
        <v>0</v>
      </c>
      <c r="G219" s="109">
        <v>0</v>
      </c>
      <c r="H219" s="109">
        <v>0</v>
      </c>
      <c r="I219" s="109">
        <v>0</v>
      </c>
      <c r="J219" s="109">
        <v>0</v>
      </c>
      <c r="K219" s="109">
        <v>0</v>
      </c>
      <c r="L219" s="109">
        <v>0</v>
      </c>
      <c r="M219" s="109">
        <v>0</v>
      </c>
      <c r="N219" s="109">
        <v>0</v>
      </c>
      <c r="O219" s="109">
        <v>0</v>
      </c>
      <c r="P219" s="109">
        <v>0</v>
      </c>
      <c r="Q219" s="109">
        <v>0</v>
      </c>
      <c r="R219" s="109">
        <v>0</v>
      </c>
      <c r="S219" s="109">
        <v>0</v>
      </c>
      <c r="T219" s="109">
        <v>0</v>
      </c>
      <c r="U219" s="109">
        <v>0</v>
      </c>
      <c r="V219" s="109"/>
      <c r="W219" s="109">
        <v>0</v>
      </c>
      <c r="X219" s="109">
        <v>0</v>
      </c>
      <c r="Y219" s="109">
        <v>0</v>
      </c>
      <c r="Z219" s="109">
        <v>0</v>
      </c>
      <c r="AA219" s="109">
        <v>0</v>
      </c>
      <c r="AB219" s="109">
        <v>0</v>
      </c>
      <c r="AC219" s="109">
        <v>0</v>
      </c>
      <c r="AD219" s="109">
        <v>0</v>
      </c>
      <c r="AE219" s="109">
        <v>0</v>
      </c>
      <c r="AF219" s="109">
        <v>0</v>
      </c>
      <c r="AG219" s="109">
        <v>0</v>
      </c>
    </row>
    <row r="220" spans="2:33" ht="15">
      <c r="B220" s="109"/>
      <c r="C220" s="109"/>
      <c r="D220" s="109">
        <v>2013</v>
      </c>
      <c r="E220" s="109">
        <v>0</v>
      </c>
      <c r="F220" s="109">
        <v>0</v>
      </c>
      <c r="G220" s="109">
        <v>0</v>
      </c>
      <c r="H220" s="109">
        <v>0</v>
      </c>
      <c r="I220" s="109">
        <v>0</v>
      </c>
      <c r="J220" s="109">
        <v>0</v>
      </c>
      <c r="K220" s="109">
        <v>0</v>
      </c>
      <c r="L220" s="109">
        <v>0</v>
      </c>
      <c r="M220" s="109">
        <v>0</v>
      </c>
      <c r="N220" s="109">
        <v>0</v>
      </c>
      <c r="O220" s="109">
        <v>0</v>
      </c>
      <c r="P220" s="109">
        <v>0</v>
      </c>
      <c r="Q220" s="109">
        <v>0</v>
      </c>
      <c r="R220" s="109">
        <v>0</v>
      </c>
      <c r="S220" s="109">
        <v>0</v>
      </c>
      <c r="T220" s="109">
        <v>0</v>
      </c>
      <c r="U220" s="109">
        <v>0</v>
      </c>
      <c r="V220" s="109">
        <v>0</v>
      </c>
      <c r="W220" s="109">
        <v>0</v>
      </c>
      <c r="X220" s="109">
        <v>0</v>
      </c>
      <c r="Y220" s="109">
        <v>0</v>
      </c>
      <c r="Z220" s="109">
        <v>0</v>
      </c>
      <c r="AA220" s="109">
        <v>0</v>
      </c>
      <c r="AB220" s="109">
        <v>0</v>
      </c>
      <c r="AC220" s="109">
        <v>0</v>
      </c>
      <c r="AD220" s="109">
        <v>0</v>
      </c>
      <c r="AE220" s="109">
        <v>0</v>
      </c>
      <c r="AF220" s="109">
        <v>0</v>
      </c>
      <c r="AG220" s="109">
        <v>0</v>
      </c>
    </row>
    <row r="221" spans="2:33" ht="15">
      <c r="B221" s="109"/>
      <c r="C221" s="109"/>
      <c r="D221" s="109">
        <v>2014</v>
      </c>
      <c r="E221" s="109">
        <v>0</v>
      </c>
      <c r="F221" s="109">
        <v>0</v>
      </c>
      <c r="G221" s="109">
        <v>0</v>
      </c>
      <c r="H221" s="109">
        <v>0</v>
      </c>
      <c r="I221" s="109">
        <v>0</v>
      </c>
      <c r="J221" s="109"/>
      <c r="K221" s="109">
        <v>0</v>
      </c>
      <c r="L221" s="109"/>
      <c r="M221" s="109">
        <v>0</v>
      </c>
      <c r="N221" s="109">
        <v>0</v>
      </c>
      <c r="O221" s="109">
        <v>0</v>
      </c>
      <c r="P221" s="109">
        <v>0</v>
      </c>
      <c r="Q221" s="109">
        <v>0</v>
      </c>
      <c r="R221" s="109">
        <v>0</v>
      </c>
      <c r="S221" s="109">
        <v>0</v>
      </c>
      <c r="T221" s="109">
        <v>0</v>
      </c>
      <c r="U221" s="109">
        <v>0</v>
      </c>
      <c r="V221" s="109"/>
      <c r="W221" s="109">
        <v>0</v>
      </c>
      <c r="X221" s="109">
        <v>0</v>
      </c>
      <c r="Y221" s="109">
        <v>0</v>
      </c>
      <c r="Z221" s="109">
        <v>0</v>
      </c>
      <c r="AA221" s="109">
        <v>0</v>
      </c>
      <c r="AB221" s="109">
        <v>0</v>
      </c>
      <c r="AC221" s="109">
        <v>0</v>
      </c>
      <c r="AD221" s="109"/>
      <c r="AE221" s="109">
        <v>0</v>
      </c>
      <c r="AF221" s="109">
        <v>0</v>
      </c>
      <c r="AG221" s="109">
        <v>0</v>
      </c>
    </row>
    <row r="222" spans="2:33" ht="15">
      <c r="B222" s="109"/>
      <c r="C222" s="109"/>
      <c r="D222" s="109">
        <v>2015</v>
      </c>
      <c r="E222" s="109">
        <v>0</v>
      </c>
      <c r="F222" s="109">
        <v>0</v>
      </c>
      <c r="G222" s="109">
        <v>0</v>
      </c>
      <c r="H222" s="109">
        <v>0</v>
      </c>
      <c r="I222" s="109">
        <v>0</v>
      </c>
      <c r="J222" s="109">
        <v>0</v>
      </c>
      <c r="K222" s="109">
        <v>0</v>
      </c>
      <c r="L222" s="109">
        <v>0</v>
      </c>
      <c r="M222" s="109">
        <v>0</v>
      </c>
      <c r="N222" s="109">
        <v>0</v>
      </c>
      <c r="O222" s="109">
        <v>0</v>
      </c>
      <c r="P222" s="109">
        <v>0</v>
      </c>
      <c r="Q222" s="109">
        <v>0</v>
      </c>
      <c r="R222" s="109">
        <v>0</v>
      </c>
      <c r="S222" s="109">
        <v>0</v>
      </c>
      <c r="T222" s="109">
        <v>0</v>
      </c>
      <c r="U222" s="109">
        <v>0</v>
      </c>
      <c r="V222" s="109">
        <v>0</v>
      </c>
      <c r="W222" s="109">
        <v>0</v>
      </c>
      <c r="X222" s="109">
        <v>0</v>
      </c>
      <c r="Y222" s="109">
        <v>0</v>
      </c>
      <c r="Z222" s="109">
        <v>0</v>
      </c>
      <c r="AA222" s="109">
        <v>0</v>
      </c>
      <c r="AB222" s="109">
        <v>0</v>
      </c>
      <c r="AC222" s="109">
        <v>0</v>
      </c>
      <c r="AD222" s="109">
        <v>0</v>
      </c>
      <c r="AE222" s="109">
        <v>0</v>
      </c>
      <c r="AF222" s="109">
        <v>0</v>
      </c>
      <c r="AG222" s="109">
        <v>0</v>
      </c>
    </row>
    <row r="223" spans="2:33" ht="15">
      <c r="B223" s="109"/>
      <c r="C223" s="109"/>
      <c r="D223" s="109">
        <v>2016</v>
      </c>
      <c r="E223" s="109">
        <v>0</v>
      </c>
      <c r="F223" s="109">
        <v>0</v>
      </c>
      <c r="G223" s="109">
        <v>0</v>
      </c>
      <c r="H223" s="109">
        <v>0</v>
      </c>
      <c r="I223" s="109">
        <v>0</v>
      </c>
      <c r="J223" s="109"/>
      <c r="K223" s="109">
        <v>0</v>
      </c>
      <c r="L223" s="109">
        <v>0</v>
      </c>
      <c r="M223" s="109">
        <v>0</v>
      </c>
      <c r="N223" s="109">
        <v>0</v>
      </c>
      <c r="O223" s="109">
        <v>0</v>
      </c>
      <c r="P223" s="109">
        <v>0</v>
      </c>
      <c r="Q223" s="109">
        <v>0</v>
      </c>
      <c r="R223" s="109">
        <v>0</v>
      </c>
      <c r="S223" s="109">
        <v>0</v>
      </c>
      <c r="T223" s="109">
        <v>0</v>
      </c>
      <c r="U223" s="109">
        <v>0</v>
      </c>
      <c r="V223" s="109">
        <v>0</v>
      </c>
      <c r="W223" s="109">
        <v>0</v>
      </c>
      <c r="X223" s="109">
        <v>0</v>
      </c>
      <c r="Y223" s="109"/>
      <c r="Z223" s="109">
        <v>0</v>
      </c>
      <c r="AA223" s="109">
        <v>0</v>
      </c>
      <c r="AB223" s="109">
        <v>0</v>
      </c>
      <c r="AC223" s="109">
        <v>0</v>
      </c>
      <c r="AD223" s="109">
        <v>0</v>
      </c>
      <c r="AE223" s="109">
        <v>0</v>
      </c>
      <c r="AF223" s="109">
        <v>0</v>
      </c>
      <c r="AG223" s="109">
        <v>0</v>
      </c>
    </row>
    <row r="224" spans="2:33" ht="15">
      <c r="B224" s="109"/>
      <c r="C224" s="109"/>
      <c r="D224" s="109">
        <v>2017</v>
      </c>
      <c r="E224" s="109">
        <v>0</v>
      </c>
      <c r="F224" s="109">
        <v>0</v>
      </c>
      <c r="G224" s="109">
        <v>0</v>
      </c>
      <c r="H224" s="109"/>
      <c r="I224" s="109">
        <v>0</v>
      </c>
      <c r="J224" s="109">
        <v>0</v>
      </c>
      <c r="K224" s="109">
        <v>0</v>
      </c>
      <c r="L224" s="109">
        <v>0</v>
      </c>
      <c r="M224" s="109">
        <v>0</v>
      </c>
      <c r="N224" s="109"/>
      <c r="O224" s="109">
        <v>0</v>
      </c>
      <c r="P224" s="109">
        <v>0</v>
      </c>
      <c r="Q224" s="109"/>
      <c r="R224" s="109">
        <v>0</v>
      </c>
      <c r="S224" s="109">
        <v>0</v>
      </c>
      <c r="T224" s="109">
        <v>0</v>
      </c>
      <c r="U224" s="109">
        <v>0</v>
      </c>
      <c r="V224" s="109">
        <v>0</v>
      </c>
      <c r="W224" s="109">
        <v>0</v>
      </c>
      <c r="X224" s="109">
        <v>0</v>
      </c>
      <c r="Y224" s="109">
        <v>0</v>
      </c>
      <c r="Z224" s="109">
        <v>0</v>
      </c>
      <c r="AA224" s="109">
        <v>0</v>
      </c>
      <c r="AB224" s="109">
        <v>0</v>
      </c>
      <c r="AC224" s="109">
        <v>0</v>
      </c>
      <c r="AD224" s="109">
        <v>0</v>
      </c>
      <c r="AE224" s="109">
        <v>0</v>
      </c>
      <c r="AF224" s="109">
        <v>0</v>
      </c>
      <c r="AG224" s="109">
        <v>0</v>
      </c>
    </row>
    <row r="225" spans="2:33" ht="15">
      <c r="B225" s="109"/>
      <c r="C225" s="109"/>
      <c r="D225" s="109">
        <v>2018</v>
      </c>
      <c r="E225" s="109">
        <v>0</v>
      </c>
      <c r="F225" s="109">
        <v>0</v>
      </c>
      <c r="G225" s="109">
        <v>0</v>
      </c>
      <c r="H225" s="109">
        <v>0</v>
      </c>
      <c r="I225" s="109">
        <v>0</v>
      </c>
      <c r="J225" s="109">
        <v>0</v>
      </c>
      <c r="K225" s="109">
        <v>0</v>
      </c>
      <c r="L225" s="109">
        <v>0</v>
      </c>
      <c r="M225" s="109">
        <v>0</v>
      </c>
      <c r="N225" s="109">
        <v>0</v>
      </c>
      <c r="O225" s="109">
        <v>0</v>
      </c>
      <c r="P225" s="109">
        <v>0</v>
      </c>
      <c r="Q225" s="109">
        <v>0</v>
      </c>
      <c r="R225" s="109">
        <v>0</v>
      </c>
      <c r="S225" s="109">
        <v>0</v>
      </c>
      <c r="T225" s="109">
        <v>0</v>
      </c>
      <c r="U225" s="109">
        <v>0</v>
      </c>
      <c r="V225" s="109">
        <v>0</v>
      </c>
      <c r="W225" s="109">
        <v>0</v>
      </c>
      <c r="X225" s="109">
        <v>0</v>
      </c>
      <c r="Y225" s="109">
        <v>0</v>
      </c>
      <c r="Z225" s="109">
        <v>0</v>
      </c>
      <c r="AA225" s="109">
        <v>0</v>
      </c>
      <c r="AB225" s="109">
        <v>0</v>
      </c>
      <c r="AC225" s="109">
        <v>0</v>
      </c>
      <c r="AD225" s="109">
        <v>0</v>
      </c>
      <c r="AE225" s="109">
        <v>0</v>
      </c>
      <c r="AF225" s="109">
        <v>0</v>
      </c>
      <c r="AG225" s="109">
        <v>0</v>
      </c>
    </row>
    <row r="226" spans="2:33" ht="15">
      <c r="B226" s="109"/>
      <c r="C226" s="109"/>
      <c r="D226" s="109">
        <v>2019</v>
      </c>
      <c r="E226" s="109">
        <v>0</v>
      </c>
      <c r="F226" s="109">
        <v>0</v>
      </c>
      <c r="G226" s="109">
        <v>0</v>
      </c>
      <c r="H226" s="109">
        <v>0</v>
      </c>
      <c r="I226" s="109">
        <v>0</v>
      </c>
      <c r="J226" s="109">
        <v>0</v>
      </c>
      <c r="K226" s="109">
        <v>0</v>
      </c>
      <c r="L226" s="109">
        <v>0</v>
      </c>
      <c r="M226" s="109">
        <v>0</v>
      </c>
      <c r="N226" s="109">
        <v>0</v>
      </c>
      <c r="O226" s="109">
        <v>0</v>
      </c>
      <c r="P226" s="109">
        <v>0</v>
      </c>
      <c r="Q226" s="109">
        <v>0</v>
      </c>
      <c r="R226" s="109">
        <v>0</v>
      </c>
      <c r="S226" s="109">
        <v>0</v>
      </c>
      <c r="T226" s="109">
        <v>0</v>
      </c>
      <c r="U226" s="109">
        <v>0</v>
      </c>
      <c r="V226" s="109"/>
      <c r="W226" s="109">
        <v>0</v>
      </c>
      <c r="X226" s="109">
        <v>0</v>
      </c>
      <c r="Y226" s="109">
        <v>0</v>
      </c>
      <c r="Z226" s="109">
        <v>0</v>
      </c>
      <c r="AA226" s="109">
        <v>0</v>
      </c>
      <c r="AB226" s="109">
        <v>0</v>
      </c>
      <c r="AC226" s="109">
        <v>0</v>
      </c>
      <c r="AD226" s="109">
        <v>0</v>
      </c>
      <c r="AE226" s="109">
        <v>0</v>
      </c>
      <c r="AF226" s="109">
        <v>0</v>
      </c>
      <c r="AG226" s="109">
        <v>0</v>
      </c>
    </row>
    <row r="227" spans="2:33" ht="15">
      <c r="B227" s="109"/>
      <c r="C227" s="109"/>
      <c r="D227" s="109">
        <v>2020</v>
      </c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09"/>
      <c r="AE227" s="109"/>
      <c r="AF227" s="109"/>
      <c r="AG227" s="109"/>
    </row>
    <row r="228" spans="2:33" ht="15">
      <c r="B228" s="110" t="s">
        <v>791</v>
      </c>
      <c r="C228" s="110" t="s">
        <v>792</v>
      </c>
      <c r="D228" s="110">
        <v>2006</v>
      </c>
      <c r="E228" s="110">
        <v>0</v>
      </c>
      <c r="F228" s="110"/>
      <c r="G228" s="110">
        <v>0</v>
      </c>
      <c r="H228" s="110"/>
      <c r="I228" s="110"/>
      <c r="J228" s="110">
        <v>0</v>
      </c>
      <c r="K228" s="110">
        <v>0</v>
      </c>
      <c r="L228" s="110">
        <v>0</v>
      </c>
      <c r="M228" s="110"/>
      <c r="N228" s="110"/>
      <c r="O228" s="110">
        <v>0</v>
      </c>
      <c r="P228" s="110">
        <v>0</v>
      </c>
      <c r="Q228" s="110"/>
      <c r="R228" s="110"/>
      <c r="S228" s="110"/>
      <c r="T228" s="110">
        <v>0</v>
      </c>
      <c r="U228" s="110">
        <v>0</v>
      </c>
      <c r="V228" s="110">
        <v>0</v>
      </c>
      <c r="W228" s="110"/>
      <c r="X228" s="110">
        <v>0</v>
      </c>
      <c r="Y228" s="110">
        <v>0</v>
      </c>
      <c r="Z228" s="110">
        <v>0</v>
      </c>
      <c r="AA228" s="110">
        <v>0</v>
      </c>
      <c r="AB228" s="110"/>
      <c r="AC228" s="110">
        <v>0</v>
      </c>
      <c r="AD228" s="110"/>
      <c r="AE228" s="110"/>
      <c r="AF228" s="110"/>
      <c r="AG228" s="110">
        <v>0</v>
      </c>
    </row>
    <row r="229" spans="2:33" ht="15">
      <c r="B229" s="110"/>
      <c r="C229" s="110"/>
      <c r="D229" s="110">
        <v>2007</v>
      </c>
      <c r="E229" s="110">
        <v>0</v>
      </c>
      <c r="F229" s="110">
        <v>0</v>
      </c>
      <c r="G229" s="110">
        <v>0</v>
      </c>
      <c r="H229" s="110"/>
      <c r="I229" s="110">
        <v>0</v>
      </c>
      <c r="J229" s="110">
        <v>0</v>
      </c>
      <c r="K229" s="110">
        <v>0</v>
      </c>
      <c r="L229" s="110">
        <v>0</v>
      </c>
      <c r="M229" s="110">
        <v>0</v>
      </c>
      <c r="N229" s="110"/>
      <c r="O229" s="110">
        <v>0</v>
      </c>
      <c r="P229" s="110">
        <v>0</v>
      </c>
      <c r="Q229" s="110">
        <v>0</v>
      </c>
      <c r="R229" s="110"/>
      <c r="S229" s="110">
        <v>1.754E-2</v>
      </c>
      <c r="T229" s="110">
        <v>0</v>
      </c>
      <c r="U229" s="110">
        <v>0</v>
      </c>
      <c r="V229" s="110">
        <v>0</v>
      </c>
      <c r="W229" s="110"/>
      <c r="X229" s="110">
        <v>0</v>
      </c>
      <c r="Y229" s="110">
        <v>0</v>
      </c>
      <c r="Z229" s="110">
        <v>0</v>
      </c>
      <c r="AA229" s="110">
        <v>0</v>
      </c>
      <c r="AB229" s="110">
        <v>0</v>
      </c>
      <c r="AC229" s="110">
        <v>0</v>
      </c>
      <c r="AD229" s="110">
        <v>0</v>
      </c>
      <c r="AE229" s="110">
        <v>0</v>
      </c>
      <c r="AF229" s="110">
        <v>0</v>
      </c>
      <c r="AG229" s="110">
        <v>0</v>
      </c>
    </row>
    <row r="230" spans="2:33" ht="15">
      <c r="B230" s="110"/>
      <c r="C230" s="110"/>
      <c r="D230" s="110">
        <v>2008</v>
      </c>
      <c r="E230" s="110">
        <v>0</v>
      </c>
      <c r="F230" s="110">
        <v>0</v>
      </c>
      <c r="G230" s="110">
        <v>0</v>
      </c>
      <c r="H230" s="110"/>
      <c r="I230" s="110">
        <v>0</v>
      </c>
      <c r="J230" s="110">
        <v>0</v>
      </c>
      <c r="K230" s="110">
        <v>0</v>
      </c>
      <c r="L230" s="110">
        <v>0</v>
      </c>
      <c r="M230" s="110">
        <v>0</v>
      </c>
      <c r="N230" s="110"/>
      <c r="O230" s="110">
        <v>0</v>
      </c>
      <c r="P230" s="110">
        <v>0</v>
      </c>
      <c r="Q230" s="110">
        <v>0</v>
      </c>
      <c r="R230" s="110"/>
      <c r="S230" s="110">
        <v>0</v>
      </c>
      <c r="T230" s="110">
        <v>0</v>
      </c>
      <c r="U230" s="110">
        <v>0</v>
      </c>
      <c r="V230" s="110">
        <v>0</v>
      </c>
      <c r="W230" s="110"/>
      <c r="X230" s="110">
        <v>0</v>
      </c>
      <c r="Y230" s="110">
        <v>0</v>
      </c>
      <c r="Z230" s="110">
        <v>0</v>
      </c>
      <c r="AA230" s="110">
        <v>0</v>
      </c>
      <c r="AB230" s="110">
        <v>0</v>
      </c>
      <c r="AC230" s="110">
        <v>0</v>
      </c>
      <c r="AD230" s="110">
        <v>0</v>
      </c>
      <c r="AE230" s="110"/>
      <c r="AF230" s="110">
        <v>0</v>
      </c>
      <c r="AG230" s="110">
        <v>0</v>
      </c>
    </row>
    <row r="231" spans="2:33" ht="15">
      <c r="B231" s="110"/>
      <c r="C231" s="110"/>
      <c r="D231" s="110">
        <v>2009</v>
      </c>
      <c r="E231" s="110">
        <v>0</v>
      </c>
      <c r="F231" s="110">
        <v>0</v>
      </c>
      <c r="G231" s="110">
        <v>0</v>
      </c>
      <c r="H231" s="110">
        <v>0</v>
      </c>
      <c r="I231" s="110">
        <v>0</v>
      </c>
      <c r="J231" s="110">
        <v>0</v>
      </c>
      <c r="K231" s="110">
        <v>0</v>
      </c>
      <c r="L231" s="110">
        <v>0</v>
      </c>
      <c r="M231" s="110">
        <v>0</v>
      </c>
      <c r="N231" s="110"/>
      <c r="O231" s="110">
        <v>0</v>
      </c>
      <c r="P231" s="110">
        <v>0</v>
      </c>
      <c r="Q231" s="110">
        <v>0</v>
      </c>
      <c r="R231" s="110"/>
      <c r="S231" s="110">
        <v>0</v>
      </c>
      <c r="T231" s="110">
        <v>0</v>
      </c>
      <c r="U231" s="110">
        <v>0</v>
      </c>
      <c r="V231" s="110">
        <v>0</v>
      </c>
      <c r="W231" s="110">
        <v>0</v>
      </c>
      <c r="X231" s="110">
        <v>0</v>
      </c>
      <c r="Y231" s="110">
        <v>0</v>
      </c>
      <c r="Z231" s="110">
        <v>0</v>
      </c>
      <c r="AA231" s="110">
        <v>0</v>
      </c>
      <c r="AB231" s="110">
        <v>0</v>
      </c>
      <c r="AC231" s="110">
        <v>0</v>
      </c>
      <c r="AD231" s="110">
        <v>0</v>
      </c>
      <c r="AE231" s="110">
        <v>0</v>
      </c>
      <c r="AF231" s="110">
        <v>0</v>
      </c>
      <c r="AG231" s="110">
        <v>0</v>
      </c>
    </row>
    <row r="232" spans="2:33" ht="15">
      <c r="B232" s="110"/>
      <c r="C232" s="110"/>
      <c r="D232" s="110">
        <v>2010</v>
      </c>
      <c r="E232" s="110">
        <v>0</v>
      </c>
      <c r="F232" s="110">
        <v>0</v>
      </c>
      <c r="G232" s="110">
        <v>0</v>
      </c>
      <c r="H232" s="110">
        <v>0</v>
      </c>
      <c r="I232" s="110"/>
      <c r="J232" s="110">
        <v>0</v>
      </c>
      <c r="K232" s="110">
        <v>0</v>
      </c>
      <c r="L232" s="110"/>
      <c r="M232" s="110">
        <v>0</v>
      </c>
      <c r="N232" s="110">
        <v>0</v>
      </c>
      <c r="O232" s="110">
        <v>0</v>
      </c>
      <c r="P232" s="110">
        <v>0</v>
      </c>
      <c r="Q232" s="110">
        <v>0</v>
      </c>
      <c r="R232" s="110">
        <v>0</v>
      </c>
      <c r="S232" s="110">
        <v>0</v>
      </c>
      <c r="T232" s="110">
        <v>0</v>
      </c>
      <c r="U232" s="110">
        <v>0</v>
      </c>
      <c r="V232" s="110">
        <v>0</v>
      </c>
      <c r="W232" s="110">
        <v>0</v>
      </c>
      <c r="X232" s="110">
        <v>0</v>
      </c>
      <c r="Y232" s="110">
        <v>0</v>
      </c>
      <c r="Z232" s="110">
        <v>0</v>
      </c>
      <c r="AA232" s="110">
        <v>0</v>
      </c>
      <c r="AB232" s="110">
        <v>0</v>
      </c>
      <c r="AC232" s="110">
        <v>0</v>
      </c>
      <c r="AD232" s="110">
        <v>0</v>
      </c>
      <c r="AE232" s="110">
        <v>0</v>
      </c>
      <c r="AF232" s="110">
        <v>0</v>
      </c>
      <c r="AG232" s="110">
        <v>0</v>
      </c>
    </row>
    <row r="233" spans="2:33" ht="15">
      <c r="B233" s="110"/>
      <c r="C233" s="110"/>
      <c r="D233" s="110">
        <v>2011</v>
      </c>
      <c r="E233" s="110">
        <v>0</v>
      </c>
      <c r="F233" s="110">
        <v>0</v>
      </c>
      <c r="G233" s="110">
        <v>0</v>
      </c>
      <c r="H233" s="110">
        <v>0</v>
      </c>
      <c r="I233" s="110">
        <v>0</v>
      </c>
      <c r="J233" s="110">
        <v>0</v>
      </c>
      <c r="K233" s="110">
        <v>0</v>
      </c>
      <c r="L233" s="110">
        <v>0</v>
      </c>
      <c r="M233" s="110">
        <v>0</v>
      </c>
      <c r="N233" s="110">
        <v>0</v>
      </c>
      <c r="O233" s="110">
        <v>0</v>
      </c>
      <c r="P233" s="110">
        <v>0</v>
      </c>
      <c r="Q233" s="110">
        <v>0</v>
      </c>
      <c r="R233" s="110">
        <v>0</v>
      </c>
      <c r="S233" s="110">
        <v>0</v>
      </c>
      <c r="T233" s="110">
        <v>0</v>
      </c>
      <c r="U233" s="110">
        <v>0</v>
      </c>
      <c r="V233" s="110">
        <v>0</v>
      </c>
      <c r="W233" s="110">
        <v>0</v>
      </c>
      <c r="X233" s="110">
        <v>0</v>
      </c>
      <c r="Y233" s="110">
        <v>0</v>
      </c>
      <c r="Z233" s="110">
        <v>0</v>
      </c>
      <c r="AA233" s="110">
        <v>0</v>
      </c>
      <c r="AB233" s="110">
        <v>0</v>
      </c>
      <c r="AC233" s="110">
        <v>0</v>
      </c>
      <c r="AD233" s="110">
        <v>0</v>
      </c>
      <c r="AE233" s="110">
        <v>0</v>
      </c>
      <c r="AF233" s="110">
        <v>0</v>
      </c>
      <c r="AG233" s="110">
        <v>0</v>
      </c>
    </row>
    <row r="234" spans="2:33" ht="15">
      <c r="B234" s="110"/>
      <c r="C234" s="110"/>
      <c r="D234" s="110">
        <v>2012</v>
      </c>
      <c r="E234" s="110">
        <v>0</v>
      </c>
      <c r="F234" s="110">
        <v>0</v>
      </c>
      <c r="G234" s="110">
        <v>0</v>
      </c>
      <c r="H234" s="110">
        <v>0</v>
      </c>
      <c r="I234" s="110">
        <v>0</v>
      </c>
      <c r="J234" s="110">
        <v>0</v>
      </c>
      <c r="K234" s="110">
        <v>0</v>
      </c>
      <c r="L234" s="110">
        <v>0</v>
      </c>
      <c r="M234" s="110">
        <v>0</v>
      </c>
      <c r="N234" s="110">
        <v>0</v>
      </c>
      <c r="O234" s="110">
        <v>0</v>
      </c>
      <c r="P234" s="110">
        <v>0</v>
      </c>
      <c r="Q234" s="110">
        <v>0</v>
      </c>
      <c r="R234" s="110">
        <v>0</v>
      </c>
      <c r="S234" s="110">
        <v>0</v>
      </c>
      <c r="T234" s="110">
        <v>0</v>
      </c>
      <c r="U234" s="110">
        <v>0</v>
      </c>
      <c r="V234" s="110"/>
      <c r="W234" s="110">
        <v>0</v>
      </c>
      <c r="X234" s="110">
        <v>0</v>
      </c>
      <c r="Y234" s="110">
        <v>0</v>
      </c>
      <c r="Z234" s="110">
        <v>0</v>
      </c>
      <c r="AA234" s="110">
        <v>0</v>
      </c>
      <c r="AB234" s="110">
        <v>0</v>
      </c>
      <c r="AC234" s="110">
        <v>0</v>
      </c>
      <c r="AD234" s="110">
        <v>0</v>
      </c>
      <c r="AE234" s="110">
        <v>0</v>
      </c>
      <c r="AF234" s="110">
        <v>0</v>
      </c>
      <c r="AG234" s="110">
        <v>0</v>
      </c>
    </row>
    <row r="235" spans="2:33" ht="15">
      <c r="B235" s="110"/>
      <c r="C235" s="110"/>
      <c r="D235" s="110">
        <v>2013</v>
      </c>
      <c r="E235" s="110">
        <v>0</v>
      </c>
      <c r="F235" s="110">
        <v>0</v>
      </c>
      <c r="G235" s="110">
        <v>0</v>
      </c>
      <c r="H235" s="110">
        <v>0</v>
      </c>
      <c r="I235" s="110">
        <v>0</v>
      </c>
      <c r="J235" s="110">
        <v>0</v>
      </c>
      <c r="K235" s="110">
        <v>0</v>
      </c>
      <c r="L235" s="110">
        <v>0</v>
      </c>
      <c r="M235" s="110">
        <v>0</v>
      </c>
      <c r="N235" s="110">
        <v>0</v>
      </c>
      <c r="O235" s="110">
        <v>0</v>
      </c>
      <c r="P235" s="110">
        <v>0</v>
      </c>
      <c r="Q235" s="110">
        <v>0</v>
      </c>
      <c r="R235" s="110">
        <v>0</v>
      </c>
      <c r="S235" s="110">
        <v>8.6999999999999994E-3</v>
      </c>
      <c r="T235" s="110">
        <v>0</v>
      </c>
      <c r="U235" s="110">
        <v>0</v>
      </c>
      <c r="V235" s="110">
        <v>0</v>
      </c>
      <c r="W235" s="110">
        <v>0</v>
      </c>
      <c r="X235" s="110">
        <v>0</v>
      </c>
      <c r="Y235" s="110">
        <v>0</v>
      </c>
      <c r="Z235" s="110">
        <v>0</v>
      </c>
      <c r="AA235" s="110">
        <v>0</v>
      </c>
      <c r="AB235" s="110">
        <v>0</v>
      </c>
      <c r="AC235" s="110">
        <v>0</v>
      </c>
      <c r="AD235" s="110">
        <v>0</v>
      </c>
      <c r="AE235" s="110">
        <v>0</v>
      </c>
      <c r="AF235" s="110">
        <v>0</v>
      </c>
      <c r="AG235" s="110">
        <v>0</v>
      </c>
    </row>
    <row r="236" spans="2:33" ht="15">
      <c r="B236" s="110"/>
      <c r="C236" s="110"/>
      <c r="D236" s="110">
        <v>2014</v>
      </c>
      <c r="E236" s="110">
        <v>0</v>
      </c>
      <c r="F236" s="110">
        <v>0</v>
      </c>
      <c r="G236" s="110">
        <v>0</v>
      </c>
      <c r="H236" s="110">
        <v>0</v>
      </c>
      <c r="I236" s="110">
        <v>0</v>
      </c>
      <c r="J236" s="110"/>
      <c r="K236" s="110">
        <v>0</v>
      </c>
      <c r="L236" s="110"/>
      <c r="M236" s="110">
        <v>0</v>
      </c>
      <c r="N236" s="110">
        <v>0</v>
      </c>
      <c r="O236" s="110">
        <v>0</v>
      </c>
      <c r="P236" s="110">
        <v>0</v>
      </c>
      <c r="Q236" s="110">
        <v>0</v>
      </c>
      <c r="R236" s="110">
        <v>0</v>
      </c>
      <c r="S236" s="110">
        <v>0</v>
      </c>
      <c r="T236" s="110">
        <v>0</v>
      </c>
      <c r="U236" s="110">
        <v>0</v>
      </c>
      <c r="V236" s="110"/>
      <c r="W236" s="110">
        <v>0</v>
      </c>
      <c r="X236" s="110">
        <v>0</v>
      </c>
      <c r="Y236" s="110">
        <v>0</v>
      </c>
      <c r="Z236" s="110">
        <v>0</v>
      </c>
      <c r="AA236" s="110">
        <v>0</v>
      </c>
      <c r="AB236" s="110">
        <v>0</v>
      </c>
      <c r="AC236" s="110">
        <v>0</v>
      </c>
      <c r="AD236" s="110"/>
      <c r="AE236" s="110">
        <v>0</v>
      </c>
      <c r="AF236" s="110">
        <v>0</v>
      </c>
      <c r="AG236" s="110">
        <v>0</v>
      </c>
    </row>
    <row r="237" spans="2:33" ht="15">
      <c r="B237" s="110"/>
      <c r="C237" s="110"/>
      <c r="D237" s="110">
        <v>2015</v>
      </c>
      <c r="E237" s="110">
        <v>0</v>
      </c>
      <c r="F237" s="110">
        <v>0</v>
      </c>
      <c r="G237" s="110">
        <v>0</v>
      </c>
      <c r="H237" s="110">
        <v>0</v>
      </c>
      <c r="I237" s="110">
        <v>0</v>
      </c>
      <c r="J237" s="110">
        <v>0</v>
      </c>
      <c r="K237" s="110">
        <v>0</v>
      </c>
      <c r="L237" s="110">
        <v>0</v>
      </c>
      <c r="M237" s="110">
        <v>0</v>
      </c>
      <c r="N237" s="110">
        <v>0</v>
      </c>
      <c r="O237" s="110">
        <v>0</v>
      </c>
      <c r="P237" s="110">
        <v>0</v>
      </c>
      <c r="Q237" s="110">
        <v>0</v>
      </c>
      <c r="R237" s="110">
        <v>0</v>
      </c>
      <c r="S237" s="110">
        <v>0</v>
      </c>
      <c r="T237" s="110">
        <v>0</v>
      </c>
      <c r="U237" s="110">
        <v>0</v>
      </c>
      <c r="V237" s="110">
        <v>0</v>
      </c>
      <c r="W237" s="110">
        <v>0</v>
      </c>
      <c r="X237" s="110">
        <v>0</v>
      </c>
      <c r="Y237" s="110">
        <v>0</v>
      </c>
      <c r="Z237" s="110">
        <v>0</v>
      </c>
      <c r="AA237" s="110">
        <v>0</v>
      </c>
      <c r="AB237" s="110">
        <v>0</v>
      </c>
      <c r="AC237" s="110">
        <v>0</v>
      </c>
      <c r="AD237" s="110">
        <v>0</v>
      </c>
      <c r="AE237" s="110">
        <v>0</v>
      </c>
      <c r="AF237" s="110">
        <v>0</v>
      </c>
      <c r="AG237" s="110">
        <v>0</v>
      </c>
    </row>
    <row r="238" spans="2:33" ht="15">
      <c r="B238" s="110"/>
      <c r="C238" s="110"/>
      <c r="D238" s="110">
        <v>2016</v>
      </c>
      <c r="E238" s="110">
        <v>0</v>
      </c>
      <c r="F238" s="110">
        <v>0</v>
      </c>
      <c r="G238" s="110">
        <v>0</v>
      </c>
      <c r="H238" s="110">
        <v>0</v>
      </c>
      <c r="I238" s="110">
        <v>0</v>
      </c>
      <c r="J238" s="110"/>
      <c r="K238" s="110">
        <v>0</v>
      </c>
      <c r="L238" s="110">
        <v>0</v>
      </c>
      <c r="M238" s="110">
        <v>0</v>
      </c>
      <c r="N238" s="110">
        <v>0</v>
      </c>
      <c r="O238" s="110">
        <v>0</v>
      </c>
      <c r="P238" s="110">
        <v>0</v>
      </c>
      <c r="Q238" s="110">
        <v>0</v>
      </c>
      <c r="R238" s="110">
        <v>0</v>
      </c>
      <c r="S238" s="110">
        <v>0</v>
      </c>
      <c r="T238" s="110">
        <v>0</v>
      </c>
      <c r="U238" s="110">
        <v>0</v>
      </c>
      <c r="V238" s="110">
        <v>0</v>
      </c>
      <c r="W238" s="110">
        <v>0</v>
      </c>
      <c r="X238" s="110">
        <v>0</v>
      </c>
      <c r="Y238" s="110"/>
      <c r="Z238" s="110">
        <v>0</v>
      </c>
      <c r="AA238" s="110">
        <v>0</v>
      </c>
      <c r="AB238" s="110">
        <v>0</v>
      </c>
      <c r="AC238" s="110">
        <v>0</v>
      </c>
      <c r="AD238" s="110">
        <v>0</v>
      </c>
      <c r="AE238" s="110">
        <v>0</v>
      </c>
      <c r="AF238" s="110">
        <v>0</v>
      </c>
      <c r="AG238" s="110">
        <v>0</v>
      </c>
    </row>
    <row r="239" spans="2:33" ht="15">
      <c r="B239" s="110"/>
      <c r="C239" s="110"/>
      <c r="D239" s="110">
        <v>2017</v>
      </c>
      <c r="E239" s="110">
        <v>0</v>
      </c>
      <c r="F239" s="110">
        <v>0</v>
      </c>
      <c r="G239" s="110">
        <v>0</v>
      </c>
      <c r="H239" s="110"/>
      <c r="I239" s="110">
        <v>0</v>
      </c>
      <c r="J239" s="110">
        <v>0</v>
      </c>
      <c r="K239" s="110">
        <v>0</v>
      </c>
      <c r="L239" s="110">
        <v>0</v>
      </c>
      <c r="M239" s="110">
        <v>0</v>
      </c>
      <c r="N239" s="110"/>
      <c r="O239" s="110">
        <v>0</v>
      </c>
      <c r="P239" s="110">
        <v>0</v>
      </c>
      <c r="Q239" s="110"/>
      <c r="R239" s="110">
        <v>0</v>
      </c>
      <c r="S239" s="110">
        <v>0</v>
      </c>
      <c r="T239" s="110">
        <v>0</v>
      </c>
      <c r="U239" s="110">
        <v>0</v>
      </c>
      <c r="V239" s="110">
        <v>0</v>
      </c>
      <c r="W239" s="110">
        <v>0</v>
      </c>
      <c r="X239" s="110">
        <v>0</v>
      </c>
      <c r="Y239" s="110">
        <v>0</v>
      </c>
      <c r="Z239" s="110">
        <v>0</v>
      </c>
      <c r="AA239" s="110">
        <v>0</v>
      </c>
      <c r="AB239" s="110">
        <v>0</v>
      </c>
      <c r="AC239" s="110">
        <v>0</v>
      </c>
      <c r="AD239" s="110">
        <v>0</v>
      </c>
      <c r="AE239" s="110">
        <v>0</v>
      </c>
      <c r="AF239" s="110">
        <v>0</v>
      </c>
      <c r="AG239" s="110">
        <v>0</v>
      </c>
    </row>
    <row r="240" spans="2:33" ht="15">
      <c r="B240" s="110"/>
      <c r="C240" s="110"/>
      <c r="D240" s="110">
        <v>2018</v>
      </c>
      <c r="E240" s="110">
        <v>0</v>
      </c>
      <c r="F240" s="110">
        <v>0</v>
      </c>
      <c r="G240" s="110">
        <v>0</v>
      </c>
      <c r="H240" s="110">
        <v>0</v>
      </c>
      <c r="I240" s="110">
        <v>0</v>
      </c>
      <c r="J240" s="110">
        <v>0</v>
      </c>
      <c r="K240" s="110">
        <v>0</v>
      </c>
      <c r="L240" s="110">
        <v>0</v>
      </c>
      <c r="M240" s="110">
        <v>0</v>
      </c>
      <c r="N240" s="110">
        <v>0</v>
      </c>
      <c r="O240" s="110">
        <v>0</v>
      </c>
      <c r="P240" s="110">
        <v>0</v>
      </c>
      <c r="Q240" s="110">
        <v>0</v>
      </c>
      <c r="R240" s="110">
        <v>0</v>
      </c>
      <c r="S240" s="110">
        <v>0</v>
      </c>
      <c r="T240" s="110">
        <v>0</v>
      </c>
      <c r="U240" s="110">
        <v>0</v>
      </c>
      <c r="V240" s="110">
        <v>0</v>
      </c>
      <c r="W240" s="110">
        <v>0</v>
      </c>
      <c r="X240" s="110">
        <v>0</v>
      </c>
      <c r="Y240" s="110">
        <v>0</v>
      </c>
      <c r="Z240" s="110">
        <v>0</v>
      </c>
      <c r="AA240" s="110">
        <v>0</v>
      </c>
      <c r="AB240" s="110">
        <v>0</v>
      </c>
      <c r="AC240" s="110">
        <v>0</v>
      </c>
      <c r="AD240" s="110">
        <v>0</v>
      </c>
      <c r="AE240" s="110">
        <v>0</v>
      </c>
      <c r="AF240" s="110">
        <v>0</v>
      </c>
      <c r="AG240" s="110">
        <v>0</v>
      </c>
    </row>
    <row r="241" spans="2:33" ht="15">
      <c r="B241" s="110"/>
      <c r="C241" s="110"/>
      <c r="D241" s="110">
        <v>2019</v>
      </c>
      <c r="E241" s="110">
        <v>0</v>
      </c>
      <c r="F241" s="110">
        <v>0</v>
      </c>
      <c r="G241" s="110">
        <v>0</v>
      </c>
      <c r="H241" s="110">
        <v>0</v>
      </c>
      <c r="I241" s="110">
        <v>0</v>
      </c>
      <c r="J241" s="110">
        <v>0</v>
      </c>
      <c r="K241" s="110">
        <v>0</v>
      </c>
      <c r="L241" s="110">
        <v>0</v>
      </c>
      <c r="M241" s="110">
        <v>0</v>
      </c>
      <c r="N241" s="110">
        <v>0</v>
      </c>
      <c r="O241" s="110">
        <v>0</v>
      </c>
      <c r="P241" s="110">
        <v>0</v>
      </c>
      <c r="Q241" s="110">
        <v>0</v>
      </c>
      <c r="R241" s="110">
        <v>0</v>
      </c>
      <c r="S241" s="110">
        <v>0</v>
      </c>
      <c r="T241" s="110">
        <v>0</v>
      </c>
      <c r="U241" s="110">
        <v>0</v>
      </c>
      <c r="V241" s="110"/>
      <c r="W241" s="110">
        <v>0</v>
      </c>
      <c r="X241" s="110">
        <v>0</v>
      </c>
      <c r="Y241" s="110">
        <v>0</v>
      </c>
      <c r="Z241" s="110">
        <v>0</v>
      </c>
      <c r="AA241" s="110">
        <v>0</v>
      </c>
      <c r="AB241" s="110">
        <v>0</v>
      </c>
      <c r="AC241" s="110">
        <v>0</v>
      </c>
      <c r="AD241" s="110">
        <v>0</v>
      </c>
      <c r="AE241" s="110">
        <v>0</v>
      </c>
      <c r="AF241" s="110">
        <v>0</v>
      </c>
      <c r="AG241" s="110">
        <v>0</v>
      </c>
    </row>
    <row r="242" spans="2:33" ht="15">
      <c r="B242" s="110"/>
      <c r="C242" s="110"/>
      <c r="D242" s="110">
        <v>2020</v>
      </c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</row>
    <row r="243" spans="2:33" ht="15">
      <c r="B243" s="109" t="s">
        <v>108</v>
      </c>
      <c r="C243" s="109" t="s">
        <v>793</v>
      </c>
      <c r="D243" s="109">
        <v>2006</v>
      </c>
      <c r="E243" s="109">
        <v>24</v>
      </c>
      <c r="F243" s="109">
        <v>0</v>
      </c>
      <c r="G243" s="109">
        <v>0</v>
      </c>
      <c r="H243" s="109"/>
      <c r="I243" s="109"/>
      <c r="J243" s="109">
        <v>0</v>
      </c>
      <c r="K243" s="109">
        <v>0</v>
      </c>
      <c r="L243" s="109">
        <v>11</v>
      </c>
      <c r="M243" s="109"/>
      <c r="N243" s="109">
        <v>0</v>
      </c>
      <c r="O243" s="109">
        <v>0</v>
      </c>
      <c r="P243" s="109">
        <v>0</v>
      </c>
      <c r="Q243" s="109">
        <v>0</v>
      </c>
      <c r="R243" s="109"/>
      <c r="S243" s="109">
        <v>0</v>
      </c>
      <c r="T243" s="109">
        <v>0</v>
      </c>
      <c r="U243" s="109">
        <v>0</v>
      </c>
      <c r="V243" s="109">
        <v>0</v>
      </c>
      <c r="W243" s="109"/>
      <c r="X243" s="109">
        <v>0</v>
      </c>
      <c r="Y243" s="109">
        <v>0</v>
      </c>
      <c r="Z243" s="109">
        <v>0</v>
      </c>
      <c r="AA243" s="109">
        <v>4</v>
      </c>
      <c r="AB243" s="109">
        <v>0</v>
      </c>
      <c r="AC243" s="109">
        <v>0</v>
      </c>
      <c r="AD243" s="109">
        <v>0</v>
      </c>
      <c r="AE243" s="109">
        <v>0</v>
      </c>
      <c r="AF243" s="109">
        <v>0</v>
      </c>
      <c r="AG243" s="109">
        <v>4</v>
      </c>
    </row>
    <row r="244" spans="2:33" ht="15">
      <c r="B244" s="109"/>
      <c r="C244" s="109"/>
      <c r="D244" s="109">
        <v>2007</v>
      </c>
      <c r="E244" s="109">
        <v>1</v>
      </c>
      <c r="F244" s="109">
        <v>0</v>
      </c>
      <c r="G244" s="109">
        <v>0</v>
      </c>
      <c r="H244" s="109"/>
      <c r="I244" s="109">
        <v>0</v>
      </c>
      <c r="J244" s="109">
        <v>0</v>
      </c>
      <c r="K244" s="109">
        <v>13</v>
      </c>
      <c r="L244" s="109">
        <v>0</v>
      </c>
      <c r="M244" s="109">
        <v>7</v>
      </c>
      <c r="N244" s="109">
        <v>0</v>
      </c>
      <c r="O244" s="109">
        <v>0</v>
      </c>
      <c r="P244" s="109">
        <v>0</v>
      </c>
      <c r="Q244" s="109">
        <v>13</v>
      </c>
      <c r="R244" s="109"/>
      <c r="S244" s="109">
        <v>2</v>
      </c>
      <c r="T244" s="109">
        <v>0</v>
      </c>
      <c r="U244" s="109">
        <v>0</v>
      </c>
      <c r="V244" s="109">
        <v>0</v>
      </c>
      <c r="W244" s="109"/>
      <c r="X244" s="109">
        <v>2</v>
      </c>
      <c r="Y244" s="109">
        <v>0</v>
      </c>
      <c r="Z244" s="109">
        <v>0</v>
      </c>
      <c r="AA244" s="109">
        <v>4</v>
      </c>
      <c r="AB244" s="109">
        <v>0</v>
      </c>
      <c r="AC244" s="109">
        <v>0</v>
      </c>
      <c r="AD244" s="109">
        <v>0</v>
      </c>
      <c r="AE244" s="109">
        <v>0</v>
      </c>
      <c r="AF244" s="109">
        <v>1</v>
      </c>
      <c r="AG244" s="109">
        <v>7</v>
      </c>
    </row>
    <row r="245" spans="2:33" ht="15">
      <c r="B245" s="109"/>
      <c r="C245" s="109"/>
      <c r="D245" s="109">
        <v>2008</v>
      </c>
      <c r="E245" s="109">
        <v>0</v>
      </c>
      <c r="F245" s="109">
        <v>0</v>
      </c>
      <c r="G245" s="109">
        <v>0</v>
      </c>
      <c r="H245" s="109"/>
      <c r="I245" s="109">
        <v>0</v>
      </c>
      <c r="J245" s="109">
        <v>0</v>
      </c>
      <c r="K245" s="109">
        <v>27</v>
      </c>
      <c r="L245" s="109">
        <v>0</v>
      </c>
      <c r="M245" s="109">
        <v>0</v>
      </c>
      <c r="N245" s="109">
        <v>0</v>
      </c>
      <c r="O245" s="109">
        <v>2</v>
      </c>
      <c r="P245" s="109">
        <v>0</v>
      </c>
      <c r="Q245" s="109">
        <v>4</v>
      </c>
      <c r="R245" s="109"/>
      <c r="S245" s="109">
        <v>0</v>
      </c>
      <c r="T245" s="109">
        <v>0</v>
      </c>
      <c r="U245" s="109">
        <v>0</v>
      </c>
      <c r="V245" s="109">
        <v>0</v>
      </c>
      <c r="W245" s="109"/>
      <c r="X245" s="109">
        <v>6</v>
      </c>
      <c r="Y245" s="109">
        <v>0</v>
      </c>
      <c r="Z245" s="109">
        <v>0</v>
      </c>
      <c r="AA245" s="109">
        <v>0</v>
      </c>
      <c r="AB245" s="109">
        <v>0</v>
      </c>
      <c r="AC245" s="109">
        <v>0</v>
      </c>
      <c r="AD245" s="109">
        <v>0</v>
      </c>
      <c r="AE245" s="109">
        <v>0</v>
      </c>
      <c r="AF245" s="109">
        <v>2</v>
      </c>
      <c r="AG245" s="109">
        <v>2</v>
      </c>
    </row>
    <row r="246" spans="2:33" ht="15">
      <c r="B246" s="109"/>
      <c r="C246" s="109"/>
      <c r="D246" s="109">
        <v>2009</v>
      </c>
      <c r="E246" s="109">
        <v>2</v>
      </c>
      <c r="F246" s="109">
        <v>0</v>
      </c>
      <c r="G246" s="109">
        <v>0</v>
      </c>
      <c r="H246" s="109">
        <v>0</v>
      </c>
      <c r="I246" s="109">
        <v>0</v>
      </c>
      <c r="J246" s="109">
        <v>0</v>
      </c>
      <c r="K246" s="109">
        <v>19</v>
      </c>
      <c r="L246" s="109">
        <v>0</v>
      </c>
      <c r="M246" s="109">
        <v>0</v>
      </c>
      <c r="N246" s="109">
        <v>0</v>
      </c>
      <c r="O246" s="109">
        <v>0</v>
      </c>
      <c r="P246" s="109">
        <v>0</v>
      </c>
      <c r="Q246" s="109">
        <v>1</v>
      </c>
      <c r="R246" s="109"/>
      <c r="S246" s="109">
        <v>0</v>
      </c>
      <c r="T246" s="109">
        <v>0</v>
      </c>
      <c r="U246" s="109">
        <v>30</v>
      </c>
      <c r="V246" s="109">
        <v>0</v>
      </c>
      <c r="W246" s="109">
        <v>1</v>
      </c>
      <c r="X246" s="109">
        <v>5</v>
      </c>
      <c r="Y246" s="109">
        <v>0</v>
      </c>
      <c r="Z246" s="109">
        <v>0</v>
      </c>
      <c r="AA246" s="109">
        <v>0</v>
      </c>
      <c r="AB246" s="109">
        <v>0</v>
      </c>
      <c r="AC246" s="109">
        <v>0</v>
      </c>
      <c r="AD246" s="109">
        <v>0</v>
      </c>
      <c r="AE246" s="109">
        <v>0</v>
      </c>
      <c r="AF246" s="109">
        <v>1</v>
      </c>
      <c r="AG246" s="109">
        <v>3</v>
      </c>
    </row>
    <row r="247" spans="2:33" ht="15">
      <c r="B247" s="109"/>
      <c r="C247" s="109"/>
      <c r="D247" s="109">
        <v>2010</v>
      </c>
      <c r="E247" s="109">
        <v>0</v>
      </c>
      <c r="F247" s="109">
        <v>2</v>
      </c>
      <c r="G247" s="109">
        <v>0</v>
      </c>
      <c r="H247" s="109">
        <v>2</v>
      </c>
      <c r="I247" s="109">
        <v>0</v>
      </c>
      <c r="J247" s="109">
        <v>1</v>
      </c>
      <c r="K247" s="109">
        <v>14</v>
      </c>
      <c r="L247" s="109">
        <v>0</v>
      </c>
      <c r="M247" s="109">
        <v>0</v>
      </c>
      <c r="N247" s="109">
        <v>0</v>
      </c>
      <c r="O247" s="109">
        <v>0</v>
      </c>
      <c r="P247" s="109">
        <v>0</v>
      </c>
      <c r="Q247" s="109">
        <v>0</v>
      </c>
      <c r="R247" s="109">
        <v>0</v>
      </c>
      <c r="S247" s="109">
        <v>0</v>
      </c>
      <c r="T247" s="109">
        <v>0</v>
      </c>
      <c r="U247" s="109">
        <v>0</v>
      </c>
      <c r="V247" s="109">
        <v>0</v>
      </c>
      <c r="W247" s="109">
        <v>0</v>
      </c>
      <c r="X247" s="109">
        <v>4</v>
      </c>
      <c r="Y247" s="109">
        <v>2</v>
      </c>
      <c r="Z247" s="109">
        <v>3</v>
      </c>
      <c r="AA247" s="109">
        <v>0</v>
      </c>
      <c r="AB247" s="109">
        <v>0</v>
      </c>
      <c r="AC247" s="109">
        <v>0</v>
      </c>
      <c r="AD247" s="109">
        <v>0</v>
      </c>
      <c r="AE247" s="109">
        <v>1</v>
      </c>
      <c r="AF247" s="109">
        <v>3</v>
      </c>
      <c r="AG247" s="109">
        <v>5</v>
      </c>
    </row>
    <row r="248" spans="2:33" ht="15">
      <c r="B248" s="109"/>
      <c r="C248" s="109"/>
      <c r="D248" s="109">
        <v>2011</v>
      </c>
      <c r="E248" s="109">
        <v>0</v>
      </c>
      <c r="F248" s="109">
        <v>2</v>
      </c>
      <c r="G248" s="109">
        <v>0</v>
      </c>
      <c r="H248" s="109">
        <v>1</v>
      </c>
      <c r="I248" s="109">
        <v>0</v>
      </c>
      <c r="J248" s="109">
        <v>0</v>
      </c>
      <c r="K248" s="109">
        <v>11</v>
      </c>
      <c r="L248" s="109">
        <v>0</v>
      </c>
      <c r="M248" s="109">
        <v>0</v>
      </c>
      <c r="N248" s="109">
        <v>0</v>
      </c>
      <c r="O248" s="109">
        <v>0</v>
      </c>
      <c r="P248" s="109">
        <v>0</v>
      </c>
      <c r="Q248" s="109">
        <v>0</v>
      </c>
      <c r="R248" s="109">
        <v>0</v>
      </c>
      <c r="S248" s="109">
        <v>0</v>
      </c>
      <c r="T248" s="109">
        <v>0</v>
      </c>
      <c r="U248" s="109">
        <v>0</v>
      </c>
      <c r="V248" s="109">
        <v>0</v>
      </c>
      <c r="W248" s="109">
        <v>0</v>
      </c>
      <c r="X248" s="109">
        <v>3</v>
      </c>
      <c r="Y248" s="109">
        <v>1</v>
      </c>
      <c r="Z248" s="109">
        <v>0</v>
      </c>
      <c r="AA248" s="109">
        <v>4</v>
      </c>
      <c r="AB248" s="109">
        <v>0</v>
      </c>
      <c r="AC248" s="109">
        <v>0</v>
      </c>
      <c r="AD248" s="109">
        <v>0</v>
      </c>
      <c r="AE248" s="109">
        <v>0</v>
      </c>
      <c r="AF248" s="109">
        <v>0</v>
      </c>
      <c r="AG248" s="109">
        <v>4</v>
      </c>
    </row>
    <row r="249" spans="2:33" ht="15">
      <c r="B249" s="109"/>
      <c r="C249" s="109"/>
      <c r="D249" s="109">
        <v>2012</v>
      </c>
      <c r="E249" s="109">
        <v>1</v>
      </c>
      <c r="F249" s="109">
        <v>1</v>
      </c>
      <c r="G249" s="109">
        <v>0</v>
      </c>
      <c r="H249" s="109">
        <v>0</v>
      </c>
      <c r="I249" s="109">
        <v>0</v>
      </c>
      <c r="J249" s="109">
        <v>0</v>
      </c>
      <c r="K249" s="109">
        <v>7</v>
      </c>
      <c r="L249" s="109">
        <v>1</v>
      </c>
      <c r="M249" s="109">
        <v>0</v>
      </c>
      <c r="N249" s="109">
        <v>0</v>
      </c>
      <c r="O249" s="109">
        <v>2</v>
      </c>
      <c r="P249" s="109">
        <v>0</v>
      </c>
      <c r="Q249" s="109">
        <v>0</v>
      </c>
      <c r="R249" s="109">
        <v>6</v>
      </c>
      <c r="S249" s="109">
        <v>0</v>
      </c>
      <c r="T249" s="109">
        <v>0</v>
      </c>
      <c r="U249" s="109">
        <v>0</v>
      </c>
      <c r="V249" s="109">
        <v>0</v>
      </c>
      <c r="W249" s="109">
        <v>0</v>
      </c>
      <c r="X249" s="109">
        <v>3</v>
      </c>
      <c r="Y249" s="109">
        <v>1</v>
      </c>
      <c r="Z249" s="109">
        <v>0</v>
      </c>
      <c r="AA249" s="109">
        <v>0</v>
      </c>
      <c r="AB249" s="109">
        <v>0</v>
      </c>
      <c r="AC249" s="109">
        <v>0</v>
      </c>
      <c r="AD249" s="109">
        <v>2</v>
      </c>
      <c r="AE249" s="109">
        <v>0</v>
      </c>
      <c r="AF249" s="109">
        <v>0</v>
      </c>
      <c r="AG249" s="109">
        <v>1</v>
      </c>
    </row>
    <row r="250" spans="2:33" ht="15">
      <c r="B250" s="109"/>
      <c r="C250" s="109"/>
      <c r="D250" s="109">
        <v>2013</v>
      </c>
      <c r="E250" s="109">
        <v>0</v>
      </c>
      <c r="F250" s="109">
        <v>0</v>
      </c>
      <c r="G250" s="109">
        <v>0</v>
      </c>
      <c r="H250" s="109">
        <v>3</v>
      </c>
      <c r="I250" s="109">
        <v>0</v>
      </c>
      <c r="J250" s="109">
        <v>0</v>
      </c>
      <c r="K250" s="109">
        <v>6</v>
      </c>
      <c r="L250" s="109">
        <v>0</v>
      </c>
      <c r="M250" s="109">
        <v>2</v>
      </c>
      <c r="N250" s="109">
        <v>0</v>
      </c>
      <c r="O250" s="109">
        <v>0</v>
      </c>
      <c r="P250" s="109">
        <v>0</v>
      </c>
      <c r="Q250" s="109">
        <v>4</v>
      </c>
      <c r="R250" s="109">
        <v>0</v>
      </c>
      <c r="S250" s="109">
        <v>1</v>
      </c>
      <c r="T250" s="109">
        <v>0</v>
      </c>
      <c r="U250" s="109">
        <v>2</v>
      </c>
      <c r="V250" s="109">
        <v>0</v>
      </c>
      <c r="W250" s="109">
        <v>0</v>
      </c>
      <c r="X250" s="109">
        <v>2</v>
      </c>
      <c r="Y250" s="109">
        <v>0</v>
      </c>
      <c r="Z250" s="109">
        <v>0</v>
      </c>
      <c r="AA250" s="109">
        <v>2</v>
      </c>
      <c r="AB250" s="109">
        <v>1</v>
      </c>
      <c r="AC250" s="109">
        <v>0</v>
      </c>
      <c r="AD250" s="109">
        <v>0</v>
      </c>
      <c r="AE250" s="109">
        <v>0</v>
      </c>
      <c r="AF250" s="109">
        <v>0</v>
      </c>
      <c r="AG250" s="109">
        <v>3</v>
      </c>
    </row>
    <row r="251" spans="2:33" ht="15">
      <c r="B251" s="109"/>
      <c r="C251" s="109"/>
      <c r="D251" s="109">
        <v>2014</v>
      </c>
      <c r="E251" s="109">
        <v>0</v>
      </c>
      <c r="F251" s="109">
        <v>1</v>
      </c>
      <c r="G251" s="109">
        <v>0</v>
      </c>
      <c r="H251" s="109">
        <v>1</v>
      </c>
      <c r="I251" s="109">
        <v>0</v>
      </c>
      <c r="J251" s="109">
        <v>1</v>
      </c>
      <c r="K251" s="109">
        <v>7</v>
      </c>
      <c r="L251" s="109">
        <v>1</v>
      </c>
      <c r="M251" s="109">
        <v>0</v>
      </c>
      <c r="N251" s="109">
        <v>0</v>
      </c>
      <c r="O251" s="109">
        <v>0</v>
      </c>
      <c r="P251" s="109">
        <v>0</v>
      </c>
      <c r="Q251" s="109">
        <v>3</v>
      </c>
      <c r="R251" s="109">
        <v>0</v>
      </c>
      <c r="S251" s="109">
        <v>1</v>
      </c>
      <c r="T251" s="109">
        <v>1</v>
      </c>
      <c r="U251" s="109">
        <v>0</v>
      </c>
      <c r="V251" s="109">
        <v>0</v>
      </c>
      <c r="W251" s="109">
        <v>0</v>
      </c>
      <c r="X251" s="109">
        <v>2</v>
      </c>
      <c r="Y251" s="109">
        <v>1</v>
      </c>
      <c r="Z251" s="109">
        <v>0</v>
      </c>
      <c r="AA251" s="109">
        <v>2</v>
      </c>
      <c r="AB251" s="109">
        <v>0</v>
      </c>
      <c r="AC251" s="109">
        <v>0</v>
      </c>
      <c r="AD251" s="109">
        <v>1</v>
      </c>
      <c r="AE251" s="109">
        <v>0</v>
      </c>
      <c r="AF251" s="109">
        <v>0</v>
      </c>
      <c r="AG251" s="109">
        <v>3</v>
      </c>
    </row>
    <row r="252" spans="2:33" ht="15">
      <c r="B252" s="109"/>
      <c r="C252" s="109"/>
      <c r="D252" s="109">
        <v>2015</v>
      </c>
      <c r="E252" s="109">
        <v>1</v>
      </c>
      <c r="F252" s="109">
        <v>0</v>
      </c>
      <c r="G252" s="109">
        <v>0</v>
      </c>
      <c r="H252" s="109">
        <v>3</v>
      </c>
      <c r="I252" s="109">
        <v>0</v>
      </c>
      <c r="J252" s="109">
        <v>0</v>
      </c>
      <c r="K252" s="109">
        <v>10</v>
      </c>
      <c r="L252" s="109">
        <v>0</v>
      </c>
      <c r="M252" s="109">
        <v>0</v>
      </c>
      <c r="N252" s="109">
        <v>0</v>
      </c>
      <c r="O252" s="109">
        <v>1</v>
      </c>
      <c r="P252" s="109">
        <v>0</v>
      </c>
      <c r="Q252" s="109">
        <v>1</v>
      </c>
      <c r="R252" s="109">
        <v>0</v>
      </c>
      <c r="S252" s="109">
        <v>0</v>
      </c>
      <c r="T252" s="109">
        <v>0</v>
      </c>
      <c r="U252" s="109">
        <v>0</v>
      </c>
      <c r="V252" s="109">
        <v>0</v>
      </c>
      <c r="W252" s="109">
        <v>0</v>
      </c>
      <c r="X252" s="109">
        <v>3</v>
      </c>
      <c r="Y252" s="109">
        <v>2</v>
      </c>
      <c r="Z252" s="109">
        <v>0</v>
      </c>
      <c r="AA252" s="109">
        <v>2</v>
      </c>
      <c r="AB252" s="109">
        <v>0</v>
      </c>
      <c r="AC252" s="109">
        <v>0</v>
      </c>
      <c r="AD252" s="109">
        <v>0</v>
      </c>
      <c r="AE252" s="109">
        <v>0</v>
      </c>
      <c r="AF252" s="109">
        <v>0</v>
      </c>
      <c r="AG252" s="109">
        <v>4</v>
      </c>
    </row>
    <row r="253" spans="2:33" ht="15">
      <c r="B253" s="109"/>
      <c r="C253" s="109"/>
      <c r="D253" s="109">
        <v>2016</v>
      </c>
      <c r="E253" s="109">
        <v>1</v>
      </c>
      <c r="F253" s="109">
        <v>3</v>
      </c>
      <c r="G253" s="109">
        <v>8</v>
      </c>
      <c r="H253" s="109">
        <v>0</v>
      </c>
      <c r="I253" s="109">
        <v>0</v>
      </c>
      <c r="J253" s="109">
        <v>1</v>
      </c>
      <c r="K253" s="109">
        <v>4</v>
      </c>
      <c r="L253" s="109">
        <v>0</v>
      </c>
      <c r="M253" s="109">
        <v>0</v>
      </c>
      <c r="N253" s="109">
        <v>0</v>
      </c>
      <c r="O253" s="109">
        <v>2</v>
      </c>
      <c r="P253" s="109">
        <v>1</v>
      </c>
      <c r="Q253" s="109">
        <v>1</v>
      </c>
      <c r="R253" s="109">
        <v>0</v>
      </c>
      <c r="S253" s="109">
        <v>1</v>
      </c>
      <c r="T253" s="109">
        <v>0</v>
      </c>
      <c r="U253" s="109">
        <v>1</v>
      </c>
      <c r="V253" s="109">
        <v>0</v>
      </c>
      <c r="W253" s="109">
        <v>0</v>
      </c>
      <c r="X253" s="109">
        <v>2</v>
      </c>
      <c r="Y253" s="109">
        <v>1</v>
      </c>
      <c r="Z253" s="109">
        <v>0</v>
      </c>
      <c r="AA253" s="109">
        <v>0</v>
      </c>
      <c r="AB253" s="109">
        <v>2</v>
      </c>
      <c r="AC253" s="109">
        <v>0</v>
      </c>
      <c r="AD253" s="109">
        <v>2</v>
      </c>
      <c r="AE253" s="109">
        <v>0</v>
      </c>
      <c r="AF253" s="109">
        <v>0</v>
      </c>
      <c r="AG253" s="109">
        <v>3</v>
      </c>
    </row>
    <row r="254" spans="2:33" ht="15">
      <c r="B254" s="109"/>
      <c r="C254" s="109"/>
      <c r="D254" s="109">
        <v>2017</v>
      </c>
      <c r="E254" s="109">
        <v>1</v>
      </c>
      <c r="F254" s="109">
        <v>0</v>
      </c>
      <c r="G254" s="109">
        <v>2</v>
      </c>
      <c r="H254" s="109">
        <v>0</v>
      </c>
      <c r="I254" s="109">
        <v>0</v>
      </c>
      <c r="J254" s="109">
        <v>4</v>
      </c>
      <c r="K254" s="109">
        <v>8</v>
      </c>
      <c r="L254" s="109">
        <v>0</v>
      </c>
      <c r="M254" s="109">
        <v>0</v>
      </c>
      <c r="N254" s="109">
        <v>0</v>
      </c>
      <c r="O254" s="109">
        <v>3</v>
      </c>
      <c r="P254" s="109">
        <v>0</v>
      </c>
      <c r="Q254" s="109">
        <v>3</v>
      </c>
      <c r="R254" s="109">
        <v>0</v>
      </c>
      <c r="S254" s="109">
        <v>1</v>
      </c>
      <c r="T254" s="109">
        <v>0</v>
      </c>
      <c r="U254" s="109">
        <v>0</v>
      </c>
      <c r="V254" s="109">
        <v>0</v>
      </c>
      <c r="W254" s="109">
        <v>0</v>
      </c>
      <c r="X254" s="109">
        <v>3</v>
      </c>
      <c r="Y254" s="109">
        <v>1</v>
      </c>
      <c r="Z254" s="109">
        <v>0</v>
      </c>
      <c r="AA254" s="109">
        <v>0</v>
      </c>
      <c r="AB254" s="109">
        <v>1</v>
      </c>
      <c r="AC254" s="109">
        <v>0</v>
      </c>
      <c r="AD254" s="109">
        <v>0</v>
      </c>
      <c r="AE254" s="109">
        <v>0</v>
      </c>
      <c r="AF254" s="109">
        <v>1</v>
      </c>
      <c r="AG254" s="109">
        <v>1</v>
      </c>
    </row>
    <row r="255" spans="2:33" ht="15">
      <c r="B255" s="109"/>
      <c r="C255" s="109"/>
      <c r="D255" s="109">
        <v>2018</v>
      </c>
      <c r="E255" s="109">
        <v>0</v>
      </c>
      <c r="F255" s="109">
        <v>0</v>
      </c>
      <c r="G255" s="109">
        <v>1</v>
      </c>
      <c r="H255" s="109">
        <v>0</v>
      </c>
      <c r="I255" s="109">
        <v>0</v>
      </c>
      <c r="J255" s="109">
        <v>1</v>
      </c>
      <c r="K255" s="109">
        <v>5</v>
      </c>
      <c r="L255" s="109">
        <v>0</v>
      </c>
      <c r="M255" s="109">
        <v>0</v>
      </c>
      <c r="N255" s="109">
        <v>0</v>
      </c>
      <c r="O255" s="109">
        <v>1</v>
      </c>
      <c r="P255" s="109">
        <v>0</v>
      </c>
      <c r="Q255" s="109">
        <v>1</v>
      </c>
      <c r="R255" s="109">
        <v>0</v>
      </c>
      <c r="S255" s="109">
        <v>1</v>
      </c>
      <c r="T255" s="109">
        <v>0</v>
      </c>
      <c r="U255" s="109">
        <v>0</v>
      </c>
      <c r="V255" s="109">
        <v>0</v>
      </c>
      <c r="W255" s="109">
        <v>0</v>
      </c>
      <c r="X255" s="109">
        <v>0</v>
      </c>
      <c r="Y255" s="109">
        <v>2</v>
      </c>
      <c r="Z255" s="109">
        <v>0</v>
      </c>
      <c r="AA255" s="109">
        <v>0</v>
      </c>
      <c r="AB255" s="109">
        <v>1</v>
      </c>
      <c r="AC255" s="109">
        <v>0</v>
      </c>
      <c r="AD255" s="109">
        <v>0</v>
      </c>
      <c r="AE255" s="109">
        <v>0</v>
      </c>
      <c r="AF255" s="109">
        <v>0</v>
      </c>
      <c r="AG255" s="109">
        <v>3</v>
      </c>
    </row>
    <row r="256" spans="2:33" ht="15">
      <c r="B256" s="109"/>
      <c r="C256" s="109"/>
      <c r="D256" s="109">
        <v>2019</v>
      </c>
      <c r="E256" s="109">
        <v>0</v>
      </c>
      <c r="F256" s="109">
        <v>2</v>
      </c>
      <c r="G256" s="109">
        <v>0</v>
      </c>
      <c r="H256" s="109">
        <v>0</v>
      </c>
      <c r="I256" s="109">
        <v>0</v>
      </c>
      <c r="J256" s="109">
        <v>2</v>
      </c>
      <c r="K256" s="109">
        <v>7</v>
      </c>
      <c r="L256" s="109">
        <v>0</v>
      </c>
      <c r="M256" s="109">
        <v>0</v>
      </c>
      <c r="N256" s="109">
        <v>0</v>
      </c>
      <c r="O256" s="109">
        <v>4</v>
      </c>
      <c r="P256" s="109">
        <v>0</v>
      </c>
      <c r="Q256" s="109">
        <v>2</v>
      </c>
      <c r="R256" s="109">
        <v>0</v>
      </c>
      <c r="S256" s="109">
        <v>0</v>
      </c>
      <c r="T256" s="109">
        <v>0</v>
      </c>
      <c r="U256" s="109">
        <v>0</v>
      </c>
      <c r="V256" s="109">
        <v>0</v>
      </c>
      <c r="W256" s="109">
        <v>0</v>
      </c>
      <c r="X256" s="109">
        <v>0</v>
      </c>
      <c r="Y256" s="109">
        <v>1</v>
      </c>
      <c r="Z256" s="109">
        <v>0</v>
      </c>
      <c r="AA256" s="109">
        <v>0</v>
      </c>
      <c r="AB256" s="109">
        <v>1</v>
      </c>
      <c r="AC256" s="109">
        <v>0</v>
      </c>
      <c r="AD256" s="109">
        <v>0</v>
      </c>
      <c r="AE256" s="109">
        <v>0</v>
      </c>
      <c r="AF256" s="109">
        <v>0</v>
      </c>
      <c r="AG256" s="109">
        <v>5</v>
      </c>
    </row>
    <row r="257" spans="2:33" ht="15">
      <c r="B257" s="109"/>
      <c r="C257" s="109"/>
      <c r="D257" s="109">
        <v>2020</v>
      </c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  <c r="AD257" s="109"/>
      <c r="AE257" s="109"/>
      <c r="AF257" s="109"/>
      <c r="AG257" s="109"/>
    </row>
    <row r="258" spans="2:33" ht="15">
      <c r="B258" s="110" t="s">
        <v>109</v>
      </c>
      <c r="C258" s="110" t="s">
        <v>794</v>
      </c>
      <c r="D258" s="110">
        <v>2006</v>
      </c>
      <c r="E258" s="110">
        <v>0</v>
      </c>
      <c r="F258" s="110">
        <v>0</v>
      </c>
      <c r="G258" s="110">
        <v>0</v>
      </c>
      <c r="H258" s="110"/>
      <c r="I258" s="110"/>
      <c r="J258" s="110">
        <v>0</v>
      </c>
      <c r="K258" s="110">
        <v>0</v>
      </c>
      <c r="L258" s="110">
        <v>0</v>
      </c>
      <c r="M258" s="110"/>
      <c r="N258" s="110">
        <v>0</v>
      </c>
      <c r="O258" s="110">
        <v>0</v>
      </c>
      <c r="P258" s="110">
        <v>0</v>
      </c>
      <c r="Q258" s="110"/>
      <c r="R258" s="110"/>
      <c r="S258" s="110"/>
      <c r="T258" s="110">
        <v>0</v>
      </c>
      <c r="U258" s="110">
        <v>0</v>
      </c>
      <c r="V258" s="110">
        <v>0</v>
      </c>
      <c r="W258" s="110"/>
      <c r="X258" s="110">
        <v>0</v>
      </c>
      <c r="Y258" s="110">
        <v>0</v>
      </c>
      <c r="Z258" s="110">
        <v>0</v>
      </c>
      <c r="AA258" s="110">
        <v>0</v>
      </c>
      <c r="AB258" s="110"/>
      <c r="AC258" s="110">
        <v>0</v>
      </c>
      <c r="AD258" s="110"/>
      <c r="AE258" s="110"/>
      <c r="AF258" s="110"/>
      <c r="AG258" s="110">
        <v>1</v>
      </c>
    </row>
    <row r="259" spans="2:33" ht="15">
      <c r="B259" s="110"/>
      <c r="C259" s="110"/>
      <c r="D259" s="110">
        <v>2007</v>
      </c>
      <c r="E259" s="110">
        <v>0</v>
      </c>
      <c r="F259" s="110">
        <v>0</v>
      </c>
      <c r="G259" s="110">
        <v>0</v>
      </c>
      <c r="H259" s="110"/>
      <c r="I259" s="110">
        <v>0</v>
      </c>
      <c r="J259" s="110">
        <v>0</v>
      </c>
      <c r="K259" s="110">
        <v>0</v>
      </c>
      <c r="L259" s="110">
        <v>0</v>
      </c>
      <c r="M259" s="110">
        <v>0</v>
      </c>
      <c r="N259" s="110">
        <v>0</v>
      </c>
      <c r="O259" s="110">
        <v>0</v>
      </c>
      <c r="P259" s="110">
        <v>0</v>
      </c>
      <c r="Q259" s="110">
        <v>2</v>
      </c>
      <c r="R259" s="110"/>
      <c r="S259" s="110">
        <v>1</v>
      </c>
      <c r="T259" s="110">
        <v>0</v>
      </c>
      <c r="U259" s="110">
        <v>0</v>
      </c>
      <c r="V259" s="110">
        <v>0</v>
      </c>
      <c r="W259" s="110"/>
      <c r="X259" s="110">
        <v>0</v>
      </c>
      <c r="Y259" s="110">
        <v>0</v>
      </c>
      <c r="Z259" s="110">
        <v>0</v>
      </c>
      <c r="AA259" s="110">
        <v>0</v>
      </c>
      <c r="AB259" s="110">
        <v>0</v>
      </c>
      <c r="AC259" s="110">
        <v>0</v>
      </c>
      <c r="AD259" s="110">
        <v>0</v>
      </c>
      <c r="AE259" s="110">
        <v>0</v>
      </c>
      <c r="AF259" s="110">
        <v>0</v>
      </c>
      <c r="AG259" s="110">
        <v>0</v>
      </c>
    </row>
    <row r="260" spans="2:33" ht="15">
      <c r="B260" s="110"/>
      <c r="C260" s="110"/>
      <c r="D260" s="110">
        <v>2008</v>
      </c>
      <c r="E260" s="110">
        <v>0</v>
      </c>
      <c r="F260" s="110">
        <v>0</v>
      </c>
      <c r="G260" s="110">
        <v>0</v>
      </c>
      <c r="H260" s="110"/>
      <c r="I260" s="110">
        <v>0</v>
      </c>
      <c r="J260" s="110">
        <v>0</v>
      </c>
      <c r="K260" s="110">
        <v>0</v>
      </c>
      <c r="L260" s="110">
        <v>0</v>
      </c>
      <c r="M260" s="110">
        <v>0</v>
      </c>
      <c r="N260" s="110">
        <v>0</v>
      </c>
      <c r="O260" s="110">
        <v>2</v>
      </c>
      <c r="P260" s="110">
        <v>0</v>
      </c>
      <c r="Q260" s="110">
        <v>0</v>
      </c>
      <c r="R260" s="110"/>
      <c r="S260" s="110">
        <v>0</v>
      </c>
      <c r="T260" s="110">
        <v>0</v>
      </c>
      <c r="U260" s="110">
        <v>0</v>
      </c>
      <c r="V260" s="110">
        <v>0</v>
      </c>
      <c r="W260" s="110"/>
      <c r="X260" s="110">
        <v>0</v>
      </c>
      <c r="Y260" s="110">
        <v>0</v>
      </c>
      <c r="Z260" s="110">
        <v>0</v>
      </c>
      <c r="AA260" s="110">
        <v>0</v>
      </c>
      <c r="AB260" s="110">
        <v>0</v>
      </c>
      <c r="AC260" s="110">
        <v>0</v>
      </c>
      <c r="AD260" s="110">
        <v>0</v>
      </c>
      <c r="AE260" s="110">
        <v>0</v>
      </c>
      <c r="AF260" s="110">
        <v>0</v>
      </c>
      <c r="AG260" s="110">
        <v>0</v>
      </c>
    </row>
    <row r="261" spans="2:33" ht="15">
      <c r="B261" s="110"/>
      <c r="C261" s="110"/>
      <c r="D261" s="110">
        <v>2009</v>
      </c>
      <c r="E261" s="110">
        <v>0</v>
      </c>
      <c r="F261" s="110">
        <v>0</v>
      </c>
      <c r="G261" s="110">
        <v>0</v>
      </c>
      <c r="H261" s="110">
        <v>0</v>
      </c>
      <c r="I261" s="110">
        <v>0</v>
      </c>
      <c r="J261" s="110">
        <v>0</v>
      </c>
      <c r="K261" s="110">
        <v>0</v>
      </c>
      <c r="L261" s="110">
        <v>0</v>
      </c>
      <c r="M261" s="110">
        <v>0</v>
      </c>
      <c r="N261" s="110">
        <v>0</v>
      </c>
      <c r="O261" s="110">
        <v>0</v>
      </c>
      <c r="P261" s="110">
        <v>0</v>
      </c>
      <c r="Q261" s="110">
        <v>0</v>
      </c>
      <c r="R261" s="110"/>
      <c r="S261" s="110">
        <v>0</v>
      </c>
      <c r="T261" s="110">
        <v>0</v>
      </c>
      <c r="U261" s="110">
        <v>0</v>
      </c>
      <c r="V261" s="110">
        <v>0</v>
      </c>
      <c r="W261" s="110">
        <v>0</v>
      </c>
      <c r="X261" s="110">
        <v>0</v>
      </c>
      <c r="Y261" s="110">
        <v>0</v>
      </c>
      <c r="Z261" s="110">
        <v>0</v>
      </c>
      <c r="AA261" s="110">
        <v>0</v>
      </c>
      <c r="AB261" s="110">
        <v>0</v>
      </c>
      <c r="AC261" s="110">
        <v>0</v>
      </c>
      <c r="AD261" s="110">
        <v>0</v>
      </c>
      <c r="AE261" s="110">
        <v>0</v>
      </c>
      <c r="AF261" s="110">
        <v>0</v>
      </c>
      <c r="AG261" s="110">
        <v>0</v>
      </c>
    </row>
    <row r="262" spans="2:33" ht="15">
      <c r="B262" s="110"/>
      <c r="C262" s="110"/>
      <c r="D262" s="110">
        <v>2010</v>
      </c>
      <c r="E262" s="110">
        <v>0</v>
      </c>
      <c r="F262" s="110">
        <v>0</v>
      </c>
      <c r="G262" s="110">
        <v>0</v>
      </c>
      <c r="H262" s="110">
        <v>0</v>
      </c>
      <c r="I262" s="110">
        <v>0</v>
      </c>
      <c r="J262" s="110">
        <v>1</v>
      </c>
      <c r="K262" s="110">
        <v>0</v>
      </c>
      <c r="L262" s="110">
        <v>0</v>
      </c>
      <c r="M262" s="110">
        <v>0</v>
      </c>
      <c r="N262" s="110">
        <v>0</v>
      </c>
      <c r="O262" s="110">
        <v>0</v>
      </c>
      <c r="P262" s="110">
        <v>0</v>
      </c>
      <c r="Q262" s="110">
        <v>0</v>
      </c>
      <c r="R262" s="110">
        <v>0</v>
      </c>
      <c r="S262" s="110">
        <v>0</v>
      </c>
      <c r="T262" s="110">
        <v>0</v>
      </c>
      <c r="U262" s="110">
        <v>0</v>
      </c>
      <c r="V262" s="110">
        <v>0</v>
      </c>
      <c r="W262" s="110">
        <v>0</v>
      </c>
      <c r="X262" s="110">
        <v>0</v>
      </c>
      <c r="Y262" s="110">
        <v>0</v>
      </c>
      <c r="Z262" s="110">
        <v>3</v>
      </c>
      <c r="AA262" s="110">
        <v>0</v>
      </c>
      <c r="AB262" s="110">
        <v>0</v>
      </c>
      <c r="AC262" s="110">
        <v>0</v>
      </c>
      <c r="AD262" s="110">
        <v>0</v>
      </c>
      <c r="AE262" s="110">
        <v>0</v>
      </c>
      <c r="AF262" s="110">
        <v>2</v>
      </c>
      <c r="AG262" s="110">
        <v>0</v>
      </c>
    </row>
    <row r="263" spans="2:33" ht="15">
      <c r="B263" s="110"/>
      <c r="C263" s="110"/>
      <c r="D263" s="110">
        <v>2011</v>
      </c>
      <c r="E263" s="110">
        <v>0</v>
      </c>
      <c r="F263" s="110">
        <v>0</v>
      </c>
      <c r="G263" s="110">
        <v>0</v>
      </c>
      <c r="H263" s="110">
        <v>1</v>
      </c>
      <c r="I263" s="110">
        <v>0</v>
      </c>
      <c r="J263" s="110">
        <v>0</v>
      </c>
      <c r="K263" s="110">
        <v>0</v>
      </c>
      <c r="L263" s="110">
        <v>0</v>
      </c>
      <c r="M263" s="110">
        <v>0</v>
      </c>
      <c r="N263" s="110">
        <v>0</v>
      </c>
      <c r="O263" s="110">
        <v>0</v>
      </c>
      <c r="P263" s="110">
        <v>0</v>
      </c>
      <c r="Q263" s="110">
        <v>0</v>
      </c>
      <c r="R263" s="110">
        <v>0</v>
      </c>
      <c r="S263" s="110">
        <v>0</v>
      </c>
      <c r="T263" s="110">
        <v>0</v>
      </c>
      <c r="U263" s="110">
        <v>0</v>
      </c>
      <c r="V263" s="110">
        <v>0</v>
      </c>
      <c r="W263" s="110">
        <v>0</v>
      </c>
      <c r="X263" s="110">
        <v>0</v>
      </c>
      <c r="Y263" s="110">
        <v>0</v>
      </c>
      <c r="Z263" s="110">
        <v>0</v>
      </c>
      <c r="AA263" s="110">
        <v>0</v>
      </c>
      <c r="AB263" s="110">
        <v>0</v>
      </c>
      <c r="AC263" s="110">
        <v>0</v>
      </c>
      <c r="AD263" s="110">
        <v>0</v>
      </c>
      <c r="AE263" s="110">
        <v>0</v>
      </c>
      <c r="AF263" s="110">
        <v>0</v>
      </c>
      <c r="AG263" s="110">
        <v>0</v>
      </c>
    </row>
    <row r="264" spans="2:33" ht="15">
      <c r="B264" s="110"/>
      <c r="C264" s="110"/>
      <c r="D264" s="110">
        <v>2012</v>
      </c>
      <c r="E264" s="110">
        <v>0</v>
      </c>
      <c r="F264" s="110">
        <v>0</v>
      </c>
      <c r="G264" s="110">
        <v>0</v>
      </c>
      <c r="H264" s="110">
        <v>0</v>
      </c>
      <c r="I264" s="110">
        <v>0</v>
      </c>
      <c r="J264" s="110">
        <v>0</v>
      </c>
      <c r="K264" s="110">
        <v>2</v>
      </c>
      <c r="L264" s="110">
        <v>0</v>
      </c>
      <c r="M264" s="110">
        <v>0</v>
      </c>
      <c r="N264" s="110">
        <v>0</v>
      </c>
      <c r="O264" s="110">
        <v>2</v>
      </c>
      <c r="P264" s="110">
        <v>0</v>
      </c>
      <c r="Q264" s="110">
        <v>0</v>
      </c>
      <c r="R264" s="110">
        <v>0</v>
      </c>
      <c r="S264" s="110">
        <v>0</v>
      </c>
      <c r="T264" s="110">
        <v>0</v>
      </c>
      <c r="U264" s="110">
        <v>0</v>
      </c>
      <c r="V264" s="110">
        <v>0</v>
      </c>
      <c r="W264" s="110">
        <v>0</v>
      </c>
      <c r="X264" s="110">
        <v>0</v>
      </c>
      <c r="Y264" s="110">
        <v>0</v>
      </c>
      <c r="Z264" s="110">
        <v>0</v>
      </c>
      <c r="AA264" s="110">
        <v>0</v>
      </c>
      <c r="AB264" s="110">
        <v>0</v>
      </c>
      <c r="AC264" s="110">
        <v>0</v>
      </c>
      <c r="AD264" s="110">
        <v>0</v>
      </c>
      <c r="AE264" s="110">
        <v>0</v>
      </c>
      <c r="AF264" s="110">
        <v>0</v>
      </c>
      <c r="AG264" s="110">
        <v>0</v>
      </c>
    </row>
    <row r="265" spans="2:33" ht="15">
      <c r="B265" s="110"/>
      <c r="C265" s="110"/>
      <c r="D265" s="110">
        <v>2013</v>
      </c>
      <c r="E265" s="110">
        <v>0</v>
      </c>
      <c r="F265" s="110">
        <v>0</v>
      </c>
      <c r="G265" s="110">
        <v>0</v>
      </c>
      <c r="H265" s="110">
        <v>2</v>
      </c>
      <c r="I265" s="110">
        <v>0</v>
      </c>
      <c r="J265" s="110">
        <v>0</v>
      </c>
      <c r="K265" s="110">
        <v>0</v>
      </c>
      <c r="L265" s="110">
        <v>0</v>
      </c>
      <c r="M265" s="110">
        <v>0</v>
      </c>
      <c r="N265" s="110">
        <v>0</v>
      </c>
      <c r="O265" s="110">
        <v>0</v>
      </c>
      <c r="P265" s="110">
        <v>0</v>
      </c>
      <c r="Q265" s="110">
        <v>0</v>
      </c>
      <c r="R265" s="110">
        <v>0</v>
      </c>
      <c r="S265" s="110">
        <v>0</v>
      </c>
      <c r="T265" s="110">
        <v>0</v>
      </c>
      <c r="U265" s="110">
        <v>2</v>
      </c>
      <c r="V265" s="110">
        <v>0</v>
      </c>
      <c r="W265" s="110">
        <v>0</v>
      </c>
      <c r="X265" s="110">
        <v>0</v>
      </c>
      <c r="Y265" s="110">
        <v>0</v>
      </c>
      <c r="Z265" s="110">
        <v>0</v>
      </c>
      <c r="AA265" s="110">
        <v>1</v>
      </c>
      <c r="AB265" s="110">
        <v>0</v>
      </c>
      <c r="AC265" s="110">
        <v>0</v>
      </c>
      <c r="AD265" s="110">
        <v>0</v>
      </c>
      <c r="AE265" s="110">
        <v>0</v>
      </c>
      <c r="AF265" s="110">
        <v>0</v>
      </c>
      <c r="AG265" s="110">
        <v>0</v>
      </c>
    </row>
    <row r="266" spans="2:33" ht="15">
      <c r="B266" s="110"/>
      <c r="C266" s="110"/>
      <c r="D266" s="110">
        <v>2014</v>
      </c>
      <c r="E266" s="110">
        <v>0</v>
      </c>
      <c r="F266" s="110">
        <v>0</v>
      </c>
      <c r="G266" s="110">
        <v>0</v>
      </c>
      <c r="H266" s="110">
        <v>0</v>
      </c>
      <c r="I266" s="110">
        <v>0</v>
      </c>
      <c r="J266" s="110">
        <v>0</v>
      </c>
      <c r="K266" s="110">
        <v>0</v>
      </c>
      <c r="L266" s="110">
        <v>0</v>
      </c>
      <c r="M266" s="110">
        <v>0</v>
      </c>
      <c r="N266" s="110">
        <v>0</v>
      </c>
      <c r="O266" s="110">
        <v>0</v>
      </c>
      <c r="P266" s="110">
        <v>0</v>
      </c>
      <c r="Q266" s="110">
        <v>0</v>
      </c>
      <c r="R266" s="110">
        <v>0</v>
      </c>
      <c r="S266" s="110">
        <v>0</v>
      </c>
      <c r="T266" s="110">
        <v>0</v>
      </c>
      <c r="U266" s="110">
        <v>0</v>
      </c>
      <c r="V266" s="110">
        <v>0</v>
      </c>
      <c r="W266" s="110">
        <v>0</v>
      </c>
      <c r="X266" s="110">
        <v>0</v>
      </c>
      <c r="Y266" s="110">
        <v>1</v>
      </c>
      <c r="Z266" s="110">
        <v>0</v>
      </c>
      <c r="AA266" s="110">
        <v>0</v>
      </c>
      <c r="AB266" s="110">
        <v>0</v>
      </c>
      <c r="AC266" s="110">
        <v>0</v>
      </c>
      <c r="AD266" s="110">
        <v>0</v>
      </c>
      <c r="AE266" s="110">
        <v>0</v>
      </c>
      <c r="AF266" s="110">
        <v>0</v>
      </c>
      <c r="AG266" s="110">
        <v>1</v>
      </c>
    </row>
    <row r="267" spans="2:33" ht="15">
      <c r="B267" s="110"/>
      <c r="C267" s="110"/>
      <c r="D267" s="110">
        <v>2015</v>
      </c>
      <c r="E267" s="110">
        <v>0</v>
      </c>
      <c r="F267" s="110">
        <v>0</v>
      </c>
      <c r="G267" s="110">
        <v>0</v>
      </c>
      <c r="H267" s="110">
        <v>0</v>
      </c>
      <c r="I267" s="110">
        <v>0</v>
      </c>
      <c r="J267" s="110">
        <v>0</v>
      </c>
      <c r="K267" s="110">
        <v>0</v>
      </c>
      <c r="L267" s="110">
        <v>0</v>
      </c>
      <c r="M267" s="110">
        <v>0</v>
      </c>
      <c r="N267" s="110">
        <v>0</v>
      </c>
      <c r="O267" s="110">
        <v>0</v>
      </c>
      <c r="P267" s="110">
        <v>0</v>
      </c>
      <c r="Q267" s="110">
        <v>0</v>
      </c>
      <c r="R267" s="110">
        <v>0</v>
      </c>
      <c r="S267" s="110">
        <v>0</v>
      </c>
      <c r="T267" s="110">
        <v>0</v>
      </c>
      <c r="U267" s="110">
        <v>0</v>
      </c>
      <c r="V267" s="110">
        <v>0</v>
      </c>
      <c r="W267" s="110">
        <v>0</v>
      </c>
      <c r="X267" s="110">
        <v>0</v>
      </c>
      <c r="Y267" s="110">
        <v>0</v>
      </c>
      <c r="Z267" s="110">
        <v>0</v>
      </c>
      <c r="AA267" s="110">
        <v>0</v>
      </c>
      <c r="AB267" s="110">
        <v>0</v>
      </c>
      <c r="AC267" s="110">
        <v>0</v>
      </c>
      <c r="AD267" s="110">
        <v>0</v>
      </c>
      <c r="AE267" s="110">
        <v>0</v>
      </c>
      <c r="AF267" s="110">
        <v>0</v>
      </c>
      <c r="AG267" s="110">
        <v>0</v>
      </c>
    </row>
    <row r="268" spans="2:33" ht="15">
      <c r="B268" s="110"/>
      <c r="C268" s="110"/>
      <c r="D268" s="110">
        <v>2016</v>
      </c>
      <c r="E268" s="110">
        <v>0</v>
      </c>
      <c r="F268" s="110">
        <v>0</v>
      </c>
      <c r="G268" s="110">
        <v>0</v>
      </c>
      <c r="H268" s="110">
        <v>0</v>
      </c>
      <c r="I268" s="110">
        <v>0</v>
      </c>
      <c r="J268" s="110">
        <v>0</v>
      </c>
      <c r="K268" s="110">
        <v>0</v>
      </c>
      <c r="L268" s="110">
        <v>0</v>
      </c>
      <c r="M268" s="110">
        <v>0</v>
      </c>
      <c r="N268" s="110">
        <v>0</v>
      </c>
      <c r="O268" s="110">
        <v>0</v>
      </c>
      <c r="P268" s="110">
        <v>0</v>
      </c>
      <c r="Q268" s="110">
        <v>0</v>
      </c>
      <c r="R268" s="110">
        <v>0</v>
      </c>
      <c r="S268" s="110">
        <v>0</v>
      </c>
      <c r="T268" s="110">
        <v>0</v>
      </c>
      <c r="U268" s="110">
        <v>0</v>
      </c>
      <c r="V268" s="110">
        <v>0</v>
      </c>
      <c r="W268" s="110">
        <v>0</v>
      </c>
      <c r="X268" s="110">
        <v>0</v>
      </c>
      <c r="Y268" s="110">
        <v>0</v>
      </c>
      <c r="Z268" s="110">
        <v>0</v>
      </c>
      <c r="AA268" s="110">
        <v>0</v>
      </c>
      <c r="AB268" s="110">
        <v>0</v>
      </c>
      <c r="AC268" s="110">
        <v>0</v>
      </c>
      <c r="AD268" s="110">
        <v>0</v>
      </c>
      <c r="AE268" s="110">
        <v>0</v>
      </c>
      <c r="AF268" s="110">
        <v>0</v>
      </c>
      <c r="AG268" s="110">
        <v>0</v>
      </c>
    </row>
    <row r="269" spans="2:33" ht="15">
      <c r="B269" s="110"/>
      <c r="C269" s="110"/>
      <c r="D269" s="110">
        <v>2017</v>
      </c>
      <c r="E269" s="110">
        <v>1</v>
      </c>
      <c r="F269" s="110">
        <v>0</v>
      </c>
      <c r="G269" s="110">
        <v>0</v>
      </c>
      <c r="H269" s="110">
        <v>0</v>
      </c>
      <c r="I269" s="110">
        <v>0</v>
      </c>
      <c r="J269" s="110">
        <v>0</v>
      </c>
      <c r="K269" s="110">
        <v>0</v>
      </c>
      <c r="L269" s="110">
        <v>0</v>
      </c>
      <c r="M269" s="110">
        <v>0</v>
      </c>
      <c r="N269" s="110">
        <v>0</v>
      </c>
      <c r="O269" s="110">
        <v>0</v>
      </c>
      <c r="P269" s="110">
        <v>0</v>
      </c>
      <c r="Q269" s="110">
        <v>0</v>
      </c>
      <c r="R269" s="110">
        <v>0</v>
      </c>
      <c r="S269" s="110">
        <v>0</v>
      </c>
      <c r="T269" s="110">
        <v>0</v>
      </c>
      <c r="U269" s="110">
        <v>0</v>
      </c>
      <c r="V269" s="110">
        <v>0</v>
      </c>
      <c r="W269" s="110">
        <v>0</v>
      </c>
      <c r="X269" s="110">
        <v>0</v>
      </c>
      <c r="Y269" s="110">
        <v>0</v>
      </c>
      <c r="Z269" s="110">
        <v>0</v>
      </c>
      <c r="AA269" s="110">
        <v>0</v>
      </c>
      <c r="AB269" s="110">
        <v>0</v>
      </c>
      <c r="AC269" s="110">
        <v>0</v>
      </c>
      <c r="AD269" s="110">
        <v>0</v>
      </c>
      <c r="AE269" s="110">
        <v>0</v>
      </c>
      <c r="AF269" s="110">
        <v>0</v>
      </c>
      <c r="AG269" s="110">
        <v>0</v>
      </c>
    </row>
    <row r="270" spans="2:33" ht="15">
      <c r="B270" s="110"/>
      <c r="C270" s="110"/>
      <c r="D270" s="110">
        <v>2018</v>
      </c>
      <c r="E270" s="110">
        <v>0</v>
      </c>
      <c r="F270" s="110">
        <v>0</v>
      </c>
      <c r="G270" s="110">
        <v>0</v>
      </c>
      <c r="H270" s="110">
        <v>0</v>
      </c>
      <c r="I270" s="110">
        <v>0</v>
      </c>
      <c r="J270" s="110">
        <v>0</v>
      </c>
      <c r="K270" s="110">
        <v>0</v>
      </c>
      <c r="L270" s="110">
        <v>0</v>
      </c>
      <c r="M270" s="110">
        <v>0</v>
      </c>
      <c r="N270" s="110">
        <v>0</v>
      </c>
      <c r="O270" s="110">
        <v>0</v>
      </c>
      <c r="P270" s="110">
        <v>0</v>
      </c>
      <c r="Q270" s="110">
        <v>1</v>
      </c>
      <c r="R270" s="110">
        <v>0</v>
      </c>
      <c r="S270" s="110">
        <v>0</v>
      </c>
      <c r="T270" s="110">
        <v>0</v>
      </c>
      <c r="U270" s="110">
        <v>0</v>
      </c>
      <c r="V270" s="110">
        <v>0</v>
      </c>
      <c r="W270" s="110">
        <v>0</v>
      </c>
      <c r="X270" s="110">
        <v>0</v>
      </c>
      <c r="Y270" s="110">
        <v>0</v>
      </c>
      <c r="Z270" s="110">
        <v>0</v>
      </c>
      <c r="AA270" s="110">
        <v>0</v>
      </c>
      <c r="AB270" s="110">
        <v>0</v>
      </c>
      <c r="AC270" s="110">
        <v>0</v>
      </c>
      <c r="AD270" s="110">
        <v>0</v>
      </c>
      <c r="AE270" s="110">
        <v>0</v>
      </c>
      <c r="AF270" s="110">
        <v>0</v>
      </c>
      <c r="AG270" s="110">
        <v>0</v>
      </c>
    </row>
    <row r="271" spans="2:33" ht="15">
      <c r="B271" s="110"/>
      <c r="C271" s="110"/>
      <c r="D271" s="110">
        <v>2019</v>
      </c>
      <c r="E271" s="110">
        <v>0</v>
      </c>
      <c r="F271" s="110">
        <v>0</v>
      </c>
      <c r="G271" s="110">
        <v>0</v>
      </c>
      <c r="H271" s="110">
        <v>0</v>
      </c>
      <c r="I271" s="110">
        <v>0</v>
      </c>
      <c r="J271" s="110">
        <v>0</v>
      </c>
      <c r="K271" s="110">
        <v>0</v>
      </c>
      <c r="L271" s="110">
        <v>0</v>
      </c>
      <c r="M271" s="110">
        <v>0</v>
      </c>
      <c r="N271" s="110">
        <v>0</v>
      </c>
      <c r="O271" s="110">
        <v>0</v>
      </c>
      <c r="P271" s="110">
        <v>0</v>
      </c>
      <c r="Q271" s="110">
        <v>1</v>
      </c>
      <c r="R271" s="110">
        <v>0</v>
      </c>
      <c r="S271" s="110">
        <v>0</v>
      </c>
      <c r="T271" s="110">
        <v>0</v>
      </c>
      <c r="U271" s="110">
        <v>0</v>
      </c>
      <c r="V271" s="110">
        <v>0</v>
      </c>
      <c r="W271" s="110">
        <v>0</v>
      </c>
      <c r="X271" s="110">
        <v>0</v>
      </c>
      <c r="Y271" s="110">
        <v>0</v>
      </c>
      <c r="Z271" s="110">
        <v>0</v>
      </c>
      <c r="AA271" s="110">
        <v>0</v>
      </c>
      <c r="AB271" s="110">
        <v>0</v>
      </c>
      <c r="AC271" s="110">
        <v>0</v>
      </c>
      <c r="AD271" s="110">
        <v>0</v>
      </c>
      <c r="AE271" s="110">
        <v>0</v>
      </c>
      <c r="AF271" s="110">
        <v>0</v>
      </c>
      <c r="AG271" s="110">
        <v>0</v>
      </c>
    </row>
    <row r="272" spans="2:33" ht="15">
      <c r="B272" s="110"/>
      <c r="C272" s="110"/>
      <c r="D272" s="110">
        <v>2020</v>
      </c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</row>
    <row r="273" spans="2:33" ht="15">
      <c r="B273" s="109" t="s">
        <v>344</v>
      </c>
      <c r="C273" s="109" t="s">
        <v>795</v>
      </c>
      <c r="D273" s="109">
        <v>2006</v>
      </c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  <c r="X273" s="109"/>
      <c r="Y273" s="109"/>
      <c r="Z273" s="109"/>
      <c r="AA273" s="109"/>
      <c r="AB273" s="109"/>
      <c r="AC273" s="109"/>
      <c r="AD273" s="109"/>
      <c r="AE273" s="109"/>
      <c r="AF273" s="109"/>
      <c r="AG273" s="109"/>
    </row>
    <row r="274" spans="2:33" ht="15">
      <c r="B274" s="109"/>
      <c r="C274" s="109"/>
      <c r="D274" s="109">
        <v>2007</v>
      </c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</row>
    <row r="275" spans="2:33" ht="15">
      <c r="B275" s="109"/>
      <c r="C275" s="109"/>
      <c r="D275" s="109">
        <v>2008</v>
      </c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</row>
    <row r="276" spans="2:33" ht="15">
      <c r="B276" s="109"/>
      <c r="C276" s="109"/>
      <c r="D276" s="109">
        <v>2009</v>
      </c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  <c r="X276" s="109"/>
      <c r="Y276" s="109"/>
      <c r="Z276" s="109"/>
      <c r="AA276" s="109"/>
      <c r="AB276" s="109"/>
      <c r="AC276" s="109"/>
      <c r="AD276" s="109"/>
      <c r="AE276" s="109"/>
      <c r="AF276" s="109"/>
      <c r="AG276" s="109"/>
    </row>
    <row r="277" spans="2:33" ht="15">
      <c r="B277" s="109"/>
      <c r="C277" s="109"/>
      <c r="D277" s="109">
        <v>2010</v>
      </c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  <c r="X277" s="109"/>
      <c r="Y277" s="109"/>
      <c r="Z277" s="109"/>
      <c r="AA277" s="109"/>
      <c r="AB277" s="109"/>
      <c r="AC277" s="109"/>
      <c r="AD277" s="109"/>
      <c r="AE277" s="109"/>
      <c r="AF277" s="109"/>
      <c r="AG277" s="109"/>
    </row>
    <row r="278" spans="2:33" ht="15">
      <c r="B278" s="109"/>
      <c r="C278" s="109"/>
      <c r="D278" s="109">
        <v>2011</v>
      </c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  <c r="X278" s="109"/>
      <c r="Y278" s="109"/>
      <c r="Z278" s="109"/>
      <c r="AA278" s="109"/>
      <c r="AB278" s="109"/>
      <c r="AC278" s="109"/>
      <c r="AD278" s="109"/>
      <c r="AE278" s="109"/>
      <c r="AF278" s="109"/>
      <c r="AG278" s="109"/>
    </row>
    <row r="279" spans="2:33" ht="15">
      <c r="B279" s="109"/>
      <c r="C279" s="109"/>
      <c r="D279" s="109">
        <v>2012</v>
      </c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  <c r="AD279" s="109"/>
      <c r="AE279" s="109"/>
      <c r="AF279" s="109"/>
      <c r="AG279" s="109"/>
    </row>
    <row r="280" spans="2:33" ht="15">
      <c r="B280" s="109"/>
      <c r="C280" s="109"/>
      <c r="D280" s="109">
        <v>2013</v>
      </c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  <c r="X280" s="109"/>
      <c r="Y280" s="109"/>
      <c r="Z280" s="109"/>
      <c r="AA280" s="109"/>
      <c r="AB280" s="109"/>
      <c r="AC280" s="109"/>
      <c r="AD280" s="109"/>
      <c r="AE280" s="109"/>
      <c r="AF280" s="109"/>
      <c r="AG280" s="109"/>
    </row>
    <row r="281" spans="2:33" ht="15">
      <c r="B281" s="109"/>
      <c r="C281" s="109"/>
      <c r="D281" s="109">
        <v>2014</v>
      </c>
      <c r="E281" s="109">
        <v>0</v>
      </c>
      <c r="F281" s="109">
        <v>0</v>
      </c>
      <c r="G281" s="109"/>
      <c r="H281" s="109">
        <v>0</v>
      </c>
      <c r="I281" s="109"/>
      <c r="J281" s="109"/>
      <c r="K281" s="109"/>
      <c r="L281" s="109"/>
      <c r="M281" s="109"/>
      <c r="N281" s="109"/>
      <c r="O281" s="109">
        <v>0</v>
      </c>
      <c r="P281" s="109">
        <v>0</v>
      </c>
      <c r="Q281" s="109"/>
      <c r="R281" s="109">
        <v>0</v>
      </c>
      <c r="S281" s="109"/>
      <c r="T281" s="109">
        <v>0</v>
      </c>
      <c r="U281" s="109"/>
      <c r="V281" s="109"/>
      <c r="W281" s="109">
        <v>0</v>
      </c>
      <c r="X281" s="109"/>
      <c r="Y281" s="109">
        <v>0</v>
      </c>
      <c r="Z281" s="109">
        <v>0</v>
      </c>
      <c r="AA281" s="109"/>
      <c r="AB281" s="109">
        <v>0</v>
      </c>
      <c r="AC281" s="109">
        <v>0</v>
      </c>
      <c r="AD281" s="109">
        <v>0</v>
      </c>
      <c r="AE281" s="109"/>
      <c r="AF281" s="109"/>
      <c r="AG281" s="109">
        <v>0</v>
      </c>
    </row>
    <row r="282" spans="2:33" ht="15">
      <c r="B282" s="109"/>
      <c r="C282" s="109"/>
      <c r="D282" s="109">
        <v>2015</v>
      </c>
      <c r="E282" s="109">
        <v>0</v>
      </c>
      <c r="F282" s="109">
        <v>0</v>
      </c>
      <c r="G282" s="109">
        <v>0</v>
      </c>
      <c r="H282" s="109">
        <v>0</v>
      </c>
      <c r="I282" s="109">
        <v>0</v>
      </c>
      <c r="J282" s="109">
        <v>0</v>
      </c>
      <c r="K282" s="109">
        <v>0</v>
      </c>
      <c r="L282" s="109">
        <v>0</v>
      </c>
      <c r="M282" s="109">
        <v>0</v>
      </c>
      <c r="N282" s="109">
        <v>0</v>
      </c>
      <c r="O282" s="109">
        <v>0</v>
      </c>
      <c r="P282" s="109">
        <v>0</v>
      </c>
      <c r="Q282" s="109">
        <v>0</v>
      </c>
      <c r="R282" s="109">
        <v>0</v>
      </c>
      <c r="S282" s="109">
        <v>0</v>
      </c>
      <c r="T282" s="109">
        <v>0</v>
      </c>
      <c r="U282" s="109">
        <v>0</v>
      </c>
      <c r="V282" s="109">
        <v>0</v>
      </c>
      <c r="W282" s="109">
        <v>0</v>
      </c>
      <c r="X282" s="109">
        <v>0</v>
      </c>
      <c r="Y282" s="109">
        <v>0</v>
      </c>
      <c r="Z282" s="109">
        <v>0</v>
      </c>
      <c r="AA282" s="109"/>
      <c r="AB282" s="109">
        <v>0</v>
      </c>
      <c r="AC282" s="109">
        <v>0</v>
      </c>
      <c r="AD282" s="109">
        <v>0</v>
      </c>
      <c r="AE282" s="109">
        <v>0</v>
      </c>
      <c r="AF282" s="109">
        <v>0</v>
      </c>
      <c r="AG282" s="109">
        <v>0</v>
      </c>
    </row>
    <row r="283" spans="2:33" ht="15">
      <c r="B283" s="109"/>
      <c r="C283" s="109"/>
      <c r="D283" s="109">
        <v>2016</v>
      </c>
      <c r="E283" s="109">
        <v>0</v>
      </c>
      <c r="F283" s="109">
        <v>0</v>
      </c>
      <c r="G283" s="109">
        <v>0</v>
      </c>
      <c r="H283" s="109">
        <v>0</v>
      </c>
      <c r="I283" s="109">
        <v>0</v>
      </c>
      <c r="J283" s="109">
        <v>0</v>
      </c>
      <c r="K283" s="109">
        <v>0</v>
      </c>
      <c r="L283" s="109">
        <v>0</v>
      </c>
      <c r="M283" s="109">
        <v>0</v>
      </c>
      <c r="N283" s="109">
        <v>0</v>
      </c>
      <c r="O283" s="109">
        <v>0</v>
      </c>
      <c r="P283" s="109">
        <v>0</v>
      </c>
      <c r="Q283" s="109">
        <v>0</v>
      </c>
      <c r="R283" s="109">
        <v>0</v>
      </c>
      <c r="S283" s="109">
        <v>0</v>
      </c>
      <c r="T283" s="109">
        <v>0</v>
      </c>
      <c r="U283" s="109">
        <v>0</v>
      </c>
      <c r="V283" s="109">
        <v>0</v>
      </c>
      <c r="W283" s="109">
        <v>0</v>
      </c>
      <c r="X283" s="109">
        <v>0</v>
      </c>
      <c r="Y283" s="109">
        <v>0</v>
      </c>
      <c r="Z283" s="109">
        <v>0</v>
      </c>
      <c r="AA283" s="109">
        <v>0</v>
      </c>
      <c r="AB283" s="109">
        <v>0</v>
      </c>
      <c r="AC283" s="109">
        <v>0</v>
      </c>
      <c r="AD283" s="109">
        <v>0</v>
      </c>
      <c r="AE283" s="109">
        <v>0</v>
      </c>
      <c r="AF283" s="109">
        <v>0</v>
      </c>
      <c r="AG283" s="109">
        <v>0</v>
      </c>
    </row>
    <row r="284" spans="2:33" ht="15">
      <c r="B284" s="109"/>
      <c r="C284" s="109"/>
      <c r="D284" s="109">
        <v>2017</v>
      </c>
      <c r="E284" s="109">
        <v>0</v>
      </c>
      <c r="F284" s="109">
        <v>0</v>
      </c>
      <c r="G284" s="109">
        <v>0</v>
      </c>
      <c r="H284" s="109">
        <v>0</v>
      </c>
      <c r="I284" s="109">
        <v>0</v>
      </c>
      <c r="J284" s="109">
        <v>0</v>
      </c>
      <c r="K284" s="109">
        <v>0</v>
      </c>
      <c r="L284" s="109">
        <v>0</v>
      </c>
      <c r="M284" s="109">
        <v>0</v>
      </c>
      <c r="N284" s="109">
        <v>0</v>
      </c>
      <c r="O284" s="109">
        <v>0</v>
      </c>
      <c r="P284" s="109">
        <v>0</v>
      </c>
      <c r="Q284" s="109">
        <v>0</v>
      </c>
      <c r="R284" s="109">
        <v>0</v>
      </c>
      <c r="S284" s="109">
        <v>0</v>
      </c>
      <c r="T284" s="109">
        <v>0</v>
      </c>
      <c r="U284" s="109">
        <v>0</v>
      </c>
      <c r="V284" s="109">
        <v>0</v>
      </c>
      <c r="W284" s="109">
        <v>0</v>
      </c>
      <c r="X284" s="109">
        <v>0</v>
      </c>
      <c r="Y284" s="109">
        <v>0</v>
      </c>
      <c r="Z284" s="109">
        <v>0</v>
      </c>
      <c r="AA284" s="109">
        <v>0</v>
      </c>
      <c r="AB284" s="109">
        <v>0</v>
      </c>
      <c r="AC284" s="109">
        <v>0</v>
      </c>
      <c r="AD284" s="109">
        <v>0</v>
      </c>
      <c r="AE284" s="109">
        <v>0</v>
      </c>
      <c r="AF284" s="109">
        <v>0</v>
      </c>
      <c r="AG284" s="109">
        <v>0</v>
      </c>
    </row>
    <row r="285" spans="2:33" ht="15">
      <c r="B285" s="109"/>
      <c r="C285" s="109"/>
      <c r="D285" s="109">
        <v>2018</v>
      </c>
      <c r="E285" s="109">
        <v>0</v>
      </c>
      <c r="F285" s="109">
        <v>0</v>
      </c>
      <c r="G285" s="109">
        <v>0</v>
      </c>
      <c r="H285" s="109">
        <v>0</v>
      </c>
      <c r="I285" s="109">
        <v>0</v>
      </c>
      <c r="J285" s="109">
        <v>0</v>
      </c>
      <c r="K285" s="109">
        <v>0</v>
      </c>
      <c r="L285" s="109">
        <v>0</v>
      </c>
      <c r="M285" s="109">
        <v>0</v>
      </c>
      <c r="N285" s="109">
        <v>0</v>
      </c>
      <c r="O285" s="109">
        <v>0</v>
      </c>
      <c r="P285" s="109">
        <v>0</v>
      </c>
      <c r="Q285" s="109">
        <v>0</v>
      </c>
      <c r="R285" s="109">
        <v>0</v>
      </c>
      <c r="S285" s="109">
        <v>0</v>
      </c>
      <c r="T285" s="109">
        <v>0</v>
      </c>
      <c r="U285" s="109">
        <v>0</v>
      </c>
      <c r="V285" s="109">
        <v>0</v>
      </c>
      <c r="W285" s="109">
        <v>0</v>
      </c>
      <c r="X285" s="109">
        <v>0</v>
      </c>
      <c r="Y285" s="109">
        <v>0</v>
      </c>
      <c r="Z285" s="109">
        <v>0</v>
      </c>
      <c r="AA285" s="109">
        <v>0</v>
      </c>
      <c r="AB285" s="109">
        <v>0</v>
      </c>
      <c r="AC285" s="109">
        <v>0</v>
      </c>
      <c r="AD285" s="109">
        <v>0</v>
      </c>
      <c r="AE285" s="109">
        <v>0</v>
      </c>
      <c r="AF285" s="109">
        <v>0</v>
      </c>
      <c r="AG285" s="109">
        <v>0</v>
      </c>
    </row>
    <row r="286" spans="2:33" ht="15">
      <c r="B286" s="109"/>
      <c r="C286" s="109"/>
      <c r="D286" s="109">
        <v>2019</v>
      </c>
      <c r="E286" s="109">
        <v>0</v>
      </c>
      <c r="F286" s="109">
        <v>0</v>
      </c>
      <c r="G286" s="109">
        <v>0</v>
      </c>
      <c r="H286" s="109">
        <v>0</v>
      </c>
      <c r="I286" s="109">
        <v>0</v>
      </c>
      <c r="J286" s="109">
        <v>0</v>
      </c>
      <c r="K286" s="109">
        <v>0</v>
      </c>
      <c r="L286" s="109">
        <v>0</v>
      </c>
      <c r="M286" s="109">
        <v>0</v>
      </c>
      <c r="N286" s="109">
        <v>0</v>
      </c>
      <c r="O286" s="109">
        <v>0</v>
      </c>
      <c r="P286" s="109">
        <v>0</v>
      </c>
      <c r="Q286" s="109">
        <v>0</v>
      </c>
      <c r="R286" s="109">
        <v>0</v>
      </c>
      <c r="S286" s="109">
        <v>0</v>
      </c>
      <c r="T286" s="109">
        <v>0</v>
      </c>
      <c r="U286" s="109">
        <v>0</v>
      </c>
      <c r="V286" s="109">
        <v>0</v>
      </c>
      <c r="W286" s="109">
        <v>0</v>
      </c>
      <c r="X286" s="109">
        <v>0</v>
      </c>
      <c r="Y286" s="109">
        <v>0</v>
      </c>
      <c r="Z286" s="109">
        <v>0</v>
      </c>
      <c r="AA286" s="109">
        <v>0</v>
      </c>
      <c r="AB286" s="109">
        <v>0</v>
      </c>
      <c r="AC286" s="109">
        <v>0</v>
      </c>
      <c r="AD286" s="109">
        <v>0</v>
      </c>
      <c r="AE286" s="109">
        <v>0</v>
      </c>
      <c r="AF286" s="109">
        <v>0</v>
      </c>
      <c r="AG286" s="109">
        <v>0</v>
      </c>
    </row>
    <row r="287" spans="2:33" ht="15">
      <c r="B287" s="109"/>
      <c r="C287" s="109"/>
      <c r="D287" s="109">
        <v>2020</v>
      </c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</row>
    <row r="288" spans="2:33" ht="15">
      <c r="B288" s="110" t="s">
        <v>345</v>
      </c>
      <c r="C288" s="110" t="s">
        <v>796</v>
      </c>
      <c r="D288" s="110">
        <v>2006</v>
      </c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  <c r="AA288" s="110"/>
      <c r="AB288" s="110"/>
      <c r="AC288" s="110"/>
      <c r="AD288" s="110"/>
      <c r="AE288" s="110"/>
      <c r="AF288" s="110"/>
      <c r="AG288" s="110"/>
    </row>
    <row r="289" spans="2:33" ht="15">
      <c r="B289" s="110"/>
      <c r="C289" s="110"/>
      <c r="D289" s="110">
        <v>2007</v>
      </c>
      <c r="E289" s="110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  <c r="AA289" s="110"/>
      <c r="AB289" s="110"/>
      <c r="AC289" s="110"/>
      <c r="AD289" s="110"/>
      <c r="AE289" s="110"/>
      <c r="AF289" s="110"/>
      <c r="AG289" s="110"/>
    </row>
    <row r="290" spans="2:33" ht="15">
      <c r="B290" s="110"/>
      <c r="C290" s="110"/>
      <c r="D290" s="110">
        <v>2008</v>
      </c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  <c r="AA290" s="110"/>
      <c r="AB290" s="110"/>
      <c r="AC290" s="110"/>
      <c r="AD290" s="110"/>
      <c r="AE290" s="110"/>
      <c r="AF290" s="110"/>
      <c r="AG290" s="110"/>
    </row>
    <row r="291" spans="2:33" ht="15">
      <c r="B291" s="110"/>
      <c r="C291" s="110"/>
      <c r="D291" s="110">
        <v>2009</v>
      </c>
      <c r="E291" s="110"/>
      <c r="F291" s="110"/>
      <c r="G291" s="110"/>
      <c r="H291" s="110"/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  <c r="AA291" s="110"/>
      <c r="AB291" s="110"/>
      <c r="AC291" s="110"/>
      <c r="AD291" s="110"/>
      <c r="AE291" s="110"/>
      <c r="AF291" s="110"/>
      <c r="AG291" s="110"/>
    </row>
    <row r="292" spans="2:33" ht="15">
      <c r="B292" s="110"/>
      <c r="C292" s="110"/>
      <c r="D292" s="110">
        <v>2010</v>
      </c>
      <c r="E292" s="110"/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  <c r="AA292" s="110"/>
      <c r="AB292" s="110"/>
      <c r="AC292" s="110"/>
      <c r="AD292" s="110"/>
      <c r="AE292" s="110"/>
      <c r="AF292" s="110"/>
      <c r="AG292" s="110"/>
    </row>
    <row r="293" spans="2:33" ht="15">
      <c r="B293" s="110"/>
      <c r="C293" s="110"/>
      <c r="D293" s="110">
        <v>2011</v>
      </c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  <c r="AA293" s="110"/>
      <c r="AB293" s="110"/>
      <c r="AC293" s="110"/>
      <c r="AD293" s="110"/>
      <c r="AE293" s="110"/>
      <c r="AF293" s="110"/>
      <c r="AG293" s="110"/>
    </row>
    <row r="294" spans="2:33" ht="15">
      <c r="B294" s="110"/>
      <c r="C294" s="110"/>
      <c r="D294" s="110">
        <v>2012</v>
      </c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  <c r="AA294" s="110"/>
      <c r="AB294" s="110"/>
      <c r="AC294" s="110"/>
      <c r="AD294" s="110"/>
      <c r="AE294" s="110"/>
      <c r="AF294" s="110"/>
      <c r="AG294" s="110"/>
    </row>
    <row r="295" spans="2:33" ht="15">
      <c r="B295" s="110"/>
      <c r="C295" s="110"/>
      <c r="D295" s="110">
        <v>2013</v>
      </c>
      <c r="E295" s="110"/>
      <c r="F295" s="110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0"/>
      <c r="AD295" s="110"/>
      <c r="AE295" s="110"/>
      <c r="AF295" s="110"/>
      <c r="AG295" s="110"/>
    </row>
    <row r="296" spans="2:33" ht="15">
      <c r="B296" s="110"/>
      <c r="C296" s="110"/>
      <c r="D296" s="110">
        <v>2014</v>
      </c>
      <c r="E296" s="110">
        <v>0</v>
      </c>
      <c r="F296" s="110">
        <v>0</v>
      </c>
      <c r="G296" s="110"/>
      <c r="H296" s="110">
        <v>0</v>
      </c>
      <c r="I296" s="110"/>
      <c r="J296" s="110"/>
      <c r="K296" s="110"/>
      <c r="L296" s="110"/>
      <c r="M296" s="110"/>
      <c r="N296" s="110"/>
      <c r="O296" s="110">
        <v>0</v>
      </c>
      <c r="P296" s="110">
        <v>0</v>
      </c>
      <c r="Q296" s="110"/>
      <c r="R296" s="110">
        <v>0</v>
      </c>
      <c r="S296" s="110"/>
      <c r="T296" s="110">
        <v>0</v>
      </c>
      <c r="U296" s="110"/>
      <c r="V296" s="110"/>
      <c r="W296" s="110">
        <v>0</v>
      </c>
      <c r="X296" s="110"/>
      <c r="Y296" s="110">
        <v>1</v>
      </c>
      <c r="Z296" s="110">
        <v>0</v>
      </c>
      <c r="AA296" s="110"/>
      <c r="AB296" s="110">
        <v>0</v>
      </c>
      <c r="AC296" s="110">
        <v>0</v>
      </c>
      <c r="AD296" s="110">
        <v>0</v>
      </c>
      <c r="AE296" s="110"/>
      <c r="AF296" s="110"/>
      <c r="AG296" s="110">
        <v>0</v>
      </c>
    </row>
    <row r="297" spans="2:33" ht="15">
      <c r="B297" s="110"/>
      <c r="C297" s="110"/>
      <c r="D297" s="110">
        <v>2015</v>
      </c>
      <c r="E297" s="110">
        <v>0</v>
      </c>
      <c r="F297" s="110">
        <v>0</v>
      </c>
      <c r="G297" s="110">
        <v>0</v>
      </c>
      <c r="H297" s="110">
        <v>0</v>
      </c>
      <c r="I297" s="110">
        <v>0</v>
      </c>
      <c r="J297" s="110">
        <v>0</v>
      </c>
      <c r="K297" s="110">
        <v>0</v>
      </c>
      <c r="L297" s="110">
        <v>0</v>
      </c>
      <c r="M297" s="110">
        <v>0</v>
      </c>
      <c r="N297" s="110">
        <v>0</v>
      </c>
      <c r="O297" s="110">
        <v>0</v>
      </c>
      <c r="P297" s="110">
        <v>0</v>
      </c>
      <c r="Q297" s="110">
        <v>0</v>
      </c>
      <c r="R297" s="110">
        <v>0</v>
      </c>
      <c r="S297" s="110">
        <v>0</v>
      </c>
      <c r="T297" s="110">
        <v>0</v>
      </c>
      <c r="U297" s="110">
        <v>0</v>
      </c>
      <c r="V297" s="110">
        <v>0</v>
      </c>
      <c r="W297" s="110">
        <v>0</v>
      </c>
      <c r="X297" s="110">
        <v>0</v>
      </c>
      <c r="Y297" s="110">
        <v>0</v>
      </c>
      <c r="Z297" s="110">
        <v>0</v>
      </c>
      <c r="AA297" s="110"/>
      <c r="AB297" s="110">
        <v>0</v>
      </c>
      <c r="AC297" s="110">
        <v>0</v>
      </c>
      <c r="AD297" s="110">
        <v>0</v>
      </c>
      <c r="AE297" s="110">
        <v>0</v>
      </c>
      <c r="AF297" s="110">
        <v>0</v>
      </c>
      <c r="AG297" s="110">
        <v>0</v>
      </c>
    </row>
    <row r="298" spans="2:33" ht="15">
      <c r="B298" s="110"/>
      <c r="C298" s="110"/>
      <c r="D298" s="110">
        <v>2016</v>
      </c>
      <c r="E298" s="110">
        <v>0</v>
      </c>
      <c r="F298" s="110">
        <v>0</v>
      </c>
      <c r="G298" s="110">
        <v>0</v>
      </c>
      <c r="H298" s="110">
        <v>0</v>
      </c>
      <c r="I298" s="110">
        <v>0</v>
      </c>
      <c r="J298" s="110">
        <v>0</v>
      </c>
      <c r="K298" s="110">
        <v>0</v>
      </c>
      <c r="L298" s="110">
        <v>0</v>
      </c>
      <c r="M298" s="110">
        <v>0</v>
      </c>
      <c r="N298" s="110">
        <v>0</v>
      </c>
      <c r="O298" s="110">
        <v>0</v>
      </c>
      <c r="P298" s="110">
        <v>0</v>
      </c>
      <c r="Q298" s="110">
        <v>0</v>
      </c>
      <c r="R298" s="110">
        <v>0</v>
      </c>
      <c r="S298" s="110">
        <v>0</v>
      </c>
      <c r="T298" s="110">
        <v>0</v>
      </c>
      <c r="U298" s="110">
        <v>0</v>
      </c>
      <c r="V298" s="110">
        <v>0</v>
      </c>
      <c r="W298" s="110">
        <v>0</v>
      </c>
      <c r="X298" s="110">
        <v>0</v>
      </c>
      <c r="Y298" s="110">
        <v>0</v>
      </c>
      <c r="Z298" s="110">
        <v>0</v>
      </c>
      <c r="AA298" s="110">
        <v>0</v>
      </c>
      <c r="AB298" s="110">
        <v>0</v>
      </c>
      <c r="AC298" s="110">
        <v>0</v>
      </c>
      <c r="AD298" s="110">
        <v>0</v>
      </c>
      <c r="AE298" s="110">
        <v>0</v>
      </c>
      <c r="AF298" s="110">
        <v>0</v>
      </c>
      <c r="AG298" s="110">
        <v>0</v>
      </c>
    </row>
    <row r="299" spans="2:33" ht="15">
      <c r="B299" s="110"/>
      <c r="C299" s="110"/>
      <c r="D299" s="110">
        <v>2017</v>
      </c>
      <c r="E299" s="110">
        <v>1</v>
      </c>
      <c r="F299" s="110">
        <v>0</v>
      </c>
      <c r="G299" s="110">
        <v>0</v>
      </c>
      <c r="H299" s="110">
        <v>0</v>
      </c>
      <c r="I299" s="110">
        <v>0</v>
      </c>
      <c r="J299" s="110">
        <v>0</v>
      </c>
      <c r="K299" s="110">
        <v>0</v>
      </c>
      <c r="L299" s="110">
        <v>0</v>
      </c>
      <c r="M299" s="110">
        <v>0</v>
      </c>
      <c r="N299" s="110">
        <v>0</v>
      </c>
      <c r="O299" s="110">
        <v>0</v>
      </c>
      <c r="P299" s="110">
        <v>0</v>
      </c>
      <c r="Q299" s="110">
        <v>0</v>
      </c>
      <c r="R299" s="110">
        <v>0</v>
      </c>
      <c r="S299" s="110">
        <v>0</v>
      </c>
      <c r="T299" s="110">
        <v>0</v>
      </c>
      <c r="U299" s="110">
        <v>0</v>
      </c>
      <c r="V299" s="110">
        <v>0</v>
      </c>
      <c r="W299" s="110">
        <v>0</v>
      </c>
      <c r="X299" s="110">
        <v>0</v>
      </c>
      <c r="Y299" s="110">
        <v>0</v>
      </c>
      <c r="Z299" s="110">
        <v>0</v>
      </c>
      <c r="AA299" s="110">
        <v>0</v>
      </c>
      <c r="AB299" s="110">
        <v>0</v>
      </c>
      <c r="AC299" s="110">
        <v>0</v>
      </c>
      <c r="AD299" s="110">
        <v>0</v>
      </c>
      <c r="AE299" s="110">
        <v>0</v>
      </c>
      <c r="AF299" s="110">
        <v>0</v>
      </c>
      <c r="AG299" s="110">
        <v>0</v>
      </c>
    </row>
    <row r="300" spans="2:33" ht="15">
      <c r="B300" s="110"/>
      <c r="C300" s="110"/>
      <c r="D300" s="110">
        <v>2018</v>
      </c>
      <c r="E300" s="110">
        <v>0</v>
      </c>
      <c r="F300" s="110">
        <v>0</v>
      </c>
      <c r="G300" s="110">
        <v>0</v>
      </c>
      <c r="H300" s="110">
        <v>0</v>
      </c>
      <c r="I300" s="110">
        <v>0</v>
      </c>
      <c r="J300" s="110">
        <v>0</v>
      </c>
      <c r="K300" s="110">
        <v>0</v>
      </c>
      <c r="L300" s="110">
        <v>0</v>
      </c>
      <c r="M300" s="110">
        <v>0</v>
      </c>
      <c r="N300" s="110">
        <v>0</v>
      </c>
      <c r="O300" s="110">
        <v>0</v>
      </c>
      <c r="P300" s="110">
        <v>0</v>
      </c>
      <c r="Q300" s="110">
        <v>1</v>
      </c>
      <c r="R300" s="110">
        <v>0</v>
      </c>
      <c r="S300" s="110">
        <v>0</v>
      </c>
      <c r="T300" s="110">
        <v>0</v>
      </c>
      <c r="U300" s="110">
        <v>0</v>
      </c>
      <c r="V300" s="110">
        <v>0</v>
      </c>
      <c r="W300" s="110">
        <v>0</v>
      </c>
      <c r="X300" s="110">
        <v>0</v>
      </c>
      <c r="Y300" s="110">
        <v>0</v>
      </c>
      <c r="Z300" s="110">
        <v>0</v>
      </c>
      <c r="AA300" s="110">
        <v>0</v>
      </c>
      <c r="AB300" s="110">
        <v>0</v>
      </c>
      <c r="AC300" s="110">
        <v>0</v>
      </c>
      <c r="AD300" s="110">
        <v>0</v>
      </c>
      <c r="AE300" s="110">
        <v>0</v>
      </c>
      <c r="AF300" s="110">
        <v>0</v>
      </c>
      <c r="AG300" s="110">
        <v>0</v>
      </c>
    </row>
    <row r="301" spans="2:33" ht="15">
      <c r="B301" s="110"/>
      <c r="C301" s="110"/>
      <c r="D301" s="110">
        <v>2019</v>
      </c>
      <c r="E301" s="110">
        <v>0</v>
      </c>
      <c r="F301" s="110">
        <v>0</v>
      </c>
      <c r="G301" s="110">
        <v>0</v>
      </c>
      <c r="H301" s="110">
        <v>0</v>
      </c>
      <c r="I301" s="110">
        <v>0</v>
      </c>
      <c r="J301" s="110">
        <v>0</v>
      </c>
      <c r="K301" s="110">
        <v>0</v>
      </c>
      <c r="L301" s="110">
        <v>0</v>
      </c>
      <c r="M301" s="110">
        <v>0</v>
      </c>
      <c r="N301" s="110">
        <v>0</v>
      </c>
      <c r="O301" s="110">
        <v>0</v>
      </c>
      <c r="P301" s="110">
        <v>0</v>
      </c>
      <c r="Q301" s="110">
        <v>1</v>
      </c>
      <c r="R301" s="110">
        <v>0</v>
      </c>
      <c r="S301" s="110">
        <v>0</v>
      </c>
      <c r="T301" s="110">
        <v>0</v>
      </c>
      <c r="U301" s="110">
        <v>0</v>
      </c>
      <c r="V301" s="110">
        <v>0</v>
      </c>
      <c r="W301" s="110">
        <v>0</v>
      </c>
      <c r="X301" s="110">
        <v>0</v>
      </c>
      <c r="Y301" s="110">
        <v>0</v>
      </c>
      <c r="Z301" s="110">
        <v>0</v>
      </c>
      <c r="AA301" s="110">
        <v>0</v>
      </c>
      <c r="AB301" s="110">
        <v>0</v>
      </c>
      <c r="AC301" s="110">
        <v>0</v>
      </c>
      <c r="AD301" s="110">
        <v>0</v>
      </c>
      <c r="AE301" s="110">
        <v>0</v>
      </c>
      <c r="AF301" s="110">
        <v>0</v>
      </c>
      <c r="AG301" s="110">
        <v>0</v>
      </c>
    </row>
    <row r="302" spans="2:33" ht="15">
      <c r="B302" s="110"/>
      <c r="C302" s="110"/>
      <c r="D302" s="110">
        <v>2020</v>
      </c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0"/>
      <c r="AD302" s="110"/>
      <c r="AE302" s="110"/>
      <c r="AF302" s="110"/>
      <c r="AG302" s="110"/>
    </row>
    <row r="303" spans="2:33" ht="15">
      <c r="B303" s="109" t="s">
        <v>110</v>
      </c>
      <c r="C303" s="109" t="s">
        <v>797</v>
      </c>
      <c r="D303" s="109">
        <v>2006</v>
      </c>
      <c r="E303" s="109">
        <v>0</v>
      </c>
      <c r="F303" s="109">
        <v>0</v>
      </c>
      <c r="G303" s="109">
        <v>0</v>
      </c>
      <c r="H303" s="109"/>
      <c r="I303" s="109"/>
      <c r="J303" s="109">
        <v>0</v>
      </c>
      <c r="K303" s="109">
        <v>0</v>
      </c>
      <c r="L303" s="109">
        <v>0</v>
      </c>
      <c r="M303" s="109"/>
      <c r="N303" s="109">
        <v>0</v>
      </c>
      <c r="O303" s="109">
        <v>0</v>
      </c>
      <c r="P303" s="109">
        <v>0</v>
      </c>
      <c r="Q303" s="109"/>
      <c r="R303" s="109"/>
      <c r="S303" s="109"/>
      <c r="T303" s="109">
        <v>0</v>
      </c>
      <c r="U303" s="109">
        <v>0</v>
      </c>
      <c r="V303" s="109">
        <v>0</v>
      </c>
      <c r="W303" s="109"/>
      <c r="X303" s="109">
        <v>0</v>
      </c>
      <c r="Y303" s="109">
        <v>0</v>
      </c>
      <c r="Z303" s="109">
        <v>0</v>
      </c>
      <c r="AA303" s="109">
        <v>0</v>
      </c>
      <c r="AB303" s="109"/>
      <c r="AC303" s="109">
        <v>0</v>
      </c>
      <c r="AD303" s="109"/>
      <c r="AE303" s="109"/>
      <c r="AF303" s="109"/>
      <c r="AG303" s="109">
        <v>0</v>
      </c>
    </row>
    <row r="304" spans="2:33" ht="15">
      <c r="B304" s="109"/>
      <c r="C304" s="109"/>
      <c r="D304" s="109">
        <v>2007</v>
      </c>
      <c r="E304" s="109">
        <v>0</v>
      </c>
      <c r="F304" s="109">
        <v>0</v>
      </c>
      <c r="G304" s="109">
        <v>0</v>
      </c>
      <c r="H304" s="109"/>
      <c r="I304" s="109">
        <v>0</v>
      </c>
      <c r="J304" s="109">
        <v>0</v>
      </c>
      <c r="K304" s="109">
        <v>0</v>
      </c>
      <c r="L304" s="109">
        <v>0</v>
      </c>
      <c r="M304" s="109">
        <v>0</v>
      </c>
      <c r="N304" s="109">
        <v>0</v>
      </c>
      <c r="O304" s="109">
        <v>0</v>
      </c>
      <c r="P304" s="109">
        <v>0</v>
      </c>
      <c r="Q304" s="109">
        <v>0</v>
      </c>
      <c r="R304" s="109"/>
      <c r="S304" s="109">
        <v>0</v>
      </c>
      <c r="T304" s="109">
        <v>0</v>
      </c>
      <c r="U304" s="109">
        <v>0</v>
      </c>
      <c r="V304" s="109">
        <v>0</v>
      </c>
      <c r="W304" s="109"/>
      <c r="X304" s="109">
        <v>0</v>
      </c>
      <c r="Y304" s="109">
        <v>0</v>
      </c>
      <c r="Z304" s="109">
        <v>0</v>
      </c>
      <c r="AA304" s="109">
        <v>0</v>
      </c>
      <c r="AB304" s="109">
        <v>0</v>
      </c>
      <c r="AC304" s="109">
        <v>0</v>
      </c>
      <c r="AD304" s="109">
        <v>0</v>
      </c>
      <c r="AE304" s="109">
        <v>0</v>
      </c>
      <c r="AF304" s="109">
        <v>0</v>
      </c>
      <c r="AG304" s="109">
        <v>0</v>
      </c>
    </row>
    <row r="305" spans="2:33" ht="15.75" thickBot="1">
      <c r="B305" s="109"/>
      <c r="C305" s="109"/>
      <c r="D305" s="109">
        <v>2008</v>
      </c>
      <c r="E305" s="109">
        <v>0</v>
      </c>
      <c r="F305" s="109">
        <v>0</v>
      </c>
      <c r="G305" s="109">
        <v>0</v>
      </c>
      <c r="H305" s="109"/>
      <c r="I305" s="109">
        <v>0</v>
      </c>
      <c r="J305" s="109">
        <v>0</v>
      </c>
      <c r="K305" s="109">
        <v>0</v>
      </c>
      <c r="L305" s="109">
        <v>0</v>
      </c>
      <c r="M305" s="109">
        <v>0</v>
      </c>
      <c r="N305" s="109">
        <v>0</v>
      </c>
      <c r="O305" s="109">
        <v>0</v>
      </c>
      <c r="P305" s="109">
        <v>0</v>
      </c>
      <c r="Q305" s="109">
        <v>0</v>
      </c>
      <c r="R305" s="109"/>
      <c r="S305" s="109">
        <v>0</v>
      </c>
      <c r="T305" s="109">
        <v>0</v>
      </c>
      <c r="U305" s="109">
        <v>0</v>
      </c>
      <c r="V305" s="109">
        <v>0</v>
      </c>
      <c r="W305" s="109"/>
      <c r="X305" s="109">
        <v>0</v>
      </c>
      <c r="Y305" s="109">
        <v>0</v>
      </c>
      <c r="Z305" s="109">
        <v>0</v>
      </c>
      <c r="AA305" s="109">
        <v>0</v>
      </c>
      <c r="AB305" s="109">
        <v>0</v>
      </c>
      <c r="AC305" s="109">
        <v>0</v>
      </c>
      <c r="AD305" s="109">
        <v>0</v>
      </c>
      <c r="AE305" s="109">
        <v>0</v>
      </c>
      <c r="AF305" s="109">
        <v>0</v>
      </c>
      <c r="AG305" s="109">
        <v>0</v>
      </c>
    </row>
    <row r="306" spans="2:33" ht="15.75" thickBot="1">
      <c r="B306" s="109"/>
      <c r="C306" s="109"/>
      <c r="D306" s="109">
        <v>2009</v>
      </c>
      <c r="E306" s="109">
        <v>0</v>
      </c>
      <c r="F306" s="109">
        <v>0</v>
      </c>
      <c r="G306" s="109">
        <v>0</v>
      </c>
      <c r="H306" s="109">
        <v>0</v>
      </c>
      <c r="I306" s="109">
        <v>0</v>
      </c>
      <c r="J306" s="109">
        <v>0</v>
      </c>
      <c r="K306" s="109">
        <v>0</v>
      </c>
      <c r="L306" s="109">
        <v>0</v>
      </c>
      <c r="M306" s="109">
        <v>0</v>
      </c>
      <c r="N306" s="109">
        <v>0</v>
      </c>
      <c r="O306" s="109">
        <v>0</v>
      </c>
      <c r="P306" s="109">
        <v>0</v>
      </c>
      <c r="Q306" s="109">
        <v>0</v>
      </c>
      <c r="R306" s="109"/>
      <c r="S306" s="109">
        <v>0</v>
      </c>
      <c r="T306" s="109">
        <v>0</v>
      </c>
      <c r="U306" s="117">
        <v>30</v>
      </c>
      <c r="V306" s="109">
        <v>0</v>
      </c>
      <c r="W306" s="109">
        <v>0</v>
      </c>
      <c r="X306" s="109">
        <v>0</v>
      </c>
      <c r="Y306" s="109">
        <v>0</v>
      </c>
      <c r="Z306" s="109">
        <v>0</v>
      </c>
      <c r="AA306" s="109">
        <v>0</v>
      </c>
      <c r="AB306" s="109">
        <v>0</v>
      </c>
      <c r="AC306" s="109">
        <v>0</v>
      </c>
      <c r="AD306" s="109">
        <v>0</v>
      </c>
      <c r="AE306" s="109">
        <v>0</v>
      </c>
      <c r="AF306" s="109">
        <v>0</v>
      </c>
      <c r="AG306" s="109">
        <v>0</v>
      </c>
    </row>
    <row r="307" spans="2:33" ht="15">
      <c r="B307" s="109"/>
      <c r="C307" s="109"/>
      <c r="D307" s="109">
        <v>2010</v>
      </c>
      <c r="E307" s="109">
        <v>0</v>
      </c>
      <c r="F307" s="109">
        <v>0</v>
      </c>
      <c r="G307" s="109">
        <v>0</v>
      </c>
      <c r="H307" s="109">
        <v>0</v>
      </c>
      <c r="I307" s="109">
        <v>0</v>
      </c>
      <c r="J307" s="109">
        <v>0</v>
      </c>
      <c r="K307" s="109">
        <v>0</v>
      </c>
      <c r="L307" s="109">
        <v>0</v>
      </c>
      <c r="M307" s="109">
        <v>0</v>
      </c>
      <c r="N307" s="109">
        <v>0</v>
      </c>
      <c r="O307" s="109">
        <v>0</v>
      </c>
      <c r="P307" s="109">
        <v>0</v>
      </c>
      <c r="Q307" s="109">
        <v>0</v>
      </c>
      <c r="R307" s="109">
        <v>0</v>
      </c>
      <c r="S307" s="109">
        <v>0</v>
      </c>
      <c r="T307" s="109">
        <v>0</v>
      </c>
      <c r="U307" s="109">
        <v>0</v>
      </c>
      <c r="V307" s="109">
        <v>0</v>
      </c>
      <c r="W307" s="109">
        <v>0</v>
      </c>
      <c r="X307" s="109">
        <v>0</v>
      </c>
      <c r="Y307" s="109">
        <v>0</v>
      </c>
      <c r="Z307" s="109">
        <v>0</v>
      </c>
      <c r="AA307" s="109">
        <v>0</v>
      </c>
      <c r="AB307" s="109">
        <v>0</v>
      </c>
      <c r="AC307" s="109">
        <v>0</v>
      </c>
      <c r="AD307" s="109">
        <v>0</v>
      </c>
      <c r="AE307" s="109">
        <v>0</v>
      </c>
      <c r="AF307" s="109">
        <v>0</v>
      </c>
      <c r="AG307" s="109">
        <v>0</v>
      </c>
    </row>
    <row r="308" spans="2:33" ht="15">
      <c r="B308" s="109"/>
      <c r="C308" s="109"/>
      <c r="D308" s="109">
        <v>2011</v>
      </c>
      <c r="E308" s="109">
        <v>0</v>
      </c>
      <c r="F308" s="109">
        <v>0</v>
      </c>
      <c r="G308" s="109">
        <v>0</v>
      </c>
      <c r="H308" s="109">
        <v>0</v>
      </c>
      <c r="I308" s="109">
        <v>0</v>
      </c>
      <c r="J308" s="109">
        <v>0</v>
      </c>
      <c r="K308" s="109">
        <v>0</v>
      </c>
      <c r="L308" s="109">
        <v>0</v>
      </c>
      <c r="M308" s="109">
        <v>0</v>
      </c>
      <c r="N308" s="109">
        <v>0</v>
      </c>
      <c r="O308" s="109">
        <v>0</v>
      </c>
      <c r="P308" s="109">
        <v>0</v>
      </c>
      <c r="Q308" s="109">
        <v>0</v>
      </c>
      <c r="R308" s="109">
        <v>0</v>
      </c>
      <c r="S308" s="109">
        <v>0</v>
      </c>
      <c r="T308" s="109">
        <v>0</v>
      </c>
      <c r="U308" s="109">
        <v>0</v>
      </c>
      <c r="V308" s="109">
        <v>0</v>
      </c>
      <c r="W308" s="109">
        <v>0</v>
      </c>
      <c r="X308" s="109">
        <v>0</v>
      </c>
      <c r="Y308" s="109">
        <v>0</v>
      </c>
      <c r="Z308" s="109">
        <v>0</v>
      </c>
      <c r="AA308" s="109">
        <v>0</v>
      </c>
      <c r="AB308" s="109">
        <v>0</v>
      </c>
      <c r="AC308" s="109">
        <v>0</v>
      </c>
      <c r="AD308" s="109">
        <v>0</v>
      </c>
      <c r="AE308" s="109">
        <v>0</v>
      </c>
      <c r="AF308" s="109">
        <v>0</v>
      </c>
      <c r="AG308" s="109">
        <v>0</v>
      </c>
    </row>
    <row r="309" spans="2:33" ht="15">
      <c r="B309" s="109"/>
      <c r="C309" s="109"/>
      <c r="D309" s="109">
        <v>2012</v>
      </c>
      <c r="E309" s="109">
        <v>0</v>
      </c>
      <c r="F309" s="109">
        <v>0</v>
      </c>
      <c r="G309" s="109">
        <v>0</v>
      </c>
      <c r="H309" s="109">
        <v>0</v>
      </c>
      <c r="I309" s="109">
        <v>0</v>
      </c>
      <c r="J309" s="109">
        <v>0</v>
      </c>
      <c r="K309" s="109">
        <v>0</v>
      </c>
      <c r="L309" s="109">
        <v>0</v>
      </c>
      <c r="M309" s="109">
        <v>0</v>
      </c>
      <c r="N309" s="109">
        <v>0</v>
      </c>
      <c r="O309" s="109">
        <v>0</v>
      </c>
      <c r="P309" s="109">
        <v>0</v>
      </c>
      <c r="Q309" s="109">
        <v>0</v>
      </c>
      <c r="R309" s="109">
        <v>0</v>
      </c>
      <c r="S309" s="109">
        <v>0</v>
      </c>
      <c r="T309" s="109">
        <v>0</v>
      </c>
      <c r="U309" s="109">
        <v>0</v>
      </c>
      <c r="V309" s="109">
        <v>0</v>
      </c>
      <c r="W309" s="109">
        <v>0</v>
      </c>
      <c r="X309" s="109">
        <v>0</v>
      </c>
      <c r="Y309" s="109">
        <v>0</v>
      </c>
      <c r="Z309" s="109">
        <v>0</v>
      </c>
      <c r="AA309" s="109">
        <v>0</v>
      </c>
      <c r="AB309" s="109">
        <v>0</v>
      </c>
      <c r="AC309" s="109">
        <v>0</v>
      </c>
      <c r="AD309" s="109">
        <v>0</v>
      </c>
      <c r="AE309" s="109">
        <v>0</v>
      </c>
      <c r="AF309" s="109">
        <v>0</v>
      </c>
      <c r="AG309" s="109">
        <v>0</v>
      </c>
    </row>
    <row r="310" spans="2:33" ht="15">
      <c r="B310" s="109"/>
      <c r="C310" s="109"/>
      <c r="D310" s="109">
        <v>2013</v>
      </c>
      <c r="E310" s="109">
        <v>0</v>
      </c>
      <c r="F310" s="109">
        <v>0</v>
      </c>
      <c r="G310" s="109">
        <v>0</v>
      </c>
      <c r="H310" s="109">
        <v>0</v>
      </c>
      <c r="I310" s="109">
        <v>0</v>
      </c>
      <c r="J310" s="109">
        <v>0</v>
      </c>
      <c r="K310" s="109">
        <v>0</v>
      </c>
      <c r="L310" s="109">
        <v>0</v>
      </c>
      <c r="M310" s="109">
        <v>0</v>
      </c>
      <c r="N310" s="109">
        <v>0</v>
      </c>
      <c r="O310" s="109">
        <v>0</v>
      </c>
      <c r="P310" s="109">
        <v>0</v>
      </c>
      <c r="Q310" s="111">
        <v>4</v>
      </c>
      <c r="R310" s="109">
        <v>0</v>
      </c>
      <c r="S310" s="109">
        <v>0</v>
      </c>
      <c r="T310" s="109">
        <v>0</v>
      </c>
      <c r="U310" s="109">
        <v>0</v>
      </c>
      <c r="V310" s="109">
        <v>0</v>
      </c>
      <c r="W310" s="109">
        <v>0</v>
      </c>
      <c r="X310" s="109">
        <v>0</v>
      </c>
      <c r="Y310" s="109">
        <v>0</v>
      </c>
      <c r="Z310" s="109">
        <v>0</v>
      </c>
      <c r="AA310" s="109">
        <v>0</v>
      </c>
      <c r="AB310" s="109">
        <v>0</v>
      </c>
      <c r="AC310" s="109">
        <v>0</v>
      </c>
      <c r="AD310" s="109">
        <v>0</v>
      </c>
      <c r="AE310" s="109">
        <v>0</v>
      </c>
      <c r="AF310" s="109">
        <v>0</v>
      </c>
      <c r="AG310" s="109">
        <v>0</v>
      </c>
    </row>
    <row r="311" spans="2:33" ht="15">
      <c r="B311" s="109"/>
      <c r="C311" s="109"/>
      <c r="D311" s="109">
        <v>2014</v>
      </c>
      <c r="E311" s="109">
        <v>0</v>
      </c>
      <c r="F311" s="109">
        <v>0</v>
      </c>
      <c r="G311" s="109">
        <v>0</v>
      </c>
      <c r="H311" s="109">
        <v>0</v>
      </c>
      <c r="I311" s="109">
        <v>0</v>
      </c>
      <c r="J311" s="109">
        <v>0</v>
      </c>
      <c r="K311" s="109">
        <v>0</v>
      </c>
      <c r="L311" s="109">
        <v>0</v>
      </c>
      <c r="M311" s="109">
        <v>0</v>
      </c>
      <c r="N311" s="109">
        <v>0</v>
      </c>
      <c r="O311" s="109">
        <v>0</v>
      </c>
      <c r="P311" s="109">
        <v>0</v>
      </c>
      <c r="Q311" s="109">
        <v>0</v>
      </c>
      <c r="R311" s="109">
        <v>0</v>
      </c>
      <c r="S311" s="109">
        <v>0</v>
      </c>
      <c r="T311" s="109">
        <v>0</v>
      </c>
      <c r="U311" s="109">
        <v>0</v>
      </c>
      <c r="V311" s="109">
        <v>0</v>
      </c>
      <c r="W311" s="109">
        <v>0</v>
      </c>
      <c r="X311" s="109">
        <v>0</v>
      </c>
      <c r="Y311" s="109">
        <v>0</v>
      </c>
      <c r="Z311" s="109">
        <v>0</v>
      </c>
      <c r="AA311" s="109">
        <v>0</v>
      </c>
      <c r="AB311" s="109">
        <v>0</v>
      </c>
      <c r="AC311" s="109">
        <v>0</v>
      </c>
      <c r="AD311" s="109">
        <v>0</v>
      </c>
      <c r="AE311" s="109">
        <v>0</v>
      </c>
      <c r="AF311" s="109">
        <v>0</v>
      </c>
      <c r="AG311" s="109">
        <v>0</v>
      </c>
    </row>
    <row r="312" spans="2:33" ht="15">
      <c r="B312" s="109"/>
      <c r="C312" s="109"/>
      <c r="D312" s="109">
        <v>2015</v>
      </c>
      <c r="E312" s="109">
        <v>0</v>
      </c>
      <c r="F312" s="109">
        <v>0</v>
      </c>
      <c r="G312" s="109">
        <v>0</v>
      </c>
      <c r="H312" s="109">
        <v>0</v>
      </c>
      <c r="I312" s="109">
        <v>0</v>
      </c>
      <c r="J312" s="109">
        <v>0</v>
      </c>
      <c r="K312" s="109">
        <v>0</v>
      </c>
      <c r="L312" s="109">
        <v>0</v>
      </c>
      <c r="M312" s="109">
        <v>0</v>
      </c>
      <c r="N312" s="109">
        <v>0</v>
      </c>
      <c r="O312" s="109">
        <v>0</v>
      </c>
      <c r="P312" s="109">
        <v>0</v>
      </c>
      <c r="Q312" s="109">
        <v>0</v>
      </c>
      <c r="R312" s="109">
        <v>0</v>
      </c>
      <c r="S312" s="109">
        <v>0</v>
      </c>
      <c r="T312" s="109">
        <v>0</v>
      </c>
      <c r="U312" s="109">
        <v>0</v>
      </c>
      <c r="V312" s="109">
        <v>0</v>
      </c>
      <c r="W312" s="109">
        <v>0</v>
      </c>
      <c r="X312" s="109">
        <v>0</v>
      </c>
      <c r="Y312" s="109">
        <v>0</v>
      </c>
      <c r="Z312" s="109">
        <v>0</v>
      </c>
      <c r="AA312" s="109">
        <v>0</v>
      </c>
      <c r="AB312" s="109">
        <v>0</v>
      </c>
      <c r="AC312" s="109">
        <v>0</v>
      </c>
      <c r="AD312" s="109">
        <v>0</v>
      </c>
      <c r="AE312" s="109">
        <v>0</v>
      </c>
      <c r="AF312" s="109">
        <v>0</v>
      </c>
      <c r="AG312" s="109">
        <v>0</v>
      </c>
    </row>
    <row r="313" spans="2:33" ht="15">
      <c r="B313" s="109"/>
      <c r="C313" s="109"/>
      <c r="D313" s="109">
        <v>2016</v>
      </c>
      <c r="E313" s="109">
        <v>0</v>
      </c>
      <c r="F313" s="109">
        <v>0</v>
      </c>
      <c r="G313" s="111">
        <v>7</v>
      </c>
      <c r="H313" s="109">
        <v>0</v>
      </c>
      <c r="I313" s="109">
        <v>0</v>
      </c>
      <c r="J313" s="109">
        <v>0</v>
      </c>
      <c r="K313" s="109">
        <v>0</v>
      </c>
      <c r="L313" s="109">
        <v>0</v>
      </c>
      <c r="M313" s="109">
        <v>0</v>
      </c>
      <c r="N313" s="109">
        <v>0</v>
      </c>
      <c r="O313" s="109">
        <v>0</v>
      </c>
      <c r="P313" s="109">
        <v>0</v>
      </c>
      <c r="Q313" s="109">
        <v>0</v>
      </c>
      <c r="R313" s="109">
        <v>0</v>
      </c>
      <c r="S313" s="109">
        <v>0</v>
      </c>
      <c r="T313" s="109">
        <v>0</v>
      </c>
      <c r="U313" s="109">
        <v>0</v>
      </c>
      <c r="V313" s="109">
        <v>0</v>
      </c>
      <c r="W313" s="109">
        <v>0</v>
      </c>
      <c r="X313" s="109">
        <v>0</v>
      </c>
      <c r="Y313" s="109">
        <v>0</v>
      </c>
      <c r="Z313" s="109">
        <v>0</v>
      </c>
      <c r="AA313" s="109">
        <v>0</v>
      </c>
      <c r="AB313" s="109">
        <v>0</v>
      </c>
      <c r="AC313" s="109">
        <v>0</v>
      </c>
      <c r="AD313" s="109">
        <v>0</v>
      </c>
      <c r="AE313" s="109">
        <v>0</v>
      </c>
      <c r="AF313" s="109">
        <v>0</v>
      </c>
      <c r="AG313" s="109">
        <v>0</v>
      </c>
    </row>
    <row r="314" spans="2:33" ht="15">
      <c r="B314" s="109"/>
      <c r="C314" s="109"/>
      <c r="D314" s="109">
        <v>2017</v>
      </c>
      <c r="E314" s="109">
        <v>0</v>
      </c>
      <c r="F314" s="109">
        <v>0</v>
      </c>
      <c r="G314" s="109">
        <v>0</v>
      </c>
      <c r="H314" s="109">
        <v>0</v>
      </c>
      <c r="I314" s="109">
        <v>0</v>
      </c>
      <c r="J314" s="109">
        <v>0</v>
      </c>
      <c r="K314" s="109">
        <v>0</v>
      </c>
      <c r="L314" s="109">
        <v>0</v>
      </c>
      <c r="M314" s="109">
        <v>0</v>
      </c>
      <c r="N314" s="109">
        <v>0</v>
      </c>
      <c r="O314" s="109">
        <v>0</v>
      </c>
      <c r="P314" s="109">
        <v>0</v>
      </c>
      <c r="Q314" s="109">
        <v>0</v>
      </c>
      <c r="R314" s="109">
        <v>0</v>
      </c>
      <c r="S314" s="109">
        <v>0</v>
      </c>
      <c r="T314" s="109">
        <v>0</v>
      </c>
      <c r="U314" s="109">
        <v>0</v>
      </c>
      <c r="V314" s="109">
        <v>0</v>
      </c>
      <c r="W314" s="109">
        <v>0</v>
      </c>
      <c r="X314" s="109">
        <v>0</v>
      </c>
      <c r="Y314" s="109">
        <v>0</v>
      </c>
      <c r="Z314" s="109">
        <v>0</v>
      </c>
      <c r="AA314" s="109">
        <v>0</v>
      </c>
      <c r="AB314" s="109">
        <v>0</v>
      </c>
      <c r="AC314" s="109">
        <v>0</v>
      </c>
      <c r="AD314" s="109">
        <v>0</v>
      </c>
      <c r="AE314" s="109">
        <v>0</v>
      </c>
      <c r="AF314" s="109">
        <v>0</v>
      </c>
      <c r="AG314" s="109">
        <v>0</v>
      </c>
    </row>
    <row r="315" spans="2:33" ht="15">
      <c r="B315" s="109"/>
      <c r="C315" s="109"/>
      <c r="D315" s="109">
        <v>2018</v>
      </c>
      <c r="E315" s="109">
        <v>0</v>
      </c>
      <c r="F315" s="109">
        <v>0</v>
      </c>
      <c r="G315" s="109">
        <v>0</v>
      </c>
      <c r="H315" s="109">
        <v>0</v>
      </c>
      <c r="I315" s="109">
        <v>0</v>
      </c>
      <c r="J315" s="109">
        <v>0</v>
      </c>
      <c r="K315" s="109">
        <v>0</v>
      </c>
      <c r="L315" s="109">
        <v>0</v>
      </c>
      <c r="M315" s="109">
        <v>0</v>
      </c>
      <c r="N315" s="109">
        <v>0</v>
      </c>
      <c r="O315" s="109">
        <v>0</v>
      </c>
      <c r="P315" s="109">
        <v>0</v>
      </c>
      <c r="Q315" s="109">
        <v>0</v>
      </c>
      <c r="R315" s="109">
        <v>0</v>
      </c>
      <c r="S315" s="109">
        <v>0</v>
      </c>
      <c r="T315" s="109">
        <v>0</v>
      </c>
      <c r="U315" s="109">
        <v>0</v>
      </c>
      <c r="V315" s="109">
        <v>0</v>
      </c>
      <c r="W315" s="109">
        <v>0</v>
      </c>
      <c r="X315" s="109">
        <v>0</v>
      </c>
      <c r="Y315" s="109">
        <v>0</v>
      </c>
      <c r="Z315" s="109">
        <v>0</v>
      </c>
      <c r="AA315" s="109">
        <v>0</v>
      </c>
      <c r="AB315" s="109">
        <v>0</v>
      </c>
      <c r="AC315" s="109">
        <v>0</v>
      </c>
      <c r="AD315" s="109">
        <v>0</v>
      </c>
      <c r="AE315" s="109">
        <v>0</v>
      </c>
      <c r="AF315" s="109">
        <v>0</v>
      </c>
      <c r="AG315" s="109">
        <v>0</v>
      </c>
    </row>
    <row r="316" spans="2:33" ht="15">
      <c r="B316" s="109"/>
      <c r="C316" s="109"/>
      <c r="D316" s="109">
        <v>2019</v>
      </c>
      <c r="E316" s="109">
        <v>0</v>
      </c>
      <c r="F316" s="109">
        <v>0</v>
      </c>
      <c r="G316" s="109">
        <v>0</v>
      </c>
      <c r="H316" s="109">
        <v>0</v>
      </c>
      <c r="I316" s="109">
        <v>0</v>
      </c>
      <c r="J316" s="109">
        <v>0</v>
      </c>
      <c r="K316" s="109">
        <v>0</v>
      </c>
      <c r="L316" s="109">
        <v>0</v>
      </c>
      <c r="M316" s="109">
        <v>0</v>
      </c>
      <c r="N316" s="109">
        <v>0</v>
      </c>
      <c r="O316" s="109">
        <v>0</v>
      </c>
      <c r="P316" s="109">
        <v>0</v>
      </c>
      <c r="Q316" s="109">
        <v>0</v>
      </c>
      <c r="R316" s="109">
        <v>0</v>
      </c>
      <c r="S316" s="109">
        <v>0</v>
      </c>
      <c r="T316" s="109">
        <v>0</v>
      </c>
      <c r="U316" s="109">
        <v>0</v>
      </c>
      <c r="V316" s="109">
        <v>0</v>
      </c>
      <c r="W316" s="109">
        <v>0</v>
      </c>
      <c r="X316" s="109">
        <v>0</v>
      </c>
      <c r="Y316" s="109">
        <v>0</v>
      </c>
      <c r="Z316" s="109">
        <v>0</v>
      </c>
      <c r="AA316" s="109">
        <v>0</v>
      </c>
      <c r="AB316" s="109">
        <v>0</v>
      </c>
      <c r="AC316" s="109">
        <v>0</v>
      </c>
      <c r="AD316" s="109">
        <v>0</v>
      </c>
      <c r="AE316" s="109">
        <v>0</v>
      </c>
      <c r="AF316" s="109">
        <v>0</v>
      </c>
      <c r="AG316" s="109">
        <v>0</v>
      </c>
    </row>
    <row r="317" spans="2:33" ht="15">
      <c r="B317" s="109"/>
      <c r="C317" s="109"/>
      <c r="D317" s="109">
        <v>2020</v>
      </c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</row>
    <row r="318" spans="2:33" ht="15">
      <c r="B318" s="110" t="s">
        <v>111</v>
      </c>
      <c r="C318" s="110" t="s">
        <v>798</v>
      </c>
      <c r="D318" s="110">
        <v>2006</v>
      </c>
      <c r="E318" s="110">
        <v>0</v>
      </c>
      <c r="F318" s="110">
        <v>0</v>
      </c>
      <c r="G318" s="110">
        <v>0</v>
      </c>
      <c r="H318" s="110"/>
      <c r="I318" s="110"/>
      <c r="J318" s="110">
        <v>0</v>
      </c>
      <c r="K318" s="110">
        <v>0</v>
      </c>
      <c r="L318" s="110">
        <v>1</v>
      </c>
      <c r="M318" s="110"/>
      <c r="N318" s="110">
        <v>0</v>
      </c>
      <c r="O318" s="110">
        <v>0</v>
      </c>
      <c r="P318" s="110">
        <v>0</v>
      </c>
      <c r="Q318" s="110"/>
      <c r="R318" s="110"/>
      <c r="S318" s="110"/>
      <c r="T318" s="110">
        <v>0</v>
      </c>
      <c r="U318" s="110">
        <v>0</v>
      </c>
      <c r="V318" s="110">
        <v>0</v>
      </c>
      <c r="W318" s="110"/>
      <c r="X318" s="110">
        <v>0</v>
      </c>
      <c r="Y318" s="110">
        <v>0</v>
      </c>
      <c r="Z318" s="110">
        <v>0</v>
      </c>
      <c r="AA318" s="110">
        <v>0</v>
      </c>
      <c r="AB318" s="110"/>
      <c r="AC318" s="110">
        <v>0</v>
      </c>
      <c r="AD318" s="110"/>
      <c r="AE318" s="110"/>
      <c r="AF318" s="110"/>
      <c r="AG318" s="110">
        <v>0</v>
      </c>
    </row>
    <row r="319" spans="2:33" ht="15">
      <c r="B319" s="110"/>
      <c r="C319" s="110"/>
      <c r="D319" s="110">
        <v>2007</v>
      </c>
      <c r="E319" s="110">
        <v>0</v>
      </c>
      <c r="F319" s="110">
        <v>0</v>
      </c>
      <c r="G319" s="110">
        <v>0</v>
      </c>
      <c r="H319" s="110"/>
      <c r="I319" s="110">
        <v>0</v>
      </c>
      <c r="J319" s="110">
        <v>0</v>
      </c>
      <c r="K319" s="110">
        <v>0</v>
      </c>
      <c r="L319" s="110">
        <v>0</v>
      </c>
      <c r="M319" s="110">
        <v>0</v>
      </c>
      <c r="N319" s="110">
        <v>0</v>
      </c>
      <c r="O319" s="110">
        <v>0</v>
      </c>
      <c r="P319" s="110">
        <v>0</v>
      </c>
      <c r="Q319" s="110">
        <v>0</v>
      </c>
      <c r="R319" s="110"/>
      <c r="S319" s="110">
        <v>1</v>
      </c>
      <c r="T319" s="110">
        <v>0</v>
      </c>
      <c r="U319" s="110">
        <v>0</v>
      </c>
      <c r="V319" s="110">
        <v>0</v>
      </c>
      <c r="W319" s="110"/>
      <c r="X319" s="110">
        <v>0</v>
      </c>
      <c r="Y319" s="110">
        <v>0</v>
      </c>
      <c r="Z319" s="110">
        <v>0</v>
      </c>
      <c r="AA319" s="110">
        <v>0</v>
      </c>
      <c r="AB319" s="110">
        <v>0</v>
      </c>
      <c r="AC319" s="110">
        <v>0</v>
      </c>
      <c r="AD319" s="110">
        <v>0</v>
      </c>
      <c r="AE319" s="110">
        <v>0</v>
      </c>
      <c r="AF319" s="110">
        <v>0</v>
      </c>
      <c r="AG319" s="110">
        <v>0</v>
      </c>
    </row>
    <row r="320" spans="2:33" ht="15">
      <c r="B320" s="110"/>
      <c r="C320" s="110"/>
      <c r="D320" s="110">
        <v>2008</v>
      </c>
      <c r="E320" s="110">
        <v>0</v>
      </c>
      <c r="F320" s="110">
        <v>0</v>
      </c>
      <c r="G320" s="110">
        <v>0</v>
      </c>
      <c r="H320" s="110"/>
      <c r="I320" s="110">
        <v>0</v>
      </c>
      <c r="J320" s="110">
        <v>0</v>
      </c>
      <c r="K320" s="110">
        <v>0</v>
      </c>
      <c r="L320" s="110">
        <v>0</v>
      </c>
      <c r="M320" s="110">
        <v>0</v>
      </c>
      <c r="N320" s="110">
        <v>0</v>
      </c>
      <c r="O320" s="110">
        <v>0</v>
      </c>
      <c r="P320" s="110">
        <v>0</v>
      </c>
      <c r="Q320" s="110">
        <v>1</v>
      </c>
      <c r="R320" s="110"/>
      <c r="S320" s="110">
        <v>0</v>
      </c>
      <c r="T320" s="110">
        <v>0</v>
      </c>
      <c r="U320" s="110">
        <v>0</v>
      </c>
      <c r="V320" s="110">
        <v>0</v>
      </c>
      <c r="W320" s="110"/>
      <c r="X320" s="110">
        <v>0</v>
      </c>
      <c r="Y320" s="110">
        <v>0</v>
      </c>
      <c r="Z320" s="110">
        <v>0</v>
      </c>
      <c r="AA320" s="110">
        <v>0</v>
      </c>
      <c r="AB320" s="110">
        <v>0</v>
      </c>
      <c r="AC320" s="110">
        <v>0</v>
      </c>
      <c r="AD320" s="110">
        <v>0</v>
      </c>
      <c r="AE320" s="110">
        <v>0</v>
      </c>
      <c r="AF320" s="110">
        <v>0</v>
      </c>
      <c r="AG320" s="110">
        <v>0</v>
      </c>
    </row>
    <row r="321" spans="2:33" ht="15">
      <c r="B321" s="110"/>
      <c r="C321" s="110"/>
      <c r="D321" s="110">
        <v>2009</v>
      </c>
      <c r="E321" s="110">
        <v>0</v>
      </c>
      <c r="F321" s="110">
        <v>0</v>
      </c>
      <c r="G321" s="110">
        <v>0</v>
      </c>
      <c r="H321" s="110">
        <v>0</v>
      </c>
      <c r="I321" s="110">
        <v>0</v>
      </c>
      <c r="J321" s="110">
        <v>0</v>
      </c>
      <c r="K321" s="110">
        <v>0</v>
      </c>
      <c r="L321" s="110">
        <v>0</v>
      </c>
      <c r="M321" s="110">
        <v>0</v>
      </c>
      <c r="N321" s="110">
        <v>0</v>
      </c>
      <c r="O321" s="110">
        <v>0</v>
      </c>
      <c r="P321" s="110">
        <v>0</v>
      </c>
      <c r="Q321" s="110">
        <v>0</v>
      </c>
      <c r="R321" s="110"/>
      <c r="S321" s="110">
        <v>0</v>
      </c>
      <c r="T321" s="110">
        <v>0</v>
      </c>
      <c r="U321" s="110">
        <v>0</v>
      </c>
      <c r="V321" s="110">
        <v>0</v>
      </c>
      <c r="W321" s="110">
        <v>0</v>
      </c>
      <c r="X321" s="110">
        <v>0</v>
      </c>
      <c r="Y321" s="110">
        <v>0</v>
      </c>
      <c r="Z321" s="110">
        <v>0</v>
      </c>
      <c r="AA321" s="110">
        <v>0</v>
      </c>
      <c r="AB321" s="110">
        <v>0</v>
      </c>
      <c r="AC321" s="110">
        <v>0</v>
      </c>
      <c r="AD321" s="110">
        <v>0</v>
      </c>
      <c r="AE321" s="110">
        <v>0</v>
      </c>
      <c r="AF321" s="110">
        <v>0</v>
      </c>
      <c r="AG321" s="110">
        <v>0</v>
      </c>
    </row>
    <row r="322" spans="2:33" ht="15">
      <c r="B322" s="110"/>
      <c r="C322" s="110"/>
      <c r="D322" s="110">
        <v>2010</v>
      </c>
      <c r="E322" s="110">
        <v>0</v>
      </c>
      <c r="F322" s="110">
        <v>0</v>
      </c>
      <c r="G322" s="110">
        <v>0</v>
      </c>
      <c r="H322" s="110">
        <v>0</v>
      </c>
      <c r="I322" s="110">
        <v>0</v>
      </c>
      <c r="J322" s="110">
        <v>0</v>
      </c>
      <c r="K322" s="110">
        <v>0</v>
      </c>
      <c r="L322" s="110">
        <v>0</v>
      </c>
      <c r="M322" s="110">
        <v>0</v>
      </c>
      <c r="N322" s="110">
        <v>0</v>
      </c>
      <c r="O322" s="110">
        <v>0</v>
      </c>
      <c r="P322" s="110">
        <v>0</v>
      </c>
      <c r="Q322" s="110">
        <v>0</v>
      </c>
      <c r="R322" s="110">
        <v>0</v>
      </c>
      <c r="S322" s="110">
        <v>0</v>
      </c>
      <c r="T322" s="110">
        <v>0</v>
      </c>
      <c r="U322" s="110">
        <v>0</v>
      </c>
      <c r="V322" s="110">
        <v>0</v>
      </c>
      <c r="W322" s="110">
        <v>0</v>
      </c>
      <c r="X322" s="110">
        <v>0</v>
      </c>
      <c r="Y322" s="110">
        <v>0</v>
      </c>
      <c r="Z322" s="110">
        <v>0</v>
      </c>
      <c r="AA322" s="110">
        <v>0</v>
      </c>
      <c r="AB322" s="110">
        <v>0</v>
      </c>
      <c r="AC322" s="110">
        <v>0</v>
      </c>
      <c r="AD322" s="110">
        <v>0</v>
      </c>
      <c r="AE322" s="110">
        <v>0</v>
      </c>
      <c r="AF322" s="110">
        <v>0</v>
      </c>
      <c r="AG322" s="110">
        <v>0</v>
      </c>
    </row>
    <row r="323" spans="2:33" ht="15">
      <c r="B323" s="110"/>
      <c r="C323" s="110"/>
      <c r="D323" s="110">
        <v>2011</v>
      </c>
      <c r="E323" s="110">
        <v>0</v>
      </c>
      <c r="F323" s="110">
        <v>0</v>
      </c>
      <c r="G323" s="110">
        <v>0</v>
      </c>
      <c r="H323" s="110">
        <v>0</v>
      </c>
      <c r="I323" s="110">
        <v>0</v>
      </c>
      <c r="J323" s="110">
        <v>0</v>
      </c>
      <c r="K323" s="110">
        <v>0</v>
      </c>
      <c r="L323" s="110">
        <v>0</v>
      </c>
      <c r="M323" s="110">
        <v>0</v>
      </c>
      <c r="N323" s="110">
        <v>0</v>
      </c>
      <c r="O323" s="110">
        <v>0</v>
      </c>
      <c r="P323" s="110">
        <v>0</v>
      </c>
      <c r="Q323" s="110">
        <v>0</v>
      </c>
      <c r="R323" s="110">
        <v>0</v>
      </c>
      <c r="S323" s="110">
        <v>0</v>
      </c>
      <c r="T323" s="110">
        <v>0</v>
      </c>
      <c r="U323" s="110">
        <v>0</v>
      </c>
      <c r="V323" s="110">
        <v>0</v>
      </c>
      <c r="W323" s="110">
        <v>0</v>
      </c>
      <c r="X323" s="110">
        <v>0</v>
      </c>
      <c r="Y323" s="110">
        <v>0</v>
      </c>
      <c r="Z323" s="110">
        <v>0</v>
      </c>
      <c r="AA323" s="110">
        <v>0</v>
      </c>
      <c r="AB323" s="110">
        <v>0</v>
      </c>
      <c r="AC323" s="110">
        <v>0</v>
      </c>
      <c r="AD323" s="110">
        <v>0</v>
      </c>
      <c r="AE323" s="110">
        <v>0</v>
      </c>
      <c r="AF323" s="110">
        <v>0</v>
      </c>
      <c r="AG323" s="110">
        <v>0</v>
      </c>
    </row>
    <row r="324" spans="2:33" ht="15">
      <c r="B324" s="110"/>
      <c r="C324" s="110"/>
      <c r="D324" s="110">
        <v>2012</v>
      </c>
      <c r="E324" s="110">
        <v>0</v>
      </c>
      <c r="F324" s="110">
        <v>0</v>
      </c>
      <c r="G324" s="110">
        <v>0</v>
      </c>
      <c r="H324" s="110">
        <v>0</v>
      </c>
      <c r="I324" s="110">
        <v>0</v>
      </c>
      <c r="J324" s="110">
        <v>0</v>
      </c>
      <c r="K324" s="110">
        <v>0</v>
      </c>
      <c r="L324" s="110">
        <v>0</v>
      </c>
      <c r="M324" s="110">
        <v>0</v>
      </c>
      <c r="N324" s="110">
        <v>0</v>
      </c>
      <c r="O324" s="110">
        <v>0</v>
      </c>
      <c r="P324" s="110">
        <v>0</v>
      </c>
      <c r="Q324" s="110">
        <v>0</v>
      </c>
      <c r="R324" s="110">
        <v>0</v>
      </c>
      <c r="S324" s="110">
        <v>0</v>
      </c>
      <c r="T324" s="110">
        <v>0</v>
      </c>
      <c r="U324" s="110">
        <v>0</v>
      </c>
      <c r="V324" s="110">
        <v>0</v>
      </c>
      <c r="W324" s="110">
        <v>0</v>
      </c>
      <c r="X324" s="110">
        <v>0</v>
      </c>
      <c r="Y324" s="110">
        <v>0</v>
      </c>
      <c r="Z324" s="110">
        <v>0</v>
      </c>
      <c r="AA324" s="110">
        <v>0</v>
      </c>
      <c r="AB324" s="110">
        <v>0</v>
      </c>
      <c r="AC324" s="110">
        <v>0</v>
      </c>
      <c r="AD324" s="110">
        <v>0</v>
      </c>
      <c r="AE324" s="110">
        <v>0</v>
      </c>
      <c r="AF324" s="110">
        <v>0</v>
      </c>
      <c r="AG324" s="110">
        <v>0</v>
      </c>
    </row>
    <row r="325" spans="2:33" ht="15">
      <c r="B325" s="110"/>
      <c r="C325" s="110"/>
      <c r="D325" s="110">
        <v>2013</v>
      </c>
      <c r="E325" s="110">
        <v>0</v>
      </c>
      <c r="F325" s="110">
        <v>0</v>
      </c>
      <c r="G325" s="110">
        <v>0</v>
      </c>
      <c r="H325" s="110">
        <v>0</v>
      </c>
      <c r="I325" s="110">
        <v>0</v>
      </c>
      <c r="J325" s="110">
        <v>0</v>
      </c>
      <c r="K325" s="110">
        <v>0</v>
      </c>
      <c r="L325" s="110">
        <v>0</v>
      </c>
      <c r="M325" s="110">
        <v>0</v>
      </c>
      <c r="N325" s="110">
        <v>0</v>
      </c>
      <c r="O325" s="110">
        <v>0</v>
      </c>
      <c r="P325" s="110">
        <v>0</v>
      </c>
      <c r="Q325" s="110">
        <v>0</v>
      </c>
      <c r="R325" s="110">
        <v>0</v>
      </c>
      <c r="S325" s="110">
        <v>0</v>
      </c>
      <c r="T325" s="110">
        <v>0</v>
      </c>
      <c r="U325" s="110">
        <v>0</v>
      </c>
      <c r="V325" s="110">
        <v>0</v>
      </c>
      <c r="W325" s="110">
        <v>0</v>
      </c>
      <c r="X325" s="110">
        <v>0</v>
      </c>
      <c r="Y325" s="110">
        <v>0</v>
      </c>
      <c r="Z325" s="110">
        <v>0</v>
      </c>
      <c r="AA325" s="110">
        <v>0</v>
      </c>
      <c r="AB325" s="110">
        <v>0</v>
      </c>
      <c r="AC325" s="110">
        <v>0</v>
      </c>
      <c r="AD325" s="110">
        <v>0</v>
      </c>
      <c r="AE325" s="110">
        <v>0</v>
      </c>
      <c r="AF325" s="110">
        <v>0</v>
      </c>
      <c r="AG325" s="110">
        <v>0</v>
      </c>
    </row>
    <row r="326" spans="2:33" ht="15">
      <c r="B326" s="110"/>
      <c r="C326" s="110"/>
      <c r="D326" s="110">
        <v>2014</v>
      </c>
      <c r="E326" s="110">
        <v>0</v>
      </c>
      <c r="F326" s="110">
        <v>0</v>
      </c>
      <c r="G326" s="110">
        <v>0</v>
      </c>
      <c r="H326" s="110">
        <v>0</v>
      </c>
      <c r="I326" s="110">
        <v>0</v>
      </c>
      <c r="J326" s="110">
        <v>0</v>
      </c>
      <c r="K326" s="110">
        <v>0</v>
      </c>
      <c r="L326" s="110">
        <v>0</v>
      </c>
      <c r="M326" s="110">
        <v>0</v>
      </c>
      <c r="N326" s="110">
        <v>0</v>
      </c>
      <c r="O326" s="110">
        <v>0</v>
      </c>
      <c r="P326" s="110">
        <v>0</v>
      </c>
      <c r="Q326" s="110">
        <v>0</v>
      </c>
      <c r="R326" s="110">
        <v>0</v>
      </c>
      <c r="S326" s="110">
        <v>0</v>
      </c>
      <c r="T326" s="110">
        <v>0</v>
      </c>
      <c r="U326" s="110">
        <v>0</v>
      </c>
      <c r="V326" s="110">
        <v>0</v>
      </c>
      <c r="W326" s="110">
        <v>0</v>
      </c>
      <c r="X326" s="110">
        <v>0</v>
      </c>
      <c r="Y326" s="110">
        <v>0</v>
      </c>
      <c r="Z326" s="110">
        <v>0</v>
      </c>
      <c r="AA326" s="110">
        <v>2</v>
      </c>
      <c r="AB326" s="110">
        <v>0</v>
      </c>
      <c r="AC326" s="110">
        <v>0</v>
      </c>
      <c r="AD326" s="110">
        <v>0</v>
      </c>
      <c r="AE326" s="110">
        <v>0</v>
      </c>
      <c r="AF326" s="110">
        <v>0</v>
      </c>
      <c r="AG326" s="110">
        <v>0</v>
      </c>
    </row>
    <row r="327" spans="2:33" ht="15">
      <c r="B327" s="110"/>
      <c r="C327" s="110"/>
      <c r="D327" s="110">
        <v>2015</v>
      </c>
      <c r="E327" s="110">
        <v>0</v>
      </c>
      <c r="F327" s="110">
        <v>0</v>
      </c>
      <c r="G327" s="110">
        <v>0</v>
      </c>
      <c r="H327" s="110">
        <v>0</v>
      </c>
      <c r="I327" s="110">
        <v>0</v>
      </c>
      <c r="J327" s="110">
        <v>0</v>
      </c>
      <c r="K327" s="110">
        <v>0</v>
      </c>
      <c r="L327" s="110">
        <v>0</v>
      </c>
      <c r="M327" s="110">
        <v>0</v>
      </c>
      <c r="N327" s="110">
        <v>0</v>
      </c>
      <c r="O327" s="110">
        <v>0</v>
      </c>
      <c r="P327" s="110">
        <v>0</v>
      </c>
      <c r="Q327" s="110">
        <v>0</v>
      </c>
      <c r="R327" s="110">
        <v>0</v>
      </c>
      <c r="S327" s="110">
        <v>0</v>
      </c>
      <c r="T327" s="110">
        <v>0</v>
      </c>
      <c r="U327" s="110">
        <v>0</v>
      </c>
      <c r="V327" s="110">
        <v>0</v>
      </c>
      <c r="W327" s="110">
        <v>0</v>
      </c>
      <c r="X327" s="110">
        <v>0</v>
      </c>
      <c r="Y327" s="110">
        <v>0</v>
      </c>
      <c r="Z327" s="110">
        <v>0</v>
      </c>
      <c r="AA327" s="110">
        <v>0</v>
      </c>
      <c r="AB327" s="110">
        <v>0</v>
      </c>
      <c r="AC327" s="110">
        <v>0</v>
      </c>
      <c r="AD327" s="110">
        <v>0</v>
      </c>
      <c r="AE327" s="110">
        <v>0</v>
      </c>
      <c r="AF327" s="110">
        <v>0</v>
      </c>
      <c r="AG327" s="110">
        <v>0</v>
      </c>
    </row>
    <row r="328" spans="2:33" ht="15">
      <c r="B328" s="110"/>
      <c r="C328" s="110"/>
      <c r="D328" s="110">
        <v>2016</v>
      </c>
      <c r="E328" s="110">
        <v>0</v>
      </c>
      <c r="F328" s="110">
        <v>0</v>
      </c>
      <c r="G328" s="110">
        <v>0</v>
      </c>
      <c r="H328" s="110">
        <v>0</v>
      </c>
      <c r="I328" s="110">
        <v>0</v>
      </c>
      <c r="J328" s="110">
        <v>1</v>
      </c>
      <c r="K328" s="110">
        <v>0</v>
      </c>
      <c r="L328" s="110">
        <v>0</v>
      </c>
      <c r="M328" s="110">
        <v>0</v>
      </c>
      <c r="N328" s="110">
        <v>0</v>
      </c>
      <c r="O328" s="110">
        <v>0</v>
      </c>
      <c r="P328" s="110">
        <v>0</v>
      </c>
      <c r="Q328" s="110">
        <v>0</v>
      </c>
      <c r="R328" s="110">
        <v>0</v>
      </c>
      <c r="S328" s="110">
        <v>0</v>
      </c>
      <c r="T328" s="110">
        <v>0</v>
      </c>
      <c r="U328" s="110">
        <v>0</v>
      </c>
      <c r="V328" s="110">
        <v>0</v>
      </c>
      <c r="W328" s="110">
        <v>0</v>
      </c>
      <c r="X328" s="110">
        <v>0</v>
      </c>
      <c r="Y328" s="110">
        <v>0</v>
      </c>
      <c r="Z328" s="110">
        <v>0</v>
      </c>
      <c r="AA328" s="110">
        <v>0</v>
      </c>
      <c r="AB328" s="110">
        <v>0</v>
      </c>
      <c r="AC328" s="110">
        <v>0</v>
      </c>
      <c r="AD328" s="110">
        <v>0</v>
      </c>
      <c r="AE328" s="110">
        <v>0</v>
      </c>
      <c r="AF328" s="110">
        <v>0</v>
      </c>
      <c r="AG328" s="110">
        <v>0</v>
      </c>
    </row>
    <row r="329" spans="2:33" ht="15">
      <c r="B329" s="110"/>
      <c r="C329" s="110"/>
      <c r="D329" s="110">
        <v>2017</v>
      </c>
      <c r="E329" s="110">
        <v>0</v>
      </c>
      <c r="F329" s="110">
        <v>0</v>
      </c>
      <c r="G329" s="110">
        <v>0</v>
      </c>
      <c r="H329" s="110">
        <v>0</v>
      </c>
      <c r="I329" s="110">
        <v>0</v>
      </c>
      <c r="J329" s="110">
        <v>0</v>
      </c>
      <c r="K329" s="110">
        <v>0</v>
      </c>
      <c r="L329" s="110">
        <v>0</v>
      </c>
      <c r="M329" s="110">
        <v>0</v>
      </c>
      <c r="N329" s="110">
        <v>0</v>
      </c>
      <c r="O329" s="110">
        <v>0</v>
      </c>
      <c r="P329" s="110">
        <v>0</v>
      </c>
      <c r="Q329" s="110">
        <v>0</v>
      </c>
      <c r="R329" s="110">
        <v>0</v>
      </c>
      <c r="S329" s="110">
        <v>0</v>
      </c>
      <c r="T329" s="110">
        <v>0</v>
      </c>
      <c r="U329" s="110">
        <v>0</v>
      </c>
      <c r="V329" s="110">
        <v>0</v>
      </c>
      <c r="W329" s="110">
        <v>0</v>
      </c>
      <c r="X329" s="110">
        <v>0</v>
      </c>
      <c r="Y329" s="110">
        <v>0</v>
      </c>
      <c r="Z329" s="110">
        <v>0</v>
      </c>
      <c r="AA329" s="110">
        <v>0</v>
      </c>
      <c r="AB329" s="110">
        <v>0</v>
      </c>
      <c r="AC329" s="110">
        <v>0</v>
      </c>
      <c r="AD329" s="110">
        <v>0</v>
      </c>
      <c r="AE329" s="110">
        <v>0</v>
      </c>
      <c r="AF329" s="110">
        <v>0</v>
      </c>
      <c r="AG329" s="110">
        <v>0</v>
      </c>
    </row>
    <row r="330" spans="2:33" ht="15">
      <c r="B330" s="110"/>
      <c r="C330" s="110"/>
      <c r="D330" s="110">
        <v>2018</v>
      </c>
      <c r="E330" s="110">
        <v>0</v>
      </c>
      <c r="F330" s="110">
        <v>0</v>
      </c>
      <c r="G330" s="110">
        <v>0</v>
      </c>
      <c r="H330" s="110">
        <v>0</v>
      </c>
      <c r="I330" s="110">
        <v>0</v>
      </c>
      <c r="J330" s="110">
        <v>0</v>
      </c>
      <c r="K330" s="110">
        <v>0</v>
      </c>
      <c r="L330" s="110">
        <v>0</v>
      </c>
      <c r="M330" s="110">
        <v>0</v>
      </c>
      <c r="N330" s="110">
        <v>0</v>
      </c>
      <c r="O330" s="110">
        <v>0</v>
      </c>
      <c r="P330" s="110">
        <v>0</v>
      </c>
      <c r="Q330" s="110">
        <v>0</v>
      </c>
      <c r="R330" s="110">
        <v>0</v>
      </c>
      <c r="S330" s="110">
        <v>0</v>
      </c>
      <c r="T330" s="110">
        <v>0</v>
      </c>
      <c r="U330" s="110">
        <v>0</v>
      </c>
      <c r="V330" s="110">
        <v>0</v>
      </c>
      <c r="W330" s="110">
        <v>0</v>
      </c>
      <c r="X330" s="110">
        <v>0</v>
      </c>
      <c r="Y330" s="110">
        <v>0</v>
      </c>
      <c r="Z330" s="110">
        <v>0</v>
      </c>
      <c r="AA330" s="110">
        <v>0</v>
      </c>
      <c r="AB330" s="110">
        <v>0</v>
      </c>
      <c r="AC330" s="110">
        <v>0</v>
      </c>
      <c r="AD330" s="110">
        <v>0</v>
      </c>
      <c r="AE330" s="110">
        <v>0</v>
      </c>
      <c r="AF330" s="110">
        <v>0</v>
      </c>
      <c r="AG330" s="110">
        <v>0</v>
      </c>
    </row>
    <row r="331" spans="2:33" ht="15">
      <c r="B331" s="110"/>
      <c r="C331" s="110"/>
      <c r="D331" s="110">
        <v>2019</v>
      </c>
      <c r="E331" s="110">
        <v>0</v>
      </c>
      <c r="F331" s="110">
        <v>0</v>
      </c>
      <c r="G331" s="110">
        <v>0</v>
      </c>
      <c r="H331" s="110">
        <v>0</v>
      </c>
      <c r="I331" s="110">
        <v>0</v>
      </c>
      <c r="J331" s="110">
        <v>0</v>
      </c>
      <c r="K331" s="110">
        <v>0</v>
      </c>
      <c r="L331" s="110">
        <v>0</v>
      </c>
      <c r="M331" s="110">
        <v>0</v>
      </c>
      <c r="N331" s="110">
        <v>0</v>
      </c>
      <c r="O331" s="110">
        <v>0</v>
      </c>
      <c r="P331" s="110">
        <v>0</v>
      </c>
      <c r="Q331" s="110">
        <v>0</v>
      </c>
      <c r="R331" s="110">
        <v>0</v>
      </c>
      <c r="S331" s="110">
        <v>0</v>
      </c>
      <c r="T331" s="110">
        <v>0</v>
      </c>
      <c r="U331" s="110">
        <v>0</v>
      </c>
      <c r="V331" s="110">
        <v>0</v>
      </c>
      <c r="W331" s="110">
        <v>0</v>
      </c>
      <c r="X331" s="110">
        <v>0</v>
      </c>
      <c r="Y331" s="110">
        <v>0</v>
      </c>
      <c r="Z331" s="110">
        <v>0</v>
      </c>
      <c r="AA331" s="110">
        <v>0</v>
      </c>
      <c r="AB331" s="110">
        <v>0</v>
      </c>
      <c r="AC331" s="110">
        <v>0</v>
      </c>
      <c r="AD331" s="110">
        <v>0</v>
      </c>
      <c r="AE331" s="110">
        <v>0</v>
      </c>
      <c r="AF331" s="110">
        <v>0</v>
      </c>
      <c r="AG331" s="110">
        <v>0</v>
      </c>
    </row>
    <row r="332" spans="2:33" ht="15">
      <c r="B332" s="110"/>
      <c r="C332" s="110"/>
      <c r="D332" s="110">
        <v>2020</v>
      </c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  <c r="V332" s="110"/>
      <c r="W332" s="110"/>
      <c r="X332" s="110"/>
      <c r="Y332" s="110"/>
      <c r="Z332" s="110"/>
      <c r="AA332" s="110"/>
      <c r="AB332" s="110"/>
      <c r="AC332" s="110"/>
      <c r="AD332" s="110"/>
      <c r="AE332" s="110"/>
      <c r="AF332" s="110"/>
      <c r="AG332" s="110"/>
    </row>
    <row r="333" spans="2:33" ht="15">
      <c r="B333" s="109" t="s">
        <v>112</v>
      </c>
      <c r="C333" s="109" t="s">
        <v>799</v>
      </c>
      <c r="D333" s="109">
        <v>2006</v>
      </c>
      <c r="E333" s="109">
        <v>22</v>
      </c>
      <c r="F333" s="109">
        <v>0</v>
      </c>
      <c r="G333" s="109">
        <v>0</v>
      </c>
      <c r="H333" s="109"/>
      <c r="I333" s="109"/>
      <c r="J333" s="109">
        <v>0</v>
      </c>
      <c r="K333" s="109">
        <v>0</v>
      </c>
      <c r="L333" s="109">
        <v>10</v>
      </c>
      <c r="M333" s="109"/>
      <c r="N333" s="109">
        <v>0</v>
      </c>
      <c r="O333" s="109">
        <v>0</v>
      </c>
      <c r="P333" s="109">
        <v>0</v>
      </c>
      <c r="Q333" s="109"/>
      <c r="R333" s="109"/>
      <c r="S333" s="109"/>
      <c r="T333" s="109">
        <v>0</v>
      </c>
      <c r="U333" s="109">
        <v>0</v>
      </c>
      <c r="V333" s="109">
        <v>0</v>
      </c>
      <c r="W333" s="109"/>
      <c r="X333" s="109">
        <v>0</v>
      </c>
      <c r="Y333" s="109">
        <v>0</v>
      </c>
      <c r="Z333" s="109">
        <v>0</v>
      </c>
      <c r="AA333" s="109">
        <v>4</v>
      </c>
      <c r="AB333" s="109">
        <v>0</v>
      </c>
      <c r="AC333" s="109">
        <v>0</v>
      </c>
      <c r="AD333" s="109"/>
      <c r="AE333" s="109"/>
      <c r="AF333" s="109"/>
      <c r="AG333" s="109">
        <v>3</v>
      </c>
    </row>
    <row r="334" spans="2:33" ht="15">
      <c r="B334" s="109"/>
      <c r="C334" s="109"/>
      <c r="D334" s="109">
        <v>2007</v>
      </c>
      <c r="E334" s="109">
        <v>0</v>
      </c>
      <c r="F334" s="109">
        <v>0</v>
      </c>
      <c r="G334" s="109">
        <v>0</v>
      </c>
      <c r="H334" s="109"/>
      <c r="I334" s="109">
        <v>0</v>
      </c>
      <c r="J334" s="109">
        <v>0</v>
      </c>
      <c r="K334" s="109">
        <v>13</v>
      </c>
      <c r="L334" s="109">
        <v>0</v>
      </c>
      <c r="M334" s="109">
        <v>7</v>
      </c>
      <c r="N334" s="109">
        <v>0</v>
      </c>
      <c r="O334" s="109">
        <v>0</v>
      </c>
      <c r="P334" s="109">
        <v>0</v>
      </c>
      <c r="Q334" s="109">
        <v>8</v>
      </c>
      <c r="R334" s="109"/>
      <c r="S334" s="109">
        <v>0</v>
      </c>
      <c r="T334" s="109">
        <v>0</v>
      </c>
      <c r="U334" s="109">
        <v>0</v>
      </c>
      <c r="V334" s="109">
        <v>0</v>
      </c>
      <c r="W334" s="109"/>
      <c r="X334" s="109">
        <v>2</v>
      </c>
      <c r="Y334" s="109">
        <v>0</v>
      </c>
      <c r="Z334" s="109">
        <v>0</v>
      </c>
      <c r="AA334" s="109">
        <v>4</v>
      </c>
      <c r="AB334" s="109">
        <v>0</v>
      </c>
      <c r="AC334" s="109">
        <v>0</v>
      </c>
      <c r="AD334" s="109">
        <v>0</v>
      </c>
      <c r="AE334" s="109">
        <v>0</v>
      </c>
      <c r="AF334" s="109">
        <v>1</v>
      </c>
      <c r="AG334" s="109">
        <v>7</v>
      </c>
    </row>
    <row r="335" spans="2:33" ht="15">
      <c r="B335" s="109"/>
      <c r="C335" s="109"/>
      <c r="D335" s="109">
        <v>2008</v>
      </c>
      <c r="E335" s="109">
        <v>0</v>
      </c>
      <c r="F335" s="109">
        <v>0</v>
      </c>
      <c r="G335" s="109">
        <v>0</v>
      </c>
      <c r="H335" s="109"/>
      <c r="I335" s="109">
        <v>0</v>
      </c>
      <c r="J335" s="109">
        <v>0</v>
      </c>
      <c r="K335" s="109">
        <v>27</v>
      </c>
      <c r="L335" s="109">
        <v>0</v>
      </c>
      <c r="M335" s="109">
        <v>0</v>
      </c>
      <c r="N335" s="109">
        <v>0</v>
      </c>
      <c r="O335" s="109">
        <v>0</v>
      </c>
      <c r="P335" s="109">
        <v>0</v>
      </c>
      <c r="Q335" s="109">
        <v>2</v>
      </c>
      <c r="R335" s="109"/>
      <c r="S335" s="109">
        <v>0</v>
      </c>
      <c r="T335" s="109">
        <v>0</v>
      </c>
      <c r="U335" s="109">
        <v>0</v>
      </c>
      <c r="V335" s="109">
        <v>0</v>
      </c>
      <c r="W335" s="109"/>
      <c r="X335" s="109">
        <v>6</v>
      </c>
      <c r="Y335" s="109">
        <v>0</v>
      </c>
      <c r="Z335" s="109">
        <v>0</v>
      </c>
      <c r="AA335" s="109">
        <v>0</v>
      </c>
      <c r="AB335" s="109">
        <v>0</v>
      </c>
      <c r="AC335" s="109">
        <v>0</v>
      </c>
      <c r="AD335" s="109">
        <v>0</v>
      </c>
      <c r="AE335" s="109">
        <v>0</v>
      </c>
      <c r="AF335" s="109">
        <v>2</v>
      </c>
      <c r="AG335" s="109">
        <v>2</v>
      </c>
    </row>
    <row r="336" spans="2:33" ht="15">
      <c r="B336" s="109"/>
      <c r="C336" s="109"/>
      <c r="D336" s="109">
        <v>2009</v>
      </c>
      <c r="E336" s="109">
        <v>1</v>
      </c>
      <c r="F336" s="109">
        <v>0</v>
      </c>
      <c r="G336" s="109">
        <v>0</v>
      </c>
      <c r="H336" s="109">
        <v>0</v>
      </c>
      <c r="I336" s="109">
        <v>0</v>
      </c>
      <c r="J336" s="109">
        <v>0</v>
      </c>
      <c r="K336" s="109">
        <v>19</v>
      </c>
      <c r="L336" s="109">
        <v>0</v>
      </c>
      <c r="M336" s="109">
        <v>0</v>
      </c>
      <c r="N336" s="109">
        <v>0</v>
      </c>
      <c r="O336" s="109">
        <v>0</v>
      </c>
      <c r="P336" s="109">
        <v>0</v>
      </c>
      <c r="Q336" s="109">
        <v>1</v>
      </c>
      <c r="R336" s="109"/>
      <c r="S336" s="109">
        <v>0</v>
      </c>
      <c r="T336" s="109">
        <v>0</v>
      </c>
      <c r="U336" s="109">
        <v>0</v>
      </c>
      <c r="V336" s="109">
        <v>0</v>
      </c>
      <c r="W336" s="109">
        <v>1</v>
      </c>
      <c r="X336" s="109">
        <v>5</v>
      </c>
      <c r="Y336" s="109">
        <v>0</v>
      </c>
      <c r="Z336" s="109">
        <v>0</v>
      </c>
      <c r="AA336" s="109">
        <v>0</v>
      </c>
      <c r="AB336" s="109">
        <v>0</v>
      </c>
      <c r="AC336" s="109">
        <v>0</v>
      </c>
      <c r="AD336" s="109">
        <v>0</v>
      </c>
      <c r="AE336" s="109">
        <v>0</v>
      </c>
      <c r="AF336" s="109">
        <v>1</v>
      </c>
      <c r="AG336" s="109">
        <v>3</v>
      </c>
    </row>
    <row r="337" spans="2:33" ht="15">
      <c r="B337" s="109"/>
      <c r="C337" s="109"/>
      <c r="D337" s="109">
        <v>2010</v>
      </c>
      <c r="E337" s="109">
        <v>0</v>
      </c>
      <c r="F337" s="109">
        <v>2</v>
      </c>
      <c r="G337" s="109">
        <v>0</v>
      </c>
      <c r="H337" s="109">
        <v>2</v>
      </c>
      <c r="I337" s="109">
        <v>0</v>
      </c>
      <c r="J337" s="109">
        <v>0</v>
      </c>
      <c r="K337" s="109">
        <v>14</v>
      </c>
      <c r="L337" s="109">
        <v>0</v>
      </c>
      <c r="M337" s="109">
        <v>0</v>
      </c>
      <c r="N337" s="109">
        <v>0</v>
      </c>
      <c r="O337" s="109">
        <v>0</v>
      </c>
      <c r="P337" s="109">
        <v>0</v>
      </c>
      <c r="Q337" s="109">
        <v>0</v>
      </c>
      <c r="R337" s="109">
        <v>0</v>
      </c>
      <c r="S337" s="109">
        <v>0</v>
      </c>
      <c r="T337" s="109">
        <v>0</v>
      </c>
      <c r="U337" s="109">
        <v>0</v>
      </c>
      <c r="V337" s="109">
        <v>0</v>
      </c>
      <c r="W337" s="109">
        <v>0</v>
      </c>
      <c r="X337" s="109">
        <v>4</v>
      </c>
      <c r="Y337" s="109">
        <v>2</v>
      </c>
      <c r="Z337" s="109">
        <v>0</v>
      </c>
      <c r="AA337" s="109">
        <v>0</v>
      </c>
      <c r="AB337" s="109">
        <v>0</v>
      </c>
      <c r="AC337" s="109">
        <v>0</v>
      </c>
      <c r="AD337" s="109">
        <v>0</v>
      </c>
      <c r="AE337" s="109">
        <v>0</v>
      </c>
      <c r="AF337" s="109">
        <v>1</v>
      </c>
      <c r="AG337" s="109">
        <v>5</v>
      </c>
    </row>
    <row r="338" spans="2:33" ht="15">
      <c r="B338" s="109"/>
      <c r="C338" s="109"/>
      <c r="D338" s="109">
        <v>2011</v>
      </c>
      <c r="E338" s="109">
        <v>0</v>
      </c>
      <c r="F338" s="109">
        <v>2</v>
      </c>
      <c r="G338" s="109">
        <v>0</v>
      </c>
      <c r="H338" s="109">
        <v>0</v>
      </c>
      <c r="I338" s="109">
        <v>0</v>
      </c>
      <c r="J338" s="109">
        <v>0</v>
      </c>
      <c r="K338" s="109">
        <v>11</v>
      </c>
      <c r="L338" s="109">
        <v>0</v>
      </c>
      <c r="M338" s="109">
        <v>0</v>
      </c>
      <c r="N338" s="109">
        <v>0</v>
      </c>
      <c r="O338" s="109">
        <v>0</v>
      </c>
      <c r="P338" s="109">
        <v>0</v>
      </c>
      <c r="Q338" s="109">
        <v>0</v>
      </c>
      <c r="R338" s="109">
        <v>0</v>
      </c>
      <c r="S338" s="109">
        <v>0</v>
      </c>
      <c r="T338" s="109">
        <v>0</v>
      </c>
      <c r="U338" s="109">
        <v>0</v>
      </c>
      <c r="V338" s="109">
        <v>0</v>
      </c>
      <c r="W338" s="109">
        <v>0</v>
      </c>
      <c r="X338" s="109">
        <v>3</v>
      </c>
      <c r="Y338" s="109">
        <v>0</v>
      </c>
      <c r="Z338" s="109">
        <v>0</v>
      </c>
      <c r="AA338" s="109">
        <v>0</v>
      </c>
      <c r="AB338" s="109">
        <v>0</v>
      </c>
      <c r="AC338" s="109">
        <v>0</v>
      </c>
      <c r="AD338" s="109">
        <v>0</v>
      </c>
      <c r="AE338" s="109">
        <v>0</v>
      </c>
      <c r="AF338" s="109">
        <v>0</v>
      </c>
      <c r="AG338" s="109">
        <v>4</v>
      </c>
    </row>
    <row r="339" spans="2:33" ht="15">
      <c r="B339" s="109"/>
      <c r="C339" s="109"/>
      <c r="D339" s="109">
        <v>2012</v>
      </c>
      <c r="E339" s="109">
        <v>1</v>
      </c>
      <c r="F339" s="109">
        <v>1</v>
      </c>
      <c r="G339" s="109">
        <v>0</v>
      </c>
      <c r="H339" s="109">
        <v>0</v>
      </c>
      <c r="I339" s="109">
        <v>0</v>
      </c>
      <c r="J339" s="109">
        <v>0</v>
      </c>
      <c r="K339" s="112">
        <v>5</v>
      </c>
      <c r="L339" s="109">
        <v>1</v>
      </c>
      <c r="M339" s="109">
        <v>0</v>
      </c>
      <c r="N339" s="109">
        <v>0</v>
      </c>
      <c r="O339" s="109">
        <v>0</v>
      </c>
      <c r="P339" s="109">
        <v>0</v>
      </c>
      <c r="Q339" s="109">
        <v>0</v>
      </c>
      <c r="R339" s="113">
        <v>6</v>
      </c>
      <c r="S339" s="109">
        <v>0</v>
      </c>
      <c r="T339" s="109">
        <v>0</v>
      </c>
      <c r="U339" s="109">
        <v>0</v>
      </c>
      <c r="V339" s="109">
        <v>0</v>
      </c>
      <c r="W339" s="109">
        <v>0</v>
      </c>
      <c r="X339" s="109">
        <v>3</v>
      </c>
      <c r="Y339" s="109">
        <v>0</v>
      </c>
      <c r="Z339" s="109">
        <v>0</v>
      </c>
      <c r="AA339" s="109">
        <v>0</v>
      </c>
      <c r="AB339" s="109">
        <v>0</v>
      </c>
      <c r="AC339" s="109">
        <v>0</v>
      </c>
      <c r="AD339" s="109">
        <v>2</v>
      </c>
      <c r="AE339" s="109">
        <v>0</v>
      </c>
      <c r="AF339" s="109">
        <v>0</v>
      </c>
      <c r="AG339" s="109">
        <v>1</v>
      </c>
    </row>
    <row r="340" spans="2:33" ht="15">
      <c r="B340" s="109"/>
      <c r="C340" s="109"/>
      <c r="D340" s="109">
        <v>2013</v>
      </c>
      <c r="E340" s="109">
        <v>0</v>
      </c>
      <c r="F340" s="109">
        <v>0</v>
      </c>
      <c r="G340" s="109">
        <v>0</v>
      </c>
      <c r="H340" s="109">
        <v>1</v>
      </c>
      <c r="I340" s="109">
        <v>0</v>
      </c>
      <c r="J340" s="109">
        <v>0</v>
      </c>
      <c r="K340" s="109">
        <v>6</v>
      </c>
      <c r="L340" s="109">
        <v>0</v>
      </c>
      <c r="M340" s="109">
        <v>2</v>
      </c>
      <c r="N340" s="109">
        <v>0</v>
      </c>
      <c r="O340" s="109">
        <v>0</v>
      </c>
      <c r="P340" s="109">
        <v>0</v>
      </c>
      <c r="Q340" s="109">
        <v>0</v>
      </c>
      <c r="R340" s="109">
        <v>0</v>
      </c>
      <c r="S340" s="109">
        <v>0</v>
      </c>
      <c r="T340" s="109">
        <v>0</v>
      </c>
      <c r="U340" s="109">
        <v>0</v>
      </c>
      <c r="V340" s="109">
        <v>0</v>
      </c>
      <c r="W340" s="109">
        <v>0</v>
      </c>
      <c r="X340" s="109">
        <v>2</v>
      </c>
      <c r="Y340" s="109">
        <v>0</v>
      </c>
      <c r="Z340" s="109">
        <v>0</v>
      </c>
      <c r="AA340" s="109">
        <v>1</v>
      </c>
      <c r="AB340" s="109">
        <v>1</v>
      </c>
      <c r="AC340" s="109">
        <v>0</v>
      </c>
      <c r="AD340" s="109">
        <v>0</v>
      </c>
      <c r="AE340" s="109">
        <v>0</v>
      </c>
      <c r="AF340" s="109">
        <v>0</v>
      </c>
      <c r="AG340" s="109">
        <v>3</v>
      </c>
    </row>
    <row r="341" spans="2:33" ht="15">
      <c r="B341" s="109"/>
      <c r="C341" s="109"/>
      <c r="D341" s="109">
        <v>2014</v>
      </c>
      <c r="E341" s="109">
        <v>0</v>
      </c>
      <c r="F341" s="109">
        <v>1</v>
      </c>
      <c r="G341" s="109">
        <v>0</v>
      </c>
      <c r="H341" s="109">
        <v>1</v>
      </c>
      <c r="I341" s="109">
        <v>0</v>
      </c>
      <c r="J341" s="109">
        <v>1</v>
      </c>
      <c r="K341" s="109">
        <v>7</v>
      </c>
      <c r="L341" s="109">
        <v>1</v>
      </c>
      <c r="M341" s="109">
        <v>0</v>
      </c>
      <c r="N341" s="109">
        <v>0</v>
      </c>
      <c r="O341" s="109">
        <v>0</v>
      </c>
      <c r="P341" s="109">
        <v>0</v>
      </c>
      <c r="Q341" s="109">
        <v>3</v>
      </c>
      <c r="R341" s="109">
        <v>0</v>
      </c>
      <c r="S341" s="109">
        <v>0</v>
      </c>
      <c r="T341" s="109">
        <v>1</v>
      </c>
      <c r="U341" s="109">
        <v>0</v>
      </c>
      <c r="V341" s="109">
        <v>0</v>
      </c>
      <c r="W341" s="109">
        <v>0</v>
      </c>
      <c r="X341" s="109">
        <v>2</v>
      </c>
      <c r="Y341" s="109">
        <v>0</v>
      </c>
      <c r="Z341" s="109">
        <v>0</v>
      </c>
      <c r="AA341" s="109">
        <v>0</v>
      </c>
      <c r="AB341" s="109">
        <v>0</v>
      </c>
      <c r="AC341" s="109">
        <v>0</v>
      </c>
      <c r="AD341" s="109">
        <v>1</v>
      </c>
      <c r="AE341" s="109">
        <v>0</v>
      </c>
      <c r="AF341" s="109">
        <v>0</v>
      </c>
      <c r="AG341" s="109">
        <v>2</v>
      </c>
    </row>
    <row r="342" spans="2:33" ht="15">
      <c r="B342" s="109"/>
      <c r="C342" s="109"/>
      <c r="D342" s="109">
        <v>2015</v>
      </c>
      <c r="E342" s="109">
        <v>1</v>
      </c>
      <c r="F342" s="109">
        <v>0</v>
      </c>
      <c r="G342" s="109">
        <v>0</v>
      </c>
      <c r="H342" s="109">
        <v>3</v>
      </c>
      <c r="I342" s="109">
        <v>0</v>
      </c>
      <c r="J342" s="109">
        <v>0</v>
      </c>
      <c r="K342" s="109">
        <v>10</v>
      </c>
      <c r="L342" s="109">
        <v>0</v>
      </c>
      <c r="M342" s="109">
        <v>0</v>
      </c>
      <c r="N342" s="109">
        <v>0</v>
      </c>
      <c r="O342" s="109">
        <v>1</v>
      </c>
      <c r="P342" s="109">
        <v>0</v>
      </c>
      <c r="Q342" s="109">
        <v>1</v>
      </c>
      <c r="R342" s="109">
        <v>0</v>
      </c>
      <c r="S342" s="109">
        <v>0</v>
      </c>
      <c r="T342" s="109">
        <v>0</v>
      </c>
      <c r="U342" s="109">
        <v>0</v>
      </c>
      <c r="V342" s="109">
        <v>0</v>
      </c>
      <c r="W342" s="109">
        <v>0</v>
      </c>
      <c r="X342" s="109">
        <v>3</v>
      </c>
      <c r="Y342" s="109">
        <v>2</v>
      </c>
      <c r="Z342" s="109">
        <v>0</v>
      </c>
      <c r="AA342" s="109">
        <v>2</v>
      </c>
      <c r="AB342" s="109">
        <v>0</v>
      </c>
      <c r="AC342" s="109">
        <v>0</v>
      </c>
      <c r="AD342" s="109">
        <v>0</v>
      </c>
      <c r="AE342" s="109">
        <v>0</v>
      </c>
      <c r="AF342" s="109">
        <v>0</v>
      </c>
      <c r="AG342" s="109">
        <v>4</v>
      </c>
    </row>
    <row r="343" spans="2:33" ht="15">
      <c r="B343" s="109"/>
      <c r="C343" s="109"/>
      <c r="D343" s="109">
        <v>2016</v>
      </c>
      <c r="E343" s="109">
        <v>1</v>
      </c>
      <c r="F343" s="109">
        <v>3</v>
      </c>
      <c r="G343" s="109">
        <v>1</v>
      </c>
      <c r="H343" s="109">
        <v>0</v>
      </c>
      <c r="I343" s="109">
        <v>0</v>
      </c>
      <c r="J343" s="109">
        <v>0</v>
      </c>
      <c r="K343" s="109">
        <v>4</v>
      </c>
      <c r="L343" s="109">
        <v>0</v>
      </c>
      <c r="M343" s="109">
        <v>0</v>
      </c>
      <c r="N343" s="109">
        <v>0</v>
      </c>
      <c r="O343" s="109">
        <v>2</v>
      </c>
      <c r="P343" s="109">
        <v>1</v>
      </c>
      <c r="Q343" s="109">
        <v>1</v>
      </c>
      <c r="R343" s="109">
        <v>0</v>
      </c>
      <c r="S343" s="109">
        <v>1</v>
      </c>
      <c r="T343" s="109">
        <v>0</v>
      </c>
      <c r="U343" s="109">
        <v>1</v>
      </c>
      <c r="V343" s="109">
        <v>0</v>
      </c>
      <c r="W343" s="109">
        <v>0</v>
      </c>
      <c r="X343" s="109">
        <v>2</v>
      </c>
      <c r="Y343" s="109">
        <v>1</v>
      </c>
      <c r="Z343" s="109">
        <v>0</v>
      </c>
      <c r="AA343" s="109">
        <v>0</v>
      </c>
      <c r="AB343" s="109">
        <v>2</v>
      </c>
      <c r="AC343" s="109">
        <v>0</v>
      </c>
      <c r="AD343" s="109">
        <v>2</v>
      </c>
      <c r="AE343" s="109">
        <v>0</v>
      </c>
      <c r="AF343" s="109">
        <v>0</v>
      </c>
      <c r="AG343" s="109">
        <v>3</v>
      </c>
    </row>
    <row r="344" spans="2:33" ht="15">
      <c r="B344" s="109"/>
      <c r="C344" s="109"/>
      <c r="D344" s="109">
        <v>2017</v>
      </c>
      <c r="E344" s="109">
        <v>0</v>
      </c>
      <c r="F344" s="109">
        <v>0</v>
      </c>
      <c r="G344" s="109">
        <v>2</v>
      </c>
      <c r="H344" s="109">
        <v>0</v>
      </c>
      <c r="I344" s="109">
        <v>0</v>
      </c>
      <c r="J344" s="114">
        <v>4</v>
      </c>
      <c r="K344" s="109">
        <v>8</v>
      </c>
      <c r="L344" s="109">
        <v>0</v>
      </c>
      <c r="M344" s="109">
        <v>0</v>
      </c>
      <c r="N344" s="109">
        <v>0</v>
      </c>
      <c r="O344" s="109">
        <v>3</v>
      </c>
      <c r="P344" s="109">
        <v>0</v>
      </c>
      <c r="Q344" s="109">
        <v>2</v>
      </c>
      <c r="R344" s="109">
        <v>0</v>
      </c>
      <c r="S344" s="109">
        <v>1</v>
      </c>
      <c r="T344" s="109">
        <v>0</v>
      </c>
      <c r="U344" s="109">
        <v>0</v>
      </c>
      <c r="V344" s="109">
        <v>0</v>
      </c>
      <c r="W344" s="109">
        <v>0</v>
      </c>
      <c r="X344" s="109">
        <v>3</v>
      </c>
      <c r="Y344" s="109">
        <v>1</v>
      </c>
      <c r="Z344" s="109">
        <v>0</v>
      </c>
      <c r="AA344" s="109">
        <v>0</v>
      </c>
      <c r="AB344" s="109">
        <v>1</v>
      </c>
      <c r="AC344" s="109">
        <v>0</v>
      </c>
      <c r="AD344" s="109">
        <v>0</v>
      </c>
      <c r="AE344" s="109">
        <v>0</v>
      </c>
      <c r="AF344" s="109">
        <v>1</v>
      </c>
      <c r="AG344" s="109">
        <v>1</v>
      </c>
    </row>
    <row r="345" spans="2:33" ht="15">
      <c r="B345" s="109"/>
      <c r="C345" s="109"/>
      <c r="D345" s="109">
        <v>2018</v>
      </c>
      <c r="E345" s="109">
        <v>0</v>
      </c>
      <c r="F345" s="109">
        <v>0</v>
      </c>
      <c r="G345" s="109">
        <v>1</v>
      </c>
      <c r="H345" s="109">
        <v>0</v>
      </c>
      <c r="I345" s="109">
        <v>0</v>
      </c>
      <c r="J345" s="109">
        <v>1</v>
      </c>
      <c r="K345" s="109">
        <v>5</v>
      </c>
      <c r="L345" s="109">
        <v>0</v>
      </c>
      <c r="M345" s="109">
        <v>0</v>
      </c>
      <c r="N345" s="109">
        <v>0</v>
      </c>
      <c r="O345" s="109">
        <v>1</v>
      </c>
      <c r="P345" s="109">
        <v>0</v>
      </c>
      <c r="Q345" s="109">
        <v>0</v>
      </c>
      <c r="R345" s="109">
        <v>0</v>
      </c>
      <c r="S345" s="109">
        <v>0</v>
      </c>
      <c r="T345" s="109">
        <v>0</v>
      </c>
      <c r="U345" s="109">
        <v>0</v>
      </c>
      <c r="V345" s="109">
        <v>0</v>
      </c>
      <c r="W345" s="109">
        <v>0</v>
      </c>
      <c r="X345" s="109">
        <v>0</v>
      </c>
      <c r="Y345" s="109">
        <v>2</v>
      </c>
      <c r="Z345" s="109">
        <v>0</v>
      </c>
      <c r="AA345" s="109">
        <v>0</v>
      </c>
      <c r="AB345" s="109">
        <v>1</v>
      </c>
      <c r="AC345" s="109">
        <v>0</v>
      </c>
      <c r="AD345" s="109">
        <v>0</v>
      </c>
      <c r="AE345" s="109">
        <v>0</v>
      </c>
      <c r="AF345" s="109">
        <v>0</v>
      </c>
      <c r="AG345" s="109">
        <v>3</v>
      </c>
    </row>
    <row r="346" spans="2:33" ht="15">
      <c r="B346" s="109"/>
      <c r="C346" s="109"/>
      <c r="D346" s="109">
        <v>2019</v>
      </c>
      <c r="E346" s="109">
        <v>0</v>
      </c>
      <c r="F346" s="109">
        <v>2</v>
      </c>
      <c r="G346" s="109">
        <v>0</v>
      </c>
      <c r="H346" s="109">
        <v>0</v>
      </c>
      <c r="I346" s="109">
        <v>0</v>
      </c>
      <c r="J346" s="109">
        <v>2</v>
      </c>
      <c r="K346" s="109">
        <v>7</v>
      </c>
      <c r="L346" s="109">
        <v>0</v>
      </c>
      <c r="M346" s="109">
        <v>0</v>
      </c>
      <c r="N346" s="109">
        <v>0</v>
      </c>
      <c r="O346" s="109">
        <v>4</v>
      </c>
      <c r="P346" s="109">
        <v>0</v>
      </c>
      <c r="Q346" s="109">
        <v>1</v>
      </c>
      <c r="R346" s="109">
        <v>0</v>
      </c>
      <c r="S346" s="109">
        <v>0</v>
      </c>
      <c r="T346" s="109">
        <v>0</v>
      </c>
      <c r="U346" s="109">
        <v>0</v>
      </c>
      <c r="V346" s="109">
        <v>0</v>
      </c>
      <c r="W346" s="109">
        <v>0</v>
      </c>
      <c r="X346" s="109">
        <v>0</v>
      </c>
      <c r="Y346" s="109">
        <v>1</v>
      </c>
      <c r="Z346" s="109">
        <v>0</v>
      </c>
      <c r="AA346" s="109">
        <v>0</v>
      </c>
      <c r="AB346" s="109">
        <v>1</v>
      </c>
      <c r="AC346" s="109">
        <v>0</v>
      </c>
      <c r="AD346" s="109">
        <v>0</v>
      </c>
      <c r="AE346" s="109">
        <v>0</v>
      </c>
      <c r="AF346" s="109">
        <v>0</v>
      </c>
      <c r="AG346" s="109">
        <v>4</v>
      </c>
    </row>
    <row r="347" spans="2:33" ht="15">
      <c r="B347" s="109"/>
      <c r="C347" s="109"/>
      <c r="D347" s="109">
        <v>2020</v>
      </c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  <c r="AD347" s="109"/>
      <c r="AE347" s="109"/>
      <c r="AF347" s="109"/>
      <c r="AG347" s="109"/>
    </row>
    <row r="348" spans="2:33" ht="15">
      <c r="B348" s="110" t="s">
        <v>113</v>
      </c>
      <c r="C348" s="110" t="s">
        <v>800</v>
      </c>
      <c r="D348" s="110">
        <v>2006</v>
      </c>
      <c r="E348" s="110">
        <v>0</v>
      </c>
      <c r="F348" s="110">
        <v>0</v>
      </c>
      <c r="G348" s="110">
        <v>0</v>
      </c>
      <c r="H348" s="110"/>
      <c r="I348" s="110"/>
      <c r="J348" s="110">
        <v>0</v>
      </c>
      <c r="K348" s="110">
        <v>0</v>
      </c>
      <c r="L348" s="110">
        <v>0</v>
      </c>
      <c r="M348" s="110"/>
      <c r="N348" s="110">
        <v>0</v>
      </c>
      <c r="O348" s="110">
        <v>0</v>
      </c>
      <c r="P348" s="110">
        <v>0</v>
      </c>
      <c r="Q348" s="110"/>
      <c r="R348" s="110"/>
      <c r="S348" s="110"/>
      <c r="T348" s="110">
        <v>0</v>
      </c>
      <c r="U348" s="110">
        <v>0</v>
      </c>
      <c r="V348" s="110">
        <v>0</v>
      </c>
      <c r="W348" s="110"/>
      <c r="X348" s="110">
        <v>0</v>
      </c>
      <c r="Y348" s="110">
        <v>0</v>
      </c>
      <c r="Z348" s="110">
        <v>0</v>
      </c>
      <c r="AA348" s="110">
        <v>0</v>
      </c>
      <c r="AB348" s="110"/>
      <c r="AC348" s="110">
        <v>0</v>
      </c>
      <c r="AD348" s="110"/>
      <c r="AE348" s="110"/>
      <c r="AF348" s="110"/>
      <c r="AG348" s="110">
        <v>0</v>
      </c>
    </row>
    <row r="349" spans="2:33" ht="15">
      <c r="B349" s="110"/>
      <c r="C349" s="110"/>
      <c r="D349" s="110">
        <v>2007</v>
      </c>
      <c r="E349" s="110">
        <v>0</v>
      </c>
      <c r="F349" s="110">
        <v>0</v>
      </c>
      <c r="G349" s="110">
        <v>0</v>
      </c>
      <c r="H349" s="110"/>
      <c r="I349" s="110">
        <v>0</v>
      </c>
      <c r="J349" s="110">
        <v>0</v>
      </c>
      <c r="K349" s="110">
        <v>0</v>
      </c>
      <c r="L349" s="110">
        <v>0</v>
      </c>
      <c r="M349" s="110">
        <v>0</v>
      </c>
      <c r="N349" s="110">
        <v>0</v>
      </c>
      <c r="O349" s="110">
        <v>0</v>
      </c>
      <c r="P349" s="110">
        <v>0</v>
      </c>
      <c r="Q349" s="110">
        <v>0</v>
      </c>
      <c r="R349" s="110"/>
      <c r="S349" s="110">
        <v>0</v>
      </c>
      <c r="T349" s="110">
        <v>0</v>
      </c>
      <c r="U349" s="110">
        <v>0</v>
      </c>
      <c r="V349" s="110">
        <v>0</v>
      </c>
      <c r="W349" s="110"/>
      <c r="X349" s="110">
        <v>0</v>
      </c>
      <c r="Y349" s="110">
        <v>0</v>
      </c>
      <c r="Z349" s="110">
        <v>0</v>
      </c>
      <c r="AA349" s="110">
        <v>0</v>
      </c>
      <c r="AB349" s="110">
        <v>0</v>
      </c>
      <c r="AC349" s="110">
        <v>0</v>
      </c>
      <c r="AD349" s="110">
        <v>0</v>
      </c>
      <c r="AE349" s="110">
        <v>0</v>
      </c>
      <c r="AF349" s="110">
        <v>0</v>
      </c>
      <c r="AG349" s="110">
        <v>0</v>
      </c>
    </row>
    <row r="350" spans="2:33" ht="15">
      <c r="B350" s="110"/>
      <c r="C350" s="110"/>
      <c r="D350" s="110">
        <v>2008</v>
      </c>
      <c r="E350" s="110">
        <v>0</v>
      </c>
      <c r="F350" s="110">
        <v>0</v>
      </c>
      <c r="G350" s="110">
        <v>0</v>
      </c>
      <c r="H350" s="110"/>
      <c r="I350" s="110">
        <v>0</v>
      </c>
      <c r="J350" s="110">
        <v>0</v>
      </c>
      <c r="K350" s="110">
        <v>0</v>
      </c>
      <c r="L350" s="110">
        <v>0</v>
      </c>
      <c r="M350" s="110">
        <v>0</v>
      </c>
      <c r="N350" s="110">
        <v>0</v>
      </c>
      <c r="O350" s="110">
        <v>0</v>
      </c>
      <c r="P350" s="110">
        <v>0</v>
      </c>
      <c r="Q350" s="110">
        <v>0</v>
      </c>
      <c r="R350" s="110"/>
      <c r="S350" s="110">
        <v>0</v>
      </c>
      <c r="T350" s="110">
        <v>0</v>
      </c>
      <c r="U350" s="110">
        <v>0</v>
      </c>
      <c r="V350" s="110">
        <v>0</v>
      </c>
      <c r="W350" s="110"/>
      <c r="X350" s="110">
        <v>0</v>
      </c>
      <c r="Y350" s="110">
        <v>0</v>
      </c>
      <c r="Z350" s="110">
        <v>0</v>
      </c>
      <c r="AA350" s="110">
        <v>0</v>
      </c>
      <c r="AB350" s="110">
        <v>0</v>
      </c>
      <c r="AC350" s="110">
        <v>0</v>
      </c>
      <c r="AD350" s="110">
        <v>0</v>
      </c>
      <c r="AE350" s="110">
        <v>0</v>
      </c>
      <c r="AF350" s="110">
        <v>0</v>
      </c>
      <c r="AG350" s="110">
        <v>0</v>
      </c>
    </row>
    <row r="351" spans="2:33" ht="15">
      <c r="B351" s="110"/>
      <c r="C351" s="110"/>
      <c r="D351" s="110">
        <v>2009</v>
      </c>
      <c r="E351" s="110">
        <v>0</v>
      </c>
      <c r="F351" s="110">
        <v>0</v>
      </c>
      <c r="G351" s="110">
        <v>0</v>
      </c>
      <c r="H351" s="110">
        <v>0</v>
      </c>
      <c r="I351" s="110">
        <v>0</v>
      </c>
      <c r="J351" s="110">
        <v>0</v>
      </c>
      <c r="K351" s="110">
        <v>0</v>
      </c>
      <c r="L351" s="110">
        <v>0</v>
      </c>
      <c r="M351" s="110">
        <v>0</v>
      </c>
      <c r="N351" s="110">
        <v>0</v>
      </c>
      <c r="O351" s="110">
        <v>0</v>
      </c>
      <c r="P351" s="110">
        <v>0</v>
      </c>
      <c r="Q351" s="110">
        <v>0</v>
      </c>
      <c r="R351" s="110"/>
      <c r="S351" s="110">
        <v>0</v>
      </c>
      <c r="T351" s="110">
        <v>0</v>
      </c>
      <c r="U351" s="110">
        <v>0</v>
      </c>
      <c r="V351" s="110">
        <v>0</v>
      </c>
      <c r="W351" s="110">
        <v>0</v>
      </c>
      <c r="X351" s="110">
        <v>0</v>
      </c>
      <c r="Y351" s="110">
        <v>0</v>
      </c>
      <c r="Z351" s="110">
        <v>0</v>
      </c>
      <c r="AA351" s="110">
        <v>0</v>
      </c>
      <c r="AB351" s="110">
        <v>0</v>
      </c>
      <c r="AC351" s="110">
        <v>0</v>
      </c>
      <c r="AD351" s="110">
        <v>0</v>
      </c>
      <c r="AE351" s="110">
        <v>0</v>
      </c>
      <c r="AF351" s="110">
        <v>0</v>
      </c>
      <c r="AG351" s="110">
        <v>0</v>
      </c>
    </row>
    <row r="352" spans="2:33" ht="15">
      <c r="B352" s="110"/>
      <c r="C352" s="110"/>
      <c r="D352" s="110">
        <v>2010</v>
      </c>
      <c r="E352" s="110">
        <v>0</v>
      </c>
      <c r="F352" s="110">
        <v>0</v>
      </c>
      <c r="G352" s="110">
        <v>0</v>
      </c>
      <c r="H352" s="110">
        <v>0</v>
      </c>
      <c r="I352" s="110">
        <v>0</v>
      </c>
      <c r="J352" s="110">
        <v>0</v>
      </c>
      <c r="K352" s="110">
        <v>0</v>
      </c>
      <c r="L352" s="110">
        <v>0</v>
      </c>
      <c r="M352" s="110">
        <v>0</v>
      </c>
      <c r="N352" s="110">
        <v>0</v>
      </c>
      <c r="O352" s="110">
        <v>0</v>
      </c>
      <c r="P352" s="110">
        <v>0</v>
      </c>
      <c r="Q352" s="110">
        <v>0</v>
      </c>
      <c r="R352" s="110">
        <v>0</v>
      </c>
      <c r="S352" s="110">
        <v>0</v>
      </c>
      <c r="T352" s="110">
        <v>0</v>
      </c>
      <c r="U352" s="110">
        <v>0</v>
      </c>
      <c r="V352" s="110">
        <v>0</v>
      </c>
      <c r="W352" s="110">
        <v>0</v>
      </c>
      <c r="X352" s="110">
        <v>0</v>
      </c>
      <c r="Y352" s="110">
        <v>0</v>
      </c>
      <c r="Z352" s="110">
        <v>0</v>
      </c>
      <c r="AA352" s="110">
        <v>0</v>
      </c>
      <c r="AB352" s="110">
        <v>0</v>
      </c>
      <c r="AC352" s="110">
        <v>0</v>
      </c>
      <c r="AD352" s="110">
        <v>0</v>
      </c>
      <c r="AE352" s="110">
        <v>0</v>
      </c>
      <c r="AF352" s="110">
        <v>0</v>
      </c>
      <c r="AG352" s="110">
        <v>0</v>
      </c>
    </row>
    <row r="353" spans="2:33" ht="15">
      <c r="B353" s="110"/>
      <c r="C353" s="110"/>
      <c r="D353" s="110">
        <v>2011</v>
      </c>
      <c r="E353" s="110">
        <v>0</v>
      </c>
      <c r="F353" s="110">
        <v>0</v>
      </c>
      <c r="G353" s="110">
        <v>0</v>
      </c>
      <c r="H353" s="110">
        <v>0</v>
      </c>
      <c r="I353" s="110">
        <v>0</v>
      </c>
      <c r="J353" s="110">
        <v>0</v>
      </c>
      <c r="K353" s="110">
        <v>0</v>
      </c>
      <c r="L353" s="110">
        <v>0</v>
      </c>
      <c r="M353" s="110">
        <v>0</v>
      </c>
      <c r="N353" s="110">
        <v>0</v>
      </c>
      <c r="O353" s="110">
        <v>0</v>
      </c>
      <c r="P353" s="110">
        <v>0</v>
      </c>
      <c r="Q353" s="110">
        <v>0</v>
      </c>
      <c r="R353" s="110">
        <v>0</v>
      </c>
      <c r="S353" s="110">
        <v>0</v>
      </c>
      <c r="T353" s="110">
        <v>0</v>
      </c>
      <c r="U353" s="110">
        <v>0</v>
      </c>
      <c r="V353" s="110">
        <v>0</v>
      </c>
      <c r="W353" s="110">
        <v>0</v>
      </c>
      <c r="X353" s="110">
        <v>0</v>
      </c>
      <c r="Y353" s="110">
        <v>0</v>
      </c>
      <c r="Z353" s="110">
        <v>0</v>
      </c>
      <c r="AA353" s="110">
        <v>0</v>
      </c>
      <c r="AB353" s="110">
        <v>0</v>
      </c>
      <c r="AC353" s="110">
        <v>0</v>
      </c>
      <c r="AD353" s="110">
        <v>0</v>
      </c>
      <c r="AE353" s="110">
        <v>0</v>
      </c>
      <c r="AF353" s="110">
        <v>0</v>
      </c>
      <c r="AG353" s="110">
        <v>0</v>
      </c>
    </row>
    <row r="354" spans="2:33" ht="15">
      <c r="B354" s="110"/>
      <c r="C354" s="110"/>
      <c r="D354" s="110">
        <v>2012</v>
      </c>
      <c r="E354" s="110">
        <v>0</v>
      </c>
      <c r="F354" s="110">
        <v>0</v>
      </c>
      <c r="G354" s="110">
        <v>0</v>
      </c>
      <c r="H354" s="110">
        <v>0</v>
      </c>
      <c r="I354" s="110">
        <v>0</v>
      </c>
      <c r="J354" s="110">
        <v>0</v>
      </c>
      <c r="K354" s="110">
        <v>0</v>
      </c>
      <c r="L354" s="110">
        <v>0</v>
      </c>
      <c r="M354" s="110">
        <v>0</v>
      </c>
      <c r="N354" s="110">
        <v>0</v>
      </c>
      <c r="O354" s="110">
        <v>0</v>
      </c>
      <c r="P354" s="110">
        <v>0</v>
      </c>
      <c r="Q354" s="110">
        <v>0</v>
      </c>
      <c r="R354" s="110">
        <v>0</v>
      </c>
      <c r="S354" s="110">
        <v>0</v>
      </c>
      <c r="T354" s="110">
        <v>0</v>
      </c>
      <c r="U354" s="110">
        <v>0</v>
      </c>
      <c r="V354" s="110">
        <v>0</v>
      </c>
      <c r="W354" s="110">
        <v>0</v>
      </c>
      <c r="X354" s="110">
        <v>0</v>
      </c>
      <c r="Y354" s="110">
        <v>0</v>
      </c>
      <c r="Z354" s="110">
        <v>0</v>
      </c>
      <c r="AA354" s="110">
        <v>0</v>
      </c>
      <c r="AB354" s="110">
        <v>0</v>
      </c>
      <c r="AC354" s="110">
        <v>0</v>
      </c>
      <c r="AD354" s="110">
        <v>0</v>
      </c>
      <c r="AE354" s="110">
        <v>0</v>
      </c>
      <c r="AF354" s="110">
        <v>0</v>
      </c>
      <c r="AG354" s="110">
        <v>0</v>
      </c>
    </row>
    <row r="355" spans="2:33" ht="15">
      <c r="B355" s="110"/>
      <c r="C355" s="110"/>
      <c r="D355" s="110">
        <v>2013</v>
      </c>
      <c r="E355" s="110">
        <v>0</v>
      </c>
      <c r="F355" s="110">
        <v>0</v>
      </c>
      <c r="G355" s="110">
        <v>0</v>
      </c>
      <c r="H355" s="110">
        <v>0</v>
      </c>
      <c r="I355" s="110">
        <v>0</v>
      </c>
      <c r="J355" s="110">
        <v>0</v>
      </c>
      <c r="K355" s="110">
        <v>0</v>
      </c>
      <c r="L355" s="110">
        <v>0</v>
      </c>
      <c r="M355" s="110">
        <v>0</v>
      </c>
      <c r="N355" s="110">
        <v>0</v>
      </c>
      <c r="O355" s="110">
        <v>0</v>
      </c>
      <c r="P355" s="110">
        <v>0</v>
      </c>
      <c r="Q355" s="110">
        <v>0</v>
      </c>
      <c r="R355" s="110">
        <v>0</v>
      </c>
      <c r="S355" s="110">
        <v>0</v>
      </c>
      <c r="T355" s="110">
        <v>0</v>
      </c>
      <c r="U355" s="110">
        <v>0</v>
      </c>
      <c r="V355" s="110">
        <v>0</v>
      </c>
      <c r="W355" s="110">
        <v>0</v>
      </c>
      <c r="X355" s="110">
        <v>0</v>
      </c>
      <c r="Y355" s="110">
        <v>0</v>
      </c>
      <c r="Z355" s="110">
        <v>0</v>
      </c>
      <c r="AA355" s="110">
        <v>0</v>
      </c>
      <c r="AB355" s="110">
        <v>0</v>
      </c>
      <c r="AC355" s="110">
        <v>0</v>
      </c>
      <c r="AD355" s="110">
        <v>0</v>
      </c>
      <c r="AE355" s="110">
        <v>0</v>
      </c>
      <c r="AF355" s="110">
        <v>0</v>
      </c>
      <c r="AG355" s="110">
        <v>0</v>
      </c>
    </row>
    <row r="356" spans="2:33" ht="15">
      <c r="B356" s="110"/>
      <c r="C356" s="110"/>
      <c r="D356" s="110">
        <v>2014</v>
      </c>
      <c r="E356" s="110">
        <v>0</v>
      </c>
      <c r="F356" s="110">
        <v>0</v>
      </c>
      <c r="G356" s="110">
        <v>0</v>
      </c>
      <c r="H356" s="110">
        <v>0</v>
      </c>
      <c r="I356" s="110">
        <v>0</v>
      </c>
      <c r="J356" s="110">
        <v>0</v>
      </c>
      <c r="K356" s="110">
        <v>0</v>
      </c>
      <c r="L356" s="110">
        <v>0</v>
      </c>
      <c r="M356" s="110">
        <v>0</v>
      </c>
      <c r="N356" s="110">
        <v>0</v>
      </c>
      <c r="O356" s="110">
        <v>0</v>
      </c>
      <c r="P356" s="110">
        <v>0</v>
      </c>
      <c r="Q356" s="110">
        <v>0</v>
      </c>
      <c r="R356" s="110">
        <v>0</v>
      </c>
      <c r="S356" s="110">
        <v>0</v>
      </c>
      <c r="T356" s="110">
        <v>0</v>
      </c>
      <c r="U356" s="110">
        <v>0</v>
      </c>
      <c r="V356" s="110">
        <v>0</v>
      </c>
      <c r="W356" s="110">
        <v>0</v>
      </c>
      <c r="X356" s="110">
        <v>0</v>
      </c>
      <c r="Y356" s="110">
        <v>0</v>
      </c>
      <c r="Z356" s="110">
        <v>0</v>
      </c>
      <c r="AA356" s="110">
        <v>0</v>
      </c>
      <c r="AB356" s="110">
        <v>0</v>
      </c>
      <c r="AC356" s="110">
        <v>0</v>
      </c>
      <c r="AD356" s="110">
        <v>0</v>
      </c>
      <c r="AE356" s="110">
        <v>0</v>
      </c>
      <c r="AF356" s="110">
        <v>0</v>
      </c>
      <c r="AG356" s="110">
        <v>0</v>
      </c>
    </row>
    <row r="357" spans="2:33" ht="15">
      <c r="B357" s="110"/>
      <c r="C357" s="110"/>
      <c r="D357" s="110">
        <v>2015</v>
      </c>
      <c r="E357" s="110">
        <v>0</v>
      </c>
      <c r="F357" s="110">
        <v>0</v>
      </c>
      <c r="G357" s="110">
        <v>0</v>
      </c>
      <c r="H357" s="110">
        <v>0</v>
      </c>
      <c r="I357" s="110">
        <v>0</v>
      </c>
      <c r="J357" s="110">
        <v>0</v>
      </c>
      <c r="K357" s="110">
        <v>0</v>
      </c>
      <c r="L357" s="110">
        <v>0</v>
      </c>
      <c r="M357" s="110">
        <v>0</v>
      </c>
      <c r="N357" s="110">
        <v>0</v>
      </c>
      <c r="O357" s="110">
        <v>0</v>
      </c>
      <c r="P357" s="110">
        <v>0</v>
      </c>
      <c r="Q357" s="110">
        <v>0</v>
      </c>
      <c r="R357" s="110">
        <v>0</v>
      </c>
      <c r="S357" s="110">
        <v>0</v>
      </c>
      <c r="T357" s="110">
        <v>0</v>
      </c>
      <c r="U357" s="110">
        <v>0</v>
      </c>
      <c r="V357" s="110">
        <v>0</v>
      </c>
      <c r="W357" s="110">
        <v>0</v>
      </c>
      <c r="X357" s="110">
        <v>0</v>
      </c>
      <c r="Y357" s="110">
        <v>0</v>
      </c>
      <c r="Z357" s="110">
        <v>0</v>
      </c>
      <c r="AA357" s="110">
        <v>0</v>
      </c>
      <c r="AB357" s="110">
        <v>0</v>
      </c>
      <c r="AC357" s="110">
        <v>0</v>
      </c>
      <c r="AD357" s="110">
        <v>0</v>
      </c>
      <c r="AE357" s="110">
        <v>0</v>
      </c>
      <c r="AF357" s="110">
        <v>0</v>
      </c>
      <c r="AG357" s="110">
        <v>0</v>
      </c>
    </row>
    <row r="358" spans="2:33" ht="15">
      <c r="B358" s="110"/>
      <c r="C358" s="110"/>
      <c r="D358" s="110">
        <v>2016</v>
      </c>
      <c r="E358" s="110">
        <v>0</v>
      </c>
      <c r="F358" s="110">
        <v>0</v>
      </c>
      <c r="G358" s="110">
        <v>0</v>
      </c>
      <c r="H358" s="110">
        <v>0</v>
      </c>
      <c r="I358" s="110">
        <v>0</v>
      </c>
      <c r="J358" s="110">
        <v>0</v>
      </c>
      <c r="K358" s="110">
        <v>0</v>
      </c>
      <c r="L358" s="110">
        <v>0</v>
      </c>
      <c r="M358" s="110">
        <v>0</v>
      </c>
      <c r="N358" s="110">
        <v>0</v>
      </c>
      <c r="O358" s="110">
        <v>0</v>
      </c>
      <c r="P358" s="110">
        <v>0</v>
      </c>
      <c r="Q358" s="110">
        <v>0</v>
      </c>
      <c r="R358" s="110">
        <v>0</v>
      </c>
      <c r="S358" s="110">
        <v>0</v>
      </c>
      <c r="T358" s="110">
        <v>0</v>
      </c>
      <c r="U358" s="110">
        <v>0</v>
      </c>
      <c r="V358" s="110">
        <v>0</v>
      </c>
      <c r="W358" s="110">
        <v>0</v>
      </c>
      <c r="X358" s="110">
        <v>0</v>
      </c>
      <c r="Y358" s="110">
        <v>0</v>
      </c>
      <c r="Z358" s="110">
        <v>0</v>
      </c>
      <c r="AA358" s="110">
        <v>0</v>
      </c>
      <c r="AB358" s="110">
        <v>0</v>
      </c>
      <c r="AC358" s="110">
        <v>0</v>
      </c>
      <c r="AD358" s="110">
        <v>0</v>
      </c>
      <c r="AE358" s="110">
        <v>0</v>
      </c>
      <c r="AF358" s="110">
        <v>0</v>
      </c>
      <c r="AG358" s="110">
        <v>0</v>
      </c>
    </row>
    <row r="359" spans="2:33" ht="15">
      <c r="B359" s="110"/>
      <c r="C359" s="110"/>
      <c r="D359" s="110">
        <v>2017</v>
      </c>
      <c r="E359" s="110">
        <v>0</v>
      </c>
      <c r="F359" s="110">
        <v>0</v>
      </c>
      <c r="G359" s="110">
        <v>0</v>
      </c>
      <c r="H359" s="110">
        <v>0</v>
      </c>
      <c r="I359" s="110">
        <v>0</v>
      </c>
      <c r="J359" s="110">
        <v>0</v>
      </c>
      <c r="K359" s="110">
        <v>0</v>
      </c>
      <c r="L359" s="110">
        <v>0</v>
      </c>
      <c r="M359" s="110">
        <v>0</v>
      </c>
      <c r="N359" s="110">
        <v>0</v>
      </c>
      <c r="O359" s="110">
        <v>0</v>
      </c>
      <c r="P359" s="110">
        <v>0</v>
      </c>
      <c r="Q359" s="110">
        <v>0</v>
      </c>
      <c r="R359" s="110">
        <v>0</v>
      </c>
      <c r="S359" s="110">
        <v>0</v>
      </c>
      <c r="T359" s="110">
        <v>0</v>
      </c>
      <c r="U359" s="110">
        <v>0</v>
      </c>
      <c r="V359" s="110">
        <v>0</v>
      </c>
      <c r="W359" s="110">
        <v>0</v>
      </c>
      <c r="X359" s="110">
        <v>0</v>
      </c>
      <c r="Y359" s="110">
        <v>0</v>
      </c>
      <c r="Z359" s="110">
        <v>0</v>
      </c>
      <c r="AA359" s="110">
        <v>0</v>
      </c>
      <c r="AB359" s="110">
        <v>0</v>
      </c>
      <c r="AC359" s="110">
        <v>0</v>
      </c>
      <c r="AD359" s="110">
        <v>0</v>
      </c>
      <c r="AE359" s="110">
        <v>0</v>
      </c>
      <c r="AF359" s="110">
        <v>0</v>
      </c>
      <c r="AG359" s="110">
        <v>0</v>
      </c>
    </row>
    <row r="360" spans="2:33" ht="15">
      <c r="B360" s="110"/>
      <c r="C360" s="110"/>
      <c r="D360" s="110">
        <v>2018</v>
      </c>
      <c r="E360" s="110">
        <v>0</v>
      </c>
      <c r="F360" s="110">
        <v>0</v>
      </c>
      <c r="G360" s="110">
        <v>0</v>
      </c>
      <c r="H360" s="110">
        <v>0</v>
      </c>
      <c r="I360" s="110">
        <v>0</v>
      </c>
      <c r="J360" s="110">
        <v>0</v>
      </c>
      <c r="K360" s="110">
        <v>0</v>
      </c>
      <c r="L360" s="110">
        <v>0</v>
      </c>
      <c r="M360" s="110">
        <v>0</v>
      </c>
      <c r="N360" s="110">
        <v>0</v>
      </c>
      <c r="O360" s="110">
        <v>0</v>
      </c>
      <c r="P360" s="110">
        <v>0</v>
      </c>
      <c r="Q360" s="110">
        <v>0</v>
      </c>
      <c r="R360" s="110">
        <v>0</v>
      </c>
      <c r="S360" s="110">
        <v>0</v>
      </c>
      <c r="T360" s="110">
        <v>0</v>
      </c>
      <c r="U360" s="110">
        <v>0</v>
      </c>
      <c r="V360" s="110">
        <v>0</v>
      </c>
      <c r="W360" s="110">
        <v>0</v>
      </c>
      <c r="X360" s="110">
        <v>0</v>
      </c>
      <c r="Y360" s="110">
        <v>0</v>
      </c>
      <c r="Z360" s="110">
        <v>0</v>
      </c>
      <c r="AA360" s="110">
        <v>0</v>
      </c>
      <c r="AB360" s="110">
        <v>0</v>
      </c>
      <c r="AC360" s="110">
        <v>0</v>
      </c>
      <c r="AD360" s="110">
        <v>0</v>
      </c>
      <c r="AE360" s="110">
        <v>0</v>
      </c>
      <c r="AF360" s="110">
        <v>0</v>
      </c>
      <c r="AG360" s="110">
        <v>0</v>
      </c>
    </row>
    <row r="361" spans="2:33" ht="15">
      <c r="B361" s="110"/>
      <c r="C361" s="110"/>
      <c r="D361" s="110">
        <v>2019</v>
      </c>
      <c r="E361" s="110">
        <v>0</v>
      </c>
      <c r="F361" s="110">
        <v>0</v>
      </c>
      <c r="G361" s="110">
        <v>0</v>
      </c>
      <c r="H361" s="110">
        <v>0</v>
      </c>
      <c r="I361" s="110">
        <v>0</v>
      </c>
      <c r="J361" s="110">
        <v>0</v>
      </c>
      <c r="K361" s="110">
        <v>0</v>
      </c>
      <c r="L361" s="110">
        <v>0</v>
      </c>
      <c r="M361" s="110">
        <v>0</v>
      </c>
      <c r="N361" s="110">
        <v>0</v>
      </c>
      <c r="O361" s="110">
        <v>0</v>
      </c>
      <c r="P361" s="110">
        <v>0</v>
      </c>
      <c r="Q361" s="110">
        <v>0</v>
      </c>
      <c r="R361" s="110">
        <v>0</v>
      </c>
      <c r="S361" s="110">
        <v>0</v>
      </c>
      <c r="T361" s="110">
        <v>0</v>
      </c>
      <c r="U361" s="110">
        <v>0</v>
      </c>
      <c r="V361" s="110">
        <v>0</v>
      </c>
      <c r="W361" s="110">
        <v>0</v>
      </c>
      <c r="X361" s="110">
        <v>0</v>
      </c>
      <c r="Y361" s="110">
        <v>0</v>
      </c>
      <c r="Z361" s="110">
        <v>0</v>
      </c>
      <c r="AA361" s="110">
        <v>0</v>
      </c>
      <c r="AB361" s="110">
        <v>0</v>
      </c>
      <c r="AC361" s="110">
        <v>0</v>
      </c>
      <c r="AD361" s="110">
        <v>0</v>
      </c>
      <c r="AE361" s="110">
        <v>0</v>
      </c>
      <c r="AF361" s="110">
        <v>0</v>
      </c>
      <c r="AG361" s="110">
        <v>0</v>
      </c>
    </row>
    <row r="362" spans="2:33" ht="15">
      <c r="B362" s="110"/>
      <c r="C362" s="110"/>
      <c r="D362" s="110">
        <v>2020</v>
      </c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  <c r="AA362" s="110"/>
      <c r="AB362" s="110"/>
      <c r="AC362" s="110"/>
      <c r="AD362" s="110"/>
      <c r="AE362" s="110"/>
      <c r="AF362" s="110"/>
      <c r="AG362" s="110"/>
    </row>
    <row r="363" spans="2:33" ht="15">
      <c r="B363" s="109" t="s">
        <v>114</v>
      </c>
      <c r="C363" s="109" t="s">
        <v>801</v>
      </c>
      <c r="D363" s="109">
        <v>2006</v>
      </c>
      <c r="E363" s="109">
        <v>2</v>
      </c>
      <c r="F363" s="109">
        <v>0</v>
      </c>
      <c r="G363" s="109">
        <v>0</v>
      </c>
      <c r="H363" s="109"/>
      <c r="I363" s="109"/>
      <c r="J363" s="109">
        <v>0</v>
      </c>
      <c r="K363" s="109">
        <v>0</v>
      </c>
      <c r="L363" s="109">
        <v>0</v>
      </c>
      <c r="M363" s="109"/>
      <c r="N363" s="109">
        <v>0</v>
      </c>
      <c r="O363" s="109">
        <v>0</v>
      </c>
      <c r="P363" s="109">
        <v>0</v>
      </c>
      <c r="Q363" s="109"/>
      <c r="R363" s="109"/>
      <c r="S363" s="109"/>
      <c r="T363" s="109">
        <v>0</v>
      </c>
      <c r="U363" s="109">
        <v>0</v>
      </c>
      <c r="V363" s="109">
        <v>0</v>
      </c>
      <c r="W363" s="109"/>
      <c r="X363" s="109">
        <v>0</v>
      </c>
      <c r="Y363" s="109">
        <v>0</v>
      </c>
      <c r="Z363" s="109">
        <v>0</v>
      </c>
      <c r="AA363" s="109">
        <v>0</v>
      </c>
      <c r="AB363" s="109"/>
      <c r="AC363" s="109">
        <v>0</v>
      </c>
      <c r="AD363" s="109"/>
      <c r="AE363" s="109"/>
      <c r="AF363" s="109"/>
      <c r="AG363" s="109">
        <v>0</v>
      </c>
    </row>
    <row r="364" spans="2:33" ht="15">
      <c r="B364" s="109"/>
      <c r="C364" s="109"/>
      <c r="D364" s="109">
        <v>2007</v>
      </c>
      <c r="E364" s="109">
        <v>1</v>
      </c>
      <c r="F364" s="109">
        <v>0</v>
      </c>
      <c r="G364" s="109">
        <v>0</v>
      </c>
      <c r="H364" s="109"/>
      <c r="I364" s="109">
        <v>0</v>
      </c>
      <c r="J364" s="109">
        <v>0</v>
      </c>
      <c r="K364" s="109">
        <v>0</v>
      </c>
      <c r="L364" s="109">
        <v>0</v>
      </c>
      <c r="M364" s="109">
        <v>0</v>
      </c>
      <c r="N364" s="109">
        <v>0</v>
      </c>
      <c r="O364" s="109">
        <v>0</v>
      </c>
      <c r="P364" s="109">
        <v>0</v>
      </c>
      <c r="Q364" s="109">
        <v>3</v>
      </c>
      <c r="R364" s="109"/>
      <c r="S364" s="109">
        <v>0</v>
      </c>
      <c r="T364" s="109">
        <v>0</v>
      </c>
      <c r="U364" s="109">
        <v>0</v>
      </c>
      <c r="V364" s="109">
        <v>0</v>
      </c>
      <c r="W364" s="109"/>
      <c r="X364" s="109">
        <v>0</v>
      </c>
      <c r="Y364" s="109">
        <v>0</v>
      </c>
      <c r="Z364" s="109">
        <v>0</v>
      </c>
      <c r="AA364" s="109">
        <v>0</v>
      </c>
      <c r="AB364" s="109">
        <v>0</v>
      </c>
      <c r="AC364" s="109">
        <v>0</v>
      </c>
      <c r="AD364" s="109">
        <v>0</v>
      </c>
      <c r="AE364" s="109">
        <v>0</v>
      </c>
      <c r="AF364" s="109">
        <v>0</v>
      </c>
      <c r="AG364" s="109">
        <v>0</v>
      </c>
    </row>
    <row r="365" spans="2:33" ht="15">
      <c r="B365" s="109"/>
      <c r="C365" s="109"/>
      <c r="D365" s="109">
        <v>2008</v>
      </c>
      <c r="E365" s="109">
        <v>0</v>
      </c>
      <c r="F365" s="109">
        <v>0</v>
      </c>
      <c r="G365" s="109">
        <v>0</v>
      </c>
      <c r="H365" s="109"/>
      <c r="I365" s="109">
        <v>0</v>
      </c>
      <c r="J365" s="109">
        <v>0</v>
      </c>
      <c r="K365" s="109">
        <v>0</v>
      </c>
      <c r="L365" s="109">
        <v>0</v>
      </c>
      <c r="M365" s="109">
        <v>0</v>
      </c>
      <c r="N365" s="109">
        <v>0</v>
      </c>
      <c r="O365" s="109">
        <v>0</v>
      </c>
      <c r="P365" s="109">
        <v>0</v>
      </c>
      <c r="Q365" s="109">
        <v>1</v>
      </c>
      <c r="R365" s="109"/>
      <c r="S365" s="109">
        <v>0</v>
      </c>
      <c r="T365" s="109">
        <v>0</v>
      </c>
      <c r="U365" s="109">
        <v>0</v>
      </c>
      <c r="V365" s="109">
        <v>0</v>
      </c>
      <c r="W365" s="109"/>
      <c r="X365" s="109">
        <v>0</v>
      </c>
      <c r="Y365" s="109">
        <v>0</v>
      </c>
      <c r="Z365" s="109">
        <v>0</v>
      </c>
      <c r="AA365" s="109">
        <v>0</v>
      </c>
      <c r="AB365" s="109">
        <v>0</v>
      </c>
      <c r="AC365" s="109">
        <v>0</v>
      </c>
      <c r="AD365" s="109">
        <v>0</v>
      </c>
      <c r="AE365" s="109">
        <v>0</v>
      </c>
      <c r="AF365" s="109">
        <v>0</v>
      </c>
      <c r="AG365" s="109">
        <v>0</v>
      </c>
    </row>
    <row r="366" spans="2:33" ht="15">
      <c r="B366" s="109"/>
      <c r="C366" s="109"/>
      <c r="D366" s="109">
        <v>2009</v>
      </c>
      <c r="E366" s="109">
        <v>1</v>
      </c>
      <c r="F366" s="109">
        <v>0</v>
      </c>
      <c r="G366" s="109">
        <v>0</v>
      </c>
      <c r="H366" s="109">
        <v>0</v>
      </c>
      <c r="I366" s="109">
        <v>0</v>
      </c>
      <c r="J366" s="109">
        <v>0</v>
      </c>
      <c r="K366" s="109">
        <v>0</v>
      </c>
      <c r="L366" s="109">
        <v>0</v>
      </c>
      <c r="M366" s="109">
        <v>0</v>
      </c>
      <c r="N366" s="109">
        <v>0</v>
      </c>
      <c r="O366" s="109">
        <v>0</v>
      </c>
      <c r="P366" s="109">
        <v>0</v>
      </c>
      <c r="Q366" s="109">
        <v>0</v>
      </c>
      <c r="R366" s="109"/>
      <c r="S366" s="109">
        <v>0</v>
      </c>
      <c r="T366" s="109">
        <v>0</v>
      </c>
      <c r="U366" s="109">
        <v>0</v>
      </c>
      <c r="V366" s="109">
        <v>0</v>
      </c>
      <c r="W366" s="109">
        <v>0</v>
      </c>
      <c r="X366" s="109">
        <v>0</v>
      </c>
      <c r="Y366" s="109">
        <v>0</v>
      </c>
      <c r="Z366" s="109">
        <v>0</v>
      </c>
      <c r="AA366" s="109">
        <v>0</v>
      </c>
      <c r="AB366" s="109">
        <v>0</v>
      </c>
      <c r="AC366" s="109">
        <v>0</v>
      </c>
      <c r="AD366" s="109">
        <v>0</v>
      </c>
      <c r="AE366" s="109">
        <v>0</v>
      </c>
      <c r="AF366" s="109">
        <v>0</v>
      </c>
      <c r="AG366" s="109">
        <v>0</v>
      </c>
    </row>
    <row r="367" spans="2:33" ht="15">
      <c r="B367" s="109"/>
      <c r="C367" s="109"/>
      <c r="D367" s="109">
        <v>2010</v>
      </c>
      <c r="E367" s="109">
        <v>0</v>
      </c>
      <c r="F367" s="109">
        <v>0</v>
      </c>
      <c r="G367" s="109">
        <v>0</v>
      </c>
      <c r="H367" s="109">
        <v>0</v>
      </c>
      <c r="I367" s="109">
        <v>0</v>
      </c>
      <c r="J367" s="109">
        <v>0</v>
      </c>
      <c r="K367" s="109">
        <v>0</v>
      </c>
      <c r="L367" s="109">
        <v>0</v>
      </c>
      <c r="M367" s="109">
        <v>0</v>
      </c>
      <c r="N367" s="109">
        <v>0</v>
      </c>
      <c r="O367" s="109">
        <v>0</v>
      </c>
      <c r="P367" s="109">
        <v>0</v>
      </c>
      <c r="Q367" s="109">
        <v>0</v>
      </c>
      <c r="R367" s="109">
        <v>0</v>
      </c>
      <c r="S367" s="109">
        <v>0</v>
      </c>
      <c r="T367" s="109">
        <v>0</v>
      </c>
      <c r="U367" s="109">
        <v>0</v>
      </c>
      <c r="V367" s="109">
        <v>0</v>
      </c>
      <c r="W367" s="109">
        <v>0</v>
      </c>
      <c r="X367" s="109">
        <v>0</v>
      </c>
      <c r="Y367" s="109">
        <v>0</v>
      </c>
      <c r="Z367" s="109">
        <v>0</v>
      </c>
      <c r="AA367" s="109">
        <v>0</v>
      </c>
      <c r="AB367" s="109">
        <v>0</v>
      </c>
      <c r="AC367" s="109">
        <v>0</v>
      </c>
      <c r="AD367" s="109">
        <v>0</v>
      </c>
      <c r="AE367" s="109">
        <v>1</v>
      </c>
      <c r="AF367" s="109">
        <v>0</v>
      </c>
      <c r="AG367" s="109">
        <v>0</v>
      </c>
    </row>
    <row r="368" spans="2:33" ht="15">
      <c r="B368" s="109"/>
      <c r="C368" s="109"/>
      <c r="D368" s="109">
        <v>2011</v>
      </c>
      <c r="E368" s="109">
        <v>0</v>
      </c>
      <c r="F368" s="109">
        <v>0</v>
      </c>
      <c r="G368" s="109">
        <v>0</v>
      </c>
      <c r="H368" s="109">
        <v>0</v>
      </c>
      <c r="I368" s="109">
        <v>0</v>
      </c>
      <c r="J368" s="109">
        <v>0</v>
      </c>
      <c r="K368" s="109">
        <v>0</v>
      </c>
      <c r="L368" s="109">
        <v>0</v>
      </c>
      <c r="M368" s="109">
        <v>0</v>
      </c>
      <c r="N368" s="109">
        <v>0</v>
      </c>
      <c r="O368" s="109">
        <v>0</v>
      </c>
      <c r="P368" s="109">
        <v>0</v>
      </c>
      <c r="Q368" s="109">
        <v>0</v>
      </c>
      <c r="R368" s="109">
        <v>0</v>
      </c>
      <c r="S368" s="109">
        <v>0</v>
      </c>
      <c r="T368" s="109">
        <v>0</v>
      </c>
      <c r="U368" s="109">
        <v>0</v>
      </c>
      <c r="V368" s="109">
        <v>0</v>
      </c>
      <c r="W368" s="109">
        <v>0</v>
      </c>
      <c r="X368" s="109">
        <v>0</v>
      </c>
      <c r="Y368" s="109">
        <v>1</v>
      </c>
      <c r="Z368" s="109">
        <v>0</v>
      </c>
      <c r="AA368" s="111">
        <v>4</v>
      </c>
      <c r="AB368" s="109">
        <v>0</v>
      </c>
      <c r="AC368" s="109">
        <v>0</v>
      </c>
      <c r="AD368" s="109">
        <v>0</v>
      </c>
      <c r="AE368" s="109">
        <v>0</v>
      </c>
      <c r="AF368" s="109">
        <v>0</v>
      </c>
      <c r="AG368" s="109">
        <v>0</v>
      </c>
    </row>
    <row r="369" spans="2:33" ht="15">
      <c r="B369" s="109"/>
      <c r="C369" s="109"/>
      <c r="D369" s="109">
        <v>2012</v>
      </c>
      <c r="E369" s="109">
        <v>0</v>
      </c>
      <c r="F369" s="109">
        <v>0</v>
      </c>
      <c r="G369" s="109">
        <v>0</v>
      </c>
      <c r="H369" s="109">
        <v>0</v>
      </c>
      <c r="I369" s="109">
        <v>0</v>
      </c>
      <c r="J369" s="109">
        <v>0</v>
      </c>
      <c r="K369" s="109">
        <v>0</v>
      </c>
      <c r="L369" s="109">
        <v>0</v>
      </c>
      <c r="M369" s="109">
        <v>0</v>
      </c>
      <c r="N369" s="109">
        <v>0</v>
      </c>
      <c r="O369" s="109">
        <v>0</v>
      </c>
      <c r="P369" s="109">
        <v>0</v>
      </c>
      <c r="Q369" s="109">
        <v>0</v>
      </c>
      <c r="R369" s="109">
        <v>0</v>
      </c>
      <c r="S369" s="109">
        <v>0</v>
      </c>
      <c r="T369" s="109">
        <v>0</v>
      </c>
      <c r="U369" s="109">
        <v>0</v>
      </c>
      <c r="V369" s="109">
        <v>0</v>
      </c>
      <c r="W369" s="109">
        <v>0</v>
      </c>
      <c r="X369" s="109">
        <v>0</v>
      </c>
      <c r="Y369" s="109">
        <v>1</v>
      </c>
      <c r="Z369" s="109">
        <v>0</v>
      </c>
      <c r="AA369" s="109">
        <v>0</v>
      </c>
      <c r="AB369" s="109">
        <v>0</v>
      </c>
      <c r="AC369" s="109">
        <v>0</v>
      </c>
      <c r="AD369" s="109">
        <v>0</v>
      </c>
      <c r="AE369" s="109">
        <v>0</v>
      </c>
      <c r="AF369" s="109">
        <v>0</v>
      </c>
      <c r="AG369" s="109">
        <v>0</v>
      </c>
    </row>
    <row r="370" spans="2:33" ht="15">
      <c r="B370" s="109"/>
      <c r="C370" s="109"/>
      <c r="D370" s="109">
        <v>2013</v>
      </c>
      <c r="E370" s="109">
        <v>0</v>
      </c>
      <c r="F370" s="109">
        <v>0</v>
      </c>
      <c r="G370" s="109">
        <v>0</v>
      </c>
      <c r="H370" s="109">
        <v>0</v>
      </c>
      <c r="I370" s="109">
        <v>0</v>
      </c>
      <c r="J370" s="109">
        <v>0</v>
      </c>
      <c r="K370" s="109">
        <v>0</v>
      </c>
      <c r="L370" s="109">
        <v>0</v>
      </c>
      <c r="M370" s="109">
        <v>0</v>
      </c>
      <c r="N370" s="109">
        <v>0</v>
      </c>
      <c r="O370" s="109">
        <v>0</v>
      </c>
      <c r="P370" s="109">
        <v>0</v>
      </c>
      <c r="Q370" s="109">
        <v>0</v>
      </c>
      <c r="R370" s="109">
        <v>0</v>
      </c>
      <c r="S370" s="109">
        <v>1</v>
      </c>
      <c r="T370" s="109">
        <v>0</v>
      </c>
      <c r="U370" s="109">
        <v>0</v>
      </c>
      <c r="V370" s="109">
        <v>0</v>
      </c>
      <c r="W370" s="109">
        <v>0</v>
      </c>
      <c r="X370" s="109">
        <v>0</v>
      </c>
      <c r="Y370" s="109">
        <v>0</v>
      </c>
      <c r="Z370" s="109">
        <v>0</v>
      </c>
      <c r="AA370" s="109">
        <v>0</v>
      </c>
      <c r="AB370" s="109">
        <v>0</v>
      </c>
      <c r="AC370" s="109">
        <v>0</v>
      </c>
      <c r="AD370" s="109">
        <v>0</v>
      </c>
      <c r="AE370" s="109">
        <v>0</v>
      </c>
      <c r="AF370" s="109">
        <v>0</v>
      </c>
      <c r="AG370" s="109">
        <v>0</v>
      </c>
    </row>
    <row r="371" spans="2:33" ht="15">
      <c r="B371" s="109"/>
      <c r="C371" s="109"/>
      <c r="D371" s="109">
        <v>2014</v>
      </c>
      <c r="E371" s="109">
        <v>0</v>
      </c>
      <c r="F371" s="109">
        <v>0</v>
      </c>
      <c r="G371" s="109">
        <v>0</v>
      </c>
      <c r="H371" s="109">
        <v>0</v>
      </c>
      <c r="I371" s="109">
        <v>0</v>
      </c>
      <c r="J371" s="109">
        <v>0</v>
      </c>
      <c r="K371" s="109">
        <v>0</v>
      </c>
      <c r="L371" s="109">
        <v>0</v>
      </c>
      <c r="M371" s="109">
        <v>0</v>
      </c>
      <c r="N371" s="109">
        <v>0</v>
      </c>
      <c r="O371" s="109">
        <v>0</v>
      </c>
      <c r="P371" s="109">
        <v>0</v>
      </c>
      <c r="Q371" s="109">
        <v>0</v>
      </c>
      <c r="R371" s="109">
        <v>0</v>
      </c>
      <c r="S371" s="109">
        <v>1</v>
      </c>
      <c r="T371" s="109">
        <v>0</v>
      </c>
      <c r="U371" s="109">
        <v>0</v>
      </c>
      <c r="V371" s="109">
        <v>0</v>
      </c>
      <c r="W371" s="109">
        <v>0</v>
      </c>
      <c r="X371" s="109">
        <v>0</v>
      </c>
      <c r="Y371" s="109">
        <v>0</v>
      </c>
      <c r="Z371" s="109">
        <v>0</v>
      </c>
      <c r="AA371" s="109">
        <v>0</v>
      </c>
      <c r="AB371" s="109">
        <v>0</v>
      </c>
      <c r="AC371" s="109">
        <v>0</v>
      </c>
      <c r="AD371" s="109">
        <v>0</v>
      </c>
      <c r="AE371" s="109">
        <v>0</v>
      </c>
      <c r="AF371" s="109">
        <v>0</v>
      </c>
      <c r="AG371" s="109">
        <v>0</v>
      </c>
    </row>
    <row r="372" spans="2:33" ht="15">
      <c r="B372" s="109"/>
      <c r="C372" s="109"/>
      <c r="D372" s="109">
        <v>2015</v>
      </c>
      <c r="E372" s="109">
        <v>0</v>
      </c>
      <c r="F372" s="109">
        <v>0</v>
      </c>
      <c r="G372" s="109">
        <v>0</v>
      </c>
      <c r="H372" s="109">
        <v>0</v>
      </c>
      <c r="I372" s="109">
        <v>0</v>
      </c>
      <c r="J372" s="109">
        <v>0</v>
      </c>
      <c r="K372" s="109">
        <v>0</v>
      </c>
      <c r="L372" s="109">
        <v>0</v>
      </c>
      <c r="M372" s="109">
        <v>0</v>
      </c>
      <c r="N372" s="109">
        <v>0</v>
      </c>
      <c r="O372" s="109">
        <v>0</v>
      </c>
      <c r="P372" s="109">
        <v>0</v>
      </c>
      <c r="Q372" s="109">
        <v>0</v>
      </c>
      <c r="R372" s="109">
        <v>0</v>
      </c>
      <c r="S372" s="109">
        <v>0</v>
      </c>
      <c r="T372" s="109">
        <v>0</v>
      </c>
      <c r="U372" s="109">
        <v>0</v>
      </c>
      <c r="V372" s="109">
        <v>0</v>
      </c>
      <c r="W372" s="109">
        <v>0</v>
      </c>
      <c r="X372" s="109">
        <v>0</v>
      </c>
      <c r="Y372" s="109">
        <v>0</v>
      </c>
      <c r="Z372" s="109">
        <v>0</v>
      </c>
      <c r="AA372" s="109">
        <v>0</v>
      </c>
      <c r="AB372" s="109">
        <v>0</v>
      </c>
      <c r="AC372" s="109">
        <v>0</v>
      </c>
      <c r="AD372" s="109">
        <v>0</v>
      </c>
      <c r="AE372" s="109">
        <v>0</v>
      </c>
      <c r="AF372" s="109">
        <v>0</v>
      </c>
      <c r="AG372" s="109">
        <v>0</v>
      </c>
    </row>
    <row r="373" spans="2:33" ht="15">
      <c r="B373" s="109"/>
      <c r="C373" s="109"/>
      <c r="D373" s="109">
        <v>2016</v>
      </c>
      <c r="E373" s="109">
        <v>0</v>
      </c>
      <c r="F373" s="109">
        <v>0</v>
      </c>
      <c r="G373" s="109">
        <v>0</v>
      </c>
      <c r="H373" s="109">
        <v>0</v>
      </c>
      <c r="I373" s="109">
        <v>0</v>
      </c>
      <c r="J373" s="109">
        <v>0</v>
      </c>
      <c r="K373" s="109">
        <v>0</v>
      </c>
      <c r="L373" s="109">
        <v>0</v>
      </c>
      <c r="M373" s="109">
        <v>0</v>
      </c>
      <c r="N373" s="109">
        <v>0</v>
      </c>
      <c r="O373" s="109">
        <v>0</v>
      </c>
      <c r="P373" s="109">
        <v>0</v>
      </c>
      <c r="Q373" s="109">
        <v>0</v>
      </c>
      <c r="R373" s="109">
        <v>0</v>
      </c>
      <c r="S373" s="109">
        <v>0</v>
      </c>
      <c r="T373" s="109">
        <v>0</v>
      </c>
      <c r="U373" s="109">
        <v>0</v>
      </c>
      <c r="V373" s="109">
        <v>0</v>
      </c>
      <c r="W373" s="109">
        <v>0</v>
      </c>
      <c r="X373" s="109">
        <v>0</v>
      </c>
      <c r="Y373" s="109">
        <v>0</v>
      </c>
      <c r="Z373" s="109">
        <v>0</v>
      </c>
      <c r="AA373" s="109">
        <v>0</v>
      </c>
      <c r="AB373" s="109">
        <v>0</v>
      </c>
      <c r="AC373" s="109">
        <v>0</v>
      </c>
      <c r="AD373" s="109">
        <v>0</v>
      </c>
      <c r="AE373" s="109">
        <v>0</v>
      </c>
      <c r="AF373" s="109">
        <v>0</v>
      </c>
      <c r="AG373" s="109">
        <v>0</v>
      </c>
    </row>
    <row r="374" spans="2:33" ht="15">
      <c r="B374" s="109"/>
      <c r="C374" s="109"/>
      <c r="D374" s="109">
        <v>2017</v>
      </c>
      <c r="E374" s="109">
        <v>0</v>
      </c>
      <c r="F374" s="109">
        <v>0</v>
      </c>
      <c r="G374" s="109">
        <v>0</v>
      </c>
      <c r="H374" s="109">
        <v>0</v>
      </c>
      <c r="I374" s="109">
        <v>0</v>
      </c>
      <c r="J374" s="109">
        <v>0</v>
      </c>
      <c r="K374" s="109">
        <v>0</v>
      </c>
      <c r="L374" s="109">
        <v>0</v>
      </c>
      <c r="M374" s="109">
        <v>0</v>
      </c>
      <c r="N374" s="109">
        <v>0</v>
      </c>
      <c r="O374" s="109">
        <v>0</v>
      </c>
      <c r="P374" s="109">
        <v>0</v>
      </c>
      <c r="Q374" s="109">
        <v>1</v>
      </c>
      <c r="R374" s="109">
        <v>0</v>
      </c>
      <c r="S374" s="109">
        <v>0</v>
      </c>
      <c r="T374" s="109">
        <v>0</v>
      </c>
      <c r="U374" s="109">
        <v>0</v>
      </c>
      <c r="V374" s="109">
        <v>0</v>
      </c>
      <c r="W374" s="109">
        <v>0</v>
      </c>
      <c r="X374" s="109">
        <v>0</v>
      </c>
      <c r="Y374" s="109">
        <v>0</v>
      </c>
      <c r="Z374" s="109">
        <v>0</v>
      </c>
      <c r="AA374" s="109">
        <v>0</v>
      </c>
      <c r="AB374" s="109">
        <v>0</v>
      </c>
      <c r="AC374" s="109">
        <v>0</v>
      </c>
      <c r="AD374" s="109">
        <v>0</v>
      </c>
      <c r="AE374" s="109">
        <v>0</v>
      </c>
      <c r="AF374" s="109">
        <v>0</v>
      </c>
      <c r="AG374" s="109">
        <v>0</v>
      </c>
    </row>
    <row r="375" spans="2:33" ht="15">
      <c r="B375" s="109"/>
      <c r="C375" s="109"/>
      <c r="D375" s="109">
        <v>2018</v>
      </c>
      <c r="E375" s="109">
        <v>0</v>
      </c>
      <c r="F375" s="109">
        <v>0</v>
      </c>
      <c r="G375" s="109">
        <v>0</v>
      </c>
      <c r="H375" s="109">
        <v>0</v>
      </c>
      <c r="I375" s="109">
        <v>0</v>
      </c>
      <c r="J375" s="109">
        <v>0</v>
      </c>
      <c r="K375" s="109">
        <v>0</v>
      </c>
      <c r="L375" s="109">
        <v>0</v>
      </c>
      <c r="M375" s="109">
        <v>0</v>
      </c>
      <c r="N375" s="109">
        <v>0</v>
      </c>
      <c r="O375" s="109">
        <v>0</v>
      </c>
      <c r="P375" s="109">
        <v>0</v>
      </c>
      <c r="Q375" s="109">
        <v>0</v>
      </c>
      <c r="R375" s="109">
        <v>0</v>
      </c>
      <c r="S375" s="109">
        <v>1</v>
      </c>
      <c r="T375" s="109">
        <v>0</v>
      </c>
      <c r="U375" s="109">
        <v>0</v>
      </c>
      <c r="V375" s="109">
        <v>0</v>
      </c>
      <c r="W375" s="109">
        <v>0</v>
      </c>
      <c r="X375" s="109">
        <v>0</v>
      </c>
      <c r="Y375" s="109">
        <v>0</v>
      </c>
      <c r="Z375" s="109">
        <v>0</v>
      </c>
      <c r="AA375" s="109">
        <v>0</v>
      </c>
      <c r="AB375" s="109">
        <v>0</v>
      </c>
      <c r="AC375" s="109">
        <v>0</v>
      </c>
      <c r="AD375" s="109">
        <v>0</v>
      </c>
      <c r="AE375" s="109">
        <v>0</v>
      </c>
      <c r="AF375" s="109">
        <v>0</v>
      </c>
      <c r="AG375" s="109">
        <v>0</v>
      </c>
    </row>
    <row r="376" spans="2:33" ht="15">
      <c r="B376" s="109"/>
      <c r="C376" s="109"/>
      <c r="D376" s="109">
        <v>2019</v>
      </c>
      <c r="E376" s="109">
        <v>0</v>
      </c>
      <c r="F376" s="109">
        <v>0</v>
      </c>
      <c r="G376" s="109">
        <v>0</v>
      </c>
      <c r="H376" s="109">
        <v>0</v>
      </c>
      <c r="I376" s="109">
        <v>0</v>
      </c>
      <c r="J376" s="109">
        <v>0</v>
      </c>
      <c r="K376" s="109">
        <v>0</v>
      </c>
      <c r="L376" s="109">
        <v>0</v>
      </c>
      <c r="M376" s="109">
        <v>0</v>
      </c>
      <c r="N376" s="109">
        <v>0</v>
      </c>
      <c r="O376" s="109">
        <v>0</v>
      </c>
      <c r="P376" s="109">
        <v>0</v>
      </c>
      <c r="Q376" s="109">
        <v>0</v>
      </c>
      <c r="R376" s="109">
        <v>0</v>
      </c>
      <c r="S376" s="109">
        <v>0</v>
      </c>
      <c r="T376" s="109">
        <v>0</v>
      </c>
      <c r="U376" s="109">
        <v>0</v>
      </c>
      <c r="V376" s="109">
        <v>0</v>
      </c>
      <c r="W376" s="109">
        <v>0</v>
      </c>
      <c r="X376" s="109">
        <v>0</v>
      </c>
      <c r="Y376" s="109">
        <v>0</v>
      </c>
      <c r="Z376" s="109">
        <v>0</v>
      </c>
      <c r="AA376" s="109">
        <v>0</v>
      </c>
      <c r="AB376" s="109">
        <v>0</v>
      </c>
      <c r="AC376" s="109">
        <v>0</v>
      </c>
      <c r="AD376" s="109">
        <v>0</v>
      </c>
      <c r="AE376" s="109">
        <v>0</v>
      </c>
      <c r="AF376" s="109">
        <v>0</v>
      </c>
      <c r="AG376" s="109">
        <v>1</v>
      </c>
    </row>
    <row r="377" spans="2:33" ht="15">
      <c r="B377" s="109"/>
      <c r="C377" s="109"/>
      <c r="D377" s="109">
        <v>2020</v>
      </c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  <c r="AD377" s="109"/>
      <c r="AE377" s="109"/>
      <c r="AF377" s="109"/>
      <c r="AG377" s="109"/>
    </row>
    <row r="378" spans="2:33" ht="15">
      <c r="B378" s="110" t="s">
        <v>802</v>
      </c>
      <c r="C378" s="110" t="s">
        <v>803</v>
      </c>
      <c r="D378" s="110">
        <v>2006</v>
      </c>
      <c r="E378" s="110">
        <v>0.15769</v>
      </c>
      <c r="F378" s="110"/>
      <c r="G378" s="110">
        <v>0</v>
      </c>
      <c r="H378" s="110"/>
      <c r="I378" s="110"/>
      <c r="J378" s="110">
        <v>0</v>
      </c>
      <c r="K378" s="110">
        <v>0</v>
      </c>
      <c r="L378" s="110">
        <v>0.13657</v>
      </c>
      <c r="M378" s="110"/>
      <c r="N378" s="110">
        <v>0</v>
      </c>
      <c r="O378" s="110">
        <v>0</v>
      </c>
      <c r="P378" s="110">
        <v>0</v>
      </c>
      <c r="Q378" s="110">
        <v>0</v>
      </c>
      <c r="R378" s="110"/>
      <c r="S378" s="110">
        <v>0</v>
      </c>
      <c r="T378" s="110">
        <v>0</v>
      </c>
      <c r="U378" s="110">
        <v>0</v>
      </c>
      <c r="V378" s="110">
        <v>0</v>
      </c>
      <c r="W378" s="110"/>
      <c r="X378" s="110">
        <v>0</v>
      </c>
      <c r="Y378" s="110">
        <v>0</v>
      </c>
      <c r="Z378" s="110">
        <v>0</v>
      </c>
      <c r="AA378" s="110">
        <v>1.8030000000000001E-2</v>
      </c>
      <c r="AB378" s="110">
        <v>0</v>
      </c>
      <c r="AC378" s="110">
        <v>0</v>
      </c>
      <c r="AD378" s="110">
        <v>0</v>
      </c>
      <c r="AE378" s="110">
        <v>0</v>
      </c>
      <c r="AF378" s="110">
        <v>0</v>
      </c>
      <c r="AG378" s="110">
        <v>7.4599999999999996E-3</v>
      </c>
    </row>
    <row r="379" spans="2:33" ht="15">
      <c r="B379" s="110"/>
      <c r="C379" s="110"/>
      <c r="D379" s="110">
        <v>2007</v>
      </c>
      <c r="E379" s="110">
        <v>6.45E-3</v>
      </c>
      <c r="F379" s="110">
        <v>0</v>
      </c>
      <c r="G379" s="110">
        <v>0</v>
      </c>
      <c r="H379" s="110"/>
      <c r="I379" s="110">
        <v>0</v>
      </c>
      <c r="J379" s="110">
        <v>0</v>
      </c>
      <c r="K379" s="110">
        <v>1.239E-2</v>
      </c>
      <c r="L379" s="110">
        <v>0</v>
      </c>
      <c r="M379" s="110">
        <v>0.92678000000000005</v>
      </c>
      <c r="N379" s="110">
        <v>0</v>
      </c>
      <c r="O379" s="110">
        <v>0</v>
      </c>
      <c r="P379" s="110">
        <v>0</v>
      </c>
      <c r="Q379" s="110">
        <v>2.4549999999999999E-2</v>
      </c>
      <c r="R379" s="110"/>
      <c r="S379" s="110">
        <v>1.754E-2</v>
      </c>
      <c r="T379" s="110">
        <v>0</v>
      </c>
      <c r="U379" s="110">
        <v>0</v>
      </c>
      <c r="V379" s="110">
        <v>0</v>
      </c>
      <c r="W379" s="110"/>
      <c r="X379" s="110">
        <v>0.10765</v>
      </c>
      <c r="Y379" s="110">
        <v>0</v>
      </c>
      <c r="Z379" s="110">
        <v>0</v>
      </c>
      <c r="AA379" s="110">
        <v>1.7930000000000001E-2</v>
      </c>
      <c r="AB379" s="110">
        <v>0</v>
      </c>
      <c r="AC379" s="110">
        <v>0</v>
      </c>
      <c r="AD379" s="110">
        <v>0</v>
      </c>
      <c r="AE379" s="110">
        <v>0</v>
      </c>
      <c r="AF379" s="110">
        <v>1.9599999999999999E-2</v>
      </c>
      <c r="AG379" s="110">
        <v>1.342E-2</v>
      </c>
    </row>
    <row r="380" spans="2:33" ht="15">
      <c r="B380" s="110"/>
      <c r="C380" s="110"/>
      <c r="D380" s="110">
        <v>2008</v>
      </c>
      <c r="E380" s="110">
        <v>0</v>
      </c>
      <c r="F380" s="110">
        <v>0</v>
      </c>
      <c r="G380" s="110">
        <v>0</v>
      </c>
      <c r="H380" s="110"/>
      <c r="I380" s="110">
        <v>0</v>
      </c>
      <c r="J380" s="110">
        <v>0</v>
      </c>
      <c r="K380" s="110">
        <v>2.5870000000000001E-2</v>
      </c>
      <c r="L380" s="110">
        <v>0</v>
      </c>
      <c r="M380" s="110">
        <v>0</v>
      </c>
      <c r="N380" s="110">
        <v>0</v>
      </c>
      <c r="O380" s="110">
        <v>1.038E-2</v>
      </c>
      <c r="P380" s="110">
        <v>0</v>
      </c>
      <c r="Q380" s="110">
        <v>7.3899999999999999E-3</v>
      </c>
      <c r="R380" s="110"/>
      <c r="S380" s="110">
        <v>0</v>
      </c>
      <c r="T380" s="110">
        <v>0</v>
      </c>
      <c r="U380" s="110">
        <v>0</v>
      </c>
      <c r="V380" s="110">
        <v>0</v>
      </c>
      <c r="W380" s="110"/>
      <c r="X380" s="110">
        <v>0.30729000000000001</v>
      </c>
      <c r="Y380" s="110">
        <v>0</v>
      </c>
      <c r="Z380" s="110">
        <v>0</v>
      </c>
      <c r="AA380" s="110">
        <v>0</v>
      </c>
      <c r="AB380" s="110">
        <v>0</v>
      </c>
      <c r="AC380" s="110">
        <v>0</v>
      </c>
      <c r="AD380" s="110">
        <v>0</v>
      </c>
      <c r="AE380" s="110">
        <v>0</v>
      </c>
      <c r="AF380" s="110">
        <v>4.054E-2</v>
      </c>
      <c r="AG380" s="110">
        <v>3.64E-3</v>
      </c>
    </row>
    <row r="381" spans="2:33" ht="15">
      <c r="B381" s="110"/>
      <c r="C381" s="110"/>
      <c r="D381" s="110">
        <v>2009</v>
      </c>
      <c r="E381" s="110">
        <v>1.3129999999999999E-2</v>
      </c>
      <c r="F381" s="110">
        <v>0</v>
      </c>
      <c r="G381" s="110">
        <v>0</v>
      </c>
      <c r="H381" s="110">
        <v>0</v>
      </c>
      <c r="I381" s="110">
        <v>0</v>
      </c>
      <c r="J381" s="110">
        <v>0</v>
      </c>
      <c r="K381" s="110">
        <v>1.8939999999999999E-2</v>
      </c>
      <c r="L381" s="110">
        <v>0</v>
      </c>
      <c r="M381" s="110">
        <v>0</v>
      </c>
      <c r="N381" s="110">
        <v>0</v>
      </c>
      <c r="O381" s="110">
        <v>0</v>
      </c>
      <c r="P381" s="110">
        <v>0</v>
      </c>
      <c r="Q381" s="110">
        <v>1.98E-3</v>
      </c>
      <c r="R381" s="110"/>
      <c r="S381" s="110">
        <v>0</v>
      </c>
      <c r="T381" s="110">
        <v>0</v>
      </c>
      <c r="U381" s="110">
        <v>8.5580000000000003E-2</v>
      </c>
      <c r="V381" s="110">
        <v>0</v>
      </c>
      <c r="W381" s="110">
        <v>0.12402000000000001</v>
      </c>
      <c r="X381" s="110">
        <v>0.26700000000000002</v>
      </c>
      <c r="Y381" s="110">
        <v>0</v>
      </c>
      <c r="Z381" s="110">
        <v>0</v>
      </c>
      <c r="AA381" s="110">
        <v>0</v>
      </c>
      <c r="AB381" s="110">
        <v>0</v>
      </c>
      <c r="AC381" s="110">
        <v>0</v>
      </c>
      <c r="AD381" s="110">
        <v>0</v>
      </c>
      <c r="AE381" s="110">
        <v>0</v>
      </c>
      <c r="AF381" s="110">
        <v>2.2239999999999999E-2</v>
      </c>
      <c r="AG381" s="110">
        <v>5.2700000000000004E-3</v>
      </c>
    </row>
    <row r="382" spans="2:33" ht="15">
      <c r="B382" s="110"/>
      <c r="C382" s="110"/>
      <c r="D382" s="110">
        <v>2010</v>
      </c>
      <c r="E382" s="110">
        <v>0</v>
      </c>
      <c r="F382" s="110">
        <v>2.0400000000000001E-2</v>
      </c>
      <c r="G382" s="110">
        <v>0</v>
      </c>
      <c r="H382" s="110">
        <v>1.1209999999999999E-2</v>
      </c>
      <c r="I382" s="110"/>
      <c r="J382" s="110">
        <v>6.2399999999999999E-3</v>
      </c>
      <c r="K382" s="110">
        <v>1.3559999999999999E-2</v>
      </c>
      <c r="L382" s="110"/>
      <c r="M382" s="110">
        <v>0</v>
      </c>
      <c r="N382" s="110">
        <v>0</v>
      </c>
      <c r="O382" s="110">
        <v>0</v>
      </c>
      <c r="P382" s="110">
        <v>0</v>
      </c>
      <c r="Q382" s="110">
        <v>0</v>
      </c>
      <c r="R382" s="110">
        <v>0</v>
      </c>
      <c r="S382" s="110">
        <v>0</v>
      </c>
      <c r="T382" s="110">
        <v>0</v>
      </c>
      <c r="U382" s="110">
        <v>0</v>
      </c>
      <c r="V382" s="110">
        <v>0</v>
      </c>
      <c r="W382" s="110">
        <v>0</v>
      </c>
      <c r="X382" s="110">
        <v>0.24057999999999999</v>
      </c>
      <c r="Y382" s="110">
        <v>1.3679999999999999E-2</v>
      </c>
      <c r="Z382" s="110">
        <v>6.4560000000000006E-2</v>
      </c>
      <c r="AA382" s="110">
        <v>0</v>
      </c>
      <c r="AB382" s="110">
        <v>0</v>
      </c>
      <c r="AC382" s="110">
        <v>0</v>
      </c>
      <c r="AD382" s="110">
        <v>0</v>
      </c>
      <c r="AE382" s="110">
        <v>5.3069999999999999E-2</v>
      </c>
      <c r="AF382" s="110">
        <v>6.3100000000000003E-2</v>
      </c>
      <c r="AG382" s="110">
        <v>9.6100000000000005E-3</v>
      </c>
    </row>
    <row r="383" spans="2:33" ht="15">
      <c r="B383" s="110"/>
      <c r="C383" s="110"/>
      <c r="D383" s="110">
        <v>2011</v>
      </c>
      <c r="E383" s="110">
        <v>0</v>
      </c>
      <c r="F383" s="110">
        <v>1.9879999999999998E-2</v>
      </c>
      <c r="G383" s="110">
        <v>0</v>
      </c>
      <c r="H383" s="110">
        <v>5.5399999999999998E-3</v>
      </c>
      <c r="I383" s="110">
        <v>0</v>
      </c>
      <c r="J383" s="110">
        <v>0</v>
      </c>
      <c r="K383" s="110">
        <v>1.044E-2</v>
      </c>
      <c r="L383" s="110">
        <v>0</v>
      </c>
      <c r="M383" s="110">
        <v>0</v>
      </c>
      <c r="N383" s="110">
        <v>0</v>
      </c>
      <c r="O383" s="110">
        <v>0</v>
      </c>
      <c r="P383" s="110">
        <v>0</v>
      </c>
      <c r="Q383" s="110">
        <v>0</v>
      </c>
      <c r="R383" s="110">
        <v>0</v>
      </c>
      <c r="S383" s="110">
        <v>0</v>
      </c>
      <c r="T383" s="110">
        <v>0</v>
      </c>
      <c r="U383" s="110">
        <v>0</v>
      </c>
      <c r="V383" s="110">
        <v>0</v>
      </c>
      <c r="W383" s="110">
        <v>0</v>
      </c>
      <c r="X383" s="110">
        <v>0.16241</v>
      </c>
      <c r="Y383" s="110">
        <v>6.7000000000000002E-3</v>
      </c>
      <c r="Z383" s="110">
        <v>0</v>
      </c>
      <c r="AA383" s="110">
        <v>1.7590000000000001E-2</v>
      </c>
      <c r="AB383" s="110">
        <v>0</v>
      </c>
      <c r="AC383" s="110">
        <v>0</v>
      </c>
      <c r="AD383" s="110">
        <v>0</v>
      </c>
      <c r="AE383" s="110">
        <v>0</v>
      </c>
      <c r="AF383" s="110">
        <v>0</v>
      </c>
      <c r="AG383" s="110">
        <v>7.5599999999999999E-3</v>
      </c>
    </row>
    <row r="384" spans="2:33" ht="15">
      <c r="B384" s="110"/>
      <c r="C384" s="110"/>
      <c r="D384" s="110">
        <v>2012</v>
      </c>
      <c r="E384" s="110">
        <v>6.6699999999999997E-3</v>
      </c>
      <c r="F384" s="110">
        <v>1.0070000000000001E-2</v>
      </c>
      <c r="G384" s="110">
        <v>0</v>
      </c>
      <c r="H384" s="110">
        <v>0</v>
      </c>
      <c r="I384" s="110">
        <v>0</v>
      </c>
      <c r="J384" s="110">
        <v>0</v>
      </c>
      <c r="K384" s="110">
        <v>6.7400000000000003E-3</v>
      </c>
      <c r="L384" s="110">
        <v>1.5810000000000001E-2</v>
      </c>
      <c r="M384" s="110">
        <v>0</v>
      </c>
      <c r="N384" s="110">
        <v>0</v>
      </c>
      <c r="O384" s="110">
        <v>1.059E-2</v>
      </c>
      <c r="P384" s="110">
        <v>0</v>
      </c>
      <c r="Q384" s="110">
        <v>0</v>
      </c>
      <c r="R384" s="110">
        <v>0.23305999999999999</v>
      </c>
      <c r="S384" s="110">
        <v>0</v>
      </c>
      <c r="T384" s="110">
        <v>0</v>
      </c>
      <c r="U384" s="110">
        <v>0</v>
      </c>
      <c r="V384" s="110">
        <v>0</v>
      </c>
      <c r="W384" s="110">
        <v>0</v>
      </c>
      <c r="X384" s="110">
        <v>0.15914</v>
      </c>
      <c r="Y384" s="110">
        <v>6.6699999999999997E-3</v>
      </c>
      <c r="Z384" s="110">
        <v>0</v>
      </c>
      <c r="AA384" s="110">
        <v>0</v>
      </c>
      <c r="AB384" s="110">
        <v>0</v>
      </c>
      <c r="AC384" s="110">
        <v>0</v>
      </c>
      <c r="AD384" s="110">
        <v>1.4239999999999999E-2</v>
      </c>
      <c r="AE384" s="110">
        <v>0</v>
      </c>
      <c r="AF384" s="110">
        <v>0</v>
      </c>
      <c r="AG384" s="110">
        <v>1.8600000000000001E-3</v>
      </c>
    </row>
    <row r="385" spans="2:33" ht="15">
      <c r="B385" s="110"/>
      <c r="C385" s="110"/>
      <c r="D385" s="110">
        <v>2013</v>
      </c>
      <c r="E385" s="110">
        <v>0</v>
      </c>
      <c r="F385" s="110">
        <v>0</v>
      </c>
      <c r="G385" s="110">
        <v>0</v>
      </c>
      <c r="H385" s="110">
        <v>1.618E-2</v>
      </c>
      <c r="I385" s="110">
        <v>0</v>
      </c>
      <c r="J385" s="110">
        <v>0</v>
      </c>
      <c r="K385" s="110">
        <v>5.8100000000000001E-3</v>
      </c>
      <c r="L385" s="110">
        <v>0</v>
      </c>
      <c r="M385" s="110">
        <v>0.29520000000000002</v>
      </c>
      <c r="N385" s="110">
        <v>0</v>
      </c>
      <c r="O385" s="110">
        <v>0</v>
      </c>
      <c r="P385" s="110">
        <v>0</v>
      </c>
      <c r="Q385" s="110">
        <v>8.0300000000000007E-3</v>
      </c>
      <c r="R385" s="110">
        <v>0</v>
      </c>
      <c r="S385" s="110">
        <v>8.6999999999999994E-3</v>
      </c>
      <c r="T385" s="110">
        <v>0</v>
      </c>
      <c r="U385" s="110">
        <v>6.0299999999999998E-3</v>
      </c>
      <c r="V385" s="110">
        <v>0</v>
      </c>
      <c r="W385" s="110">
        <v>0</v>
      </c>
      <c r="X385" s="110">
        <v>0.11379</v>
      </c>
      <c r="Y385" s="110">
        <v>0</v>
      </c>
      <c r="Z385" s="110">
        <v>0</v>
      </c>
      <c r="AA385" s="110">
        <v>9.2099999999999994E-3</v>
      </c>
      <c r="AB385" s="110">
        <v>2.7560000000000001E-2</v>
      </c>
      <c r="AC385" s="110">
        <v>0</v>
      </c>
      <c r="AD385" s="110">
        <v>0</v>
      </c>
      <c r="AE385" s="110">
        <v>0</v>
      </c>
      <c r="AF385" s="110">
        <v>0</v>
      </c>
      <c r="AG385" s="110">
        <v>5.5900000000000004E-3</v>
      </c>
    </row>
    <row r="386" spans="2:33" ht="15">
      <c r="B386" s="110"/>
      <c r="C386" s="110"/>
      <c r="D386" s="110">
        <v>2014</v>
      </c>
      <c r="E386" s="110">
        <v>0</v>
      </c>
      <c r="F386" s="110">
        <v>1.034E-2</v>
      </c>
      <c r="G386" s="110">
        <v>0</v>
      </c>
      <c r="H386" s="110">
        <v>5.28E-3</v>
      </c>
      <c r="I386" s="110">
        <v>0</v>
      </c>
      <c r="J386" s="110">
        <v>6.2399999999999999E-3</v>
      </c>
      <c r="K386" s="110">
        <v>6.7000000000000002E-3</v>
      </c>
      <c r="L386" s="110">
        <v>1.5800000000000002E-2</v>
      </c>
      <c r="M386" s="110">
        <v>0</v>
      </c>
      <c r="N386" s="110">
        <v>0</v>
      </c>
      <c r="O386" s="110">
        <v>0</v>
      </c>
      <c r="P386" s="110">
        <v>0</v>
      </c>
      <c r="Q386" s="110">
        <v>6.1199999999999996E-3</v>
      </c>
      <c r="R386" s="110">
        <v>0</v>
      </c>
      <c r="S386" s="110">
        <v>9.8899999999999995E-3</v>
      </c>
      <c r="T386" s="110">
        <v>5.4730000000000001E-2</v>
      </c>
      <c r="U386" s="110">
        <v>0</v>
      </c>
      <c r="V386" s="110"/>
      <c r="W386" s="110">
        <v>0</v>
      </c>
      <c r="X386" s="110">
        <v>0.10509</v>
      </c>
      <c r="Y386" s="110">
        <v>6.4200000000000004E-3</v>
      </c>
      <c r="Z386" s="110">
        <v>0</v>
      </c>
      <c r="AA386" s="110">
        <v>9.3699999999999999E-3</v>
      </c>
      <c r="AB386" s="110">
        <v>0</v>
      </c>
      <c r="AC386" s="110">
        <v>0</v>
      </c>
      <c r="AD386" s="110">
        <v>6.7299999999999999E-3</v>
      </c>
      <c r="AE386" s="110">
        <v>0</v>
      </c>
      <c r="AF386" s="110">
        <v>0</v>
      </c>
      <c r="AG386" s="110">
        <v>5.4900000000000001E-3</v>
      </c>
    </row>
    <row r="387" spans="2:33" ht="15">
      <c r="B387" s="110"/>
      <c r="C387" s="110"/>
      <c r="D387" s="110">
        <v>2015</v>
      </c>
      <c r="E387" s="110">
        <v>6.5399999999999998E-3</v>
      </c>
      <c r="F387" s="110">
        <v>0</v>
      </c>
      <c r="G387" s="110">
        <v>0</v>
      </c>
      <c r="H387" s="110">
        <v>1.5699999999999999E-2</v>
      </c>
      <c r="I387" s="110">
        <v>0</v>
      </c>
      <c r="J387" s="110">
        <v>0</v>
      </c>
      <c r="K387" s="110">
        <v>9.5999999999999992E-3</v>
      </c>
      <c r="L387" s="110">
        <v>0</v>
      </c>
      <c r="M387" s="110">
        <v>0</v>
      </c>
      <c r="N387" s="110">
        <v>0</v>
      </c>
      <c r="O387" s="110">
        <v>4.9699999999999996E-3</v>
      </c>
      <c r="P387" s="110">
        <v>0</v>
      </c>
      <c r="Q387" s="110">
        <v>2.0200000000000001E-3</v>
      </c>
      <c r="R387" s="110">
        <v>0</v>
      </c>
      <c r="S387" s="110">
        <v>0</v>
      </c>
      <c r="T387" s="110">
        <v>0</v>
      </c>
      <c r="U387" s="110">
        <v>0</v>
      </c>
      <c r="V387" s="110">
        <v>0</v>
      </c>
      <c r="W387" s="110">
        <v>0</v>
      </c>
      <c r="X387" s="110">
        <v>0.16148999999999999</v>
      </c>
      <c r="Y387" s="110">
        <v>1.2829999999999999E-2</v>
      </c>
      <c r="Z387" s="110">
        <v>0</v>
      </c>
      <c r="AA387" s="110">
        <v>8.8900000000000003E-3</v>
      </c>
      <c r="AB387" s="110">
        <v>0</v>
      </c>
      <c r="AC387" s="110">
        <v>0</v>
      </c>
      <c r="AD387" s="110">
        <v>0</v>
      </c>
      <c r="AE387" s="110">
        <v>0</v>
      </c>
      <c r="AF387" s="110">
        <v>0</v>
      </c>
      <c r="AG387" s="110">
        <v>7.0299999999999998E-3</v>
      </c>
    </row>
    <row r="388" spans="2:33" ht="15">
      <c r="B388" s="110"/>
      <c r="C388" s="110"/>
      <c r="D388" s="110">
        <v>2016</v>
      </c>
      <c r="E388" s="110">
        <v>6.5199999999999998E-3</v>
      </c>
      <c r="F388" s="110">
        <v>3.0890000000000001E-2</v>
      </c>
      <c r="G388" s="110">
        <v>0.27206000000000002</v>
      </c>
      <c r="H388" s="110">
        <v>0</v>
      </c>
      <c r="I388" s="110">
        <v>0</v>
      </c>
      <c r="J388" s="110">
        <v>6.1700000000000001E-3</v>
      </c>
      <c r="K388" s="110">
        <v>3.7499999999999999E-3</v>
      </c>
      <c r="L388" s="110">
        <v>0</v>
      </c>
      <c r="M388" s="110">
        <v>0</v>
      </c>
      <c r="N388" s="110">
        <v>0</v>
      </c>
      <c r="O388" s="110">
        <v>1.0070000000000001E-2</v>
      </c>
      <c r="P388" s="110">
        <v>2.1360000000000001E-2</v>
      </c>
      <c r="Q388" s="110">
        <v>2.1199999999999999E-3</v>
      </c>
      <c r="R388" s="110">
        <v>0</v>
      </c>
      <c r="S388" s="110">
        <v>8.0099999999999998E-3</v>
      </c>
      <c r="T388" s="110">
        <v>0</v>
      </c>
      <c r="U388" s="110">
        <v>2.6700000000000001E-3</v>
      </c>
      <c r="V388" s="110">
        <v>0</v>
      </c>
      <c r="W388" s="110">
        <v>0</v>
      </c>
      <c r="X388" s="110">
        <v>0.12109</v>
      </c>
      <c r="Y388" s="110">
        <v>6.3400000000000001E-3</v>
      </c>
      <c r="Z388" s="110">
        <v>0</v>
      </c>
      <c r="AA388" s="110">
        <v>0</v>
      </c>
      <c r="AB388" s="110">
        <v>5.389E-2</v>
      </c>
      <c r="AC388" s="110">
        <v>0</v>
      </c>
      <c r="AD388" s="110">
        <v>1.3100000000000001E-2</v>
      </c>
      <c r="AE388" s="110">
        <v>0</v>
      </c>
      <c r="AF388" s="110">
        <v>0</v>
      </c>
      <c r="AG388" s="110">
        <v>5.3E-3</v>
      </c>
    </row>
    <row r="389" spans="2:33" ht="15">
      <c r="B389" s="110"/>
      <c r="C389" s="110"/>
      <c r="D389" s="110">
        <v>2017</v>
      </c>
      <c r="E389" s="110">
        <v>6.4200000000000004E-3</v>
      </c>
      <c r="F389" s="110">
        <v>0</v>
      </c>
      <c r="G389" s="110">
        <v>6.54E-2</v>
      </c>
      <c r="H389" s="110"/>
      <c r="I389" s="110">
        <v>0</v>
      </c>
      <c r="J389" s="110">
        <v>2.3650000000000001E-2</v>
      </c>
      <c r="K389" s="110">
        <v>7.45E-3</v>
      </c>
      <c r="L389" s="110">
        <v>0</v>
      </c>
      <c r="M389" s="110">
        <v>0</v>
      </c>
      <c r="N389" s="110"/>
      <c r="O389" s="110">
        <v>1.504E-2</v>
      </c>
      <c r="P389" s="110">
        <v>0</v>
      </c>
      <c r="Q389" s="110">
        <v>6.1700000000000001E-3</v>
      </c>
      <c r="R389" s="110">
        <v>0</v>
      </c>
      <c r="S389" s="110">
        <v>8.6E-3</v>
      </c>
      <c r="T389" s="110">
        <v>0</v>
      </c>
      <c r="U389" s="110">
        <v>0</v>
      </c>
      <c r="V389" s="110">
        <v>0</v>
      </c>
      <c r="W389" s="110">
        <v>0</v>
      </c>
      <c r="X389" s="110">
        <v>0.1915</v>
      </c>
      <c r="Y389" s="110">
        <v>6.2899999999999996E-3</v>
      </c>
      <c r="Z389" s="110">
        <v>0</v>
      </c>
      <c r="AA389" s="110">
        <v>0</v>
      </c>
      <c r="AB389" s="110">
        <v>2.6159999999999999E-2</v>
      </c>
      <c r="AC389" s="110">
        <v>0</v>
      </c>
      <c r="AD389" s="110">
        <v>0</v>
      </c>
      <c r="AE389" s="110">
        <v>0</v>
      </c>
      <c r="AF389" s="110">
        <v>1.9359999999999999E-2</v>
      </c>
      <c r="AG389" s="110">
        <v>1.7600000000000001E-3</v>
      </c>
    </row>
    <row r="390" spans="2:33" ht="15">
      <c r="B390" s="110"/>
      <c r="C390" s="110"/>
      <c r="D390" s="110">
        <v>2018</v>
      </c>
      <c r="E390" s="110">
        <v>0</v>
      </c>
      <c r="F390" s="110">
        <v>0</v>
      </c>
      <c r="G390" s="110">
        <v>3.3599999999999998E-2</v>
      </c>
      <c r="H390" s="110">
        <v>0</v>
      </c>
      <c r="I390" s="110">
        <v>0</v>
      </c>
      <c r="J390" s="110">
        <v>5.7400000000000003E-3</v>
      </c>
      <c r="K390" s="110">
        <v>4.5999999999999999E-3</v>
      </c>
      <c r="L390" s="110">
        <v>0</v>
      </c>
      <c r="M390" s="110">
        <v>0</v>
      </c>
      <c r="N390" s="110">
        <v>0</v>
      </c>
      <c r="O390" s="110">
        <v>5.0000000000000001E-3</v>
      </c>
      <c r="P390" s="110">
        <v>0</v>
      </c>
      <c r="Q390" s="110">
        <v>2.2499999999999998E-3</v>
      </c>
      <c r="R390" s="110">
        <v>0</v>
      </c>
      <c r="S390" s="110">
        <v>8.6199999999999992E-3</v>
      </c>
      <c r="T390" s="110">
        <v>0</v>
      </c>
      <c r="U390" s="110">
        <v>0</v>
      </c>
      <c r="V390" s="110">
        <v>0</v>
      </c>
      <c r="W390" s="110">
        <v>0</v>
      </c>
      <c r="X390" s="110">
        <v>0</v>
      </c>
      <c r="Y390" s="110">
        <v>1.2279999999999999E-2</v>
      </c>
      <c r="Z390" s="110">
        <v>0</v>
      </c>
      <c r="AA390" s="110">
        <v>0</v>
      </c>
      <c r="AB390" s="110">
        <v>2.7490000000000001E-2</v>
      </c>
      <c r="AC390" s="110">
        <v>0</v>
      </c>
      <c r="AD390" s="110">
        <v>0</v>
      </c>
      <c r="AE390" s="110">
        <v>0</v>
      </c>
      <c r="AF390" s="110">
        <v>0</v>
      </c>
      <c r="AG390" s="110">
        <v>5.2700000000000004E-3</v>
      </c>
    </row>
    <row r="391" spans="2:33" ht="15">
      <c r="B391" s="110"/>
      <c r="C391" s="110"/>
      <c r="D391" s="110">
        <v>2019</v>
      </c>
      <c r="E391" s="110">
        <v>0</v>
      </c>
      <c r="F391" s="110">
        <v>1.984E-2</v>
      </c>
      <c r="G391" s="110">
        <v>0</v>
      </c>
      <c r="H391" s="110">
        <v>0</v>
      </c>
      <c r="I391" s="110">
        <v>0</v>
      </c>
      <c r="J391" s="110">
        <v>1.142E-2</v>
      </c>
      <c r="K391" s="110">
        <v>6.43E-3</v>
      </c>
      <c r="L391" s="110">
        <v>0</v>
      </c>
      <c r="M391" s="110">
        <v>0</v>
      </c>
      <c r="N391" s="110">
        <v>0</v>
      </c>
      <c r="O391" s="110">
        <v>1.9949999999999999E-2</v>
      </c>
      <c r="P391" s="110">
        <v>0</v>
      </c>
      <c r="Q391" s="110">
        <v>4.45E-3</v>
      </c>
      <c r="R391" s="110">
        <v>0</v>
      </c>
      <c r="S391" s="110">
        <v>0</v>
      </c>
      <c r="T391" s="110">
        <v>0</v>
      </c>
      <c r="U391" s="110">
        <v>0</v>
      </c>
      <c r="V391" s="110"/>
      <c r="W391" s="110">
        <v>0</v>
      </c>
      <c r="X391" s="110">
        <v>0</v>
      </c>
      <c r="Y391" s="110">
        <v>6.0800000000000003E-3</v>
      </c>
      <c r="Z391" s="110">
        <v>0</v>
      </c>
      <c r="AA391" s="110">
        <v>0</v>
      </c>
      <c r="AB391" s="110">
        <v>2.734E-2</v>
      </c>
      <c r="AC391" s="110">
        <v>0</v>
      </c>
      <c r="AD391" s="110">
        <v>0</v>
      </c>
      <c r="AE391" s="110">
        <v>0</v>
      </c>
      <c r="AF391" s="110">
        <v>0</v>
      </c>
      <c r="AG391" s="110">
        <v>8.4700000000000001E-3</v>
      </c>
    </row>
    <row r="392" spans="2:33" ht="15">
      <c r="B392" s="110"/>
      <c r="C392" s="110"/>
      <c r="D392" s="110">
        <v>2020</v>
      </c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0"/>
      <c r="AD392" s="110"/>
      <c r="AE392" s="110"/>
      <c r="AF392" s="110"/>
      <c r="AG392" s="110"/>
    </row>
    <row r="393" spans="2:33" ht="15">
      <c r="B393" s="109" t="s">
        <v>804</v>
      </c>
      <c r="C393" s="109" t="s">
        <v>805</v>
      </c>
      <c r="D393" s="109">
        <v>2006</v>
      </c>
      <c r="E393" s="109">
        <v>0</v>
      </c>
      <c r="F393" s="109"/>
      <c r="G393" s="109">
        <v>0</v>
      </c>
      <c r="H393" s="109"/>
      <c r="I393" s="109"/>
      <c r="J393" s="109">
        <v>0</v>
      </c>
      <c r="K393" s="109">
        <v>0</v>
      </c>
      <c r="L393" s="109">
        <v>0</v>
      </c>
      <c r="M393" s="109"/>
      <c r="N393" s="109">
        <v>0</v>
      </c>
      <c r="O393" s="109">
        <v>0</v>
      </c>
      <c r="P393" s="109">
        <v>0</v>
      </c>
      <c r="Q393" s="109"/>
      <c r="R393" s="109"/>
      <c r="S393" s="109"/>
      <c r="T393" s="109">
        <v>0</v>
      </c>
      <c r="U393" s="109">
        <v>0</v>
      </c>
      <c r="V393" s="109">
        <v>0</v>
      </c>
      <c r="W393" s="109"/>
      <c r="X393" s="109">
        <v>0</v>
      </c>
      <c r="Y393" s="109">
        <v>0</v>
      </c>
      <c r="Z393" s="109">
        <v>0</v>
      </c>
      <c r="AA393" s="109">
        <v>0</v>
      </c>
      <c r="AB393" s="109"/>
      <c r="AC393" s="109">
        <v>0</v>
      </c>
      <c r="AD393" s="109"/>
      <c r="AE393" s="109"/>
      <c r="AF393" s="109"/>
      <c r="AG393" s="109">
        <v>1.8600000000000001E-3</v>
      </c>
    </row>
    <row r="394" spans="2:33" ht="15">
      <c r="B394" s="109"/>
      <c r="C394" s="109"/>
      <c r="D394" s="109">
        <v>2007</v>
      </c>
      <c r="E394" s="109">
        <v>0</v>
      </c>
      <c r="F394" s="109">
        <v>0</v>
      </c>
      <c r="G394" s="109">
        <v>0</v>
      </c>
      <c r="H394" s="109"/>
      <c r="I394" s="109">
        <v>0</v>
      </c>
      <c r="J394" s="109">
        <v>0</v>
      </c>
      <c r="K394" s="109">
        <v>0</v>
      </c>
      <c r="L394" s="109">
        <v>0</v>
      </c>
      <c r="M394" s="109">
        <v>0</v>
      </c>
      <c r="N394" s="109">
        <v>0</v>
      </c>
      <c r="O394" s="109">
        <v>0</v>
      </c>
      <c r="P394" s="109">
        <v>0</v>
      </c>
      <c r="Q394" s="109">
        <v>3.7699999999999999E-3</v>
      </c>
      <c r="R394" s="109"/>
      <c r="S394" s="109">
        <v>8.77E-3</v>
      </c>
      <c r="T394" s="109">
        <v>0</v>
      </c>
      <c r="U394" s="109">
        <v>0</v>
      </c>
      <c r="V394" s="109">
        <v>0</v>
      </c>
      <c r="W394" s="109"/>
      <c r="X394" s="109">
        <v>0</v>
      </c>
      <c r="Y394" s="109">
        <v>0</v>
      </c>
      <c r="Z394" s="109">
        <v>0</v>
      </c>
      <c r="AA394" s="109">
        <v>0</v>
      </c>
      <c r="AB394" s="109">
        <v>0</v>
      </c>
      <c r="AC394" s="109">
        <v>0</v>
      </c>
      <c r="AD394" s="109">
        <v>0</v>
      </c>
      <c r="AE394" s="109">
        <v>0</v>
      </c>
      <c r="AF394" s="109">
        <v>0</v>
      </c>
      <c r="AG394" s="109">
        <v>0</v>
      </c>
    </row>
    <row r="395" spans="2:33" ht="15">
      <c r="B395" s="109"/>
      <c r="C395" s="109"/>
      <c r="D395" s="109">
        <v>2008</v>
      </c>
      <c r="E395" s="109">
        <v>0</v>
      </c>
      <c r="F395" s="109">
        <v>0</v>
      </c>
      <c r="G395" s="109">
        <v>0</v>
      </c>
      <c r="H395" s="109"/>
      <c r="I395" s="109">
        <v>0</v>
      </c>
      <c r="J395" s="109">
        <v>0</v>
      </c>
      <c r="K395" s="109">
        <v>0</v>
      </c>
      <c r="L395" s="109">
        <v>0</v>
      </c>
      <c r="M395" s="109">
        <v>0</v>
      </c>
      <c r="N395" s="109">
        <v>0</v>
      </c>
      <c r="O395" s="109">
        <v>1.038E-2</v>
      </c>
      <c r="P395" s="109">
        <v>0</v>
      </c>
      <c r="Q395" s="109">
        <v>0</v>
      </c>
      <c r="R395" s="109"/>
      <c r="S395" s="109">
        <v>0</v>
      </c>
      <c r="T395" s="109">
        <v>0</v>
      </c>
      <c r="U395" s="109">
        <v>0</v>
      </c>
      <c r="V395" s="109">
        <v>0</v>
      </c>
      <c r="W395" s="109"/>
      <c r="X395" s="109">
        <v>0</v>
      </c>
      <c r="Y395" s="109">
        <v>0</v>
      </c>
      <c r="Z395" s="109">
        <v>0</v>
      </c>
      <c r="AA395" s="109">
        <v>0</v>
      </c>
      <c r="AB395" s="109">
        <v>0</v>
      </c>
      <c r="AC395" s="109">
        <v>0</v>
      </c>
      <c r="AD395" s="109">
        <v>0</v>
      </c>
      <c r="AE395" s="109">
        <v>0</v>
      </c>
      <c r="AF395" s="109">
        <v>0</v>
      </c>
      <c r="AG395" s="109">
        <v>0</v>
      </c>
    </row>
    <row r="396" spans="2:33" ht="15">
      <c r="B396" s="109"/>
      <c r="C396" s="109"/>
      <c r="D396" s="109">
        <v>2009</v>
      </c>
      <c r="E396" s="109">
        <v>0</v>
      </c>
      <c r="F396" s="109">
        <v>0</v>
      </c>
      <c r="G396" s="109">
        <v>0</v>
      </c>
      <c r="H396" s="109">
        <v>0</v>
      </c>
      <c r="I396" s="109">
        <v>0</v>
      </c>
      <c r="J396" s="109">
        <v>0</v>
      </c>
      <c r="K396" s="109">
        <v>0</v>
      </c>
      <c r="L396" s="109">
        <v>0</v>
      </c>
      <c r="M396" s="109">
        <v>0</v>
      </c>
      <c r="N396" s="109">
        <v>0</v>
      </c>
      <c r="O396" s="109">
        <v>0</v>
      </c>
      <c r="P396" s="109">
        <v>0</v>
      </c>
      <c r="Q396" s="109">
        <v>0</v>
      </c>
      <c r="R396" s="109"/>
      <c r="S396" s="109">
        <v>0</v>
      </c>
      <c r="T396" s="109">
        <v>0</v>
      </c>
      <c r="U396" s="109">
        <v>0</v>
      </c>
      <c r="V396" s="109">
        <v>0</v>
      </c>
      <c r="W396" s="109">
        <v>0</v>
      </c>
      <c r="X396" s="109">
        <v>0</v>
      </c>
      <c r="Y396" s="109">
        <v>0</v>
      </c>
      <c r="Z396" s="109">
        <v>0</v>
      </c>
      <c r="AA396" s="109">
        <v>0</v>
      </c>
      <c r="AB396" s="109">
        <v>0</v>
      </c>
      <c r="AC396" s="109">
        <v>0</v>
      </c>
      <c r="AD396" s="109">
        <v>0</v>
      </c>
      <c r="AE396" s="109">
        <v>0</v>
      </c>
      <c r="AF396" s="109">
        <v>0</v>
      </c>
      <c r="AG396" s="109">
        <v>0</v>
      </c>
    </row>
    <row r="397" spans="2:33" ht="15">
      <c r="B397" s="109"/>
      <c r="C397" s="109"/>
      <c r="D397" s="109">
        <v>2010</v>
      </c>
      <c r="E397" s="109">
        <v>0</v>
      </c>
      <c r="F397" s="109">
        <v>0</v>
      </c>
      <c r="G397" s="109">
        <v>0</v>
      </c>
      <c r="H397" s="109">
        <v>0</v>
      </c>
      <c r="I397" s="109"/>
      <c r="J397" s="109">
        <v>6.2399999999999999E-3</v>
      </c>
      <c r="K397" s="109">
        <v>0</v>
      </c>
      <c r="L397" s="109"/>
      <c r="M397" s="109">
        <v>0</v>
      </c>
      <c r="N397" s="109">
        <v>0</v>
      </c>
      <c r="O397" s="109">
        <v>0</v>
      </c>
      <c r="P397" s="109">
        <v>0</v>
      </c>
      <c r="Q397" s="109">
        <v>0</v>
      </c>
      <c r="R397" s="109">
        <v>0</v>
      </c>
      <c r="S397" s="109">
        <v>0</v>
      </c>
      <c r="T397" s="109">
        <v>0</v>
      </c>
      <c r="U397" s="109">
        <v>0</v>
      </c>
      <c r="V397" s="109">
        <v>0</v>
      </c>
      <c r="W397" s="109">
        <v>0</v>
      </c>
      <c r="X397" s="109">
        <v>0</v>
      </c>
      <c r="Y397" s="109">
        <v>0</v>
      </c>
      <c r="Z397" s="109">
        <v>6.4560000000000006E-2</v>
      </c>
      <c r="AA397" s="109">
        <v>0</v>
      </c>
      <c r="AB397" s="109">
        <v>0</v>
      </c>
      <c r="AC397" s="109">
        <v>0</v>
      </c>
      <c r="AD397" s="109">
        <v>0</v>
      </c>
      <c r="AE397" s="109">
        <v>0</v>
      </c>
      <c r="AF397" s="109">
        <v>4.2070000000000003E-2</v>
      </c>
      <c r="AG397" s="109">
        <v>0</v>
      </c>
    </row>
    <row r="398" spans="2:33" ht="15">
      <c r="B398" s="109"/>
      <c r="C398" s="109"/>
      <c r="D398" s="109">
        <v>2011</v>
      </c>
      <c r="E398" s="109">
        <v>0</v>
      </c>
      <c r="F398" s="109">
        <v>0</v>
      </c>
      <c r="G398" s="109">
        <v>0</v>
      </c>
      <c r="H398" s="109">
        <v>5.5399999999999998E-3</v>
      </c>
      <c r="I398" s="109">
        <v>0</v>
      </c>
      <c r="J398" s="109">
        <v>0</v>
      </c>
      <c r="K398" s="109">
        <v>0</v>
      </c>
      <c r="L398" s="109">
        <v>0</v>
      </c>
      <c r="M398" s="109">
        <v>0</v>
      </c>
      <c r="N398" s="109">
        <v>0</v>
      </c>
      <c r="O398" s="109">
        <v>0</v>
      </c>
      <c r="P398" s="109">
        <v>0</v>
      </c>
      <c r="Q398" s="109">
        <v>0</v>
      </c>
      <c r="R398" s="109">
        <v>0</v>
      </c>
      <c r="S398" s="109">
        <v>0</v>
      </c>
      <c r="T398" s="109">
        <v>0</v>
      </c>
      <c r="U398" s="109">
        <v>0</v>
      </c>
      <c r="V398" s="109">
        <v>0</v>
      </c>
      <c r="W398" s="109">
        <v>0</v>
      </c>
      <c r="X398" s="109">
        <v>0</v>
      </c>
      <c r="Y398" s="109">
        <v>0</v>
      </c>
      <c r="Z398" s="109">
        <v>0</v>
      </c>
      <c r="AA398" s="109">
        <v>0</v>
      </c>
      <c r="AB398" s="109">
        <v>0</v>
      </c>
      <c r="AC398" s="109">
        <v>0</v>
      </c>
      <c r="AD398" s="109">
        <v>0</v>
      </c>
      <c r="AE398" s="109">
        <v>0</v>
      </c>
      <c r="AF398" s="109">
        <v>0</v>
      </c>
      <c r="AG398" s="109">
        <v>0</v>
      </c>
    </row>
    <row r="399" spans="2:33" ht="15">
      <c r="B399" s="109"/>
      <c r="C399" s="109"/>
      <c r="D399" s="109">
        <v>2012</v>
      </c>
      <c r="E399" s="109">
        <v>0</v>
      </c>
      <c r="F399" s="109">
        <v>0</v>
      </c>
      <c r="G399" s="109">
        <v>0</v>
      </c>
      <c r="H399" s="109">
        <v>0</v>
      </c>
      <c r="I399" s="109">
        <v>0</v>
      </c>
      <c r="J399" s="109">
        <v>0</v>
      </c>
      <c r="K399" s="109">
        <v>1.92E-3</v>
      </c>
      <c r="L399" s="109">
        <v>0</v>
      </c>
      <c r="M399" s="109">
        <v>0</v>
      </c>
      <c r="N399" s="109">
        <v>0</v>
      </c>
      <c r="O399" s="109">
        <v>1.059E-2</v>
      </c>
      <c r="P399" s="109">
        <v>0</v>
      </c>
      <c r="Q399" s="109">
        <v>0</v>
      </c>
      <c r="R399" s="109">
        <v>0</v>
      </c>
      <c r="S399" s="109">
        <v>0</v>
      </c>
      <c r="T399" s="109">
        <v>0</v>
      </c>
      <c r="U399" s="109">
        <v>0</v>
      </c>
      <c r="V399" s="109"/>
      <c r="W399" s="109">
        <v>0</v>
      </c>
      <c r="X399" s="109">
        <v>0</v>
      </c>
      <c r="Y399" s="109">
        <v>0</v>
      </c>
      <c r="Z399" s="109">
        <v>0</v>
      </c>
      <c r="AA399" s="109">
        <v>0</v>
      </c>
      <c r="AB399" s="109">
        <v>0</v>
      </c>
      <c r="AC399" s="109">
        <v>0</v>
      </c>
      <c r="AD399" s="109">
        <v>0</v>
      </c>
      <c r="AE399" s="109">
        <v>0</v>
      </c>
      <c r="AF399" s="109">
        <v>0</v>
      </c>
      <c r="AG399" s="109">
        <v>0</v>
      </c>
    </row>
    <row r="400" spans="2:33" ht="15">
      <c r="B400" s="109"/>
      <c r="C400" s="109"/>
      <c r="D400" s="109">
        <v>2013</v>
      </c>
      <c r="E400" s="109">
        <v>0</v>
      </c>
      <c r="F400" s="109">
        <v>0</v>
      </c>
      <c r="G400" s="109">
        <v>0</v>
      </c>
      <c r="H400" s="109">
        <v>1.0789999999999999E-2</v>
      </c>
      <c r="I400" s="109">
        <v>0</v>
      </c>
      <c r="J400" s="109">
        <v>0</v>
      </c>
      <c r="K400" s="109">
        <v>0</v>
      </c>
      <c r="L400" s="109">
        <v>0</v>
      </c>
      <c r="M400" s="109">
        <v>0</v>
      </c>
      <c r="N400" s="109">
        <v>0</v>
      </c>
      <c r="O400" s="109">
        <v>0</v>
      </c>
      <c r="P400" s="109">
        <v>0</v>
      </c>
      <c r="Q400" s="109">
        <v>0</v>
      </c>
      <c r="R400" s="109">
        <v>0</v>
      </c>
      <c r="S400" s="109">
        <v>0</v>
      </c>
      <c r="T400" s="109">
        <v>0</v>
      </c>
      <c r="U400" s="109">
        <v>6.0299999999999998E-3</v>
      </c>
      <c r="V400" s="109">
        <v>0</v>
      </c>
      <c r="W400" s="109">
        <v>0</v>
      </c>
      <c r="X400" s="109">
        <v>0</v>
      </c>
      <c r="Y400" s="109">
        <v>0</v>
      </c>
      <c r="Z400" s="109">
        <v>0</v>
      </c>
      <c r="AA400" s="109">
        <v>4.5999999999999999E-3</v>
      </c>
      <c r="AB400" s="109">
        <v>0</v>
      </c>
      <c r="AC400" s="109">
        <v>0</v>
      </c>
      <c r="AD400" s="109">
        <v>0</v>
      </c>
      <c r="AE400" s="109">
        <v>0</v>
      </c>
      <c r="AF400" s="109">
        <v>0</v>
      </c>
      <c r="AG400" s="109">
        <v>0</v>
      </c>
    </row>
    <row r="401" spans="2:33" ht="15">
      <c r="B401" s="109"/>
      <c r="C401" s="109"/>
      <c r="D401" s="109">
        <v>2014</v>
      </c>
      <c r="E401" s="109">
        <v>0</v>
      </c>
      <c r="F401" s="109">
        <v>0</v>
      </c>
      <c r="G401" s="109">
        <v>0</v>
      </c>
      <c r="H401" s="109">
        <v>0</v>
      </c>
      <c r="I401" s="109">
        <v>0</v>
      </c>
      <c r="J401" s="109"/>
      <c r="K401" s="109">
        <v>0</v>
      </c>
      <c r="L401" s="109"/>
      <c r="M401" s="109">
        <v>0</v>
      </c>
      <c r="N401" s="109">
        <v>0</v>
      </c>
      <c r="O401" s="109">
        <v>0</v>
      </c>
      <c r="P401" s="109">
        <v>0</v>
      </c>
      <c r="Q401" s="109">
        <v>0</v>
      </c>
      <c r="R401" s="109">
        <v>0</v>
      </c>
      <c r="S401" s="109">
        <v>0</v>
      </c>
      <c r="T401" s="109">
        <v>0</v>
      </c>
      <c r="U401" s="109">
        <v>0</v>
      </c>
      <c r="V401" s="109"/>
      <c r="W401" s="109">
        <v>0</v>
      </c>
      <c r="X401" s="109">
        <v>0</v>
      </c>
      <c r="Y401" s="109">
        <v>6.4200000000000004E-3</v>
      </c>
      <c r="Z401" s="109">
        <v>0</v>
      </c>
      <c r="AA401" s="109">
        <v>0</v>
      </c>
      <c r="AB401" s="109">
        <v>0</v>
      </c>
      <c r="AC401" s="109">
        <v>0</v>
      </c>
      <c r="AD401" s="109"/>
      <c r="AE401" s="109">
        <v>0</v>
      </c>
      <c r="AF401" s="109">
        <v>0</v>
      </c>
      <c r="AG401" s="109">
        <v>1.83E-3</v>
      </c>
    </row>
    <row r="402" spans="2:33" ht="15">
      <c r="B402" s="109"/>
      <c r="C402" s="109"/>
      <c r="D402" s="109">
        <v>2015</v>
      </c>
      <c r="E402" s="109">
        <v>0</v>
      </c>
      <c r="F402" s="109">
        <v>0</v>
      </c>
      <c r="G402" s="109">
        <v>0</v>
      </c>
      <c r="H402" s="109">
        <v>0</v>
      </c>
      <c r="I402" s="109">
        <v>0</v>
      </c>
      <c r="J402" s="109">
        <v>0</v>
      </c>
      <c r="K402" s="109">
        <v>0</v>
      </c>
      <c r="L402" s="109">
        <v>0</v>
      </c>
      <c r="M402" s="109">
        <v>0</v>
      </c>
      <c r="N402" s="109">
        <v>0</v>
      </c>
      <c r="O402" s="109">
        <v>0</v>
      </c>
      <c r="P402" s="109">
        <v>0</v>
      </c>
      <c r="Q402" s="109">
        <v>0</v>
      </c>
      <c r="R402" s="109">
        <v>0</v>
      </c>
      <c r="S402" s="109">
        <v>0</v>
      </c>
      <c r="T402" s="109">
        <v>0</v>
      </c>
      <c r="U402" s="109">
        <v>0</v>
      </c>
      <c r="V402" s="109">
        <v>0</v>
      </c>
      <c r="W402" s="109">
        <v>0</v>
      </c>
      <c r="X402" s="109">
        <v>0</v>
      </c>
      <c r="Y402" s="109">
        <v>0</v>
      </c>
      <c r="Z402" s="109">
        <v>0</v>
      </c>
      <c r="AA402" s="109">
        <v>0</v>
      </c>
      <c r="AB402" s="109">
        <v>0</v>
      </c>
      <c r="AC402" s="109">
        <v>0</v>
      </c>
      <c r="AD402" s="109">
        <v>0</v>
      </c>
      <c r="AE402" s="109">
        <v>0</v>
      </c>
      <c r="AF402" s="109">
        <v>0</v>
      </c>
      <c r="AG402" s="109">
        <v>0</v>
      </c>
    </row>
    <row r="403" spans="2:33" ht="15">
      <c r="B403" s="109"/>
      <c r="C403" s="109"/>
      <c r="D403" s="109">
        <v>2016</v>
      </c>
      <c r="E403" s="109">
        <v>0</v>
      </c>
      <c r="F403" s="109">
        <v>0</v>
      </c>
      <c r="G403" s="109">
        <v>0</v>
      </c>
      <c r="H403" s="109">
        <v>0</v>
      </c>
      <c r="I403" s="109">
        <v>0</v>
      </c>
      <c r="J403" s="109"/>
      <c r="K403" s="109">
        <v>0</v>
      </c>
      <c r="L403" s="109">
        <v>0</v>
      </c>
      <c r="M403" s="109">
        <v>0</v>
      </c>
      <c r="N403" s="109">
        <v>0</v>
      </c>
      <c r="O403" s="109">
        <v>0</v>
      </c>
      <c r="P403" s="109">
        <v>0</v>
      </c>
      <c r="Q403" s="109">
        <v>0</v>
      </c>
      <c r="R403" s="109">
        <v>0</v>
      </c>
      <c r="S403" s="109">
        <v>0</v>
      </c>
      <c r="T403" s="109">
        <v>0</v>
      </c>
      <c r="U403" s="109">
        <v>0</v>
      </c>
      <c r="V403" s="109">
        <v>0</v>
      </c>
      <c r="W403" s="109">
        <v>0</v>
      </c>
      <c r="X403" s="109">
        <v>0</v>
      </c>
      <c r="Y403" s="109"/>
      <c r="Z403" s="109">
        <v>0</v>
      </c>
      <c r="AA403" s="109">
        <v>0</v>
      </c>
      <c r="AB403" s="109">
        <v>0</v>
      </c>
      <c r="AC403" s="109">
        <v>0</v>
      </c>
      <c r="AD403" s="109">
        <v>0</v>
      </c>
      <c r="AE403" s="109">
        <v>0</v>
      </c>
      <c r="AF403" s="109">
        <v>0</v>
      </c>
      <c r="AG403" s="109">
        <v>0</v>
      </c>
    </row>
    <row r="404" spans="2:33" ht="15">
      <c r="B404" s="109"/>
      <c r="C404" s="109"/>
      <c r="D404" s="109">
        <v>2017</v>
      </c>
      <c r="E404" s="109">
        <v>6.4200000000000004E-3</v>
      </c>
      <c r="F404" s="109">
        <v>0</v>
      </c>
      <c r="G404" s="109">
        <v>0</v>
      </c>
      <c r="H404" s="109"/>
      <c r="I404" s="109">
        <v>0</v>
      </c>
      <c r="J404" s="109">
        <v>0</v>
      </c>
      <c r="K404" s="109">
        <v>0</v>
      </c>
      <c r="L404" s="109">
        <v>0</v>
      </c>
      <c r="M404" s="109">
        <v>0</v>
      </c>
      <c r="N404" s="109"/>
      <c r="O404" s="109">
        <v>0</v>
      </c>
      <c r="P404" s="109">
        <v>0</v>
      </c>
      <c r="Q404" s="109"/>
      <c r="R404" s="109">
        <v>0</v>
      </c>
      <c r="S404" s="109">
        <v>0</v>
      </c>
      <c r="T404" s="109">
        <v>0</v>
      </c>
      <c r="U404" s="109">
        <v>0</v>
      </c>
      <c r="V404" s="109">
        <v>0</v>
      </c>
      <c r="W404" s="109">
        <v>0</v>
      </c>
      <c r="X404" s="109">
        <v>0</v>
      </c>
      <c r="Y404" s="109">
        <v>0</v>
      </c>
      <c r="Z404" s="109">
        <v>0</v>
      </c>
      <c r="AA404" s="109">
        <v>0</v>
      </c>
      <c r="AB404" s="109">
        <v>0</v>
      </c>
      <c r="AC404" s="109">
        <v>0</v>
      </c>
      <c r="AD404" s="109">
        <v>0</v>
      </c>
      <c r="AE404" s="109">
        <v>0</v>
      </c>
      <c r="AF404" s="109">
        <v>0</v>
      </c>
      <c r="AG404" s="109">
        <v>0</v>
      </c>
    </row>
    <row r="405" spans="2:33" ht="15">
      <c r="B405" s="109"/>
      <c r="C405" s="109"/>
      <c r="D405" s="109">
        <v>2018</v>
      </c>
      <c r="E405" s="109">
        <v>0</v>
      </c>
      <c r="F405" s="109">
        <v>0</v>
      </c>
      <c r="G405" s="109">
        <v>0</v>
      </c>
      <c r="H405" s="109">
        <v>0</v>
      </c>
      <c r="I405" s="109">
        <v>0</v>
      </c>
      <c r="J405" s="109">
        <v>0</v>
      </c>
      <c r="K405" s="109">
        <v>0</v>
      </c>
      <c r="L405" s="109">
        <v>0</v>
      </c>
      <c r="M405" s="109">
        <v>0</v>
      </c>
      <c r="N405" s="109">
        <v>0</v>
      </c>
      <c r="O405" s="109">
        <v>0</v>
      </c>
      <c r="P405" s="109">
        <v>0</v>
      </c>
      <c r="Q405" s="109">
        <v>2.2499999999999998E-3</v>
      </c>
      <c r="R405" s="109">
        <v>0</v>
      </c>
      <c r="S405" s="109">
        <v>0</v>
      </c>
      <c r="T405" s="109">
        <v>0</v>
      </c>
      <c r="U405" s="109">
        <v>0</v>
      </c>
      <c r="V405" s="109">
        <v>0</v>
      </c>
      <c r="W405" s="109">
        <v>0</v>
      </c>
      <c r="X405" s="109">
        <v>0</v>
      </c>
      <c r="Y405" s="109">
        <v>0</v>
      </c>
      <c r="Z405" s="109">
        <v>0</v>
      </c>
      <c r="AA405" s="109">
        <v>0</v>
      </c>
      <c r="AB405" s="109">
        <v>0</v>
      </c>
      <c r="AC405" s="109">
        <v>0</v>
      </c>
      <c r="AD405" s="109">
        <v>0</v>
      </c>
      <c r="AE405" s="109">
        <v>0</v>
      </c>
      <c r="AF405" s="109">
        <v>0</v>
      </c>
      <c r="AG405" s="109">
        <v>0</v>
      </c>
    </row>
    <row r="406" spans="2:33" ht="15">
      <c r="B406" s="109"/>
      <c r="C406" s="109"/>
      <c r="D406" s="109">
        <v>2019</v>
      </c>
      <c r="E406" s="109">
        <v>0</v>
      </c>
      <c r="F406" s="109">
        <v>0</v>
      </c>
      <c r="G406" s="109">
        <v>0</v>
      </c>
      <c r="H406" s="109">
        <v>0</v>
      </c>
      <c r="I406" s="109">
        <v>0</v>
      </c>
      <c r="J406" s="109">
        <v>0</v>
      </c>
      <c r="K406" s="109">
        <v>0</v>
      </c>
      <c r="L406" s="109">
        <v>0</v>
      </c>
      <c r="M406" s="109">
        <v>0</v>
      </c>
      <c r="N406" s="109">
        <v>0</v>
      </c>
      <c r="O406" s="109">
        <v>0</v>
      </c>
      <c r="P406" s="109">
        <v>0</v>
      </c>
      <c r="Q406" s="109">
        <v>2.2200000000000002E-3</v>
      </c>
      <c r="R406" s="109">
        <v>0</v>
      </c>
      <c r="S406" s="109">
        <v>0</v>
      </c>
      <c r="T406" s="109">
        <v>0</v>
      </c>
      <c r="U406" s="109">
        <v>0</v>
      </c>
      <c r="V406" s="109"/>
      <c r="W406" s="109">
        <v>0</v>
      </c>
      <c r="X406" s="109">
        <v>0</v>
      </c>
      <c r="Y406" s="109">
        <v>0</v>
      </c>
      <c r="Z406" s="109">
        <v>0</v>
      </c>
      <c r="AA406" s="109">
        <v>0</v>
      </c>
      <c r="AB406" s="109">
        <v>0</v>
      </c>
      <c r="AC406" s="109">
        <v>0</v>
      </c>
      <c r="AD406" s="109">
        <v>0</v>
      </c>
      <c r="AE406" s="109">
        <v>0</v>
      </c>
      <c r="AF406" s="109">
        <v>0</v>
      </c>
      <c r="AG406" s="109">
        <v>0</v>
      </c>
    </row>
    <row r="407" spans="2:33" ht="15">
      <c r="B407" s="109"/>
      <c r="C407" s="109"/>
      <c r="D407" s="109">
        <v>2020</v>
      </c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  <c r="AD407" s="109"/>
      <c r="AE407" s="109"/>
      <c r="AF407" s="109"/>
      <c r="AG407" s="109"/>
    </row>
    <row r="408" spans="2:33" ht="15">
      <c r="B408" s="110" t="s">
        <v>806</v>
      </c>
      <c r="C408" s="110" t="s">
        <v>807</v>
      </c>
      <c r="D408" s="110">
        <v>2006</v>
      </c>
      <c r="E408" s="110">
        <v>0</v>
      </c>
      <c r="F408" s="110"/>
      <c r="G408" s="110">
        <v>0</v>
      </c>
      <c r="H408" s="110"/>
      <c r="I408" s="110"/>
      <c r="J408" s="110">
        <v>0</v>
      </c>
      <c r="K408" s="110">
        <v>0</v>
      </c>
      <c r="L408" s="110">
        <v>0</v>
      </c>
      <c r="M408" s="110"/>
      <c r="N408" s="110">
        <v>0</v>
      </c>
      <c r="O408" s="110">
        <v>0</v>
      </c>
      <c r="P408" s="110">
        <v>0</v>
      </c>
      <c r="Q408" s="110"/>
      <c r="R408" s="110"/>
      <c r="S408" s="110"/>
      <c r="T408" s="110">
        <v>0</v>
      </c>
      <c r="U408" s="110">
        <v>0</v>
      </c>
      <c r="V408" s="110">
        <v>0</v>
      </c>
      <c r="W408" s="110"/>
      <c r="X408" s="110">
        <v>0</v>
      </c>
      <c r="Y408" s="110">
        <v>0</v>
      </c>
      <c r="Z408" s="110">
        <v>0</v>
      </c>
      <c r="AA408" s="110">
        <v>0</v>
      </c>
      <c r="AB408" s="110"/>
      <c r="AC408" s="110">
        <v>0</v>
      </c>
      <c r="AD408" s="110"/>
      <c r="AE408" s="110"/>
      <c r="AF408" s="110"/>
      <c r="AG408" s="110">
        <v>0</v>
      </c>
    </row>
    <row r="409" spans="2:33" ht="15">
      <c r="B409" s="110"/>
      <c r="C409" s="110"/>
      <c r="D409" s="110">
        <v>2007</v>
      </c>
      <c r="E409" s="110">
        <v>0</v>
      </c>
      <c r="F409" s="110">
        <v>0</v>
      </c>
      <c r="G409" s="110">
        <v>0</v>
      </c>
      <c r="H409" s="110"/>
      <c r="I409" s="110">
        <v>0</v>
      </c>
      <c r="J409" s="110">
        <v>0</v>
      </c>
      <c r="K409" s="110">
        <v>0</v>
      </c>
      <c r="L409" s="110">
        <v>0</v>
      </c>
      <c r="M409" s="110">
        <v>0</v>
      </c>
      <c r="N409" s="110">
        <v>0</v>
      </c>
      <c r="O409" s="110">
        <v>0</v>
      </c>
      <c r="P409" s="110">
        <v>0</v>
      </c>
      <c r="Q409" s="110">
        <v>0</v>
      </c>
      <c r="R409" s="110"/>
      <c r="S409" s="110">
        <v>0</v>
      </c>
      <c r="T409" s="110">
        <v>0</v>
      </c>
      <c r="U409" s="110">
        <v>0</v>
      </c>
      <c r="V409" s="110">
        <v>0</v>
      </c>
      <c r="W409" s="110"/>
      <c r="X409" s="110">
        <v>0</v>
      </c>
      <c r="Y409" s="110">
        <v>0</v>
      </c>
      <c r="Z409" s="110">
        <v>0</v>
      </c>
      <c r="AA409" s="110">
        <v>0</v>
      </c>
      <c r="AB409" s="110">
        <v>0</v>
      </c>
      <c r="AC409" s="110">
        <v>0</v>
      </c>
      <c r="AD409" s="110">
        <v>0</v>
      </c>
      <c r="AE409" s="110">
        <v>0</v>
      </c>
      <c r="AF409" s="110">
        <v>0</v>
      </c>
      <c r="AG409" s="110">
        <v>0</v>
      </c>
    </row>
    <row r="410" spans="2:33" ht="15">
      <c r="B410" s="110"/>
      <c r="C410" s="110"/>
      <c r="D410" s="110">
        <v>2008</v>
      </c>
      <c r="E410" s="110">
        <v>0</v>
      </c>
      <c r="F410" s="110">
        <v>0</v>
      </c>
      <c r="G410" s="110">
        <v>0</v>
      </c>
      <c r="H410" s="110"/>
      <c r="I410" s="110">
        <v>0</v>
      </c>
      <c r="J410" s="110">
        <v>0</v>
      </c>
      <c r="K410" s="110">
        <v>0</v>
      </c>
      <c r="L410" s="110">
        <v>0</v>
      </c>
      <c r="M410" s="110">
        <v>0</v>
      </c>
      <c r="N410" s="110">
        <v>0</v>
      </c>
      <c r="O410" s="110">
        <v>0</v>
      </c>
      <c r="P410" s="110">
        <v>0</v>
      </c>
      <c r="Q410" s="110">
        <v>0</v>
      </c>
      <c r="R410" s="110"/>
      <c r="S410" s="110">
        <v>0</v>
      </c>
      <c r="T410" s="110">
        <v>0</v>
      </c>
      <c r="U410" s="110">
        <v>0</v>
      </c>
      <c r="V410" s="110">
        <v>0</v>
      </c>
      <c r="W410" s="110"/>
      <c r="X410" s="110">
        <v>0</v>
      </c>
      <c r="Y410" s="110">
        <v>0</v>
      </c>
      <c r="Z410" s="110">
        <v>0</v>
      </c>
      <c r="AA410" s="110">
        <v>0</v>
      </c>
      <c r="AB410" s="110">
        <v>0</v>
      </c>
      <c r="AC410" s="110">
        <v>0</v>
      </c>
      <c r="AD410" s="110">
        <v>0</v>
      </c>
      <c r="AE410" s="110">
        <v>0</v>
      </c>
      <c r="AF410" s="110">
        <v>0</v>
      </c>
      <c r="AG410" s="110">
        <v>0</v>
      </c>
    </row>
    <row r="411" spans="2:33" ht="15">
      <c r="B411" s="110"/>
      <c r="C411" s="110"/>
      <c r="D411" s="110">
        <v>2009</v>
      </c>
      <c r="E411" s="110">
        <v>0</v>
      </c>
      <c r="F411" s="110">
        <v>0</v>
      </c>
      <c r="G411" s="110">
        <v>0</v>
      </c>
      <c r="H411" s="110">
        <v>0</v>
      </c>
      <c r="I411" s="110">
        <v>0</v>
      </c>
      <c r="J411" s="110">
        <v>0</v>
      </c>
      <c r="K411" s="110">
        <v>0</v>
      </c>
      <c r="L411" s="110">
        <v>0</v>
      </c>
      <c r="M411" s="110">
        <v>0</v>
      </c>
      <c r="N411" s="110">
        <v>0</v>
      </c>
      <c r="O411" s="110">
        <v>0</v>
      </c>
      <c r="P411" s="110">
        <v>0</v>
      </c>
      <c r="Q411" s="110">
        <v>0</v>
      </c>
      <c r="R411" s="110"/>
      <c r="S411" s="110">
        <v>0</v>
      </c>
      <c r="T411" s="110">
        <v>0</v>
      </c>
      <c r="U411" s="110">
        <v>8.5580000000000003E-2</v>
      </c>
      <c r="V411" s="110">
        <v>0</v>
      </c>
      <c r="W411" s="110">
        <v>0</v>
      </c>
      <c r="X411" s="110">
        <v>0</v>
      </c>
      <c r="Y411" s="110">
        <v>0</v>
      </c>
      <c r="Z411" s="110">
        <v>0</v>
      </c>
      <c r="AA411" s="110">
        <v>0</v>
      </c>
      <c r="AB411" s="110">
        <v>0</v>
      </c>
      <c r="AC411" s="110">
        <v>0</v>
      </c>
      <c r="AD411" s="110">
        <v>0</v>
      </c>
      <c r="AE411" s="110">
        <v>0</v>
      </c>
      <c r="AF411" s="110">
        <v>0</v>
      </c>
      <c r="AG411" s="110">
        <v>0</v>
      </c>
    </row>
    <row r="412" spans="2:33" ht="15">
      <c r="B412" s="110"/>
      <c r="C412" s="110"/>
      <c r="D412" s="110">
        <v>2010</v>
      </c>
      <c r="E412" s="110">
        <v>0</v>
      </c>
      <c r="F412" s="110">
        <v>0</v>
      </c>
      <c r="G412" s="110">
        <v>0</v>
      </c>
      <c r="H412" s="110">
        <v>0</v>
      </c>
      <c r="I412" s="110"/>
      <c r="J412" s="110">
        <v>0</v>
      </c>
      <c r="K412" s="110">
        <v>0</v>
      </c>
      <c r="L412" s="110"/>
      <c r="M412" s="110">
        <v>0</v>
      </c>
      <c r="N412" s="110">
        <v>0</v>
      </c>
      <c r="O412" s="110">
        <v>0</v>
      </c>
      <c r="P412" s="110">
        <v>0</v>
      </c>
      <c r="Q412" s="110">
        <v>0</v>
      </c>
      <c r="R412" s="110">
        <v>0</v>
      </c>
      <c r="S412" s="110">
        <v>0</v>
      </c>
      <c r="T412" s="110">
        <v>0</v>
      </c>
      <c r="U412" s="110">
        <v>0</v>
      </c>
      <c r="V412" s="110">
        <v>0</v>
      </c>
      <c r="W412" s="110">
        <v>0</v>
      </c>
      <c r="X412" s="110">
        <v>0</v>
      </c>
      <c r="Y412" s="110">
        <v>0</v>
      </c>
      <c r="Z412" s="110">
        <v>0</v>
      </c>
      <c r="AA412" s="110">
        <v>0</v>
      </c>
      <c r="AB412" s="110">
        <v>0</v>
      </c>
      <c r="AC412" s="110">
        <v>0</v>
      </c>
      <c r="AD412" s="110">
        <v>0</v>
      </c>
      <c r="AE412" s="110">
        <v>0</v>
      </c>
      <c r="AF412" s="110">
        <v>0</v>
      </c>
      <c r="AG412" s="110">
        <v>0</v>
      </c>
    </row>
    <row r="413" spans="2:33" ht="15">
      <c r="B413" s="110"/>
      <c r="C413" s="110"/>
      <c r="D413" s="110">
        <v>2011</v>
      </c>
      <c r="E413" s="110">
        <v>0</v>
      </c>
      <c r="F413" s="110">
        <v>0</v>
      </c>
      <c r="G413" s="110">
        <v>0</v>
      </c>
      <c r="H413" s="110">
        <v>0</v>
      </c>
      <c r="I413" s="110">
        <v>0</v>
      </c>
      <c r="J413" s="110">
        <v>0</v>
      </c>
      <c r="K413" s="110">
        <v>0</v>
      </c>
      <c r="L413" s="110">
        <v>0</v>
      </c>
      <c r="M413" s="110">
        <v>0</v>
      </c>
      <c r="N413" s="110">
        <v>0</v>
      </c>
      <c r="O413" s="110">
        <v>0</v>
      </c>
      <c r="P413" s="110">
        <v>0</v>
      </c>
      <c r="Q413" s="110">
        <v>0</v>
      </c>
      <c r="R413" s="110">
        <v>0</v>
      </c>
      <c r="S413" s="110">
        <v>0</v>
      </c>
      <c r="T413" s="110">
        <v>0</v>
      </c>
      <c r="U413" s="110">
        <v>0</v>
      </c>
      <c r="V413" s="110">
        <v>0</v>
      </c>
      <c r="W413" s="110">
        <v>0</v>
      </c>
      <c r="X413" s="110">
        <v>0</v>
      </c>
      <c r="Y413" s="110">
        <v>0</v>
      </c>
      <c r="Z413" s="110">
        <v>0</v>
      </c>
      <c r="AA413" s="110">
        <v>0</v>
      </c>
      <c r="AB413" s="110">
        <v>0</v>
      </c>
      <c r="AC413" s="110">
        <v>0</v>
      </c>
      <c r="AD413" s="110">
        <v>0</v>
      </c>
      <c r="AE413" s="110">
        <v>0</v>
      </c>
      <c r="AF413" s="110">
        <v>0</v>
      </c>
      <c r="AG413" s="110">
        <v>0</v>
      </c>
    </row>
    <row r="414" spans="2:33" ht="15">
      <c r="B414" s="110"/>
      <c r="C414" s="110"/>
      <c r="D414" s="110">
        <v>2012</v>
      </c>
      <c r="E414" s="110">
        <v>0</v>
      </c>
      <c r="F414" s="110">
        <v>0</v>
      </c>
      <c r="G414" s="110">
        <v>0</v>
      </c>
      <c r="H414" s="110">
        <v>0</v>
      </c>
      <c r="I414" s="110">
        <v>0</v>
      </c>
      <c r="J414" s="110">
        <v>0</v>
      </c>
      <c r="K414" s="110">
        <v>0</v>
      </c>
      <c r="L414" s="110">
        <v>0</v>
      </c>
      <c r="M414" s="110">
        <v>0</v>
      </c>
      <c r="N414" s="110">
        <v>0</v>
      </c>
      <c r="O414" s="110">
        <v>0</v>
      </c>
      <c r="P414" s="110">
        <v>0</v>
      </c>
      <c r="Q414" s="110">
        <v>0</v>
      </c>
      <c r="R414" s="110">
        <v>0</v>
      </c>
      <c r="S414" s="110">
        <v>0</v>
      </c>
      <c r="T414" s="110">
        <v>0</v>
      </c>
      <c r="U414" s="110">
        <v>0</v>
      </c>
      <c r="V414" s="110"/>
      <c r="W414" s="110">
        <v>0</v>
      </c>
      <c r="X414" s="110">
        <v>0</v>
      </c>
      <c r="Y414" s="110">
        <v>0</v>
      </c>
      <c r="Z414" s="110">
        <v>0</v>
      </c>
      <c r="AA414" s="110">
        <v>0</v>
      </c>
      <c r="AB414" s="110">
        <v>0</v>
      </c>
      <c r="AC414" s="110">
        <v>0</v>
      </c>
      <c r="AD414" s="110">
        <v>0</v>
      </c>
      <c r="AE414" s="110">
        <v>0</v>
      </c>
      <c r="AF414" s="110">
        <v>0</v>
      </c>
      <c r="AG414" s="110">
        <v>0</v>
      </c>
    </row>
    <row r="415" spans="2:33" ht="15">
      <c r="B415" s="110"/>
      <c r="C415" s="110"/>
      <c r="D415" s="110">
        <v>2013</v>
      </c>
      <c r="E415" s="110">
        <v>0</v>
      </c>
      <c r="F415" s="110">
        <v>0</v>
      </c>
      <c r="G415" s="110">
        <v>0</v>
      </c>
      <c r="H415" s="110">
        <v>0</v>
      </c>
      <c r="I415" s="110">
        <v>0</v>
      </c>
      <c r="J415" s="110">
        <v>0</v>
      </c>
      <c r="K415" s="110">
        <v>0</v>
      </c>
      <c r="L415" s="110">
        <v>0</v>
      </c>
      <c r="M415" s="110">
        <v>0</v>
      </c>
      <c r="N415" s="110">
        <v>0</v>
      </c>
      <c r="O415" s="110">
        <v>0</v>
      </c>
      <c r="P415" s="110">
        <v>0</v>
      </c>
      <c r="Q415" s="110">
        <v>8.0300000000000007E-3</v>
      </c>
      <c r="R415" s="110">
        <v>0</v>
      </c>
      <c r="S415" s="110">
        <v>0</v>
      </c>
      <c r="T415" s="110">
        <v>0</v>
      </c>
      <c r="U415" s="110">
        <v>0</v>
      </c>
      <c r="V415" s="110">
        <v>0</v>
      </c>
      <c r="W415" s="110">
        <v>0</v>
      </c>
      <c r="X415" s="110">
        <v>0</v>
      </c>
      <c r="Y415" s="110">
        <v>0</v>
      </c>
      <c r="Z415" s="110">
        <v>0</v>
      </c>
      <c r="AA415" s="110">
        <v>0</v>
      </c>
      <c r="AB415" s="110">
        <v>0</v>
      </c>
      <c r="AC415" s="110">
        <v>0</v>
      </c>
      <c r="AD415" s="110">
        <v>0</v>
      </c>
      <c r="AE415" s="110">
        <v>0</v>
      </c>
      <c r="AF415" s="110">
        <v>0</v>
      </c>
      <c r="AG415" s="110">
        <v>0</v>
      </c>
    </row>
    <row r="416" spans="2:33" ht="15">
      <c r="B416" s="110"/>
      <c r="C416" s="110"/>
      <c r="D416" s="110">
        <v>2014</v>
      </c>
      <c r="E416" s="110">
        <v>0</v>
      </c>
      <c r="F416" s="110">
        <v>0</v>
      </c>
      <c r="G416" s="110">
        <v>0</v>
      </c>
      <c r="H416" s="110">
        <v>0</v>
      </c>
      <c r="I416" s="110">
        <v>0</v>
      </c>
      <c r="J416" s="110"/>
      <c r="K416" s="110">
        <v>0</v>
      </c>
      <c r="L416" s="110"/>
      <c r="M416" s="110">
        <v>0</v>
      </c>
      <c r="N416" s="110">
        <v>0</v>
      </c>
      <c r="O416" s="110">
        <v>0</v>
      </c>
      <c r="P416" s="110">
        <v>0</v>
      </c>
      <c r="Q416" s="110">
        <v>0</v>
      </c>
      <c r="R416" s="110">
        <v>0</v>
      </c>
      <c r="S416" s="110">
        <v>0</v>
      </c>
      <c r="T416" s="110">
        <v>0</v>
      </c>
      <c r="U416" s="110">
        <v>0</v>
      </c>
      <c r="V416" s="110"/>
      <c r="W416" s="110">
        <v>0</v>
      </c>
      <c r="X416" s="110">
        <v>0</v>
      </c>
      <c r="Y416" s="110">
        <v>0</v>
      </c>
      <c r="Z416" s="110">
        <v>0</v>
      </c>
      <c r="AA416" s="110">
        <v>0</v>
      </c>
      <c r="AB416" s="110">
        <v>0</v>
      </c>
      <c r="AC416" s="110">
        <v>0</v>
      </c>
      <c r="AD416" s="110"/>
      <c r="AE416" s="110">
        <v>0</v>
      </c>
      <c r="AF416" s="110">
        <v>0</v>
      </c>
      <c r="AG416" s="110">
        <v>0</v>
      </c>
    </row>
    <row r="417" spans="2:33" ht="15">
      <c r="B417" s="110"/>
      <c r="C417" s="110"/>
      <c r="D417" s="110">
        <v>2015</v>
      </c>
      <c r="E417" s="110">
        <v>0</v>
      </c>
      <c r="F417" s="110">
        <v>0</v>
      </c>
      <c r="G417" s="110">
        <v>0</v>
      </c>
      <c r="H417" s="110">
        <v>0</v>
      </c>
      <c r="I417" s="110">
        <v>0</v>
      </c>
      <c r="J417" s="110">
        <v>0</v>
      </c>
      <c r="K417" s="110">
        <v>0</v>
      </c>
      <c r="L417" s="110">
        <v>0</v>
      </c>
      <c r="M417" s="110">
        <v>0</v>
      </c>
      <c r="N417" s="110">
        <v>0</v>
      </c>
      <c r="O417" s="110">
        <v>0</v>
      </c>
      <c r="P417" s="110">
        <v>0</v>
      </c>
      <c r="Q417" s="110">
        <v>0</v>
      </c>
      <c r="R417" s="110">
        <v>0</v>
      </c>
      <c r="S417" s="110">
        <v>0</v>
      </c>
      <c r="T417" s="110">
        <v>0</v>
      </c>
      <c r="U417" s="110">
        <v>0</v>
      </c>
      <c r="V417" s="110">
        <v>0</v>
      </c>
      <c r="W417" s="110">
        <v>0</v>
      </c>
      <c r="X417" s="110">
        <v>0</v>
      </c>
      <c r="Y417" s="110">
        <v>0</v>
      </c>
      <c r="Z417" s="110">
        <v>0</v>
      </c>
      <c r="AA417" s="110">
        <v>0</v>
      </c>
      <c r="AB417" s="110">
        <v>0</v>
      </c>
      <c r="AC417" s="110">
        <v>0</v>
      </c>
      <c r="AD417" s="110">
        <v>0</v>
      </c>
      <c r="AE417" s="110">
        <v>0</v>
      </c>
      <c r="AF417" s="110">
        <v>0</v>
      </c>
      <c r="AG417" s="110">
        <v>0</v>
      </c>
    </row>
    <row r="418" spans="2:33" ht="15">
      <c r="B418" s="110"/>
      <c r="C418" s="110"/>
      <c r="D418" s="110">
        <v>2016</v>
      </c>
      <c r="E418" s="110">
        <v>0</v>
      </c>
      <c r="F418" s="110">
        <v>0</v>
      </c>
      <c r="G418" s="110">
        <v>0.23805000000000001</v>
      </c>
      <c r="H418" s="110">
        <v>0</v>
      </c>
      <c r="I418" s="110">
        <v>0</v>
      </c>
      <c r="J418" s="110"/>
      <c r="K418" s="110">
        <v>0</v>
      </c>
      <c r="L418" s="110">
        <v>0</v>
      </c>
      <c r="M418" s="110">
        <v>0</v>
      </c>
      <c r="N418" s="110">
        <v>0</v>
      </c>
      <c r="O418" s="110">
        <v>0</v>
      </c>
      <c r="P418" s="110">
        <v>0</v>
      </c>
      <c r="Q418" s="110">
        <v>0</v>
      </c>
      <c r="R418" s="110">
        <v>0</v>
      </c>
      <c r="S418" s="110">
        <v>0</v>
      </c>
      <c r="T418" s="110">
        <v>0</v>
      </c>
      <c r="U418" s="110">
        <v>0</v>
      </c>
      <c r="V418" s="110">
        <v>0</v>
      </c>
      <c r="W418" s="110">
        <v>0</v>
      </c>
      <c r="X418" s="110">
        <v>0</v>
      </c>
      <c r="Y418" s="110"/>
      <c r="Z418" s="110">
        <v>0</v>
      </c>
      <c r="AA418" s="110">
        <v>0</v>
      </c>
      <c r="AB418" s="110">
        <v>0</v>
      </c>
      <c r="AC418" s="110">
        <v>0</v>
      </c>
      <c r="AD418" s="110">
        <v>0</v>
      </c>
      <c r="AE418" s="110">
        <v>0</v>
      </c>
      <c r="AF418" s="110">
        <v>0</v>
      </c>
      <c r="AG418" s="110">
        <v>0</v>
      </c>
    </row>
    <row r="419" spans="2:33" ht="15">
      <c r="B419" s="110"/>
      <c r="C419" s="110"/>
      <c r="D419" s="110">
        <v>2017</v>
      </c>
      <c r="E419" s="110">
        <v>0</v>
      </c>
      <c r="F419" s="110">
        <v>0</v>
      </c>
      <c r="G419" s="110">
        <v>0</v>
      </c>
      <c r="H419" s="110"/>
      <c r="I419" s="110">
        <v>0</v>
      </c>
      <c r="J419" s="110">
        <v>0</v>
      </c>
      <c r="K419" s="110">
        <v>0</v>
      </c>
      <c r="L419" s="110">
        <v>0</v>
      </c>
      <c r="M419" s="110">
        <v>0</v>
      </c>
      <c r="N419" s="110"/>
      <c r="O419" s="110">
        <v>0</v>
      </c>
      <c r="P419" s="110">
        <v>0</v>
      </c>
      <c r="Q419" s="110"/>
      <c r="R419" s="110">
        <v>0</v>
      </c>
      <c r="S419" s="110">
        <v>0</v>
      </c>
      <c r="T419" s="110">
        <v>0</v>
      </c>
      <c r="U419" s="110">
        <v>0</v>
      </c>
      <c r="V419" s="110">
        <v>0</v>
      </c>
      <c r="W419" s="110">
        <v>0</v>
      </c>
      <c r="X419" s="110">
        <v>0</v>
      </c>
      <c r="Y419" s="110">
        <v>0</v>
      </c>
      <c r="Z419" s="110">
        <v>0</v>
      </c>
      <c r="AA419" s="110">
        <v>0</v>
      </c>
      <c r="AB419" s="110">
        <v>0</v>
      </c>
      <c r="AC419" s="110">
        <v>0</v>
      </c>
      <c r="AD419" s="110">
        <v>0</v>
      </c>
      <c r="AE419" s="110">
        <v>0</v>
      </c>
      <c r="AF419" s="110">
        <v>0</v>
      </c>
      <c r="AG419" s="110">
        <v>0</v>
      </c>
    </row>
    <row r="420" spans="2:33" ht="15">
      <c r="B420" s="110"/>
      <c r="C420" s="110"/>
      <c r="D420" s="110">
        <v>2018</v>
      </c>
      <c r="E420" s="110">
        <v>0</v>
      </c>
      <c r="F420" s="110">
        <v>0</v>
      </c>
      <c r="G420" s="110">
        <v>0</v>
      </c>
      <c r="H420" s="110">
        <v>0</v>
      </c>
      <c r="I420" s="110">
        <v>0</v>
      </c>
      <c r="J420" s="110">
        <v>0</v>
      </c>
      <c r="K420" s="110">
        <v>0</v>
      </c>
      <c r="L420" s="110">
        <v>0</v>
      </c>
      <c r="M420" s="110">
        <v>0</v>
      </c>
      <c r="N420" s="110">
        <v>0</v>
      </c>
      <c r="O420" s="110">
        <v>0</v>
      </c>
      <c r="P420" s="110">
        <v>0</v>
      </c>
      <c r="Q420" s="110">
        <v>0</v>
      </c>
      <c r="R420" s="110">
        <v>0</v>
      </c>
      <c r="S420" s="110">
        <v>0</v>
      </c>
      <c r="T420" s="110">
        <v>0</v>
      </c>
      <c r="U420" s="110">
        <v>0</v>
      </c>
      <c r="V420" s="110">
        <v>0</v>
      </c>
      <c r="W420" s="110">
        <v>0</v>
      </c>
      <c r="X420" s="110">
        <v>0</v>
      </c>
      <c r="Y420" s="110">
        <v>0</v>
      </c>
      <c r="Z420" s="110">
        <v>0</v>
      </c>
      <c r="AA420" s="110">
        <v>0</v>
      </c>
      <c r="AB420" s="110">
        <v>0</v>
      </c>
      <c r="AC420" s="110">
        <v>0</v>
      </c>
      <c r="AD420" s="110">
        <v>0</v>
      </c>
      <c r="AE420" s="110">
        <v>0</v>
      </c>
      <c r="AF420" s="110">
        <v>0</v>
      </c>
      <c r="AG420" s="110">
        <v>0</v>
      </c>
    </row>
    <row r="421" spans="2:33" ht="15">
      <c r="B421" s="110"/>
      <c r="C421" s="110"/>
      <c r="D421" s="110">
        <v>2019</v>
      </c>
      <c r="E421" s="110">
        <v>0</v>
      </c>
      <c r="F421" s="110">
        <v>0</v>
      </c>
      <c r="G421" s="110">
        <v>0</v>
      </c>
      <c r="H421" s="110">
        <v>0</v>
      </c>
      <c r="I421" s="110">
        <v>0</v>
      </c>
      <c r="J421" s="110">
        <v>0</v>
      </c>
      <c r="K421" s="110">
        <v>0</v>
      </c>
      <c r="L421" s="110">
        <v>0</v>
      </c>
      <c r="M421" s="110">
        <v>0</v>
      </c>
      <c r="N421" s="110">
        <v>0</v>
      </c>
      <c r="O421" s="110">
        <v>0</v>
      </c>
      <c r="P421" s="110">
        <v>0</v>
      </c>
      <c r="Q421" s="110">
        <v>0</v>
      </c>
      <c r="R421" s="110">
        <v>0</v>
      </c>
      <c r="S421" s="110">
        <v>0</v>
      </c>
      <c r="T421" s="110">
        <v>0</v>
      </c>
      <c r="U421" s="110">
        <v>0</v>
      </c>
      <c r="V421" s="110"/>
      <c r="W421" s="110">
        <v>0</v>
      </c>
      <c r="X421" s="110">
        <v>0</v>
      </c>
      <c r="Y421" s="110">
        <v>0</v>
      </c>
      <c r="Z421" s="110">
        <v>0</v>
      </c>
      <c r="AA421" s="110">
        <v>0</v>
      </c>
      <c r="AB421" s="110">
        <v>0</v>
      </c>
      <c r="AC421" s="110">
        <v>0</v>
      </c>
      <c r="AD421" s="110">
        <v>0</v>
      </c>
      <c r="AE421" s="110">
        <v>0</v>
      </c>
      <c r="AF421" s="110">
        <v>0</v>
      </c>
      <c r="AG421" s="110">
        <v>0</v>
      </c>
    </row>
    <row r="422" spans="2:33" ht="15">
      <c r="B422" s="110"/>
      <c r="C422" s="110"/>
      <c r="D422" s="110">
        <v>2020</v>
      </c>
      <c r="E422" s="110"/>
      <c r="F422" s="110"/>
      <c r="G422" s="110"/>
      <c r="H422" s="110"/>
      <c r="I422" s="110"/>
      <c r="J422" s="110"/>
      <c r="K422" s="110"/>
      <c r="L422" s="110"/>
      <c r="M422" s="110"/>
      <c r="N422" s="110"/>
      <c r="O422" s="110"/>
      <c r="P422" s="110"/>
      <c r="Q422" s="110"/>
      <c r="R422" s="110"/>
      <c r="S422" s="110"/>
      <c r="T422" s="110"/>
      <c r="U422" s="110"/>
      <c r="V422" s="110"/>
      <c r="W422" s="110"/>
      <c r="X422" s="110"/>
      <c r="Y422" s="110"/>
      <c r="Z422" s="110"/>
      <c r="AA422" s="110"/>
      <c r="AB422" s="110"/>
      <c r="AC422" s="110"/>
      <c r="AD422" s="110"/>
      <c r="AE422" s="110"/>
      <c r="AF422" s="110"/>
      <c r="AG422" s="110"/>
    </row>
    <row r="423" spans="2:33" ht="15">
      <c r="B423" s="109" t="s">
        <v>808</v>
      </c>
      <c r="C423" s="109" t="s">
        <v>809</v>
      </c>
      <c r="D423" s="109">
        <v>2006</v>
      </c>
      <c r="E423" s="109">
        <v>0</v>
      </c>
      <c r="F423" s="109"/>
      <c r="G423" s="109">
        <v>0</v>
      </c>
      <c r="H423" s="109"/>
      <c r="I423" s="109"/>
      <c r="J423" s="109">
        <v>0</v>
      </c>
      <c r="K423" s="109">
        <v>0</v>
      </c>
      <c r="L423" s="109">
        <v>1.2409999999999999E-2</v>
      </c>
      <c r="M423" s="109"/>
      <c r="N423" s="109">
        <v>0</v>
      </c>
      <c r="O423" s="109">
        <v>0</v>
      </c>
      <c r="P423" s="109">
        <v>0</v>
      </c>
      <c r="Q423" s="109"/>
      <c r="R423" s="109"/>
      <c r="S423" s="109"/>
      <c r="T423" s="109">
        <v>0</v>
      </c>
      <c r="U423" s="109">
        <v>0</v>
      </c>
      <c r="V423" s="109">
        <v>0</v>
      </c>
      <c r="W423" s="109"/>
      <c r="X423" s="109">
        <v>0</v>
      </c>
      <c r="Y423" s="109">
        <v>0</v>
      </c>
      <c r="Z423" s="109">
        <v>0</v>
      </c>
      <c r="AA423" s="109">
        <v>0</v>
      </c>
      <c r="AB423" s="109"/>
      <c r="AC423" s="109">
        <v>0</v>
      </c>
      <c r="AD423" s="109"/>
      <c r="AE423" s="109"/>
      <c r="AF423" s="109"/>
      <c r="AG423" s="109">
        <v>0</v>
      </c>
    </row>
    <row r="424" spans="2:33" ht="15">
      <c r="B424" s="109"/>
      <c r="C424" s="109"/>
      <c r="D424" s="109">
        <v>2007</v>
      </c>
      <c r="E424" s="109">
        <v>0</v>
      </c>
      <c r="F424" s="109">
        <v>0</v>
      </c>
      <c r="G424" s="109">
        <v>0</v>
      </c>
      <c r="H424" s="109"/>
      <c r="I424" s="109">
        <v>0</v>
      </c>
      <c r="J424" s="109">
        <v>0</v>
      </c>
      <c r="K424" s="109">
        <v>0</v>
      </c>
      <c r="L424" s="109">
        <v>0</v>
      </c>
      <c r="M424" s="109">
        <v>0</v>
      </c>
      <c r="N424" s="109">
        <v>0</v>
      </c>
      <c r="O424" s="109">
        <v>0</v>
      </c>
      <c r="P424" s="109">
        <v>0</v>
      </c>
      <c r="Q424" s="109">
        <v>0</v>
      </c>
      <c r="R424" s="109"/>
      <c r="S424" s="109">
        <v>8.77E-3</v>
      </c>
      <c r="T424" s="109">
        <v>0</v>
      </c>
      <c r="U424" s="109">
        <v>0</v>
      </c>
      <c r="V424" s="109">
        <v>0</v>
      </c>
      <c r="W424" s="109"/>
      <c r="X424" s="109">
        <v>0</v>
      </c>
      <c r="Y424" s="109">
        <v>0</v>
      </c>
      <c r="Z424" s="109">
        <v>0</v>
      </c>
      <c r="AA424" s="109">
        <v>0</v>
      </c>
      <c r="AB424" s="109">
        <v>0</v>
      </c>
      <c r="AC424" s="109">
        <v>0</v>
      </c>
      <c r="AD424" s="109">
        <v>0</v>
      </c>
      <c r="AE424" s="109">
        <v>0</v>
      </c>
      <c r="AF424" s="109">
        <v>0</v>
      </c>
      <c r="AG424" s="109">
        <v>0</v>
      </c>
    </row>
    <row r="425" spans="2:33" ht="15">
      <c r="B425" s="109"/>
      <c r="C425" s="109"/>
      <c r="D425" s="109">
        <v>2008</v>
      </c>
      <c r="E425" s="109">
        <v>0</v>
      </c>
      <c r="F425" s="109">
        <v>0</v>
      </c>
      <c r="G425" s="109">
        <v>0</v>
      </c>
      <c r="H425" s="109"/>
      <c r="I425" s="109">
        <v>0</v>
      </c>
      <c r="J425" s="109">
        <v>0</v>
      </c>
      <c r="K425" s="109">
        <v>0</v>
      </c>
      <c r="L425" s="109">
        <v>0</v>
      </c>
      <c r="M425" s="109">
        <v>0</v>
      </c>
      <c r="N425" s="109">
        <v>0</v>
      </c>
      <c r="O425" s="109">
        <v>0</v>
      </c>
      <c r="P425" s="109">
        <v>0</v>
      </c>
      <c r="Q425" s="109">
        <v>1.8400000000000001E-3</v>
      </c>
      <c r="R425" s="109"/>
      <c r="S425" s="109">
        <v>0</v>
      </c>
      <c r="T425" s="109">
        <v>0</v>
      </c>
      <c r="U425" s="109">
        <v>0</v>
      </c>
      <c r="V425" s="109">
        <v>0</v>
      </c>
      <c r="W425" s="109"/>
      <c r="X425" s="109">
        <v>0</v>
      </c>
      <c r="Y425" s="109">
        <v>0</v>
      </c>
      <c r="Z425" s="109">
        <v>0</v>
      </c>
      <c r="AA425" s="109">
        <v>0</v>
      </c>
      <c r="AB425" s="109">
        <v>0</v>
      </c>
      <c r="AC425" s="109">
        <v>0</v>
      </c>
      <c r="AD425" s="109">
        <v>0</v>
      </c>
      <c r="AE425" s="109">
        <v>0</v>
      </c>
      <c r="AF425" s="109">
        <v>0</v>
      </c>
      <c r="AG425" s="109">
        <v>0</v>
      </c>
    </row>
    <row r="426" spans="2:33" ht="15">
      <c r="B426" s="109"/>
      <c r="C426" s="109"/>
      <c r="D426" s="109">
        <v>2009</v>
      </c>
      <c r="E426" s="109">
        <v>0</v>
      </c>
      <c r="F426" s="109">
        <v>0</v>
      </c>
      <c r="G426" s="109">
        <v>0</v>
      </c>
      <c r="H426" s="109">
        <v>0</v>
      </c>
      <c r="I426" s="109">
        <v>0</v>
      </c>
      <c r="J426" s="109">
        <v>0</v>
      </c>
      <c r="K426" s="109">
        <v>0</v>
      </c>
      <c r="L426" s="109">
        <v>0</v>
      </c>
      <c r="M426" s="109">
        <v>0</v>
      </c>
      <c r="N426" s="109">
        <v>0</v>
      </c>
      <c r="O426" s="109">
        <v>0</v>
      </c>
      <c r="P426" s="109">
        <v>0</v>
      </c>
      <c r="Q426" s="109">
        <v>0</v>
      </c>
      <c r="R426" s="109"/>
      <c r="S426" s="109">
        <v>0</v>
      </c>
      <c r="T426" s="109">
        <v>0</v>
      </c>
      <c r="U426" s="109">
        <v>0</v>
      </c>
      <c r="V426" s="109">
        <v>0</v>
      </c>
      <c r="W426" s="109">
        <v>0</v>
      </c>
      <c r="X426" s="109">
        <v>0</v>
      </c>
      <c r="Y426" s="109">
        <v>0</v>
      </c>
      <c r="Z426" s="109">
        <v>0</v>
      </c>
      <c r="AA426" s="109">
        <v>0</v>
      </c>
      <c r="AB426" s="109">
        <v>0</v>
      </c>
      <c r="AC426" s="109">
        <v>0</v>
      </c>
      <c r="AD426" s="109">
        <v>0</v>
      </c>
      <c r="AE426" s="109">
        <v>0</v>
      </c>
      <c r="AF426" s="109">
        <v>0</v>
      </c>
      <c r="AG426" s="109">
        <v>0</v>
      </c>
    </row>
    <row r="427" spans="2:33" ht="15">
      <c r="B427" s="109"/>
      <c r="C427" s="109"/>
      <c r="D427" s="109">
        <v>2010</v>
      </c>
      <c r="E427" s="109">
        <v>0</v>
      </c>
      <c r="F427" s="109">
        <v>0</v>
      </c>
      <c r="G427" s="109">
        <v>0</v>
      </c>
      <c r="H427" s="109">
        <v>0</v>
      </c>
      <c r="I427" s="109"/>
      <c r="J427" s="109">
        <v>0</v>
      </c>
      <c r="K427" s="109">
        <v>0</v>
      </c>
      <c r="L427" s="109"/>
      <c r="M427" s="109">
        <v>0</v>
      </c>
      <c r="N427" s="109">
        <v>0</v>
      </c>
      <c r="O427" s="109">
        <v>0</v>
      </c>
      <c r="P427" s="109">
        <v>0</v>
      </c>
      <c r="Q427" s="109">
        <v>0</v>
      </c>
      <c r="R427" s="109">
        <v>0</v>
      </c>
      <c r="S427" s="109">
        <v>0</v>
      </c>
      <c r="T427" s="109">
        <v>0</v>
      </c>
      <c r="U427" s="109">
        <v>0</v>
      </c>
      <c r="V427" s="109">
        <v>0</v>
      </c>
      <c r="W427" s="109">
        <v>0</v>
      </c>
      <c r="X427" s="109">
        <v>0</v>
      </c>
      <c r="Y427" s="109">
        <v>0</v>
      </c>
      <c r="Z427" s="109">
        <v>0</v>
      </c>
      <c r="AA427" s="109">
        <v>0</v>
      </c>
      <c r="AB427" s="109">
        <v>0</v>
      </c>
      <c r="AC427" s="109">
        <v>0</v>
      </c>
      <c r="AD427" s="109">
        <v>0</v>
      </c>
      <c r="AE427" s="109">
        <v>0</v>
      </c>
      <c r="AF427" s="109">
        <v>0</v>
      </c>
      <c r="AG427" s="109">
        <v>0</v>
      </c>
    </row>
    <row r="428" spans="2:33" ht="15">
      <c r="B428" s="109"/>
      <c r="C428" s="109"/>
      <c r="D428" s="109">
        <v>2011</v>
      </c>
      <c r="E428" s="109">
        <v>0</v>
      </c>
      <c r="F428" s="109">
        <v>0</v>
      </c>
      <c r="G428" s="109">
        <v>0</v>
      </c>
      <c r="H428" s="109">
        <v>0</v>
      </c>
      <c r="I428" s="109">
        <v>0</v>
      </c>
      <c r="J428" s="109">
        <v>0</v>
      </c>
      <c r="K428" s="109">
        <v>0</v>
      </c>
      <c r="L428" s="109">
        <v>0</v>
      </c>
      <c r="M428" s="109">
        <v>0</v>
      </c>
      <c r="N428" s="109">
        <v>0</v>
      </c>
      <c r="O428" s="109">
        <v>0</v>
      </c>
      <c r="P428" s="109">
        <v>0</v>
      </c>
      <c r="Q428" s="109">
        <v>0</v>
      </c>
      <c r="R428" s="109">
        <v>0</v>
      </c>
      <c r="S428" s="109">
        <v>0</v>
      </c>
      <c r="T428" s="109">
        <v>0</v>
      </c>
      <c r="U428" s="109">
        <v>0</v>
      </c>
      <c r="V428" s="109">
        <v>0</v>
      </c>
      <c r="W428" s="109">
        <v>0</v>
      </c>
      <c r="X428" s="109">
        <v>0</v>
      </c>
      <c r="Y428" s="109">
        <v>0</v>
      </c>
      <c r="Z428" s="109">
        <v>0</v>
      </c>
      <c r="AA428" s="109">
        <v>0</v>
      </c>
      <c r="AB428" s="109">
        <v>0</v>
      </c>
      <c r="AC428" s="109">
        <v>0</v>
      </c>
      <c r="AD428" s="109">
        <v>0</v>
      </c>
      <c r="AE428" s="109">
        <v>0</v>
      </c>
      <c r="AF428" s="109">
        <v>0</v>
      </c>
      <c r="AG428" s="109">
        <v>0</v>
      </c>
    </row>
    <row r="429" spans="2:33" ht="15">
      <c r="B429" s="109"/>
      <c r="C429" s="109"/>
      <c r="D429" s="109">
        <v>2012</v>
      </c>
      <c r="E429" s="109">
        <v>0</v>
      </c>
      <c r="F429" s="109">
        <v>0</v>
      </c>
      <c r="G429" s="109">
        <v>0</v>
      </c>
      <c r="H429" s="109">
        <v>0</v>
      </c>
      <c r="I429" s="109">
        <v>0</v>
      </c>
      <c r="J429" s="109">
        <v>0</v>
      </c>
      <c r="K429" s="109">
        <v>0</v>
      </c>
      <c r="L429" s="109">
        <v>0</v>
      </c>
      <c r="M429" s="109">
        <v>0</v>
      </c>
      <c r="N429" s="109">
        <v>0</v>
      </c>
      <c r="O429" s="109">
        <v>0</v>
      </c>
      <c r="P429" s="109">
        <v>0</v>
      </c>
      <c r="Q429" s="109">
        <v>0</v>
      </c>
      <c r="R429" s="109">
        <v>0</v>
      </c>
      <c r="S429" s="109">
        <v>0</v>
      </c>
      <c r="T429" s="109">
        <v>0</v>
      </c>
      <c r="U429" s="109">
        <v>0</v>
      </c>
      <c r="V429" s="109"/>
      <c r="W429" s="109">
        <v>0</v>
      </c>
      <c r="X429" s="109">
        <v>0</v>
      </c>
      <c r="Y429" s="109">
        <v>0</v>
      </c>
      <c r="Z429" s="109">
        <v>0</v>
      </c>
      <c r="AA429" s="109">
        <v>0</v>
      </c>
      <c r="AB429" s="109">
        <v>0</v>
      </c>
      <c r="AC429" s="109">
        <v>0</v>
      </c>
      <c r="AD429" s="109">
        <v>0</v>
      </c>
      <c r="AE429" s="109">
        <v>0</v>
      </c>
      <c r="AF429" s="109">
        <v>0</v>
      </c>
      <c r="AG429" s="109">
        <v>0</v>
      </c>
    </row>
    <row r="430" spans="2:33" ht="15">
      <c r="B430" s="109"/>
      <c r="C430" s="109"/>
      <c r="D430" s="109">
        <v>2013</v>
      </c>
      <c r="E430" s="109">
        <v>0</v>
      </c>
      <c r="F430" s="109">
        <v>0</v>
      </c>
      <c r="G430" s="109">
        <v>0</v>
      </c>
      <c r="H430" s="109">
        <v>0</v>
      </c>
      <c r="I430" s="109">
        <v>0</v>
      </c>
      <c r="J430" s="109">
        <v>0</v>
      </c>
      <c r="K430" s="109">
        <v>0</v>
      </c>
      <c r="L430" s="109">
        <v>0</v>
      </c>
      <c r="M430" s="109">
        <v>0</v>
      </c>
      <c r="N430" s="109">
        <v>0</v>
      </c>
      <c r="O430" s="109">
        <v>0</v>
      </c>
      <c r="P430" s="109">
        <v>0</v>
      </c>
      <c r="Q430" s="109">
        <v>0</v>
      </c>
      <c r="R430" s="109">
        <v>0</v>
      </c>
      <c r="S430" s="109">
        <v>0</v>
      </c>
      <c r="T430" s="109">
        <v>0</v>
      </c>
      <c r="U430" s="109">
        <v>0</v>
      </c>
      <c r="V430" s="109">
        <v>0</v>
      </c>
      <c r="W430" s="109">
        <v>0</v>
      </c>
      <c r="X430" s="109">
        <v>0</v>
      </c>
      <c r="Y430" s="109">
        <v>0</v>
      </c>
      <c r="Z430" s="109">
        <v>0</v>
      </c>
      <c r="AA430" s="109">
        <v>0</v>
      </c>
      <c r="AB430" s="109">
        <v>0</v>
      </c>
      <c r="AC430" s="109">
        <v>0</v>
      </c>
      <c r="AD430" s="109">
        <v>0</v>
      </c>
      <c r="AE430" s="109">
        <v>0</v>
      </c>
      <c r="AF430" s="109">
        <v>0</v>
      </c>
      <c r="AG430" s="109">
        <v>0</v>
      </c>
    </row>
    <row r="431" spans="2:33" ht="15">
      <c r="B431" s="109"/>
      <c r="C431" s="109"/>
      <c r="D431" s="109">
        <v>2014</v>
      </c>
      <c r="E431" s="109">
        <v>0</v>
      </c>
      <c r="F431" s="109">
        <v>0</v>
      </c>
      <c r="G431" s="109">
        <v>0</v>
      </c>
      <c r="H431" s="109">
        <v>0</v>
      </c>
      <c r="I431" s="109">
        <v>0</v>
      </c>
      <c r="J431" s="109"/>
      <c r="K431" s="109">
        <v>0</v>
      </c>
      <c r="L431" s="109"/>
      <c r="M431" s="109">
        <v>0</v>
      </c>
      <c r="N431" s="109">
        <v>0</v>
      </c>
      <c r="O431" s="109">
        <v>0</v>
      </c>
      <c r="P431" s="109">
        <v>0</v>
      </c>
      <c r="Q431" s="109">
        <v>0</v>
      </c>
      <c r="R431" s="109">
        <v>0</v>
      </c>
      <c r="S431" s="109">
        <v>0</v>
      </c>
      <c r="T431" s="109">
        <v>0</v>
      </c>
      <c r="U431" s="109">
        <v>0</v>
      </c>
      <c r="V431" s="109"/>
      <c r="W431" s="109">
        <v>0</v>
      </c>
      <c r="X431" s="109">
        <v>0</v>
      </c>
      <c r="Y431" s="109">
        <v>0</v>
      </c>
      <c r="Z431" s="109">
        <v>0</v>
      </c>
      <c r="AA431" s="109">
        <v>9.3699999999999999E-3</v>
      </c>
      <c r="AB431" s="109">
        <v>0</v>
      </c>
      <c r="AC431" s="109">
        <v>0</v>
      </c>
      <c r="AD431" s="109"/>
      <c r="AE431" s="109">
        <v>0</v>
      </c>
      <c r="AF431" s="109">
        <v>0</v>
      </c>
      <c r="AG431" s="109">
        <v>0</v>
      </c>
    </row>
    <row r="432" spans="2:33" ht="15">
      <c r="B432" s="109"/>
      <c r="C432" s="109"/>
      <c r="D432" s="109">
        <v>2015</v>
      </c>
      <c r="E432" s="109">
        <v>0</v>
      </c>
      <c r="F432" s="109">
        <v>0</v>
      </c>
      <c r="G432" s="109">
        <v>0</v>
      </c>
      <c r="H432" s="109">
        <v>0</v>
      </c>
      <c r="I432" s="109">
        <v>0</v>
      </c>
      <c r="J432" s="109">
        <v>0</v>
      </c>
      <c r="K432" s="109">
        <v>0</v>
      </c>
      <c r="L432" s="109">
        <v>0</v>
      </c>
      <c r="M432" s="109">
        <v>0</v>
      </c>
      <c r="N432" s="109">
        <v>0</v>
      </c>
      <c r="O432" s="109">
        <v>0</v>
      </c>
      <c r="P432" s="109">
        <v>0</v>
      </c>
      <c r="Q432" s="109">
        <v>0</v>
      </c>
      <c r="R432" s="109">
        <v>0</v>
      </c>
      <c r="S432" s="109">
        <v>0</v>
      </c>
      <c r="T432" s="109">
        <v>0</v>
      </c>
      <c r="U432" s="109">
        <v>0</v>
      </c>
      <c r="V432" s="109">
        <v>0</v>
      </c>
      <c r="W432" s="109">
        <v>0</v>
      </c>
      <c r="X432" s="109">
        <v>0</v>
      </c>
      <c r="Y432" s="109">
        <v>0</v>
      </c>
      <c r="Z432" s="109">
        <v>0</v>
      </c>
      <c r="AA432" s="109">
        <v>0</v>
      </c>
      <c r="AB432" s="109">
        <v>0</v>
      </c>
      <c r="AC432" s="109">
        <v>0</v>
      </c>
      <c r="AD432" s="109">
        <v>0</v>
      </c>
      <c r="AE432" s="109">
        <v>0</v>
      </c>
      <c r="AF432" s="109">
        <v>0</v>
      </c>
      <c r="AG432" s="109">
        <v>0</v>
      </c>
    </row>
    <row r="433" spans="2:33" ht="15">
      <c r="B433" s="109"/>
      <c r="C433" s="109"/>
      <c r="D433" s="109">
        <v>2016</v>
      </c>
      <c r="E433" s="109">
        <v>0</v>
      </c>
      <c r="F433" s="109">
        <v>0</v>
      </c>
      <c r="G433" s="109">
        <v>0</v>
      </c>
      <c r="H433" s="109">
        <v>0</v>
      </c>
      <c r="I433" s="109">
        <v>0</v>
      </c>
      <c r="J433" s="109">
        <v>6.1700000000000001E-3</v>
      </c>
      <c r="K433" s="109">
        <v>0</v>
      </c>
      <c r="L433" s="109">
        <v>0</v>
      </c>
      <c r="M433" s="109">
        <v>0</v>
      </c>
      <c r="N433" s="109">
        <v>0</v>
      </c>
      <c r="O433" s="109">
        <v>0</v>
      </c>
      <c r="P433" s="109">
        <v>0</v>
      </c>
      <c r="Q433" s="109">
        <v>0</v>
      </c>
      <c r="R433" s="109">
        <v>0</v>
      </c>
      <c r="S433" s="109">
        <v>0</v>
      </c>
      <c r="T433" s="109">
        <v>0</v>
      </c>
      <c r="U433" s="109">
        <v>0</v>
      </c>
      <c r="V433" s="109">
        <v>0</v>
      </c>
      <c r="W433" s="109">
        <v>0</v>
      </c>
      <c r="X433" s="109">
        <v>0</v>
      </c>
      <c r="Y433" s="109"/>
      <c r="Z433" s="109">
        <v>0</v>
      </c>
      <c r="AA433" s="109">
        <v>0</v>
      </c>
      <c r="AB433" s="109">
        <v>0</v>
      </c>
      <c r="AC433" s="109">
        <v>0</v>
      </c>
      <c r="AD433" s="109">
        <v>0</v>
      </c>
      <c r="AE433" s="109">
        <v>0</v>
      </c>
      <c r="AF433" s="109">
        <v>0</v>
      </c>
      <c r="AG433" s="109">
        <v>0</v>
      </c>
    </row>
    <row r="434" spans="2:33" ht="15">
      <c r="B434" s="109"/>
      <c r="C434" s="109"/>
      <c r="D434" s="109">
        <v>2017</v>
      </c>
      <c r="E434" s="109">
        <v>0</v>
      </c>
      <c r="F434" s="109">
        <v>0</v>
      </c>
      <c r="G434" s="109">
        <v>0</v>
      </c>
      <c r="H434" s="109"/>
      <c r="I434" s="109">
        <v>0</v>
      </c>
      <c r="J434" s="109">
        <v>0</v>
      </c>
      <c r="K434" s="109">
        <v>0</v>
      </c>
      <c r="L434" s="109">
        <v>0</v>
      </c>
      <c r="M434" s="109">
        <v>0</v>
      </c>
      <c r="N434" s="109"/>
      <c r="O434" s="109">
        <v>0</v>
      </c>
      <c r="P434" s="109">
        <v>0</v>
      </c>
      <c r="Q434" s="109"/>
      <c r="R434" s="109">
        <v>0</v>
      </c>
      <c r="S434" s="109">
        <v>0</v>
      </c>
      <c r="T434" s="109">
        <v>0</v>
      </c>
      <c r="U434" s="109">
        <v>0</v>
      </c>
      <c r="V434" s="109">
        <v>0</v>
      </c>
      <c r="W434" s="109">
        <v>0</v>
      </c>
      <c r="X434" s="109">
        <v>0</v>
      </c>
      <c r="Y434" s="109">
        <v>0</v>
      </c>
      <c r="Z434" s="109">
        <v>0</v>
      </c>
      <c r="AA434" s="109">
        <v>0</v>
      </c>
      <c r="AB434" s="109">
        <v>0</v>
      </c>
      <c r="AC434" s="109">
        <v>0</v>
      </c>
      <c r="AD434" s="109">
        <v>0</v>
      </c>
      <c r="AE434" s="109">
        <v>0</v>
      </c>
      <c r="AF434" s="109">
        <v>0</v>
      </c>
      <c r="AG434" s="109">
        <v>0</v>
      </c>
    </row>
    <row r="435" spans="2:33" ht="15">
      <c r="B435" s="109"/>
      <c r="C435" s="109"/>
      <c r="D435" s="109">
        <v>2018</v>
      </c>
      <c r="E435" s="109">
        <v>0</v>
      </c>
      <c r="F435" s="109">
        <v>0</v>
      </c>
      <c r="G435" s="109">
        <v>0</v>
      </c>
      <c r="H435" s="109">
        <v>0</v>
      </c>
      <c r="I435" s="109">
        <v>0</v>
      </c>
      <c r="J435" s="109">
        <v>0</v>
      </c>
      <c r="K435" s="109">
        <v>0</v>
      </c>
      <c r="L435" s="109">
        <v>0</v>
      </c>
      <c r="M435" s="109">
        <v>0</v>
      </c>
      <c r="N435" s="109">
        <v>0</v>
      </c>
      <c r="O435" s="109">
        <v>0</v>
      </c>
      <c r="P435" s="109">
        <v>0</v>
      </c>
      <c r="Q435" s="109">
        <v>0</v>
      </c>
      <c r="R435" s="109">
        <v>0</v>
      </c>
      <c r="S435" s="109">
        <v>0</v>
      </c>
      <c r="T435" s="109">
        <v>0</v>
      </c>
      <c r="U435" s="109">
        <v>0</v>
      </c>
      <c r="V435" s="109">
        <v>0</v>
      </c>
      <c r="W435" s="109">
        <v>0</v>
      </c>
      <c r="X435" s="109">
        <v>0</v>
      </c>
      <c r="Y435" s="109">
        <v>0</v>
      </c>
      <c r="Z435" s="109">
        <v>0</v>
      </c>
      <c r="AA435" s="109">
        <v>0</v>
      </c>
      <c r="AB435" s="109">
        <v>0</v>
      </c>
      <c r="AC435" s="109">
        <v>0</v>
      </c>
      <c r="AD435" s="109">
        <v>0</v>
      </c>
      <c r="AE435" s="109">
        <v>0</v>
      </c>
      <c r="AF435" s="109">
        <v>0</v>
      </c>
      <c r="AG435" s="109">
        <v>0</v>
      </c>
    </row>
    <row r="436" spans="2:33" ht="15">
      <c r="B436" s="109"/>
      <c r="C436" s="109"/>
      <c r="D436" s="109">
        <v>2019</v>
      </c>
      <c r="E436" s="109">
        <v>0</v>
      </c>
      <c r="F436" s="109">
        <v>0</v>
      </c>
      <c r="G436" s="109">
        <v>0</v>
      </c>
      <c r="H436" s="109">
        <v>0</v>
      </c>
      <c r="I436" s="109">
        <v>0</v>
      </c>
      <c r="J436" s="109">
        <v>0</v>
      </c>
      <c r="K436" s="109">
        <v>0</v>
      </c>
      <c r="L436" s="109">
        <v>0</v>
      </c>
      <c r="M436" s="109">
        <v>0</v>
      </c>
      <c r="N436" s="109">
        <v>0</v>
      </c>
      <c r="O436" s="109">
        <v>0</v>
      </c>
      <c r="P436" s="109">
        <v>0</v>
      </c>
      <c r="Q436" s="109">
        <v>0</v>
      </c>
      <c r="R436" s="109">
        <v>0</v>
      </c>
      <c r="S436" s="109">
        <v>0</v>
      </c>
      <c r="T436" s="109">
        <v>0</v>
      </c>
      <c r="U436" s="109">
        <v>0</v>
      </c>
      <c r="V436" s="109"/>
      <c r="W436" s="109">
        <v>0</v>
      </c>
      <c r="X436" s="109">
        <v>0</v>
      </c>
      <c r="Y436" s="109">
        <v>0</v>
      </c>
      <c r="Z436" s="109">
        <v>0</v>
      </c>
      <c r="AA436" s="109">
        <v>0</v>
      </c>
      <c r="AB436" s="109">
        <v>0</v>
      </c>
      <c r="AC436" s="109">
        <v>0</v>
      </c>
      <c r="AD436" s="109">
        <v>0</v>
      </c>
      <c r="AE436" s="109">
        <v>0</v>
      </c>
      <c r="AF436" s="109">
        <v>0</v>
      </c>
      <c r="AG436" s="109">
        <v>0</v>
      </c>
    </row>
    <row r="437" spans="2:33" ht="15">
      <c r="B437" s="109"/>
      <c r="C437" s="109"/>
      <c r="D437" s="109">
        <v>2020</v>
      </c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  <c r="AD437" s="109"/>
      <c r="AE437" s="109"/>
      <c r="AF437" s="109"/>
      <c r="AG437" s="109"/>
    </row>
    <row r="438" spans="2:33" ht="15">
      <c r="B438" s="110" t="s">
        <v>810</v>
      </c>
      <c r="C438" s="110" t="s">
        <v>811</v>
      </c>
      <c r="D438" s="110">
        <v>2006</v>
      </c>
      <c r="E438" s="110">
        <v>0.14455000000000001</v>
      </c>
      <c r="F438" s="110"/>
      <c r="G438" s="110">
        <v>0</v>
      </c>
      <c r="H438" s="110"/>
      <c r="I438" s="110"/>
      <c r="J438" s="110">
        <v>0</v>
      </c>
      <c r="K438" s="110">
        <v>0</v>
      </c>
      <c r="L438" s="110">
        <v>0.12416000000000001</v>
      </c>
      <c r="M438" s="110"/>
      <c r="N438" s="110">
        <v>0</v>
      </c>
      <c r="O438" s="110">
        <v>0</v>
      </c>
      <c r="P438" s="110">
        <v>0</v>
      </c>
      <c r="Q438" s="110"/>
      <c r="R438" s="110"/>
      <c r="S438" s="110"/>
      <c r="T438" s="110">
        <v>0</v>
      </c>
      <c r="U438" s="110">
        <v>0</v>
      </c>
      <c r="V438" s="110">
        <v>0</v>
      </c>
      <c r="W438" s="110"/>
      <c r="X438" s="110">
        <v>0</v>
      </c>
      <c r="Y438" s="110">
        <v>0</v>
      </c>
      <c r="Z438" s="110">
        <v>0</v>
      </c>
      <c r="AA438" s="110">
        <v>1.8030000000000001E-2</v>
      </c>
      <c r="AB438" s="110">
        <v>0</v>
      </c>
      <c r="AC438" s="110">
        <v>0</v>
      </c>
      <c r="AD438" s="110"/>
      <c r="AE438" s="110"/>
      <c r="AF438" s="110"/>
      <c r="AG438" s="110">
        <v>5.5999999999999999E-3</v>
      </c>
    </row>
    <row r="439" spans="2:33" ht="15">
      <c r="B439" s="110"/>
      <c r="C439" s="110"/>
      <c r="D439" s="110">
        <v>2007</v>
      </c>
      <c r="E439" s="110">
        <v>0</v>
      </c>
      <c r="F439" s="110">
        <v>0</v>
      </c>
      <c r="G439" s="110">
        <v>0</v>
      </c>
      <c r="H439" s="110"/>
      <c r="I439" s="110">
        <v>0</v>
      </c>
      <c r="J439" s="110">
        <v>0</v>
      </c>
      <c r="K439" s="110">
        <v>1.239E-2</v>
      </c>
      <c r="L439" s="110">
        <v>0</v>
      </c>
      <c r="M439" s="110">
        <v>0.92678000000000005</v>
      </c>
      <c r="N439" s="110">
        <v>0</v>
      </c>
      <c r="O439" s="110">
        <v>0</v>
      </c>
      <c r="P439" s="110">
        <v>0</v>
      </c>
      <c r="Q439" s="110">
        <v>1.5100000000000001E-2</v>
      </c>
      <c r="R439" s="110"/>
      <c r="S439" s="110">
        <v>0</v>
      </c>
      <c r="T439" s="110">
        <v>0</v>
      </c>
      <c r="U439" s="110">
        <v>0</v>
      </c>
      <c r="V439" s="110">
        <v>0</v>
      </c>
      <c r="W439" s="110"/>
      <c r="X439" s="110">
        <v>0.10765</v>
      </c>
      <c r="Y439" s="110">
        <v>0</v>
      </c>
      <c r="Z439" s="110">
        <v>0</v>
      </c>
      <c r="AA439" s="110">
        <v>1.7930000000000001E-2</v>
      </c>
      <c r="AB439" s="110">
        <v>0</v>
      </c>
      <c r="AC439" s="110">
        <v>0</v>
      </c>
      <c r="AD439" s="110">
        <v>0</v>
      </c>
      <c r="AE439" s="110">
        <v>0</v>
      </c>
      <c r="AF439" s="110">
        <v>1.9599999999999999E-2</v>
      </c>
      <c r="AG439" s="110">
        <v>1.342E-2</v>
      </c>
    </row>
    <row r="440" spans="2:33" ht="15">
      <c r="B440" s="110"/>
      <c r="C440" s="110"/>
      <c r="D440" s="110">
        <v>2008</v>
      </c>
      <c r="E440" s="110">
        <v>0</v>
      </c>
      <c r="F440" s="110">
        <v>0</v>
      </c>
      <c r="G440" s="110">
        <v>0</v>
      </c>
      <c r="H440" s="110"/>
      <c r="I440" s="110">
        <v>0</v>
      </c>
      <c r="J440" s="110">
        <v>0</v>
      </c>
      <c r="K440" s="110">
        <v>2.5870000000000001E-2</v>
      </c>
      <c r="L440" s="110">
        <v>0</v>
      </c>
      <c r="M440" s="110">
        <v>0</v>
      </c>
      <c r="N440" s="110">
        <v>0</v>
      </c>
      <c r="O440" s="110">
        <v>0</v>
      </c>
      <c r="P440" s="110">
        <v>0</v>
      </c>
      <c r="Q440" s="110">
        <v>3.6900000000000001E-3</v>
      </c>
      <c r="R440" s="110"/>
      <c r="S440" s="110">
        <v>0</v>
      </c>
      <c r="T440" s="110">
        <v>0</v>
      </c>
      <c r="U440" s="110">
        <v>0</v>
      </c>
      <c r="V440" s="110">
        <v>0</v>
      </c>
      <c r="W440" s="110"/>
      <c r="X440" s="110">
        <v>0.30729000000000001</v>
      </c>
      <c r="Y440" s="110">
        <v>0</v>
      </c>
      <c r="Z440" s="110">
        <v>0</v>
      </c>
      <c r="AA440" s="110">
        <v>0</v>
      </c>
      <c r="AB440" s="110">
        <v>0</v>
      </c>
      <c r="AC440" s="110">
        <v>0</v>
      </c>
      <c r="AD440" s="110">
        <v>0</v>
      </c>
      <c r="AE440" s="110">
        <v>0</v>
      </c>
      <c r="AF440" s="110">
        <v>4.054E-2</v>
      </c>
      <c r="AG440" s="110">
        <v>3.64E-3</v>
      </c>
    </row>
    <row r="441" spans="2:33" ht="15">
      <c r="B441" s="110"/>
      <c r="C441" s="110"/>
      <c r="D441" s="110">
        <v>2009</v>
      </c>
      <c r="E441" s="110">
        <v>6.5599999999999999E-3</v>
      </c>
      <c r="F441" s="110">
        <v>0</v>
      </c>
      <c r="G441" s="110">
        <v>0</v>
      </c>
      <c r="H441" s="110">
        <v>0</v>
      </c>
      <c r="I441" s="110">
        <v>0</v>
      </c>
      <c r="J441" s="110">
        <v>0</v>
      </c>
      <c r="K441" s="110">
        <v>1.8939999999999999E-2</v>
      </c>
      <c r="L441" s="110">
        <v>0</v>
      </c>
      <c r="M441" s="110">
        <v>0</v>
      </c>
      <c r="N441" s="110">
        <v>0</v>
      </c>
      <c r="O441" s="110">
        <v>0</v>
      </c>
      <c r="P441" s="110">
        <v>0</v>
      </c>
      <c r="Q441" s="110">
        <v>1.98E-3</v>
      </c>
      <c r="R441" s="110"/>
      <c r="S441" s="110">
        <v>0</v>
      </c>
      <c r="T441" s="110">
        <v>0</v>
      </c>
      <c r="U441" s="110">
        <v>0</v>
      </c>
      <c r="V441" s="110">
        <v>0</v>
      </c>
      <c r="W441" s="110">
        <v>0.12402000000000001</v>
      </c>
      <c r="X441" s="110">
        <v>0.26700000000000002</v>
      </c>
      <c r="Y441" s="110">
        <v>0</v>
      </c>
      <c r="Z441" s="110">
        <v>0</v>
      </c>
      <c r="AA441" s="110">
        <v>0</v>
      </c>
      <c r="AB441" s="110">
        <v>0</v>
      </c>
      <c r="AC441" s="110">
        <v>0</v>
      </c>
      <c r="AD441" s="110">
        <v>0</v>
      </c>
      <c r="AE441" s="110">
        <v>0</v>
      </c>
      <c r="AF441" s="110">
        <v>2.2239999999999999E-2</v>
      </c>
      <c r="AG441" s="110">
        <v>5.2700000000000004E-3</v>
      </c>
    </row>
    <row r="442" spans="2:33" ht="15">
      <c r="B442" s="110"/>
      <c r="C442" s="110"/>
      <c r="D442" s="110">
        <v>2010</v>
      </c>
      <c r="E442" s="110">
        <v>0</v>
      </c>
      <c r="F442" s="110">
        <v>2.0400000000000001E-2</v>
      </c>
      <c r="G442" s="110">
        <v>0</v>
      </c>
      <c r="H442" s="110">
        <v>1.1209999999999999E-2</v>
      </c>
      <c r="I442" s="110"/>
      <c r="J442" s="110">
        <v>0</v>
      </c>
      <c r="K442" s="110">
        <v>1.3559999999999999E-2</v>
      </c>
      <c r="L442" s="110"/>
      <c r="M442" s="110">
        <v>0</v>
      </c>
      <c r="N442" s="110">
        <v>0</v>
      </c>
      <c r="O442" s="110">
        <v>0</v>
      </c>
      <c r="P442" s="110">
        <v>0</v>
      </c>
      <c r="Q442" s="110">
        <v>0</v>
      </c>
      <c r="R442" s="110">
        <v>0</v>
      </c>
      <c r="S442" s="110">
        <v>0</v>
      </c>
      <c r="T442" s="110">
        <v>0</v>
      </c>
      <c r="U442" s="110">
        <v>0</v>
      </c>
      <c r="V442" s="110">
        <v>0</v>
      </c>
      <c r="W442" s="110">
        <v>0</v>
      </c>
      <c r="X442" s="110">
        <v>0.24057999999999999</v>
      </c>
      <c r="Y442" s="110">
        <v>1.3679999999999999E-2</v>
      </c>
      <c r="Z442" s="110">
        <v>0</v>
      </c>
      <c r="AA442" s="110">
        <v>0</v>
      </c>
      <c r="AB442" s="110">
        <v>0</v>
      </c>
      <c r="AC442" s="110">
        <v>0</v>
      </c>
      <c r="AD442" s="110">
        <v>0</v>
      </c>
      <c r="AE442" s="110">
        <v>0</v>
      </c>
      <c r="AF442" s="110">
        <v>2.103E-2</v>
      </c>
      <c r="AG442" s="110">
        <v>9.6100000000000005E-3</v>
      </c>
    </row>
    <row r="443" spans="2:33" ht="15">
      <c r="B443" s="110"/>
      <c r="C443" s="110"/>
      <c r="D443" s="110">
        <v>2011</v>
      </c>
      <c r="E443" s="110">
        <v>0</v>
      </c>
      <c r="F443" s="110">
        <v>1.9879999999999998E-2</v>
      </c>
      <c r="G443" s="110">
        <v>0</v>
      </c>
      <c r="H443" s="110">
        <v>0</v>
      </c>
      <c r="I443" s="110">
        <v>0</v>
      </c>
      <c r="J443" s="110">
        <v>0</v>
      </c>
      <c r="K443" s="110">
        <v>1.044E-2</v>
      </c>
      <c r="L443" s="110">
        <v>0</v>
      </c>
      <c r="M443" s="110">
        <v>0</v>
      </c>
      <c r="N443" s="110">
        <v>0</v>
      </c>
      <c r="O443" s="110">
        <v>0</v>
      </c>
      <c r="P443" s="110">
        <v>0</v>
      </c>
      <c r="Q443" s="110">
        <v>0</v>
      </c>
      <c r="R443" s="110">
        <v>0</v>
      </c>
      <c r="S443" s="110">
        <v>0</v>
      </c>
      <c r="T443" s="110">
        <v>0</v>
      </c>
      <c r="U443" s="110">
        <v>0</v>
      </c>
      <c r="V443" s="110">
        <v>0</v>
      </c>
      <c r="W443" s="110">
        <v>0</v>
      </c>
      <c r="X443" s="110">
        <v>0.16241</v>
      </c>
      <c r="Y443" s="110">
        <v>0</v>
      </c>
      <c r="Z443" s="110">
        <v>0</v>
      </c>
      <c r="AA443" s="110">
        <v>0</v>
      </c>
      <c r="AB443" s="110">
        <v>0</v>
      </c>
      <c r="AC443" s="110">
        <v>0</v>
      </c>
      <c r="AD443" s="110">
        <v>0</v>
      </c>
      <c r="AE443" s="110">
        <v>0</v>
      </c>
      <c r="AF443" s="110">
        <v>0</v>
      </c>
      <c r="AG443" s="110">
        <v>7.5599999999999999E-3</v>
      </c>
    </row>
    <row r="444" spans="2:33" ht="15">
      <c r="B444" s="110"/>
      <c r="C444" s="110"/>
      <c r="D444" s="110">
        <v>2012</v>
      </c>
      <c r="E444" s="110">
        <v>6.6699999999999997E-3</v>
      </c>
      <c r="F444" s="110">
        <v>1.0070000000000001E-2</v>
      </c>
      <c r="G444" s="110">
        <v>0</v>
      </c>
      <c r="H444" s="110">
        <v>0</v>
      </c>
      <c r="I444" s="110">
        <v>0</v>
      </c>
      <c r="J444" s="110">
        <v>0</v>
      </c>
      <c r="K444" s="110">
        <v>4.81E-3</v>
      </c>
      <c r="L444" s="110">
        <v>1.5810000000000001E-2</v>
      </c>
      <c r="M444" s="110">
        <v>0</v>
      </c>
      <c r="N444" s="110">
        <v>0</v>
      </c>
      <c r="O444" s="110">
        <v>0</v>
      </c>
      <c r="P444" s="110">
        <v>0</v>
      </c>
      <c r="Q444" s="110">
        <v>0</v>
      </c>
      <c r="R444" s="110">
        <v>0.23305999999999999</v>
      </c>
      <c r="S444" s="110">
        <v>0</v>
      </c>
      <c r="T444" s="110">
        <v>0</v>
      </c>
      <c r="U444" s="110">
        <v>0</v>
      </c>
      <c r="V444" s="110"/>
      <c r="W444" s="110">
        <v>0</v>
      </c>
      <c r="X444" s="110">
        <v>0.15914</v>
      </c>
      <c r="Y444" s="110">
        <v>0</v>
      </c>
      <c r="Z444" s="110">
        <v>0</v>
      </c>
      <c r="AA444" s="110">
        <v>0</v>
      </c>
      <c r="AB444" s="110">
        <v>0</v>
      </c>
      <c r="AC444" s="110">
        <v>0</v>
      </c>
      <c r="AD444" s="110">
        <v>1.4239999999999999E-2</v>
      </c>
      <c r="AE444" s="110">
        <v>0</v>
      </c>
      <c r="AF444" s="110">
        <v>0</v>
      </c>
      <c r="AG444" s="110">
        <v>1.8600000000000001E-3</v>
      </c>
    </row>
    <row r="445" spans="2:33" ht="15">
      <c r="B445" s="110"/>
      <c r="C445" s="110"/>
      <c r="D445" s="110">
        <v>2013</v>
      </c>
      <c r="E445" s="110">
        <v>0</v>
      </c>
      <c r="F445" s="110">
        <v>0</v>
      </c>
      <c r="G445" s="110">
        <v>0</v>
      </c>
      <c r="H445" s="110">
        <v>5.3899999999999998E-3</v>
      </c>
      <c r="I445" s="110">
        <v>0</v>
      </c>
      <c r="J445" s="110">
        <v>0</v>
      </c>
      <c r="K445" s="110">
        <v>5.8100000000000001E-3</v>
      </c>
      <c r="L445" s="110">
        <v>0</v>
      </c>
      <c r="M445" s="110">
        <v>0.29520000000000002</v>
      </c>
      <c r="N445" s="110">
        <v>0</v>
      </c>
      <c r="O445" s="110">
        <v>0</v>
      </c>
      <c r="P445" s="110">
        <v>0</v>
      </c>
      <c r="Q445" s="110">
        <v>0</v>
      </c>
      <c r="R445" s="110">
        <v>0</v>
      </c>
      <c r="S445" s="110">
        <v>0</v>
      </c>
      <c r="T445" s="110">
        <v>0</v>
      </c>
      <c r="U445" s="110">
        <v>0</v>
      </c>
      <c r="V445" s="110">
        <v>0</v>
      </c>
      <c r="W445" s="110">
        <v>0</v>
      </c>
      <c r="X445" s="110">
        <v>0.11379</v>
      </c>
      <c r="Y445" s="110">
        <v>0</v>
      </c>
      <c r="Z445" s="110">
        <v>0</v>
      </c>
      <c r="AA445" s="110">
        <v>4.5999999999999999E-3</v>
      </c>
      <c r="AB445" s="110">
        <v>2.7560000000000001E-2</v>
      </c>
      <c r="AC445" s="110">
        <v>0</v>
      </c>
      <c r="AD445" s="110">
        <v>0</v>
      </c>
      <c r="AE445" s="110">
        <v>0</v>
      </c>
      <c r="AF445" s="110">
        <v>0</v>
      </c>
      <c r="AG445" s="110">
        <v>5.5900000000000004E-3</v>
      </c>
    </row>
    <row r="446" spans="2:33" ht="15">
      <c r="B446" s="110"/>
      <c r="C446" s="110"/>
      <c r="D446" s="110">
        <v>2014</v>
      </c>
      <c r="E446" s="110">
        <v>0</v>
      </c>
      <c r="F446" s="110">
        <v>1.034E-2</v>
      </c>
      <c r="G446" s="110">
        <v>0</v>
      </c>
      <c r="H446" s="110">
        <v>5.28E-3</v>
      </c>
      <c r="I446" s="110">
        <v>0</v>
      </c>
      <c r="J446" s="110">
        <v>6.2399999999999999E-3</v>
      </c>
      <c r="K446" s="110">
        <v>6.7000000000000002E-3</v>
      </c>
      <c r="L446" s="110">
        <v>1.5800000000000002E-2</v>
      </c>
      <c r="M446" s="110">
        <v>0</v>
      </c>
      <c r="N446" s="110">
        <v>0</v>
      </c>
      <c r="O446" s="110">
        <v>0</v>
      </c>
      <c r="P446" s="110">
        <v>0</v>
      </c>
      <c r="Q446" s="110">
        <v>6.1199999999999996E-3</v>
      </c>
      <c r="R446" s="110">
        <v>0</v>
      </c>
      <c r="S446" s="110">
        <v>0</v>
      </c>
      <c r="T446" s="110">
        <v>5.4730000000000001E-2</v>
      </c>
      <c r="U446" s="110">
        <v>0</v>
      </c>
      <c r="V446" s="110"/>
      <c r="W446" s="110">
        <v>0</v>
      </c>
      <c r="X446" s="110">
        <v>0.10509</v>
      </c>
      <c r="Y446" s="110">
        <v>0</v>
      </c>
      <c r="Z446" s="110">
        <v>0</v>
      </c>
      <c r="AA446" s="110">
        <v>0</v>
      </c>
      <c r="AB446" s="110">
        <v>0</v>
      </c>
      <c r="AC446" s="110">
        <v>0</v>
      </c>
      <c r="AD446" s="110">
        <v>6.7299999999999999E-3</v>
      </c>
      <c r="AE446" s="110">
        <v>0</v>
      </c>
      <c r="AF446" s="110">
        <v>0</v>
      </c>
      <c r="AG446" s="110">
        <v>3.6600000000000001E-3</v>
      </c>
    </row>
    <row r="447" spans="2:33" ht="15">
      <c r="B447" s="110"/>
      <c r="C447" s="110"/>
      <c r="D447" s="110">
        <v>2015</v>
      </c>
      <c r="E447" s="110">
        <v>6.5399999999999998E-3</v>
      </c>
      <c r="F447" s="110">
        <v>0</v>
      </c>
      <c r="G447" s="110">
        <v>0</v>
      </c>
      <c r="H447" s="110">
        <v>1.5699999999999999E-2</v>
      </c>
      <c r="I447" s="110">
        <v>0</v>
      </c>
      <c r="J447" s="110">
        <v>0</v>
      </c>
      <c r="K447" s="110">
        <v>9.5999999999999992E-3</v>
      </c>
      <c r="L447" s="110">
        <v>0</v>
      </c>
      <c r="M447" s="110">
        <v>0</v>
      </c>
      <c r="N447" s="110">
        <v>0</v>
      </c>
      <c r="O447" s="110">
        <v>4.9699999999999996E-3</v>
      </c>
      <c r="P447" s="110">
        <v>0</v>
      </c>
      <c r="Q447" s="110">
        <v>2.0200000000000001E-3</v>
      </c>
      <c r="R447" s="110">
        <v>0</v>
      </c>
      <c r="S447" s="110">
        <v>0</v>
      </c>
      <c r="T447" s="110">
        <v>0</v>
      </c>
      <c r="U447" s="110">
        <v>0</v>
      </c>
      <c r="V447" s="110">
        <v>0</v>
      </c>
      <c r="W447" s="110">
        <v>0</v>
      </c>
      <c r="X447" s="110">
        <v>0.16148999999999999</v>
      </c>
      <c r="Y447" s="110">
        <v>1.2829999999999999E-2</v>
      </c>
      <c r="Z447" s="110">
        <v>0</v>
      </c>
      <c r="AA447" s="110">
        <v>8.8900000000000003E-3</v>
      </c>
      <c r="AB447" s="110">
        <v>0</v>
      </c>
      <c r="AC447" s="110">
        <v>0</v>
      </c>
      <c r="AD447" s="110">
        <v>0</v>
      </c>
      <c r="AE447" s="110">
        <v>0</v>
      </c>
      <c r="AF447" s="110">
        <v>0</v>
      </c>
      <c r="AG447" s="110">
        <v>7.0299999999999998E-3</v>
      </c>
    </row>
    <row r="448" spans="2:33" ht="15">
      <c r="B448" s="110"/>
      <c r="C448" s="110"/>
      <c r="D448" s="110">
        <v>2016</v>
      </c>
      <c r="E448" s="110">
        <v>6.5199999999999998E-3</v>
      </c>
      <c r="F448" s="110">
        <v>3.0890000000000001E-2</v>
      </c>
      <c r="G448" s="110">
        <v>3.4000000000000002E-2</v>
      </c>
      <c r="H448" s="110">
        <v>0</v>
      </c>
      <c r="I448" s="110">
        <v>0</v>
      </c>
      <c r="J448" s="110"/>
      <c r="K448" s="110">
        <v>3.7499999999999999E-3</v>
      </c>
      <c r="L448" s="110">
        <v>0</v>
      </c>
      <c r="M448" s="110">
        <v>0</v>
      </c>
      <c r="N448" s="110">
        <v>0</v>
      </c>
      <c r="O448" s="110">
        <v>1.0070000000000001E-2</v>
      </c>
      <c r="P448" s="110">
        <v>2.1360000000000001E-2</v>
      </c>
      <c r="Q448" s="110">
        <v>2.1199999999999999E-3</v>
      </c>
      <c r="R448" s="110">
        <v>0</v>
      </c>
      <c r="S448" s="110">
        <v>8.0099999999999998E-3</v>
      </c>
      <c r="T448" s="110">
        <v>0</v>
      </c>
      <c r="U448" s="110">
        <v>2.6700000000000001E-3</v>
      </c>
      <c r="V448" s="110">
        <v>0</v>
      </c>
      <c r="W448" s="110">
        <v>0</v>
      </c>
      <c r="X448" s="110">
        <v>0.12109</v>
      </c>
      <c r="Y448" s="110">
        <v>6.3400000000000001E-3</v>
      </c>
      <c r="Z448" s="110">
        <v>0</v>
      </c>
      <c r="AA448" s="110">
        <v>0</v>
      </c>
      <c r="AB448" s="110">
        <v>5.389E-2</v>
      </c>
      <c r="AC448" s="110">
        <v>0</v>
      </c>
      <c r="AD448" s="110">
        <v>1.3100000000000001E-2</v>
      </c>
      <c r="AE448" s="110">
        <v>0</v>
      </c>
      <c r="AF448" s="110">
        <v>0</v>
      </c>
      <c r="AG448" s="110">
        <v>5.3E-3</v>
      </c>
    </row>
    <row r="449" spans="2:33" ht="15">
      <c r="B449" s="110"/>
      <c r="C449" s="110"/>
      <c r="D449" s="110">
        <v>2017</v>
      </c>
      <c r="E449" s="110">
        <v>0</v>
      </c>
      <c r="F449" s="110">
        <v>0</v>
      </c>
      <c r="G449" s="110">
        <v>6.54E-2</v>
      </c>
      <c r="H449" s="110"/>
      <c r="I449" s="110">
        <v>0</v>
      </c>
      <c r="J449" s="110">
        <v>2.3650000000000001E-2</v>
      </c>
      <c r="K449" s="110">
        <v>7.45E-3</v>
      </c>
      <c r="L449" s="110">
        <v>0</v>
      </c>
      <c r="M449" s="110">
        <v>0</v>
      </c>
      <c r="N449" s="110"/>
      <c r="O449" s="110">
        <v>1.504E-2</v>
      </c>
      <c r="P449" s="110">
        <v>0</v>
      </c>
      <c r="Q449" s="110">
        <v>4.1099999999999999E-3</v>
      </c>
      <c r="R449" s="110">
        <v>0</v>
      </c>
      <c r="S449" s="110">
        <v>8.6E-3</v>
      </c>
      <c r="T449" s="110">
        <v>0</v>
      </c>
      <c r="U449" s="110">
        <v>0</v>
      </c>
      <c r="V449" s="110">
        <v>0</v>
      </c>
      <c r="W449" s="110">
        <v>0</v>
      </c>
      <c r="X449" s="110">
        <v>0.1915</v>
      </c>
      <c r="Y449" s="110">
        <v>6.2899999999999996E-3</v>
      </c>
      <c r="Z449" s="110">
        <v>0</v>
      </c>
      <c r="AA449" s="110">
        <v>0</v>
      </c>
      <c r="AB449" s="110">
        <v>2.6159999999999999E-2</v>
      </c>
      <c r="AC449" s="110">
        <v>0</v>
      </c>
      <c r="AD449" s="110">
        <v>0</v>
      </c>
      <c r="AE449" s="110">
        <v>0</v>
      </c>
      <c r="AF449" s="110">
        <v>1.9359999999999999E-2</v>
      </c>
      <c r="AG449" s="110">
        <v>1.7600000000000001E-3</v>
      </c>
    </row>
    <row r="450" spans="2:33" ht="15">
      <c r="B450" s="110"/>
      <c r="C450" s="110"/>
      <c r="D450" s="110">
        <v>2018</v>
      </c>
      <c r="E450" s="110">
        <v>0</v>
      </c>
      <c r="F450" s="110">
        <v>0</v>
      </c>
      <c r="G450" s="110">
        <v>3.3599999999999998E-2</v>
      </c>
      <c r="H450" s="110">
        <v>0</v>
      </c>
      <c r="I450" s="110">
        <v>0</v>
      </c>
      <c r="J450" s="110">
        <v>5.7400000000000003E-3</v>
      </c>
      <c r="K450" s="110">
        <v>4.5999999999999999E-3</v>
      </c>
      <c r="L450" s="110">
        <v>0</v>
      </c>
      <c r="M450" s="110">
        <v>0</v>
      </c>
      <c r="N450" s="110">
        <v>0</v>
      </c>
      <c r="O450" s="110">
        <v>5.0000000000000001E-3</v>
      </c>
      <c r="P450" s="110">
        <v>0</v>
      </c>
      <c r="Q450" s="110">
        <v>0</v>
      </c>
      <c r="R450" s="110">
        <v>0</v>
      </c>
      <c r="S450" s="110">
        <v>0</v>
      </c>
      <c r="T450" s="110">
        <v>0</v>
      </c>
      <c r="U450" s="110">
        <v>0</v>
      </c>
      <c r="V450" s="110">
        <v>0</v>
      </c>
      <c r="W450" s="110">
        <v>0</v>
      </c>
      <c r="X450" s="110">
        <v>0</v>
      </c>
      <c r="Y450" s="110">
        <v>1.2279999999999999E-2</v>
      </c>
      <c r="Z450" s="110">
        <v>0</v>
      </c>
      <c r="AA450" s="110">
        <v>0</v>
      </c>
      <c r="AB450" s="110">
        <v>2.7490000000000001E-2</v>
      </c>
      <c r="AC450" s="110">
        <v>0</v>
      </c>
      <c r="AD450" s="110">
        <v>0</v>
      </c>
      <c r="AE450" s="110">
        <v>0</v>
      </c>
      <c r="AF450" s="110">
        <v>0</v>
      </c>
      <c r="AG450" s="110">
        <v>5.2700000000000004E-3</v>
      </c>
    </row>
    <row r="451" spans="2:33" ht="15">
      <c r="B451" s="110"/>
      <c r="C451" s="110"/>
      <c r="D451" s="110">
        <v>2019</v>
      </c>
      <c r="E451" s="110">
        <v>0</v>
      </c>
      <c r="F451" s="110">
        <v>1.984E-2</v>
      </c>
      <c r="G451" s="110">
        <v>0</v>
      </c>
      <c r="H451" s="110">
        <v>0</v>
      </c>
      <c r="I451" s="110">
        <v>0</v>
      </c>
      <c r="J451" s="110">
        <v>1.142E-2</v>
      </c>
      <c r="K451" s="110">
        <v>6.43E-3</v>
      </c>
      <c r="L451" s="110">
        <v>0</v>
      </c>
      <c r="M451" s="110">
        <v>0</v>
      </c>
      <c r="N451" s="110">
        <v>0</v>
      </c>
      <c r="O451" s="110">
        <v>1.9949999999999999E-2</v>
      </c>
      <c r="P451" s="110">
        <v>0</v>
      </c>
      <c r="Q451" s="110">
        <v>2.2200000000000002E-3</v>
      </c>
      <c r="R451" s="110">
        <v>0</v>
      </c>
      <c r="S451" s="110">
        <v>0</v>
      </c>
      <c r="T451" s="110">
        <v>0</v>
      </c>
      <c r="U451" s="110">
        <v>0</v>
      </c>
      <c r="V451" s="110"/>
      <c r="W451" s="110">
        <v>0</v>
      </c>
      <c r="X451" s="110">
        <v>0</v>
      </c>
      <c r="Y451" s="110">
        <v>6.0800000000000003E-3</v>
      </c>
      <c r="Z451" s="110">
        <v>0</v>
      </c>
      <c r="AA451" s="110">
        <v>0</v>
      </c>
      <c r="AB451" s="110">
        <v>2.734E-2</v>
      </c>
      <c r="AC451" s="110">
        <v>0</v>
      </c>
      <c r="AD451" s="110">
        <v>0</v>
      </c>
      <c r="AE451" s="110">
        <v>0</v>
      </c>
      <c r="AF451" s="110">
        <v>0</v>
      </c>
      <c r="AG451" s="110">
        <v>6.77E-3</v>
      </c>
    </row>
    <row r="452" spans="2:33" ht="15">
      <c r="B452" s="110"/>
      <c r="C452" s="110"/>
      <c r="D452" s="110">
        <v>2020</v>
      </c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  <c r="V452" s="110"/>
      <c r="W452" s="110"/>
      <c r="X452" s="110"/>
      <c r="Y452" s="110"/>
      <c r="Z452" s="110"/>
      <c r="AA452" s="110"/>
      <c r="AB452" s="110"/>
      <c r="AC452" s="110"/>
      <c r="AD452" s="110"/>
      <c r="AE452" s="110"/>
      <c r="AF452" s="110"/>
      <c r="AG452" s="110"/>
    </row>
    <row r="453" spans="2:33" ht="15">
      <c r="B453" s="109" t="s">
        <v>812</v>
      </c>
      <c r="C453" s="109" t="s">
        <v>813</v>
      </c>
      <c r="D453" s="109">
        <v>2006</v>
      </c>
      <c r="E453" s="109">
        <v>0</v>
      </c>
      <c r="F453" s="109"/>
      <c r="G453" s="109">
        <v>0</v>
      </c>
      <c r="H453" s="109"/>
      <c r="I453" s="109"/>
      <c r="J453" s="109">
        <v>0</v>
      </c>
      <c r="K453" s="109">
        <v>0</v>
      </c>
      <c r="L453" s="109">
        <v>0</v>
      </c>
      <c r="M453" s="109"/>
      <c r="N453" s="109">
        <v>0</v>
      </c>
      <c r="O453" s="109">
        <v>0</v>
      </c>
      <c r="P453" s="109">
        <v>0</v>
      </c>
      <c r="Q453" s="109"/>
      <c r="R453" s="109"/>
      <c r="S453" s="109"/>
      <c r="T453" s="109">
        <v>0</v>
      </c>
      <c r="U453" s="109">
        <v>0</v>
      </c>
      <c r="V453" s="109">
        <v>0</v>
      </c>
      <c r="W453" s="109"/>
      <c r="X453" s="109">
        <v>0</v>
      </c>
      <c r="Y453" s="109">
        <v>0</v>
      </c>
      <c r="Z453" s="109">
        <v>0</v>
      </c>
      <c r="AA453" s="109">
        <v>0</v>
      </c>
      <c r="AB453" s="109"/>
      <c r="AC453" s="109">
        <v>0</v>
      </c>
      <c r="AD453" s="109"/>
      <c r="AE453" s="109"/>
      <c r="AF453" s="109"/>
      <c r="AG453" s="109">
        <v>0</v>
      </c>
    </row>
    <row r="454" spans="2:33" ht="15">
      <c r="B454" s="109"/>
      <c r="C454" s="109"/>
      <c r="D454" s="109">
        <v>2007</v>
      </c>
      <c r="E454" s="109">
        <v>0</v>
      </c>
      <c r="F454" s="109">
        <v>0</v>
      </c>
      <c r="G454" s="109">
        <v>0</v>
      </c>
      <c r="H454" s="109"/>
      <c r="I454" s="109">
        <v>0</v>
      </c>
      <c r="J454" s="109">
        <v>0</v>
      </c>
      <c r="K454" s="109">
        <v>0</v>
      </c>
      <c r="L454" s="109">
        <v>0</v>
      </c>
      <c r="M454" s="109">
        <v>0</v>
      </c>
      <c r="N454" s="109">
        <v>0</v>
      </c>
      <c r="O454" s="109">
        <v>0</v>
      </c>
      <c r="P454" s="109">
        <v>0</v>
      </c>
      <c r="Q454" s="109">
        <v>0</v>
      </c>
      <c r="R454" s="109"/>
      <c r="S454" s="109">
        <v>0</v>
      </c>
      <c r="T454" s="109">
        <v>0</v>
      </c>
      <c r="U454" s="109">
        <v>0</v>
      </c>
      <c r="V454" s="109">
        <v>0</v>
      </c>
      <c r="W454" s="109"/>
      <c r="X454" s="109">
        <v>0</v>
      </c>
      <c r="Y454" s="109">
        <v>0</v>
      </c>
      <c r="Z454" s="109">
        <v>0</v>
      </c>
      <c r="AA454" s="109">
        <v>0</v>
      </c>
      <c r="AB454" s="109">
        <v>0</v>
      </c>
      <c r="AC454" s="109">
        <v>0</v>
      </c>
      <c r="AD454" s="109">
        <v>0</v>
      </c>
      <c r="AE454" s="109">
        <v>0</v>
      </c>
      <c r="AF454" s="109">
        <v>0</v>
      </c>
      <c r="AG454" s="109">
        <v>0</v>
      </c>
    </row>
    <row r="455" spans="2:33" ht="15">
      <c r="B455" s="109"/>
      <c r="C455" s="109"/>
      <c r="D455" s="109">
        <v>2008</v>
      </c>
      <c r="E455" s="109">
        <v>0</v>
      </c>
      <c r="F455" s="109">
        <v>0</v>
      </c>
      <c r="G455" s="109">
        <v>0</v>
      </c>
      <c r="H455" s="109"/>
      <c r="I455" s="109">
        <v>0</v>
      </c>
      <c r="J455" s="109">
        <v>0</v>
      </c>
      <c r="K455" s="109">
        <v>0</v>
      </c>
      <c r="L455" s="109">
        <v>0</v>
      </c>
      <c r="M455" s="109">
        <v>0</v>
      </c>
      <c r="N455" s="109">
        <v>0</v>
      </c>
      <c r="O455" s="109">
        <v>0</v>
      </c>
      <c r="P455" s="109">
        <v>0</v>
      </c>
      <c r="Q455" s="109">
        <v>0</v>
      </c>
      <c r="R455" s="109"/>
      <c r="S455" s="109">
        <v>0</v>
      </c>
      <c r="T455" s="109">
        <v>0</v>
      </c>
      <c r="U455" s="109">
        <v>0</v>
      </c>
      <c r="V455" s="109">
        <v>0</v>
      </c>
      <c r="W455" s="109"/>
      <c r="X455" s="109">
        <v>0</v>
      </c>
      <c r="Y455" s="109">
        <v>0</v>
      </c>
      <c r="Z455" s="109">
        <v>0</v>
      </c>
      <c r="AA455" s="109">
        <v>0</v>
      </c>
      <c r="AB455" s="109">
        <v>0</v>
      </c>
      <c r="AC455" s="109">
        <v>0</v>
      </c>
      <c r="AD455" s="109">
        <v>0</v>
      </c>
      <c r="AE455" s="109">
        <v>0</v>
      </c>
      <c r="AF455" s="109">
        <v>0</v>
      </c>
      <c r="AG455" s="109">
        <v>0</v>
      </c>
    </row>
    <row r="456" spans="2:33" ht="15">
      <c r="B456" s="109"/>
      <c r="C456" s="109"/>
      <c r="D456" s="109">
        <v>2009</v>
      </c>
      <c r="E456" s="109">
        <v>0</v>
      </c>
      <c r="F456" s="109">
        <v>0</v>
      </c>
      <c r="G456" s="109">
        <v>0</v>
      </c>
      <c r="H456" s="109">
        <v>0</v>
      </c>
      <c r="I456" s="109">
        <v>0</v>
      </c>
      <c r="J456" s="109">
        <v>0</v>
      </c>
      <c r="K456" s="109">
        <v>0</v>
      </c>
      <c r="L456" s="109">
        <v>0</v>
      </c>
      <c r="M456" s="109">
        <v>0</v>
      </c>
      <c r="N456" s="109">
        <v>0</v>
      </c>
      <c r="O456" s="109">
        <v>0</v>
      </c>
      <c r="P456" s="109">
        <v>0</v>
      </c>
      <c r="Q456" s="109">
        <v>0</v>
      </c>
      <c r="R456" s="109"/>
      <c r="S456" s="109">
        <v>0</v>
      </c>
      <c r="T456" s="109">
        <v>0</v>
      </c>
      <c r="U456" s="109">
        <v>0</v>
      </c>
      <c r="V456" s="109">
        <v>0</v>
      </c>
      <c r="W456" s="109">
        <v>0</v>
      </c>
      <c r="X456" s="109">
        <v>0</v>
      </c>
      <c r="Y456" s="109">
        <v>0</v>
      </c>
      <c r="Z456" s="109">
        <v>0</v>
      </c>
      <c r="AA456" s="109">
        <v>0</v>
      </c>
      <c r="AB456" s="109">
        <v>0</v>
      </c>
      <c r="AC456" s="109">
        <v>0</v>
      </c>
      <c r="AD456" s="109">
        <v>0</v>
      </c>
      <c r="AE456" s="109">
        <v>0</v>
      </c>
      <c r="AF456" s="109">
        <v>0</v>
      </c>
      <c r="AG456" s="109">
        <v>0</v>
      </c>
    </row>
    <row r="457" spans="2:33" ht="15">
      <c r="B457" s="109"/>
      <c r="C457" s="109"/>
      <c r="D457" s="109">
        <v>2010</v>
      </c>
      <c r="E457" s="109">
        <v>0</v>
      </c>
      <c r="F457" s="109">
        <v>0</v>
      </c>
      <c r="G457" s="109">
        <v>0</v>
      </c>
      <c r="H457" s="109">
        <v>0</v>
      </c>
      <c r="I457" s="109"/>
      <c r="J457" s="109">
        <v>0</v>
      </c>
      <c r="K457" s="109">
        <v>0</v>
      </c>
      <c r="L457" s="109"/>
      <c r="M457" s="109">
        <v>0</v>
      </c>
      <c r="N457" s="109">
        <v>0</v>
      </c>
      <c r="O457" s="109">
        <v>0</v>
      </c>
      <c r="P457" s="109">
        <v>0</v>
      </c>
      <c r="Q457" s="109">
        <v>0</v>
      </c>
      <c r="R457" s="109">
        <v>0</v>
      </c>
      <c r="S457" s="109">
        <v>0</v>
      </c>
      <c r="T457" s="109">
        <v>0</v>
      </c>
      <c r="U457" s="109">
        <v>0</v>
      </c>
      <c r="V457" s="109">
        <v>0</v>
      </c>
      <c r="W457" s="109">
        <v>0</v>
      </c>
      <c r="X457" s="109">
        <v>0</v>
      </c>
      <c r="Y457" s="109">
        <v>0</v>
      </c>
      <c r="Z457" s="109">
        <v>0</v>
      </c>
      <c r="AA457" s="109">
        <v>0</v>
      </c>
      <c r="AB457" s="109">
        <v>0</v>
      </c>
      <c r="AC457" s="109">
        <v>0</v>
      </c>
      <c r="AD457" s="109">
        <v>0</v>
      </c>
      <c r="AE457" s="109">
        <v>0</v>
      </c>
      <c r="AF457" s="109">
        <v>0</v>
      </c>
      <c r="AG457" s="109">
        <v>0</v>
      </c>
    </row>
    <row r="458" spans="2:33" ht="15">
      <c r="B458" s="109"/>
      <c r="C458" s="109"/>
      <c r="D458" s="109">
        <v>2011</v>
      </c>
      <c r="E458" s="109">
        <v>0</v>
      </c>
      <c r="F458" s="109">
        <v>0</v>
      </c>
      <c r="G458" s="109">
        <v>0</v>
      </c>
      <c r="H458" s="109">
        <v>0</v>
      </c>
      <c r="I458" s="109">
        <v>0</v>
      </c>
      <c r="J458" s="109">
        <v>0</v>
      </c>
      <c r="K458" s="109">
        <v>0</v>
      </c>
      <c r="L458" s="109">
        <v>0</v>
      </c>
      <c r="M458" s="109">
        <v>0</v>
      </c>
      <c r="N458" s="109">
        <v>0</v>
      </c>
      <c r="O458" s="109">
        <v>0</v>
      </c>
      <c r="P458" s="109">
        <v>0</v>
      </c>
      <c r="Q458" s="109">
        <v>0</v>
      </c>
      <c r="R458" s="109">
        <v>0</v>
      </c>
      <c r="S458" s="109">
        <v>0</v>
      </c>
      <c r="T458" s="109">
        <v>0</v>
      </c>
      <c r="U458" s="109">
        <v>0</v>
      </c>
      <c r="V458" s="109">
        <v>0</v>
      </c>
      <c r="W458" s="109">
        <v>0</v>
      </c>
      <c r="X458" s="109">
        <v>0</v>
      </c>
      <c r="Y458" s="109">
        <v>0</v>
      </c>
      <c r="Z458" s="109">
        <v>0</v>
      </c>
      <c r="AA458" s="109">
        <v>0</v>
      </c>
      <c r="AB458" s="109">
        <v>0</v>
      </c>
      <c r="AC458" s="109">
        <v>0</v>
      </c>
      <c r="AD458" s="109">
        <v>0</v>
      </c>
      <c r="AE458" s="109">
        <v>0</v>
      </c>
      <c r="AF458" s="109">
        <v>0</v>
      </c>
      <c r="AG458" s="109">
        <v>0</v>
      </c>
    </row>
    <row r="459" spans="2:33" ht="15">
      <c r="B459" s="109"/>
      <c r="C459" s="109"/>
      <c r="D459" s="109">
        <v>2012</v>
      </c>
      <c r="E459" s="109">
        <v>0</v>
      </c>
      <c r="F459" s="109">
        <v>0</v>
      </c>
      <c r="G459" s="109">
        <v>0</v>
      </c>
      <c r="H459" s="109">
        <v>0</v>
      </c>
      <c r="I459" s="109">
        <v>0</v>
      </c>
      <c r="J459" s="109">
        <v>0</v>
      </c>
      <c r="K459" s="109">
        <v>0</v>
      </c>
      <c r="L459" s="109">
        <v>0</v>
      </c>
      <c r="M459" s="109">
        <v>0</v>
      </c>
      <c r="N459" s="109">
        <v>0</v>
      </c>
      <c r="O459" s="109">
        <v>0</v>
      </c>
      <c r="P459" s="109">
        <v>0</v>
      </c>
      <c r="Q459" s="109">
        <v>0</v>
      </c>
      <c r="R459" s="109">
        <v>0</v>
      </c>
      <c r="S459" s="109">
        <v>0</v>
      </c>
      <c r="T459" s="109">
        <v>0</v>
      </c>
      <c r="U459" s="109">
        <v>0</v>
      </c>
      <c r="V459" s="109"/>
      <c r="W459" s="109">
        <v>0</v>
      </c>
      <c r="X459" s="109">
        <v>0</v>
      </c>
      <c r="Y459" s="109">
        <v>0</v>
      </c>
      <c r="Z459" s="109">
        <v>0</v>
      </c>
      <c r="AA459" s="109">
        <v>0</v>
      </c>
      <c r="AB459" s="109">
        <v>0</v>
      </c>
      <c r="AC459" s="109">
        <v>0</v>
      </c>
      <c r="AD459" s="109">
        <v>0</v>
      </c>
      <c r="AE459" s="109">
        <v>0</v>
      </c>
      <c r="AF459" s="109">
        <v>0</v>
      </c>
      <c r="AG459" s="109">
        <v>0</v>
      </c>
    </row>
    <row r="460" spans="2:33" ht="15">
      <c r="B460" s="109"/>
      <c r="C460" s="109"/>
      <c r="D460" s="109">
        <v>2013</v>
      </c>
      <c r="E460" s="109">
        <v>0</v>
      </c>
      <c r="F460" s="109">
        <v>0</v>
      </c>
      <c r="G460" s="109">
        <v>0</v>
      </c>
      <c r="H460" s="109">
        <v>0</v>
      </c>
      <c r="I460" s="109">
        <v>0</v>
      </c>
      <c r="J460" s="109">
        <v>0</v>
      </c>
      <c r="K460" s="109">
        <v>0</v>
      </c>
      <c r="L460" s="109">
        <v>0</v>
      </c>
      <c r="M460" s="109">
        <v>0</v>
      </c>
      <c r="N460" s="109">
        <v>0</v>
      </c>
      <c r="O460" s="109">
        <v>0</v>
      </c>
      <c r="P460" s="109">
        <v>0</v>
      </c>
      <c r="Q460" s="109">
        <v>0</v>
      </c>
      <c r="R460" s="109">
        <v>0</v>
      </c>
      <c r="S460" s="109">
        <v>0</v>
      </c>
      <c r="T460" s="109">
        <v>0</v>
      </c>
      <c r="U460" s="109">
        <v>0</v>
      </c>
      <c r="V460" s="109">
        <v>0</v>
      </c>
      <c r="W460" s="109">
        <v>0</v>
      </c>
      <c r="X460" s="109">
        <v>0</v>
      </c>
      <c r="Y460" s="109">
        <v>0</v>
      </c>
      <c r="Z460" s="109">
        <v>0</v>
      </c>
      <c r="AA460" s="109">
        <v>0</v>
      </c>
      <c r="AB460" s="109">
        <v>0</v>
      </c>
      <c r="AC460" s="109">
        <v>0</v>
      </c>
      <c r="AD460" s="109">
        <v>0</v>
      </c>
      <c r="AE460" s="109">
        <v>0</v>
      </c>
      <c r="AF460" s="109">
        <v>0</v>
      </c>
      <c r="AG460" s="109">
        <v>0</v>
      </c>
    </row>
    <row r="461" spans="2:33" ht="15">
      <c r="B461" s="109"/>
      <c r="C461" s="109"/>
      <c r="D461" s="109">
        <v>2014</v>
      </c>
      <c r="E461" s="109">
        <v>0</v>
      </c>
      <c r="F461" s="109">
        <v>0</v>
      </c>
      <c r="G461" s="109">
        <v>0</v>
      </c>
      <c r="H461" s="109">
        <v>0</v>
      </c>
      <c r="I461" s="109">
        <v>0</v>
      </c>
      <c r="J461" s="109"/>
      <c r="K461" s="109">
        <v>0</v>
      </c>
      <c r="L461" s="109"/>
      <c r="M461" s="109">
        <v>0</v>
      </c>
      <c r="N461" s="109">
        <v>0</v>
      </c>
      <c r="O461" s="109">
        <v>0</v>
      </c>
      <c r="P461" s="109">
        <v>0</v>
      </c>
      <c r="Q461" s="109">
        <v>0</v>
      </c>
      <c r="R461" s="109">
        <v>0</v>
      </c>
      <c r="S461" s="109">
        <v>0</v>
      </c>
      <c r="T461" s="109">
        <v>0</v>
      </c>
      <c r="U461" s="109">
        <v>0</v>
      </c>
      <c r="V461" s="109"/>
      <c r="W461" s="109">
        <v>0</v>
      </c>
      <c r="X461" s="109">
        <v>0</v>
      </c>
      <c r="Y461" s="109">
        <v>0</v>
      </c>
      <c r="Z461" s="109">
        <v>0</v>
      </c>
      <c r="AA461" s="109">
        <v>0</v>
      </c>
      <c r="AB461" s="109">
        <v>0</v>
      </c>
      <c r="AC461" s="109">
        <v>0</v>
      </c>
      <c r="AD461" s="109"/>
      <c r="AE461" s="109">
        <v>0</v>
      </c>
      <c r="AF461" s="109">
        <v>0</v>
      </c>
      <c r="AG461" s="109">
        <v>0</v>
      </c>
    </row>
    <row r="462" spans="2:33" ht="15">
      <c r="B462" s="109"/>
      <c r="C462" s="109"/>
      <c r="D462" s="109">
        <v>2015</v>
      </c>
      <c r="E462" s="109">
        <v>0</v>
      </c>
      <c r="F462" s="109">
        <v>0</v>
      </c>
      <c r="G462" s="109">
        <v>0</v>
      </c>
      <c r="H462" s="109">
        <v>0</v>
      </c>
      <c r="I462" s="109">
        <v>0</v>
      </c>
      <c r="J462" s="109">
        <v>0</v>
      </c>
      <c r="K462" s="109">
        <v>0</v>
      </c>
      <c r="L462" s="109">
        <v>0</v>
      </c>
      <c r="M462" s="109">
        <v>0</v>
      </c>
      <c r="N462" s="109">
        <v>0</v>
      </c>
      <c r="O462" s="109">
        <v>0</v>
      </c>
      <c r="P462" s="109">
        <v>0</v>
      </c>
      <c r="Q462" s="109">
        <v>0</v>
      </c>
      <c r="R462" s="109">
        <v>0</v>
      </c>
      <c r="S462" s="109">
        <v>0</v>
      </c>
      <c r="T462" s="109">
        <v>0</v>
      </c>
      <c r="U462" s="109">
        <v>0</v>
      </c>
      <c r="V462" s="109">
        <v>0</v>
      </c>
      <c r="W462" s="109">
        <v>0</v>
      </c>
      <c r="X462" s="109">
        <v>0</v>
      </c>
      <c r="Y462" s="109">
        <v>0</v>
      </c>
      <c r="Z462" s="109">
        <v>0</v>
      </c>
      <c r="AA462" s="109">
        <v>0</v>
      </c>
      <c r="AB462" s="109">
        <v>0</v>
      </c>
      <c r="AC462" s="109">
        <v>0</v>
      </c>
      <c r="AD462" s="109">
        <v>0</v>
      </c>
      <c r="AE462" s="109">
        <v>0</v>
      </c>
      <c r="AF462" s="109">
        <v>0</v>
      </c>
      <c r="AG462" s="109">
        <v>0</v>
      </c>
    </row>
    <row r="463" spans="2:33" ht="15">
      <c r="B463" s="109"/>
      <c r="C463" s="109"/>
      <c r="D463" s="109">
        <v>2016</v>
      </c>
      <c r="E463" s="109">
        <v>0</v>
      </c>
      <c r="F463" s="109">
        <v>0</v>
      </c>
      <c r="G463" s="109">
        <v>0</v>
      </c>
      <c r="H463" s="109">
        <v>0</v>
      </c>
      <c r="I463" s="109">
        <v>0</v>
      </c>
      <c r="J463" s="109"/>
      <c r="K463" s="109">
        <v>0</v>
      </c>
      <c r="L463" s="109">
        <v>0</v>
      </c>
      <c r="M463" s="109">
        <v>0</v>
      </c>
      <c r="N463" s="109">
        <v>0</v>
      </c>
      <c r="O463" s="109">
        <v>0</v>
      </c>
      <c r="P463" s="109">
        <v>0</v>
      </c>
      <c r="Q463" s="109">
        <v>0</v>
      </c>
      <c r="R463" s="109">
        <v>0</v>
      </c>
      <c r="S463" s="109">
        <v>0</v>
      </c>
      <c r="T463" s="109">
        <v>0</v>
      </c>
      <c r="U463" s="109">
        <v>0</v>
      </c>
      <c r="V463" s="109">
        <v>0</v>
      </c>
      <c r="W463" s="109">
        <v>0</v>
      </c>
      <c r="X463" s="109">
        <v>0</v>
      </c>
      <c r="Y463" s="109"/>
      <c r="Z463" s="109">
        <v>0</v>
      </c>
      <c r="AA463" s="109">
        <v>0</v>
      </c>
      <c r="AB463" s="109">
        <v>0</v>
      </c>
      <c r="AC463" s="109">
        <v>0</v>
      </c>
      <c r="AD463" s="109">
        <v>0</v>
      </c>
      <c r="AE463" s="109">
        <v>0</v>
      </c>
      <c r="AF463" s="109">
        <v>0</v>
      </c>
      <c r="AG463" s="109">
        <v>0</v>
      </c>
    </row>
    <row r="464" spans="2:33" ht="15">
      <c r="B464" s="109"/>
      <c r="C464" s="109"/>
      <c r="D464" s="109">
        <v>2017</v>
      </c>
      <c r="E464" s="109">
        <v>0</v>
      </c>
      <c r="F464" s="109">
        <v>0</v>
      </c>
      <c r="G464" s="109">
        <v>0</v>
      </c>
      <c r="H464" s="109"/>
      <c r="I464" s="109">
        <v>0</v>
      </c>
      <c r="J464" s="109">
        <v>0</v>
      </c>
      <c r="K464" s="109">
        <v>0</v>
      </c>
      <c r="L464" s="109">
        <v>0</v>
      </c>
      <c r="M464" s="109">
        <v>0</v>
      </c>
      <c r="N464" s="109"/>
      <c r="O464" s="109">
        <v>0</v>
      </c>
      <c r="P464" s="109">
        <v>0</v>
      </c>
      <c r="Q464" s="109"/>
      <c r="R464" s="109">
        <v>0</v>
      </c>
      <c r="S464" s="109">
        <v>0</v>
      </c>
      <c r="T464" s="109">
        <v>0</v>
      </c>
      <c r="U464" s="109">
        <v>0</v>
      </c>
      <c r="V464" s="109">
        <v>0</v>
      </c>
      <c r="W464" s="109">
        <v>0</v>
      </c>
      <c r="X464" s="109">
        <v>0</v>
      </c>
      <c r="Y464" s="109">
        <v>0</v>
      </c>
      <c r="Z464" s="109">
        <v>0</v>
      </c>
      <c r="AA464" s="109">
        <v>0</v>
      </c>
      <c r="AB464" s="109">
        <v>0</v>
      </c>
      <c r="AC464" s="109">
        <v>0</v>
      </c>
      <c r="AD464" s="109">
        <v>0</v>
      </c>
      <c r="AE464" s="109">
        <v>0</v>
      </c>
      <c r="AF464" s="109">
        <v>0</v>
      </c>
      <c r="AG464" s="109">
        <v>0</v>
      </c>
    </row>
    <row r="465" spans="2:33" ht="15">
      <c r="B465" s="109"/>
      <c r="C465" s="109"/>
      <c r="D465" s="109">
        <v>2018</v>
      </c>
      <c r="E465" s="109">
        <v>0</v>
      </c>
      <c r="F465" s="109">
        <v>0</v>
      </c>
      <c r="G465" s="109">
        <v>0</v>
      </c>
      <c r="H465" s="109">
        <v>0</v>
      </c>
      <c r="I465" s="109">
        <v>0</v>
      </c>
      <c r="J465" s="109">
        <v>0</v>
      </c>
      <c r="K465" s="109">
        <v>0</v>
      </c>
      <c r="L465" s="109">
        <v>0</v>
      </c>
      <c r="M465" s="109">
        <v>0</v>
      </c>
      <c r="N465" s="109">
        <v>0</v>
      </c>
      <c r="O465" s="109">
        <v>0</v>
      </c>
      <c r="P465" s="109">
        <v>0</v>
      </c>
      <c r="Q465" s="109">
        <v>0</v>
      </c>
      <c r="R465" s="109">
        <v>0</v>
      </c>
      <c r="S465" s="109">
        <v>0</v>
      </c>
      <c r="T465" s="109">
        <v>0</v>
      </c>
      <c r="U465" s="109">
        <v>0</v>
      </c>
      <c r="V465" s="109">
        <v>0</v>
      </c>
      <c r="W465" s="109">
        <v>0</v>
      </c>
      <c r="X465" s="109">
        <v>0</v>
      </c>
      <c r="Y465" s="109">
        <v>0</v>
      </c>
      <c r="Z465" s="109">
        <v>0</v>
      </c>
      <c r="AA465" s="109">
        <v>0</v>
      </c>
      <c r="AB465" s="109">
        <v>0</v>
      </c>
      <c r="AC465" s="109">
        <v>0</v>
      </c>
      <c r="AD465" s="109">
        <v>0</v>
      </c>
      <c r="AE465" s="109">
        <v>0</v>
      </c>
      <c r="AF465" s="109">
        <v>0</v>
      </c>
      <c r="AG465" s="109">
        <v>0</v>
      </c>
    </row>
    <row r="466" spans="2:33" ht="15">
      <c r="B466" s="109"/>
      <c r="C466" s="109"/>
      <c r="D466" s="109">
        <v>2019</v>
      </c>
      <c r="E466" s="109">
        <v>0</v>
      </c>
      <c r="F466" s="109">
        <v>0</v>
      </c>
      <c r="G466" s="109">
        <v>0</v>
      </c>
      <c r="H466" s="109">
        <v>0</v>
      </c>
      <c r="I466" s="109">
        <v>0</v>
      </c>
      <c r="J466" s="109">
        <v>0</v>
      </c>
      <c r="K466" s="109">
        <v>0</v>
      </c>
      <c r="L466" s="109">
        <v>0</v>
      </c>
      <c r="M466" s="109">
        <v>0</v>
      </c>
      <c r="N466" s="109">
        <v>0</v>
      </c>
      <c r="O466" s="109">
        <v>0</v>
      </c>
      <c r="P466" s="109">
        <v>0</v>
      </c>
      <c r="Q466" s="109">
        <v>0</v>
      </c>
      <c r="R466" s="109">
        <v>0</v>
      </c>
      <c r="S466" s="109">
        <v>0</v>
      </c>
      <c r="T466" s="109">
        <v>0</v>
      </c>
      <c r="U466" s="109">
        <v>0</v>
      </c>
      <c r="V466" s="109"/>
      <c r="W466" s="109">
        <v>0</v>
      </c>
      <c r="X466" s="109">
        <v>0</v>
      </c>
      <c r="Y466" s="109">
        <v>0</v>
      </c>
      <c r="Z466" s="109">
        <v>0</v>
      </c>
      <c r="AA466" s="109">
        <v>0</v>
      </c>
      <c r="AB466" s="109">
        <v>0</v>
      </c>
      <c r="AC466" s="109">
        <v>0</v>
      </c>
      <c r="AD466" s="109">
        <v>0</v>
      </c>
      <c r="AE466" s="109">
        <v>0</v>
      </c>
      <c r="AF466" s="109">
        <v>0</v>
      </c>
      <c r="AG466" s="109">
        <v>0</v>
      </c>
    </row>
    <row r="467" spans="2:33" ht="15">
      <c r="B467" s="109"/>
      <c r="C467" s="109"/>
      <c r="D467" s="109">
        <v>2020</v>
      </c>
      <c r="E467" s="109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  <c r="AD467" s="109"/>
      <c r="AE467" s="109"/>
      <c r="AF467" s="109"/>
      <c r="AG467" s="109"/>
    </row>
    <row r="468" spans="2:33" ht="15">
      <c r="B468" s="110" t="s">
        <v>814</v>
      </c>
      <c r="C468" s="110" t="s">
        <v>815</v>
      </c>
      <c r="D468" s="110">
        <v>2006</v>
      </c>
      <c r="E468" s="110">
        <v>1.3140000000000001E-2</v>
      </c>
      <c r="F468" s="110"/>
      <c r="G468" s="110">
        <v>0</v>
      </c>
      <c r="H468" s="110"/>
      <c r="I468" s="110"/>
      <c r="J468" s="110">
        <v>0</v>
      </c>
      <c r="K468" s="110">
        <v>0</v>
      </c>
      <c r="L468" s="110">
        <v>0</v>
      </c>
      <c r="M468" s="110"/>
      <c r="N468" s="110">
        <v>0</v>
      </c>
      <c r="O468" s="110">
        <v>0</v>
      </c>
      <c r="P468" s="110">
        <v>0</v>
      </c>
      <c r="Q468" s="110"/>
      <c r="R468" s="110"/>
      <c r="S468" s="110"/>
      <c r="T468" s="110">
        <v>0</v>
      </c>
      <c r="U468" s="110">
        <v>0</v>
      </c>
      <c r="V468" s="110">
        <v>0</v>
      </c>
      <c r="W468" s="110"/>
      <c r="X468" s="110">
        <v>0</v>
      </c>
      <c r="Y468" s="110">
        <v>0</v>
      </c>
      <c r="Z468" s="110">
        <v>0</v>
      </c>
      <c r="AA468" s="110">
        <v>0</v>
      </c>
      <c r="AB468" s="110"/>
      <c r="AC468" s="110">
        <v>0</v>
      </c>
      <c r="AD468" s="110"/>
      <c r="AE468" s="110"/>
      <c r="AF468" s="110"/>
      <c r="AG468" s="110">
        <v>0</v>
      </c>
    </row>
    <row r="469" spans="2:33" ht="15">
      <c r="B469" s="110"/>
      <c r="C469" s="110"/>
      <c r="D469" s="110">
        <v>2007</v>
      </c>
      <c r="E469" s="110">
        <v>6.45E-3</v>
      </c>
      <c r="F469" s="110">
        <v>0</v>
      </c>
      <c r="G469" s="110">
        <v>0</v>
      </c>
      <c r="H469" s="110"/>
      <c r="I469" s="110">
        <v>0</v>
      </c>
      <c r="J469" s="110">
        <v>0</v>
      </c>
      <c r="K469" s="110">
        <v>0</v>
      </c>
      <c r="L469" s="110">
        <v>0</v>
      </c>
      <c r="M469" s="110">
        <v>0</v>
      </c>
      <c r="N469" s="110">
        <v>0</v>
      </c>
      <c r="O469" s="110">
        <v>0</v>
      </c>
      <c r="P469" s="110">
        <v>0</v>
      </c>
      <c r="Q469" s="110">
        <v>5.6600000000000001E-3</v>
      </c>
      <c r="R469" s="110"/>
      <c r="S469" s="110">
        <v>0</v>
      </c>
      <c r="T469" s="110">
        <v>0</v>
      </c>
      <c r="U469" s="110">
        <v>0</v>
      </c>
      <c r="V469" s="110">
        <v>0</v>
      </c>
      <c r="W469" s="110"/>
      <c r="X469" s="110">
        <v>0</v>
      </c>
      <c r="Y469" s="110">
        <v>0</v>
      </c>
      <c r="Z469" s="110">
        <v>0</v>
      </c>
      <c r="AA469" s="110">
        <v>0</v>
      </c>
      <c r="AB469" s="110">
        <v>0</v>
      </c>
      <c r="AC469" s="110">
        <v>0</v>
      </c>
      <c r="AD469" s="110">
        <v>0</v>
      </c>
      <c r="AE469" s="110">
        <v>0</v>
      </c>
      <c r="AF469" s="110">
        <v>0</v>
      </c>
      <c r="AG469" s="110">
        <v>0</v>
      </c>
    </row>
    <row r="470" spans="2:33" ht="15">
      <c r="B470" s="110"/>
      <c r="C470" s="110"/>
      <c r="D470" s="110">
        <v>2008</v>
      </c>
      <c r="E470" s="110">
        <v>0</v>
      </c>
      <c r="F470" s="110">
        <v>0</v>
      </c>
      <c r="G470" s="110">
        <v>0</v>
      </c>
      <c r="H470" s="110"/>
      <c r="I470" s="110">
        <v>0</v>
      </c>
      <c r="J470" s="110">
        <v>0</v>
      </c>
      <c r="K470" s="110">
        <v>0</v>
      </c>
      <c r="L470" s="110">
        <v>0</v>
      </c>
      <c r="M470" s="110">
        <v>0</v>
      </c>
      <c r="N470" s="110">
        <v>0</v>
      </c>
      <c r="O470" s="110">
        <v>0</v>
      </c>
      <c r="P470" s="110">
        <v>0</v>
      </c>
      <c r="Q470" s="110">
        <v>1.8400000000000001E-3</v>
      </c>
      <c r="R470" s="110"/>
      <c r="S470" s="110">
        <v>0</v>
      </c>
      <c r="T470" s="110">
        <v>0</v>
      </c>
      <c r="U470" s="110">
        <v>0</v>
      </c>
      <c r="V470" s="110">
        <v>0</v>
      </c>
      <c r="W470" s="110"/>
      <c r="X470" s="110">
        <v>0</v>
      </c>
      <c r="Y470" s="110">
        <v>0</v>
      </c>
      <c r="Z470" s="110">
        <v>0</v>
      </c>
      <c r="AA470" s="110">
        <v>0</v>
      </c>
      <c r="AB470" s="110">
        <v>0</v>
      </c>
      <c r="AC470" s="110">
        <v>0</v>
      </c>
      <c r="AD470" s="110">
        <v>0</v>
      </c>
      <c r="AE470" s="110">
        <v>0</v>
      </c>
      <c r="AF470" s="110">
        <v>0</v>
      </c>
      <c r="AG470" s="110">
        <v>0</v>
      </c>
    </row>
    <row r="471" spans="2:33" ht="15">
      <c r="B471" s="110"/>
      <c r="C471" s="110"/>
      <c r="D471" s="110">
        <v>2009</v>
      </c>
      <c r="E471" s="110">
        <v>6.5599999999999999E-3</v>
      </c>
      <c r="F471" s="110">
        <v>0</v>
      </c>
      <c r="G471" s="110">
        <v>0</v>
      </c>
      <c r="H471" s="110">
        <v>0</v>
      </c>
      <c r="I471" s="110">
        <v>0</v>
      </c>
      <c r="J471" s="110">
        <v>0</v>
      </c>
      <c r="K471" s="110">
        <v>0</v>
      </c>
      <c r="L471" s="110">
        <v>0</v>
      </c>
      <c r="M471" s="110">
        <v>0</v>
      </c>
      <c r="N471" s="110">
        <v>0</v>
      </c>
      <c r="O471" s="110">
        <v>0</v>
      </c>
      <c r="P471" s="110">
        <v>0</v>
      </c>
      <c r="Q471" s="110">
        <v>0</v>
      </c>
      <c r="R471" s="110"/>
      <c r="S471" s="110">
        <v>0</v>
      </c>
      <c r="T471" s="110">
        <v>0</v>
      </c>
      <c r="U471" s="110">
        <v>0</v>
      </c>
      <c r="V471" s="110">
        <v>0</v>
      </c>
      <c r="W471" s="110">
        <v>0</v>
      </c>
      <c r="X471" s="110">
        <v>0</v>
      </c>
      <c r="Y471" s="110">
        <v>0</v>
      </c>
      <c r="Z471" s="110">
        <v>0</v>
      </c>
      <c r="AA471" s="110">
        <v>0</v>
      </c>
      <c r="AB471" s="110">
        <v>0</v>
      </c>
      <c r="AC471" s="110">
        <v>0</v>
      </c>
      <c r="AD471" s="110">
        <v>0</v>
      </c>
      <c r="AE471" s="110">
        <v>0</v>
      </c>
      <c r="AF471" s="110">
        <v>0</v>
      </c>
      <c r="AG471" s="110">
        <v>0</v>
      </c>
    </row>
    <row r="472" spans="2:33" ht="15">
      <c r="B472" s="110"/>
      <c r="C472" s="110"/>
      <c r="D472" s="110">
        <v>2010</v>
      </c>
      <c r="E472" s="110">
        <v>0</v>
      </c>
      <c r="F472" s="110">
        <v>0</v>
      </c>
      <c r="G472" s="110">
        <v>0</v>
      </c>
      <c r="H472" s="110">
        <v>0</v>
      </c>
      <c r="I472" s="110"/>
      <c r="J472" s="110">
        <v>0</v>
      </c>
      <c r="K472" s="110">
        <v>0</v>
      </c>
      <c r="L472" s="110"/>
      <c r="M472" s="110">
        <v>0</v>
      </c>
      <c r="N472" s="110">
        <v>0</v>
      </c>
      <c r="O472" s="110">
        <v>0</v>
      </c>
      <c r="P472" s="110">
        <v>0</v>
      </c>
      <c r="Q472" s="110">
        <v>0</v>
      </c>
      <c r="R472" s="110">
        <v>0</v>
      </c>
      <c r="S472" s="110">
        <v>0</v>
      </c>
      <c r="T472" s="110">
        <v>0</v>
      </c>
      <c r="U472" s="110">
        <v>0</v>
      </c>
      <c r="V472" s="110">
        <v>0</v>
      </c>
      <c r="W472" s="110">
        <v>0</v>
      </c>
      <c r="X472" s="110">
        <v>0</v>
      </c>
      <c r="Y472" s="110">
        <v>0</v>
      </c>
      <c r="Z472" s="110">
        <v>0</v>
      </c>
      <c r="AA472" s="110">
        <v>0</v>
      </c>
      <c r="AB472" s="110">
        <v>0</v>
      </c>
      <c r="AC472" s="110">
        <v>0</v>
      </c>
      <c r="AD472" s="110">
        <v>0</v>
      </c>
      <c r="AE472" s="110">
        <v>5.3069999999999999E-2</v>
      </c>
      <c r="AF472" s="110">
        <v>0</v>
      </c>
      <c r="AG472" s="110">
        <v>0</v>
      </c>
    </row>
    <row r="473" spans="2:33" ht="15">
      <c r="B473" s="110"/>
      <c r="C473" s="110"/>
      <c r="D473" s="110">
        <v>2011</v>
      </c>
      <c r="E473" s="110">
        <v>0</v>
      </c>
      <c r="F473" s="110">
        <v>0</v>
      </c>
      <c r="G473" s="110">
        <v>0</v>
      </c>
      <c r="H473" s="110">
        <v>0</v>
      </c>
      <c r="I473" s="110">
        <v>0</v>
      </c>
      <c r="J473" s="110">
        <v>0</v>
      </c>
      <c r="K473" s="110">
        <v>0</v>
      </c>
      <c r="L473" s="110">
        <v>0</v>
      </c>
      <c r="M473" s="110">
        <v>0</v>
      </c>
      <c r="N473" s="110">
        <v>0</v>
      </c>
      <c r="O473" s="110">
        <v>0</v>
      </c>
      <c r="P473" s="110">
        <v>0</v>
      </c>
      <c r="Q473" s="110">
        <v>0</v>
      </c>
      <c r="R473" s="110">
        <v>0</v>
      </c>
      <c r="S473" s="110">
        <v>0</v>
      </c>
      <c r="T473" s="110">
        <v>0</v>
      </c>
      <c r="U473" s="110">
        <v>0</v>
      </c>
      <c r="V473" s="110">
        <v>0</v>
      </c>
      <c r="W473" s="110">
        <v>0</v>
      </c>
      <c r="X473" s="110">
        <v>0</v>
      </c>
      <c r="Y473" s="110">
        <v>6.7000000000000002E-3</v>
      </c>
      <c r="Z473" s="110">
        <v>0</v>
      </c>
      <c r="AA473" s="110">
        <v>1.7590000000000001E-2</v>
      </c>
      <c r="AB473" s="110">
        <v>0</v>
      </c>
      <c r="AC473" s="110">
        <v>0</v>
      </c>
      <c r="AD473" s="110">
        <v>0</v>
      </c>
      <c r="AE473" s="110">
        <v>0</v>
      </c>
      <c r="AF473" s="110">
        <v>0</v>
      </c>
      <c r="AG473" s="110">
        <v>0</v>
      </c>
    </row>
    <row r="474" spans="2:33" ht="15">
      <c r="B474" s="110"/>
      <c r="C474" s="110"/>
      <c r="D474" s="110">
        <v>2012</v>
      </c>
      <c r="E474" s="110">
        <v>0</v>
      </c>
      <c r="F474" s="110">
        <v>0</v>
      </c>
      <c r="G474" s="110">
        <v>0</v>
      </c>
      <c r="H474" s="110">
        <v>0</v>
      </c>
      <c r="I474" s="110">
        <v>0</v>
      </c>
      <c r="J474" s="110">
        <v>0</v>
      </c>
      <c r="K474" s="110">
        <v>0</v>
      </c>
      <c r="L474" s="110">
        <v>0</v>
      </c>
      <c r="M474" s="110">
        <v>0</v>
      </c>
      <c r="N474" s="110">
        <v>0</v>
      </c>
      <c r="O474" s="110">
        <v>0</v>
      </c>
      <c r="P474" s="110">
        <v>0</v>
      </c>
      <c r="Q474" s="110">
        <v>0</v>
      </c>
      <c r="R474" s="110">
        <v>0</v>
      </c>
      <c r="S474" s="110">
        <v>0</v>
      </c>
      <c r="T474" s="110">
        <v>0</v>
      </c>
      <c r="U474" s="110">
        <v>0</v>
      </c>
      <c r="V474" s="110"/>
      <c r="W474" s="110">
        <v>0</v>
      </c>
      <c r="X474" s="110">
        <v>0</v>
      </c>
      <c r="Y474" s="110">
        <v>6.6699999999999997E-3</v>
      </c>
      <c r="Z474" s="110">
        <v>0</v>
      </c>
      <c r="AA474" s="110">
        <v>0</v>
      </c>
      <c r="AB474" s="110">
        <v>0</v>
      </c>
      <c r="AC474" s="110">
        <v>0</v>
      </c>
      <c r="AD474" s="110">
        <v>0</v>
      </c>
      <c r="AE474" s="110">
        <v>0</v>
      </c>
      <c r="AF474" s="110">
        <v>0</v>
      </c>
      <c r="AG474" s="110">
        <v>0</v>
      </c>
    </row>
    <row r="475" spans="2:33" ht="15">
      <c r="B475" s="110"/>
      <c r="C475" s="110"/>
      <c r="D475" s="110">
        <v>2013</v>
      </c>
      <c r="E475" s="110">
        <v>0</v>
      </c>
      <c r="F475" s="110">
        <v>0</v>
      </c>
      <c r="G475" s="110">
        <v>0</v>
      </c>
      <c r="H475" s="110">
        <v>0</v>
      </c>
      <c r="I475" s="110">
        <v>0</v>
      </c>
      <c r="J475" s="110">
        <v>0</v>
      </c>
      <c r="K475" s="110">
        <v>0</v>
      </c>
      <c r="L475" s="110">
        <v>0</v>
      </c>
      <c r="M475" s="110">
        <v>0</v>
      </c>
      <c r="N475" s="110">
        <v>0</v>
      </c>
      <c r="O475" s="110">
        <v>0</v>
      </c>
      <c r="P475" s="110">
        <v>0</v>
      </c>
      <c r="Q475" s="110">
        <v>0</v>
      </c>
      <c r="R475" s="110">
        <v>0</v>
      </c>
      <c r="S475" s="110">
        <v>8.6999999999999994E-3</v>
      </c>
      <c r="T475" s="110">
        <v>0</v>
      </c>
      <c r="U475" s="110">
        <v>0</v>
      </c>
      <c r="V475" s="110">
        <v>0</v>
      </c>
      <c r="W475" s="110">
        <v>0</v>
      </c>
      <c r="X475" s="110">
        <v>0</v>
      </c>
      <c r="Y475" s="110">
        <v>0</v>
      </c>
      <c r="Z475" s="110">
        <v>0</v>
      </c>
      <c r="AA475" s="110">
        <v>0</v>
      </c>
      <c r="AB475" s="110">
        <v>0</v>
      </c>
      <c r="AC475" s="110">
        <v>0</v>
      </c>
      <c r="AD475" s="110">
        <v>0</v>
      </c>
      <c r="AE475" s="110">
        <v>0</v>
      </c>
      <c r="AF475" s="110">
        <v>0</v>
      </c>
      <c r="AG475" s="110">
        <v>0</v>
      </c>
    </row>
    <row r="476" spans="2:33" ht="15">
      <c r="B476" s="110"/>
      <c r="C476" s="110"/>
      <c r="D476" s="110">
        <v>2014</v>
      </c>
      <c r="E476" s="110">
        <v>0</v>
      </c>
      <c r="F476" s="110">
        <v>0</v>
      </c>
      <c r="G476" s="110">
        <v>0</v>
      </c>
      <c r="H476" s="110">
        <v>0</v>
      </c>
      <c r="I476" s="110">
        <v>0</v>
      </c>
      <c r="J476" s="110"/>
      <c r="K476" s="110">
        <v>0</v>
      </c>
      <c r="L476" s="110"/>
      <c r="M476" s="110">
        <v>0</v>
      </c>
      <c r="N476" s="110">
        <v>0</v>
      </c>
      <c r="O476" s="110">
        <v>0</v>
      </c>
      <c r="P476" s="110">
        <v>0</v>
      </c>
      <c r="Q476" s="110">
        <v>0</v>
      </c>
      <c r="R476" s="110">
        <v>0</v>
      </c>
      <c r="S476" s="110">
        <v>9.8899999999999995E-3</v>
      </c>
      <c r="T476" s="110">
        <v>0</v>
      </c>
      <c r="U476" s="110">
        <v>0</v>
      </c>
      <c r="V476" s="110"/>
      <c r="W476" s="110">
        <v>0</v>
      </c>
      <c r="X476" s="110">
        <v>0</v>
      </c>
      <c r="Y476" s="110">
        <v>0</v>
      </c>
      <c r="Z476" s="110">
        <v>0</v>
      </c>
      <c r="AA476" s="110">
        <v>0</v>
      </c>
      <c r="AB476" s="110">
        <v>0</v>
      </c>
      <c r="AC476" s="110">
        <v>0</v>
      </c>
      <c r="AD476" s="110"/>
      <c r="AE476" s="110">
        <v>0</v>
      </c>
      <c r="AF476" s="110">
        <v>0</v>
      </c>
      <c r="AG476" s="110">
        <v>0</v>
      </c>
    </row>
    <row r="477" spans="2:33" ht="15">
      <c r="B477" s="110"/>
      <c r="C477" s="110"/>
      <c r="D477" s="110">
        <v>2015</v>
      </c>
      <c r="E477" s="110">
        <v>0</v>
      </c>
      <c r="F477" s="110">
        <v>0</v>
      </c>
      <c r="G477" s="110">
        <v>0</v>
      </c>
      <c r="H477" s="110">
        <v>0</v>
      </c>
      <c r="I477" s="110">
        <v>0</v>
      </c>
      <c r="J477" s="110">
        <v>0</v>
      </c>
      <c r="K477" s="110">
        <v>0</v>
      </c>
      <c r="L477" s="110">
        <v>0</v>
      </c>
      <c r="M477" s="110">
        <v>0</v>
      </c>
      <c r="N477" s="110">
        <v>0</v>
      </c>
      <c r="O477" s="110">
        <v>0</v>
      </c>
      <c r="P477" s="110">
        <v>0</v>
      </c>
      <c r="Q477" s="110">
        <v>0</v>
      </c>
      <c r="R477" s="110">
        <v>0</v>
      </c>
      <c r="S477" s="110">
        <v>0</v>
      </c>
      <c r="T477" s="110">
        <v>0</v>
      </c>
      <c r="U477" s="110">
        <v>0</v>
      </c>
      <c r="V477" s="110">
        <v>0</v>
      </c>
      <c r="W477" s="110">
        <v>0</v>
      </c>
      <c r="X477" s="110">
        <v>0</v>
      </c>
      <c r="Y477" s="110">
        <v>0</v>
      </c>
      <c r="Z477" s="110">
        <v>0</v>
      </c>
      <c r="AA477" s="110">
        <v>0</v>
      </c>
      <c r="AB477" s="110">
        <v>0</v>
      </c>
      <c r="AC477" s="110">
        <v>0</v>
      </c>
      <c r="AD477" s="110">
        <v>0</v>
      </c>
      <c r="AE477" s="110">
        <v>0</v>
      </c>
      <c r="AF477" s="110">
        <v>0</v>
      </c>
      <c r="AG477" s="110">
        <v>0</v>
      </c>
    </row>
    <row r="478" spans="2:33" ht="15">
      <c r="B478" s="110"/>
      <c r="C478" s="110"/>
      <c r="D478" s="110">
        <v>2016</v>
      </c>
      <c r="E478" s="110">
        <v>0</v>
      </c>
      <c r="F478" s="110">
        <v>0</v>
      </c>
      <c r="G478" s="110">
        <v>0</v>
      </c>
      <c r="H478" s="110">
        <v>0</v>
      </c>
      <c r="I478" s="110">
        <v>0</v>
      </c>
      <c r="J478" s="110"/>
      <c r="K478" s="110">
        <v>0</v>
      </c>
      <c r="L478" s="110">
        <v>0</v>
      </c>
      <c r="M478" s="110">
        <v>0</v>
      </c>
      <c r="N478" s="110">
        <v>0</v>
      </c>
      <c r="O478" s="110">
        <v>0</v>
      </c>
      <c r="P478" s="110">
        <v>0</v>
      </c>
      <c r="Q478" s="110">
        <v>0</v>
      </c>
      <c r="R478" s="110">
        <v>0</v>
      </c>
      <c r="S478" s="110">
        <v>0</v>
      </c>
      <c r="T478" s="110">
        <v>0</v>
      </c>
      <c r="U478" s="110">
        <v>0</v>
      </c>
      <c r="V478" s="110">
        <v>0</v>
      </c>
      <c r="W478" s="110">
        <v>0</v>
      </c>
      <c r="X478" s="110">
        <v>0</v>
      </c>
      <c r="Y478" s="110"/>
      <c r="Z478" s="110">
        <v>0</v>
      </c>
      <c r="AA478" s="110">
        <v>0</v>
      </c>
      <c r="AB478" s="110">
        <v>0</v>
      </c>
      <c r="AC478" s="110">
        <v>0</v>
      </c>
      <c r="AD478" s="110">
        <v>0</v>
      </c>
      <c r="AE478" s="110">
        <v>0</v>
      </c>
      <c r="AF478" s="110">
        <v>0</v>
      </c>
      <c r="AG478" s="110">
        <v>0</v>
      </c>
    </row>
    <row r="479" spans="2:33" ht="15">
      <c r="B479" s="110"/>
      <c r="C479" s="110"/>
      <c r="D479" s="110">
        <v>2017</v>
      </c>
      <c r="E479" s="110">
        <v>0</v>
      </c>
      <c r="F479" s="110">
        <v>0</v>
      </c>
      <c r="G479" s="110">
        <v>0</v>
      </c>
      <c r="H479" s="110"/>
      <c r="I479" s="110">
        <v>0</v>
      </c>
      <c r="J479" s="110">
        <v>0</v>
      </c>
      <c r="K479" s="110">
        <v>0</v>
      </c>
      <c r="L479" s="110">
        <v>0</v>
      </c>
      <c r="M479" s="110">
        <v>0</v>
      </c>
      <c r="N479" s="110"/>
      <c r="O479" s="110">
        <v>0</v>
      </c>
      <c r="P479" s="110">
        <v>0</v>
      </c>
      <c r="Q479" s="110">
        <v>2.0500000000000002E-3</v>
      </c>
      <c r="R479" s="110">
        <v>0</v>
      </c>
      <c r="S479" s="110">
        <v>0</v>
      </c>
      <c r="T479" s="110">
        <v>0</v>
      </c>
      <c r="U479" s="110">
        <v>0</v>
      </c>
      <c r="V479" s="110">
        <v>0</v>
      </c>
      <c r="W479" s="110">
        <v>0</v>
      </c>
      <c r="X479" s="110">
        <v>0</v>
      </c>
      <c r="Y479" s="110">
        <v>0</v>
      </c>
      <c r="Z479" s="110">
        <v>0</v>
      </c>
      <c r="AA479" s="110">
        <v>0</v>
      </c>
      <c r="AB479" s="110">
        <v>0</v>
      </c>
      <c r="AC479" s="110">
        <v>0</v>
      </c>
      <c r="AD479" s="110">
        <v>0</v>
      </c>
      <c r="AE479" s="110">
        <v>0</v>
      </c>
      <c r="AF479" s="110">
        <v>0</v>
      </c>
      <c r="AG479" s="110">
        <v>0</v>
      </c>
    </row>
    <row r="480" spans="2:33" ht="15">
      <c r="B480" s="110"/>
      <c r="C480" s="110"/>
      <c r="D480" s="110">
        <v>2018</v>
      </c>
      <c r="E480" s="110">
        <v>0</v>
      </c>
      <c r="F480" s="110">
        <v>0</v>
      </c>
      <c r="G480" s="110">
        <v>0</v>
      </c>
      <c r="H480" s="110">
        <v>0</v>
      </c>
      <c r="I480" s="110">
        <v>0</v>
      </c>
      <c r="J480" s="110">
        <v>0</v>
      </c>
      <c r="K480" s="110">
        <v>0</v>
      </c>
      <c r="L480" s="110">
        <v>0</v>
      </c>
      <c r="M480" s="110">
        <v>0</v>
      </c>
      <c r="N480" s="110">
        <v>0</v>
      </c>
      <c r="O480" s="110">
        <v>0</v>
      </c>
      <c r="P480" s="110">
        <v>0</v>
      </c>
      <c r="Q480" s="110">
        <v>0</v>
      </c>
      <c r="R480" s="110">
        <v>0</v>
      </c>
      <c r="S480" s="110">
        <v>8.6199999999999992E-3</v>
      </c>
      <c r="T480" s="110">
        <v>0</v>
      </c>
      <c r="U480" s="110">
        <v>0</v>
      </c>
      <c r="V480" s="110">
        <v>0</v>
      </c>
      <c r="W480" s="110">
        <v>0</v>
      </c>
      <c r="X480" s="110">
        <v>0</v>
      </c>
      <c r="Y480" s="110">
        <v>0</v>
      </c>
      <c r="Z480" s="110">
        <v>0</v>
      </c>
      <c r="AA480" s="110">
        <v>0</v>
      </c>
      <c r="AB480" s="110">
        <v>0</v>
      </c>
      <c r="AC480" s="110">
        <v>0</v>
      </c>
      <c r="AD480" s="110">
        <v>0</v>
      </c>
      <c r="AE480" s="110">
        <v>0</v>
      </c>
      <c r="AF480" s="110">
        <v>0</v>
      </c>
      <c r="AG480" s="110">
        <v>0</v>
      </c>
    </row>
    <row r="481" spans="2:33" ht="15">
      <c r="B481" s="110"/>
      <c r="C481" s="110"/>
      <c r="D481" s="110">
        <v>2019</v>
      </c>
      <c r="E481" s="110">
        <v>0</v>
      </c>
      <c r="F481" s="110">
        <v>0</v>
      </c>
      <c r="G481" s="110">
        <v>0</v>
      </c>
      <c r="H481" s="110">
        <v>0</v>
      </c>
      <c r="I481" s="110">
        <v>0</v>
      </c>
      <c r="J481" s="110">
        <v>0</v>
      </c>
      <c r="K481" s="110">
        <v>0</v>
      </c>
      <c r="L481" s="110">
        <v>0</v>
      </c>
      <c r="M481" s="110">
        <v>0</v>
      </c>
      <c r="N481" s="110">
        <v>0</v>
      </c>
      <c r="O481" s="110">
        <v>0</v>
      </c>
      <c r="P481" s="110">
        <v>0</v>
      </c>
      <c r="Q481" s="110">
        <v>0</v>
      </c>
      <c r="R481" s="110">
        <v>0</v>
      </c>
      <c r="S481" s="110">
        <v>0</v>
      </c>
      <c r="T481" s="110">
        <v>0</v>
      </c>
      <c r="U481" s="110">
        <v>0</v>
      </c>
      <c r="V481" s="110"/>
      <c r="W481" s="110">
        <v>0</v>
      </c>
      <c r="X481" s="110">
        <v>0</v>
      </c>
      <c r="Y481" s="110">
        <v>0</v>
      </c>
      <c r="Z481" s="110">
        <v>0</v>
      </c>
      <c r="AA481" s="110">
        <v>0</v>
      </c>
      <c r="AB481" s="110">
        <v>0</v>
      </c>
      <c r="AC481" s="110">
        <v>0</v>
      </c>
      <c r="AD481" s="110">
        <v>0</v>
      </c>
      <c r="AE481" s="110">
        <v>0</v>
      </c>
      <c r="AF481" s="110">
        <v>0</v>
      </c>
      <c r="AG481" s="110">
        <v>1.6900000000000001E-3</v>
      </c>
    </row>
    <row r="482" spans="2:33" ht="15">
      <c r="B482" s="110"/>
      <c r="C482" s="110"/>
      <c r="D482" s="110">
        <v>2020</v>
      </c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  <c r="V482" s="110"/>
      <c r="W482" s="110"/>
      <c r="X482" s="110"/>
      <c r="Y482" s="110"/>
      <c r="Z482" s="110"/>
      <c r="AA482" s="110"/>
      <c r="AB482" s="110"/>
      <c r="AC482" s="110"/>
      <c r="AD482" s="110"/>
      <c r="AE482" s="110"/>
      <c r="AF482" s="110"/>
      <c r="AG482" s="110"/>
    </row>
    <row r="483" spans="2:33" ht="15">
      <c r="B483" s="109" t="s">
        <v>309</v>
      </c>
      <c r="C483" s="109" t="s">
        <v>534</v>
      </c>
      <c r="D483" s="109">
        <v>2006</v>
      </c>
      <c r="E483" s="109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  <c r="AD483" s="109"/>
      <c r="AE483" s="109"/>
      <c r="AF483" s="109"/>
      <c r="AG483" s="109"/>
    </row>
    <row r="484" spans="2:33" ht="15">
      <c r="B484" s="109"/>
      <c r="C484" s="109"/>
      <c r="D484" s="109">
        <v>2007</v>
      </c>
      <c r="E484" s="109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  <c r="AD484" s="109"/>
      <c r="AE484" s="109"/>
      <c r="AF484" s="109"/>
      <c r="AG484" s="109"/>
    </row>
    <row r="485" spans="2:33" ht="15">
      <c r="B485" s="109"/>
      <c r="C485" s="109"/>
      <c r="D485" s="109">
        <v>2008</v>
      </c>
      <c r="E485" s="109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  <c r="AD485" s="109"/>
      <c r="AE485" s="109"/>
      <c r="AF485" s="109"/>
      <c r="AG485" s="109"/>
    </row>
    <row r="486" spans="2:33" ht="15">
      <c r="B486" s="109"/>
      <c r="C486" s="109"/>
      <c r="D486" s="109">
        <v>2009</v>
      </c>
      <c r="E486" s="109"/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  <c r="AD486" s="109"/>
      <c r="AE486" s="109"/>
      <c r="AF486" s="109"/>
      <c r="AG486" s="109"/>
    </row>
    <row r="487" spans="2:33" ht="15">
      <c r="B487" s="109"/>
      <c r="C487" s="109"/>
      <c r="D487" s="109">
        <v>2010</v>
      </c>
      <c r="E487" s="109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  <c r="AD487" s="109"/>
      <c r="AE487" s="109"/>
      <c r="AF487" s="109"/>
      <c r="AG487" s="109"/>
    </row>
    <row r="488" spans="2:33" ht="15">
      <c r="B488" s="109"/>
      <c r="C488" s="109"/>
      <c r="D488" s="109">
        <v>2011</v>
      </c>
      <c r="E488" s="109"/>
      <c r="F488" s="109"/>
      <c r="G488" s="109"/>
      <c r="H488" s="109"/>
      <c r="I488" s="109"/>
      <c r="J488" s="109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  <c r="AD488" s="109"/>
      <c r="AE488" s="109"/>
      <c r="AF488" s="109"/>
      <c r="AG488" s="109"/>
    </row>
    <row r="489" spans="2:33" ht="15">
      <c r="B489" s="109"/>
      <c r="C489" s="109"/>
      <c r="D489" s="109">
        <v>2012</v>
      </c>
      <c r="E489" s="109"/>
      <c r="F489" s="109"/>
      <c r="G489" s="109"/>
      <c r="H489" s="109"/>
      <c r="I489" s="109"/>
      <c r="J489" s="109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  <c r="AD489" s="109"/>
      <c r="AE489" s="109"/>
      <c r="AF489" s="109"/>
      <c r="AG489" s="109"/>
    </row>
    <row r="490" spans="2:33" ht="15">
      <c r="B490" s="109"/>
      <c r="C490" s="109"/>
      <c r="D490" s="109">
        <v>2013</v>
      </c>
      <c r="E490" s="109"/>
      <c r="F490" s="109"/>
      <c r="G490" s="109"/>
      <c r="H490" s="109"/>
      <c r="I490" s="109"/>
      <c r="J490" s="109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  <c r="AD490" s="109"/>
      <c r="AE490" s="109"/>
      <c r="AF490" s="109"/>
      <c r="AG490" s="109"/>
    </row>
    <row r="491" spans="2:33" ht="15">
      <c r="B491" s="109"/>
      <c r="C491" s="109"/>
      <c r="D491" s="109">
        <v>2014</v>
      </c>
      <c r="E491" s="109">
        <v>0</v>
      </c>
      <c r="F491" s="109"/>
      <c r="G491" s="109"/>
      <c r="H491" s="109"/>
      <c r="I491" s="109"/>
      <c r="J491" s="109"/>
      <c r="K491" s="109"/>
      <c r="L491" s="109"/>
      <c r="M491" s="109"/>
      <c r="N491" s="109"/>
      <c r="O491" s="109"/>
      <c r="P491" s="109">
        <v>0</v>
      </c>
      <c r="Q491" s="109"/>
      <c r="R491" s="109">
        <v>0</v>
      </c>
      <c r="S491" s="109"/>
      <c r="T491" s="109">
        <v>0</v>
      </c>
      <c r="U491" s="109"/>
      <c r="V491" s="109"/>
      <c r="W491" s="109">
        <v>0</v>
      </c>
      <c r="X491" s="109"/>
      <c r="Y491" s="109">
        <v>1</v>
      </c>
      <c r="Z491" s="109">
        <v>0</v>
      </c>
      <c r="AA491" s="109"/>
      <c r="AB491" s="109">
        <v>0</v>
      </c>
      <c r="AC491" s="109">
        <v>0</v>
      </c>
      <c r="AD491" s="109">
        <v>1</v>
      </c>
      <c r="AE491" s="109"/>
      <c r="AF491" s="109"/>
      <c r="AG491" s="109">
        <v>0</v>
      </c>
    </row>
    <row r="492" spans="2:33" ht="15">
      <c r="B492" s="109"/>
      <c r="C492" s="109"/>
      <c r="D492" s="109">
        <v>2015</v>
      </c>
      <c r="E492" s="109">
        <v>0</v>
      </c>
      <c r="F492" s="109">
        <v>0</v>
      </c>
      <c r="G492" s="109">
        <v>0</v>
      </c>
      <c r="H492" s="109">
        <v>0</v>
      </c>
      <c r="I492" s="109">
        <v>0</v>
      </c>
      <c r="J492" s="109">
        <v>0</v>
      </c>
      <c r="K492" s="109">
        <v>0</v>
      </c>
      <c r="L492" s="109">
        <v>0</v>
      </c>
      <c r="M492" s="109">
        <v>0</v>
      </c>
      <c r="N492" s="109">
        <v>0</v>
      </c>
      <c r="O492" s="109">
        <v>1</v>
      </c>
      <c r="P492" s="109">
        <v>0</v>
      </c>
      <c r="Q492" s="109">
        <v>0</v>
      </c>
      <c r="R492" s="109">
        <v>0</v>
      </c>
      <c r="S492" s="109">
        <v>0</v>
      </c>
      <c r="T492" s="109">
        <v>0</v>
      </c>
      <c r="U492" s="109">
        <v>0</v>
      </c>
      <c r="V492" s="109">
        <v>0</v>
      </c>
      <c r="W492" s="109">
        <v>0</v>
      </c>
      <c r="X492" s="109">
        <v>1</v>
      </c>
      <c r="Y492" s="109">
        <v>0</v>
      </c>
      <c r="Z492" s="109">
        <v>0</v>
      </c>
      <c r="AA492" s="109">
        <v>0</v>
      </c>
      <c r="AB492" s="109">
        <v>0</v>
      </c>
      <c r="AC492" s="109">
        <v>0</v>
      </c>
      <c r="AD492" s="109">
        <v>0</v>
      </c>
      <c r="AE492" s="109">
        <v>0</v>
      </c>
      <c r="AF492" s="109">
        <v>0</v>
      </c>
      <c r="AG492" s="109">
        <v>0</v>
      </c>
    </row>
    <row r="493" spans="2:33" ht="15">
      <c r="B493" s="109"/>
      <c r="C493" s="109"/>
      <c r="D493" s="109">
        <v>2016</v>
      </c>
      <c r="E493" s="109">
        <v>0</v>
      </c>
      <c r="F493" s="109">
        <v>0</v>
      </c>
      <c r="G493" s="111">
        <v>7</v>
      </c>
      <c r="H493" s="109">
        <v>0</v>
      </c>
      <c r="I493" s="109">
        <v>0</v>
      </c>
      <c r="J493" s="109">
        <v>1</v>
      </c>
      <c r="K493" s="109">
        <v>1</v>
      </c>
      <c r="L493" s="109">
        <v>0</v>
      </c>
      <c r="M493" s="109">
        <v>0</v>
      </c>
      <c r="N493" s="109">
        <v>0</v>
      </c>
      <c r="O493" s="109">
        <v>0</v>
      </c>
      <c r="P493" s="109">
        <v>0</v>
      </c>
      <c r="Q493" s="109">
        <v>0</v>
      </c>
      <c r="R493" s="109">
        <v>0</v>
      </c>
      <c r="S493" s="109">
        <v>0</v>
      </c>
      <c r="T493" s="109">
        <v>0</v>
      </c>
      <c r="U493" s="109">
        <v>0</v>
      </c>
      <c r="V493" s="109">
        <v>0</v>
      </c>
      <c r="W493" s="109">
        <v>0</v>
      </c>
      <c r="X493" s="109">
        <v>0</v>
      </c>
      <c r="Y493" s="109">
        <v>0</v>
      </c>
      <c r="Z493" s="109">
        <v>0</v>
      </c>
      <c r="AA493" s="109">
        <v>0</v>
      </c>
      <c r="AB493" s="109">
        <v>0</v>
      </c>
      <c r="AC493" s="109">
        <v>0</v>
      </c>
      <c r="AD493" s="109">
        <v>2</v>
      </c>
      <c r="AE493" s="109">
        <v>0</v>
      </c>
      <c r="AF493" s="109">
        <v>0</v>
      </c>
      <c r="AG493" s="109">
        <v>0</v>
      </c>
    </row>
    <row r="494" spans="2:33" ht="15">
      <c r="B494" s="109"/>
      <c r="C494" s="109"/>
      <c r="D494" s="109">
        <v>2017</v>
      </c>
      <c r="E494" s="109">
        <v>0</v>
      </c>
      <c r="F494" s="109">
        <v>0</v>
      </c>
      <c r="G494" s="109">
        <v>2</v>
      </c>
      <c r="H494" s="109">
        <v>0</v>
      </c>
      <c r="I494" s="109">
        <v>0</v>
      </c>
      <c r="J494" s="109">
        <v>2</v>
      </c>
      <c r="K494" s="109">
        <v>0</v>
      </c>
      <c r="L494" s="109">
        <v>0</v>
      </c>
      <c r="M494" s="109">
        <v>0</v>
      </c>
      <c r="N494" s="109">
        <v>0</v>
      </c>
      <c r="O494" s="109">
        <v>0</v>
      </c>
      <c r="P494" s="109">
        <v>0</v>
      </c>
      <c r="Q494" s="109">
        <v>0</v>
      </c>
      <c r="R494" s="109">
        <v>0</v>
      </c>
      <c r="S494" s="109">
        <v>1</v>
      </c>
      <c r="T494" s="109">
        <v>0</v>
      </c>
      <c r="U494" s="109">
        <v>0</v>
      </c>
      <c r="V494" s="109">
        <v>0</v>
      </c>
      <c r="W494" s="109">
        <v>0</v>
      </c>
      <c r="X494" s="109">
        <v>3</v>
      </c>
      <c r="Y494" s="109">
        <v>0</v>
      </c>
      <c r="Z494" s="109">
        <v>0</v>
      </c>
      <c r="AA494" s="109">
        <v>0</v>
      </c>
      <c r="AB494" s="109">
        <v>1</v>
      </c>
      <c r="AC494" s="109">
        <v>0</v>
      </c>
      <c r="AD494" s="109">
        <v>0</v>
      </c>
      <c r="AE494" s="109">
        <v>0</v>
      </c>
      <c r="AF494" s="109">
        <v>0</v>
      </c>
      <c r="AG494" s="109">
        <v>0</v>
      </c>
    </row>
    <row r="495" spans="2:33" ht="15">
      <c r="B495" s="109"/>
      <c r="C495" s="109"/>
      <c r="D495" s="109">
        <v>2018</v>
      </c>
      <c r="E495" s="109">
        <v>0</v>
      </c>
      <c r="F495" s="109">
        <v>0</v>
      </c>
      <c r="G495" s="109">
        <v>1</v>
      </c>
      <c r="H495" s="109">
        <v>0</v>
      </c>
      <c r="I495" s="109">
        <v>0</v>
      </c>
      <c r="J495" s="109">
        <v>1</v>
      </c>
      <c r="K495" s="109">
        <v>0</v>
      </c>
      <c r="L495" s="109">
        <v>0</v>
      </c>
      <c r="M495" s="109">
        <v>0</v>
      </c>
      <c r="N495" s="109">
        <v>0</v>
      </c>
      <c r="O495" s="109">
        <v>0</v>
      </c>
      <c r="P495" s="109">
        <v>0</v>
      </c>
      <c r="Q495" s="109">
        <v>1</v>
      </c>
      <c r="R495" s="109">
        <v>0</v>
      </c>
      <c r="S495" s="109">
        <v>1</v>
      </c>
      <c r="T495" s="109">
        <v>0</v>
      </c>
      <c r="U495" s="109">
        <v>0</v>
      </c>
      <c r="V495" s="109">
        <v>0</v>
      </c>
      <c r="W495" s="109">
        <v>0</v>
      </c>
      <c r="X495" s="109">
        <v>0</v>
      </c>
      <c r="Y495" s="109">
        <v>1</v>
      </c>
      <c r="Z495" s="109">
        <v>0</v>
      </c>
      <c r="AA495" s="109">
        <v>0</v>
      </c>
      <c r="AB495" s="109">
        <v>0</v>
      </c>
      <c r="AC495" s="109">
        <v>0</v>
      </c>
      <c r="AD495" s="109">
        <v>0</v>
      </c>
      <c r="AE495" s="109">
        <v>0</v>
      </c>
      <c r="AF495" s="109">
        <v>0</v>
      </c>
      <c r="AG495" s="109">
        <v>0</v>
      </c>
    </row>
    <row r="496" spans="2:33" ht="15">
      <c r="B496" s="109"/>
      <c r="C496" s="109"/>
      <c r="D496" s="109">
        <v>2019</v>
      </c>
      <c r="E496" s="109">
        <v>0</v>
      </c>
      <c r="F496" s="109">
        <v>0</v>
      </c>
      <c r="G496" s="109">
        <v>0</v>
      </c>
      <c r="H496" s="109">
        <v>0</v>
      </c>
      <c r="I496" s="109">
        <v>0</v>
      </c>
      <c r="J496" s="109">
        <v>1</v>
      </c>
      <c r="K496" s="109">
        <v>0</v>
      </c>
      <c r="L496" s="109">
        <v>0</v>
      </c>
      <c r="M496" s="109">
        <v>0</v>
      </c>
      <c r="N496" s="109">
        <v>0</v>
      </c>
      <c r="O496" s="109">
        <v>0</v>
      </c>
      <c r="P496" s="109">
        <v>0</v>
      </c>
      <c r="Q496" s="109">
        <v>1</v>
      </c>
      <c r="R496" s="109">
        <v>0</v>
      </c>
      <c r="S496" s="109">
        <v>0</v>
      </c>
      <c r="T496" s="109">
        <v>0</v>
      </c>
      <c r="U496" s="109">
        <v>0</v>
      </c>
      <c r="V496" s="109">
        <v>0</v>
      </c>
      <c r="W496" s="109">
        <v>0</v>
      </c>
      <c r="X496" s="109">
        <v>0</v>
      </c>
      <c r="Y496" s="109">
        <v>0</v>
      </c>
      <c r="Z496" s="109">
        <v>0</v>
      </c>
      <c r="AA496" s="109">
        <v>0</v>
      </c>
      <c r="AB496" s="109">
        <v>0</v>
      </c>
      <c r="AC496" s="109">
        <v>0</v>
      </c>
      <c r="AD496" s="109">
        <v>0</v>
      </c>
      <c r="AE496" s="109">
        <v>0</v>
      </c>
      <c r="AF496" s="109">
        <v>0</v>
      </c>
      <c r="AG496" s="109">
        <v>0</v>
      </c>
    </row>
    <row r="497" spans="2:33" ht="15">
      <c r="B497" s="109"/>
      <c r="C497" s="109"/>
      <c r="D497" s="109">
        <v>2020</v>
      </c>
      <c r="E497" s="109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  <c r="AD497" s="109"/>
      <c r="AE497" s="109"/>
      <c r="AF497" s="109"/>
      <c r="AG497" s="109"/>
    </row>
    <row r="498" spans="2:33" ht="15">
      <c r="B498" s="110" t="s">
        <v>336</v>
      </c>
      <c r="C498" s="110" t="s">
        <v>535</v>
      </c>
      <c r="D498" s="110">
        <v>2006</v>
      </c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  <c r="V498" s="110"/>
      <c r="W498" s="110"/>
      <c r="X498" s="110"/>
      <c r="Y498" s="110"/>
      <c r="Z498" s="110"/>
      <c r="AA498" s="110"/>
      <c r="AB498" s="110"/>
      <c r="AC498" s="110"/>
      <c r="AD498" s="110"/>
      <c r="AE498" s="110"/>
      <c r="AF498" s="110"/>
      <c r="AG498" s="110"/>
    </row>
    <row r="499" spans="2:33" ht="15">
      <c r="B499" s="110"/>
      <c r="C499" s="110"/>
      <c r="D499" s="110">
        <v>2007</v>
      </c>
      <c r="E499" s="110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  <c r="V499" s="110"/>
      <c r="W499" s="110"/>
      <c r="X499" s="110"/>
      <c r="Y499" s="110"/>
      <c r="Z499" s="110"/>
      <c r="AA499" s="110"/>
      <c r="AB499" s="110"/>
      <c r="AC499" s="110"/>
      <c r="AD499" s="110"/>
      <c r="AE499" s="110"/>
      <c r="AF499" s="110"/>
      <c r="AG499" s="110"/>
    </row>
    <row r="500" spans="2:33" ht="15">
      <c r="B500" s="110"/>
      <c r="C500" s="110"/>
      <c r="D500" s="110">
        <v>2008</v>
      </c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  <c r="V500" s="110"/>
      <c r="W500" s="110"/>
      <c r="X500" s="110"/>
      <c r="Y500" s="110"/>
      <c r="Z500" s="110"/>
      <c r="AA500" s="110"/>
      <c r="AB500" s="110"/>
      <c r="AC500" s="110"/>
      <c r="AD500" s="110"/>
      <c r="AE500" s="110"/>
      <c r="AF500" s="110"/>
      <c r="AG500" s="110"/>
    </row>
    <row r="501" spans="2:33" ht="15">
      <c r="B501" s="110"/>
      <c r="C501" s="110"/>
      <c r="D501" s="110">
        <v>2009</v>
      </c>
      <c r="E501" s="110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  <c r="V501" s="110"/>
      <c r="W501" s="110"/>
      <c r="X501" s="110"/>
      <c r="Y501" s="110"/>
      <c r="Z501" s="110"/>
      <c r="AA501" s="110"/>
      <c r="AB501" s="110"/>
      <c r="AC501" s="110"/>
      <c r="AD501" s="110"/>
      <c r="AE501" s="110"/>
      <c r="AF501" s="110"/>
      <c r="AG501" s="110"/>
    </row>
    <row r="502" spans="2:33" ht="15">
      <c r="B502" s="110"/>
      <c r="C502" s="110"/>
      <c r="D502" s="110">
        <v>2010</v>
      </c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  <c r="V502" s="110"/>
      <c r="W502" s="110"/>
      <c r="X502" s="110"/>
      <c r="Y502" s="110"/>
      <c r="Z502" s="110"/>
      <c r="AA502" s="110"/>
      <c r="AB502" s="110"/>
      <c r="AC502" s="110"/>
      <c r="AD502" s="110"/>
      <c r="AE502" s="110"/>
      <c r="AF502" s="110"/>
      <c r="AG502" s="110"/>
    </row>
    <row r="503" spans="2:33" ht="15">
      <c r="B503" s="110"/>
      <c r="C503" s="110"/>
      <c r="D503" s="110">
        <v>2011</v>
      </c>
      <c r="E503" s="110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  <c r="V503" s="110"/>
      <c r="W503" s="110"/>
      <c r="X503" s="110"/>
      <c r="Y503" s="110"/>
      <c r="Z503" s="110"/>
      <c r="AA503" s="110"/>
      <c r="AB503" s="110"/>
      <c r="AC503" s="110"/>
      <c r="AD503" s="110"/>
      <c r="AE503" s="110"/>
      <c r="AF503" s="110"/>
      <c r="AG503" s="110"/>
    </row>
    <row r="504" spans="2:33" ht="15">
      <c r="B504" s="110"/>
      <c r="C504" s="110"/>
      <c r="D504" s="110">
        <v>2012</v>
      </c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  <c r="V504" s="110"/>
      <c r="W504" s="110"/>
      <c r="X504" s="110"/>
      <c r="Y504" s="110"/>
      <c r="Z504" s="110"/>
      <c r="AA504" s="110"/>
      <c r="AB504" s="110"/>
      <c r="AC504" s="110"/>
      <c r="AD504" s="110"/>
      <c r="AE504" s="110"/>
      <c r="AF504" s="110"/>
      <c r="AG504" s="110"/>
    </row>
    <row r="505" spans="2:33" ht="15">
      <c r="B505" s="110"/>
      <c r="C505" s="110"/>
      <c r="D505" s="110">
        <v>2013</v>
      </c>
      <c r="E505" s="110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  <c r="V505" s="110"/>
      <c r="W505" s="110"/>
      <c r="X505" s="110"/>
      <c r="Y505" s="110"/>
      <c r="Z505" s="110"/>
      <c r="AA505" s="110"/>
      <c r="AB505" s="110"/>
      <c r="AC505" s="110"/>
      <c r="AD505" s="110"/>
      <c r="AE505" s="110"/>
      <c r="AF505" s="110"/>
      <c r="AG505" s="110"/>
    </row>
    <row r="506" spans="2:33" ht="15">
      <c r="B506" s="110"/>
      <c r="C506" s="110"/>
      <c r="D506" s="110">
        <v>2014</v>
      </c>
      <c r="E506" s="110">
        <v>0</v>
      </c>
      <c r="F506" s="110"/>
      <c r="G506" s="110"/>
      <c r="H506" s="110">
        <v>0</v>
      </c>
      <c r="I506" s="110"/>
      <c r="J506" s="110"/>
      <c r="K506" s="110"/>
      <c r="L506" s="110"/>
      <c r="M506" s="110"/>
      <c r="N506" s="110"/>
      <c r="O506" s="110"/>
      <c r="P506" s="110">
        <v>0</v>
      </c>
      <c r="Q506" s="110"/>
      <c r="R506" s="110">
        <v>0</v>
      </c>
      <c r="S506" s="110"/>
      <c r="T506" s="110">
        <v>0</v>
      </c>
      <c r="U506" s="110"/>
      <c r="V506" s="110"/>
      <c r="W506" s="110">
        <v>0</v>
      </c>
      <c r="X506" s="110"/>
      <c r="Y506" s="110">
        <v>0</v>
      </c>
      <c r="Z506" s="110">
        <v>0</v>
      </c>
      <c r="AA506" s="110"/>
      <c r="AB506" s="110">
        <v>0</v>
      </c>
      <c r="AC506" s="110">
        <v>0</v>
      </c>
      <c r="AD506" s="110">
        <v>0</v>
      </c>
      <c r="AE506" s="110"/>
      <c r="AF506" s="110"/>
      <c r="AG506" s="110">
        <v>0</v>
      </c>
    </row>
    <row r="507" spans="2:33" ht="15">
      <c r="B507" s="110"/>
      <c r="C507" s="110"/>
      <c r="D507" s="110">
        <v>2015</v>
      </c>
      <c r="E507" s="110">
        <v>0</v>
      </c>
      <c r="F507" s="110">
        <v>0</v>
      </c>
      <c r="G507" s="110">
        <v>0</v>
      </c>
      <c r="H507" s="110">
        <v>0</v>
      </c>
      <c r="I507" s="110">
        <v>0</v>
      </c>
      <c r="J507" s="110">
        <v>0</v>
      </c>
      <c r="K507" s="110">
        <v>0</v>
      </c>
      <c r="L507" s="110">
        <v>0</v>
      </c>
      <c r="M507" s="110">
        <v>0</v>
      </c>
      <c r="N507" s="110">
        <v>0</v>
      </c>
      <c r="O507" s="110">
        <v>0</v>
      </c>
      <c r="P507" s="110">
        <v>0</v>
      </c>
      <c r="Q507" s="110">
        <v>0</v>
      </c>
      <c r="R507" s="110">
        <v>0</v>
      </c>
      <c r="S507" s="110">
        <v>0</v>
      </c>
      <c r="T507" s="110">
        <v>0</v>
      </c>
      <c r="U507" s="110">
        <v>0</v>
      </c>
      <c r="V507" s="110">
        <v>0</v>
      </c>
      <c r="W507" s="110">
        <v>0</v>
      </c>
      <c r="X507" s="110">
        <v>0</v>
      </c>
      <c r="Y507" s="110">
        <v>0</v>
      </c>
      <c r="Z507" s="110">
        <v>0</v>
      </c>
      <c r="AA507" s="110">
        <v>0</v>
      </c>
      <c r="AB507" s="110">
        <v>0</v>
      </c>
      <c r="AC507" s="110">
        <v>0</v>
      </c>
      <c r="AD507" s="110">
        <v>0</v>
      </c>
      <c r="AE507" s="110">
        <v>0</v>
      </c>
      <c r="AF507" s="110"/>
      <c r="AG507" s="110">
        <v>0</v>
      </c>
    </row>
    <row r="508" spans="2:33" ht="15">
      <c r="B508" s="110"/>
      <c r="C508" s="110"/>
      <c r="D508" s="110">
        <v>2016</v>
      </c>
      <c r="E508" s="110">
        <v>0</v>
      </c>
      <c r="F508" s="110">
        <v>0</v>
      </c>
      <c r="G508" s="110">
        <v>0</v>
      </c>
      <c r="H508" s="110">
        <v>0</v>
      </c>
      <c r="I508" s="110">
        <v>0</v>
      </c>
      <c r="J508" s="110">
        <v>0</v>
      </c>
      <c r="K508" s="110">
        <v>0</v>
      </c>
      <c r="L508" s="110">
        <v>0</v>
      </c>
      <c r="M508" s="110">
        <v>0</v>
      </c>
      <c r="N508" s="110">
        <v>0</v>
      </c>
      <c r="O508" s="110">
        <v>0</v>
      </c>
      <c r="P508" s="110">
        <v>0</v>
      </c>
      <c r="Q508" s="110">
        <v>0</v>
      </c>
      <c r="R508" s="110">
        <v>0</v>
      </c>
      <c r="S508" s="110">
        <v>0</v>
      </c>
      <c r="T508" s="110">
        <v>0</v>
      </c>
      <c r="U508" s="110">
        <v>0</v>
      </c>
      <c r="V508" s="110">
        <v>0</v>
      </c>
      <c r="W508" s="110">
        <v>0</v>
      </c>
      <c r="X508" s="110">
        <v>0</v>
      </c>
      <c r="Y508" s="110">
        <v>0</v>
      </c>
      <c r="Z508" s="110">
        <v>0</v>
      </c>
      <c r="AA508" s="110">
        <v>0</v>
      </c>
      <c r="AB508" s="110">
        <v>0</v>
      </c>
      <c r="AC508" s="110">
        <v>0</v>
      </c>
      <c r="AD508" s="110">
        <v>0</v>
      </c>
      <c r="AE508" s="110">
        <v>0</v>
      </c>
      <c r="AF508" s="110">
        <v>0</v>
      </c>
      <c r="AG508" s="110">
        <v>0</v>
      </c>
    </row>
    <row r="509" spans="2:33" ht="15">
      <c r="B509" s="110"/>
      <c r="C509" s="110"/>
      <c r="D509" s="110">
        <v>2017</v>
      </c>
      <c r="E509" s="110">
        <v>0</v>
      </c>
      <c r="F509" s="110">
        <v>0</v>
      </c>
      <c r="G509" s="110">
        <v>0</v>
      </c>
      <c r="H509" s="110">
        <v>0</v>
      </c>
      <c r="I509" s="110">
        <v>0</v>
      </c>
      <c r="J509" s="110">
        <v>0</v>
      </c>
      <c r="K509" s="110">
        <v>0</v>
      </c>
      <c r="L509" s="110">
        <v>0</v>
      </c>
      <c r="M509" s="110">
        <v>0</v>
      </c>
      <c r="N509" s="110">
        <v>0</v>
      </c>
      <c r="O509" s="110">
        <v>0</v>
      </c>
      <c r="P509" s="110">
        <v>0</v>
      </c>
      <c r="Q509" s="110">
        <v>0</v>
      </c>
      <c r="R509" s="110">
        <v>0</v>
      </c>
      <c r="S509" s="110">
        <v>0</v>
      </c>
      <c r="T509" s="110">
        <v>0</v>
      </c>
      <c r="U509" s="110">
        <v>0</v>
      </c>
      <c r="V509" s="110">
        <v>0</v>
      </c>
      <c r="W509" s="110">
        <v>0</v>
      </c>
      <c r="X509" s="110">
        <v>0</v>
      </c>
      <c r="Y509" s="110">
        <v>0</v>
      </c>
      <c r="Z509" s="110">
        <v>0</v>
      </c>
      <c r="AA509" s="110">
        <v>0</v>
      </c>
      <c r="AB509" s="110">
        <v>0</v>
      </c>
      <c r="AC509" s="110">
        <v>0</v>
      </c>
      <c r="AD509" s="110">
        <v>0</v>
      </c>
      <c r="AE509" s="110">
        <v>0</v>
      </c>
      <c r="AF509" s="110">
        <v>0</v>
      </c>
      <c r="AG509" s="110">
        <v>0</v>
      </c>
    </row>
    <row r="510" spans="2:33" ht="15">
      <c r="B510" s="110"/>
      <c r="C510" s="110"/>
      <c r="D510" s="110">
        <v>2018</v>
      </c>
      <c r="E510" s="110">
        <v>0</v>
      </c>
      <c r="F510" s="110">
        <v>0</v>
      </c>
      <c r="G510" s="110">
        <v>0</v>
      </c>
      <c r="H510" s="110">
        <v>0</v>
      </c>
      <c r="I510" s="110">
        <v>0</v>
      </c>
      <c r="J510" s="110">
        <v>0</v>
      </c>
      <c r="K510" s="110">
        <v>0</v>
      </c>
      <c r="L510" s="110">
        <v>0</v>
      </c>
      <c r="M510" s="110">
        <v>0</v>
      </c>
      <c r="N510" s="110">
        <v>0</v>
      </c>
      <c r="O510" s="110">
        <v>0</v>
      </c>
      <c r="P510" s="110">
        <v>0</v>
      </c>
      <c r="Q510" s="110">
        <v>0</v>
      </c>
      <c r="R510" s="110">
        <v>0</v>
      </c>
      <c r="S510" s="110">
        <v>0</v>
      </c>
      <c r="T510" s="110">
        <v>0</v>
      </c>
      <c r="U510" s="110">
        <v>0</v>
      </c>
      <c r="V510" s="110">
        <v>0</v>
      </c>
      <c r="W510" s="110">
        <v>0</v>
      </c>
      <c r="X510" s="110">
        <v>0</v>
      </c>
      <c r="Y510" s="110">
        <v>0</v>
      </c>
      <c r="Z510" s="110">
        <v>0</v>
      </c>
      <c r="AA510" s="110">
        <v>0</v>
      </c>
      <c r="AB510" s="110">
        <v>0</v>
      </c>
      <c r="AC510" s="110">
        <v>0</v>
      </c>
      <c r="AD510" s="110">
        <v>0</v>
      </c>
      <c r="AE510" s="110">
        <v>0</v>
      </c>
      <c r="AF510" s="110">
        <v>0</v>
      </c>
      <c r="AG510" s="110">
        <v>0</v>
      </c>
    </row>
    <row r="511" spans="2:33" ht="15">
      <c r="B511" s="110"/>
      <c r="C511" s="110"/>
      <c r="D511" s="110">
        <v>2019</v>
      </c>
      <c r="E511" s="110">
        <v>0</v>
      </c>
      <c r="F511" s="110">
        <v>0</v>
      </c>
      <c r="G511" s="110">
        <v>0</v>
      </c>
      <c r="H511" s="110">
        <v>0</v>
      </c>
      <c r="I511" s="110">
        <v>0</v>
      </c>
      <c r="J511" s="110">
        <v>0</v>
      </c>
      <c r="K511" s="110">
        <v>0</v>
      </c>
      <c r="L511" s="110">
        <v>0</v>
      </c>
      <c r="M511" s="110">
        <v>0</v>
      </c>
      <c r="N511" s="110">
        <v>0</v>
      </c>
      <c r="O511" s="110">
        <v>0</v>
      </c>
      <c r="P511" s="110">
        <v>0</v>
      </c>
      <c r="Q511" s="110">
        <v>0</v>
      </c>
      <c r="R511" s="110">
        <v>0</v>
      </c>
      <c r="S511" s="110">
        <v>0</v>
      </c>
      <c r="T511" s="110">
        <v>0</v>
      </c>
      <c r="U511" s="110">
        <v>0</v>
      </c>
      <c r="V511" s="110">
        <v>0</v>
      </c>
      <c r="W511" s="110">
        <v>0</v>
      </c>
      <c r="X511" s="110">
        <v>0</v>
      </c>
      <c r="Y511" s="110">
        <v>0</v>
      </c>
      <c r="Z511" s="110">
        <v>0</v>
      </c>
      <c r="AA511" s="110">
        <v>0</v>
      </c>
      <c r="AB511" s="110">
        <v>0</v>
      </c>
      <c r="AC511" s="110">
        <v>0</v>
      </c>
      <c r="AD511" s="110">
        <v>0</v>
      </c>
      <c r="AE511" s="110">
        <v>0</v>
      </c>
      <c r="AF511" s="110">
        <v>0</v>
      </c>
      <c r="AG511" s="110">
        <v>0</v>
      </c>
    </row>
    <row r="512" spans="2:33" ht="15">
      <c r="B512" s="110"/>
      <c r="C512" s="110"/>
      <c r="D512" s="110">
        <v>2020</v>
      </c>
      <c r="E512" s="110"/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  <c r="V512" s="110"/>
      <c r="W512" s="110"/>
      <c r="X512" s="110"/>
      <c r="Y512" s="110"/>
      <c r="Z512" s="110"/>
      <c r="AA512" s="110"/>
      <c r="AB512" s="110"/>
      <c r="AC512" s="110"/>
      <c r="AD512" s="110"/>
      <c r="AE512" s="110"/>
      <c r="AF512" s="110"/>
      <c r="AG512" s="110"/>
    </row>
    <row r="513" spans="2:33" ht="15">
      <c r="B513" s="109" t="s">
        <v>337</v>
      </c>
      <c r="C513" s="109" t="s">
        <v>536</v>
      </c>
      <c r="D513" s="109">
        <v>2006</v>
      </c>
      <c r="E513" s="109"/>
      <c r="F513" s="109"/>
      <c r="G513" s="109"/>
      <c r="H513" s="109"/>
      <c r="I513" s="109"/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  <c r="AD513" s="109"/>
      <c r="AE513" s="109"/>
      <c r="AF513" s="109"/>
      <c r="AG513" s="109"/>
    </row>
    <row r="514" spans="2:33" ht="15">
      <c r="B514" s="109"/>
      <c r="C514" s="109"/>
      <c r="D514" s="109">
        <v>2007</v>
      </c>
      <c r="E514" s="109"/>
      <c r="F514" s="109"/>
      <c r="G514" s="109"/>
      <c r="H514" s="109"/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  <c r="AD514" s="109"/>
      <c r="AE514" s="109"/>
      <c r="AF514" s="109"/>
      <c r="AG514" s="109"/>
    </row>
    <row r="515" spans="2:33" ht="15">
      <c r="B515" s="109"/>
      <c r="C515" s="109"/>
      <c r="D515" s="109">
        <v>2008</v>
      </c>
      <c r="E515" s="109"/>
      <c r="F515" s="109"/>
      <c r="G515" s="109"/>
      <c r="H515" s="109"/>
      <c r="I515" s="109"/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  <c r="AD515" s="109"/>
      <c r="AE515" s="109"/>
      <c r="AF515" s="109"/>
      <c r="AG515" s="109"/>
    </row>
    <row r="516" spans="2:33" ht="15">
      <c r="B516" s="109"/>
      <c r="C516" s="109"/>
      <c r="D516" s="109">
        <v>2009</v>
      </c>
      <c r="E516" s="109"/>
      <c r="F516" s="109"/>
      <c r="G516" s="109"/>
      <c r="H516" s="109"/>
      <c r="I516" s="109"/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  <c r="AD516" s="109"/>
      <c r="AE516" s="109"/>
      <c r="AF516" s="109"/>
      <c r="AG516" s="109"/>
    </row>
    <row r="517" spans="2:33" ht="15">
      <c r="B517" s="109"/>
      <c r="C517" s="109"/>
      <c r="D517" s="109">
        <v>2010</v>
      </c>
      <c r="E517" s="109"/>
      <c r="F517" s="109"/>
      <c r="G517" s="109"/>
      <c r="H517" s="109"/>
      <c r="I517" s="109"/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  <c r="AD517" s="109"/>
      <c r="AE517" s="109"/>
      <c r="AF517" s="109"/>
      <c r="AG517" s="109"/>
    </row>
    <row r="518" spans="2:33" ht="15">
      <c r="B518" s="109"/>
      <c r="C518" s="109"/>
      <c r="D518" s="109">
        <v>2011</v>
      </c>
      <c r="E518" s="109"/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  <c r="AD518" s="109"/>
      <c r="AE518" s="109"/>
      <c r="AF518" s="109"/>
      <c r="AG518" s="109"/>
    </row>
    <row r="519" spans="2:33" ht="15">
      <c r="B519" s="109"/>
      <c r="C519" s="109"/>
      <c r="D519" s="109">
        <v>2012</v>
      </c>
      <c r="E519" s="109"/>
      <c r="F519" s="109"/>
      <c r="G519" s="109"/>
      <c r="H519" s="109"/>
      <c r="I519" s="109"/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  <c r="AD519" s="109"/>
      <c r="AE519" s="109"/>
      <c r="AF519" s="109"/>
      <c r="AG519" s="109"/>
    </row>
    <row r="520" spans="2:33" ht="15">
      <c r="B520" s="109"/>
      <c r="C520" s="109"/>
      <c r="D520" s="109">
        <v>2013</v>
      </c>
      <c r="E520" s="109"/>
      <c r="F520" s="109"/>
      <c r="G520" s="109"/>
      <c r="H520" s="109"/>
      <c r="I520" s="109"/>
      <c r="J520" s="109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  <c r="AD520" s="109"/>
      <c r="AE520" s="109"/>
      <c r="AF520" s="109"/>
      <c r="AG520" s="109"/>
    </row>
    <row r="521" spans="2:33" ht="15">
      <c r="B521" s="109"/>
      <c r="C521" s="109"/>
      <c r="D521" s="109">
        <v>2014</v>
      </c>
      <c r="E521" s="109">
        <v>0</v>
      </c>
      <c r="F521" s="109"/>
      <c r="G521" s="109"/>
      <c r="H521" s="109">
        <v>0</v>
      </c>
      <c r="I521" s="109"/>
      <c r="J521" s="109"/>
      <c r="K521" s="109"/>
      <c r="L521" s="109"/>
      <c r="M521" s="109"/>
      <c r="N521" s="109"/>
      <c r="O521" s="109"/>
      <c r="P521" s="109">
        <v>0</v>
      </c>
      <c r="Q521" s="109"/>
      <c r="R521" s="109">
        <v>0</v>
      </c>
      <c r="S521" s="109"/>
      <c r="T521" s="109">
        <v>0</v>
      </c>
      <c r="U521" s="109"/>
      <c r="V521" s="109"/>
      <c r="W521" s="109">
        <v>0</v>
      </c>
      <c r="X521" s="109"/>
      <c r="Y521" s="109">
        <v>1</v>
      </c>
      <c r="Z521" s="109">
        <v>0</v>
      </c>
      <c r="AA521" s="109"/>
      <c r="AB521" s="109">
        <v>0</v>
      </c>
      <c r="AC521" s="109">
        <v>0</v>
      </c>
      <c r="AD521" s="109">
        <v>0</v>
      </c>
      <c r="AE521" s="109"/>
      <c r="AF521" s="109"/>
      <c r="AG521" s="109">
        <v>0</v>
      </c>
    </row>
    <row r="522" spans="2:33" ht="15">
      <c r="B522" s="109"/>
      <c r="C522" s="109"/>
      <c r="D522" s="109">
        <v>2015</v>
      </c>
      <c r="E522" s="109">
        <v>0</v>
      </c>
      <c r="F522" s="109">
        <v>0</v>
      </c>
      <c r="G522" s="109">
        <v>0</v>
      </c>
      <c r="H522" s="109">
        <v>0</v>
      </c>
      <c r="I522" s="109">
        <v>0</v>
      </c>
      <c r="J522" s="109">
        <v>0</v>
      </c>
      <c r="K522" s="109">
        <v>0</v>
      </c>
      <c r="L522" s="109">
        <v>0</v>
      </c>
      <c r="M522" s="109">
        <v>0</v>
      </c>
      <c r="N522" s="109">
        <v>0</v>
      </c>
      <c r="O522" s="109">
        <v>0</v>
      </c>
      <c r="P522" s="109">
        <v>0</v>
      </c>
      <c r="Q522" s="109">
        <v>0</v>
      </c>
      <c r="R522" s="109">
        <v>0</v>
      </c>
      <c r="S522" s="109">
        <v>0</v>
      </c>
      <c r="T522" s="109">
        <v>0</v>
      </c>
      <c r="U522" s="109">
        <v>0</v>
      </c>
      <c r="V522" s="109">
        <v>0</v>
      </c>
      <c r="W522" s="109">
        <v>0</v>
      </c>
      <c r="X522" s="109">
        <v>0</v>
      </c>
      <c r="Y522" s="109">
        <v>0</v>
      </c>
      <c r="Z522" s="109">
        <v>0</v>
      </c>
      <c r="AA522" s="109">
        <v>0</v>
      </c>
      <c r="AB522" s="109">
        <v>0</v>
      </c>
      <c r="AC522" s="109">
        <v>0</v>
      </c>
      <c r="AD522" s="109">
        <v>0</v>
      </c>
      <c r="AE522" s="109">
        <v>0</v>
      </c>
      <c r="AF522" s="109"/>
      <c r="AG522" s="109">
        <v>0</v>
      </c>
    </row>
    <row r="523" spans="2:33" ht="15">
      <c r="B523" s="109"/>
      <c r="C523" s="109"/>
      <c r="D523" s="109">
        <v>2016</v>
      </c>
      <c r="E523" s="109">
        <v>0</v>
      </c>
      <c r="F523" s="109">
        <v>0</v>
      </c>
      <c r="G523" s="109">
        <v>0</v>
      </c>
      <c r="H523" s="109">
        <v>0</v>
      </c>
      <c r="I523" s="109">
        <v>0</v>
      </c>
      <c r="J523" s="109">
        <v>0</v>
      </c>
      <c r="K523" s="109">
        <v>0</v>
      </c>
      <c r="L523" s="109">
        <v>0</v>
      </c>
      <c r="M523" s="109">
        <v>0</v>
      </c>
      <c r="N523" s="109">
        <v>0</v>
      </c>
      <c r="O523" s="109">
        <v>0</v>
      </c>
      <c r="P523" s="109">
        <v>0</v>
      </c>
      <c r="Q523" s="109">
        <v>0</v>
      </c>
      <c r="R523" s="109">
        <v>0</v>
      </c>
      <c r="S523" s="109">
        <v>0</v>
      </c>
      <c r="T523" s="109">
        <v>0</v>
      </c>
      <c r="U523" s="109">
        <v>0</v>
      </c>
      <c r="V523" s="109">
        <v>0</v>
      </c>
      <c r="W523" s="109">
        <v>0</v>
      </c>
      <c r="X523" s="109">
        <v>0</v>
      </c>
      <c r="Y523" s="109">
        <v>0</v>
      </c>
      <c r="Z523" s="109">
        <v>0</v>
      </c>
      <c r="AA523" s="109">
        <v>0</v>
      </c>
      <c r="AB523" s="109">
        <v>0</v>
      </c>
      <c r="AC523" s="109">
        <v>0</v>
      </c>
      <c r="AD523" s="109">
        <v>0</v>
      </c>
      <c r="AE523" s="109">
        <v>0</v>
      </c>
      <c r="AF523" s="109">
        <v>0</v>
      </c>
      <c r="AG523" s="109">
        <v>0</v>
      </c>
    </row>
    <row r="524" spans="2:33" ht="15">
      <c r="B524" s="109"/>
      <c r="C524" s="109"/>
      <c r="D524" s="109">
        <v>2017</v>
      </c>
      <c r="E524" s="109">
        <v>0</v>
      </c>
      <c r="F524" s="109">
        <v>0</v>
      </c>
      <c r="G524" s="109">
        <v>0</v>
      </c>
      <c r="H524" s="109">
        <v>0</v>
      </c>
      <c r="I524" s="109">
        <v>0</v>
      </c>
      <c r="J524" s="109">
        <v>0</v>
      </c>
      <c r="K524" s="109">
        <v>0</v>
      </c>
      <c r="L524" s="109">
        <v>0</v>
      </c>
      <c r="M524" s="109">
        <v>0</v>
      </c>
      <c r="N524" s="109">
        <v>0</v>
      </c>
      <c r="O524" s="109">
        <v>0</v>
      </c>
      <c r="P524" s="109">
        <v>0</v>
      </c>
      <c r="Q524" s="109">
        <v>0</v>
      </c>
      <c r="R524" s="109">
        <v>0</v>
      </c>
      <c r="S524" s="109">
        <v>0</v>
      </c>
      <c r="T524" s="109">
        <v>0</v>
      </c>
      <c r="U524" s="109">
        <v>0</v>
      </c>
      <c r="V524" s="109">
        <v>0</v>
      </c>
      <c r="W524" s="109">
        <v>0</v>
      </c>
      <c r="X524" s="109">
        <v>0</v>
      </c>
      <c r="Y524" s="109">
        <v>0</v>
      </c>
      <c r="Z524" s="109">
        <v>0</v>
      </c>
      <c r="AA524" s="109">
        <v>0</v>
      </c>
      <c r="AB524" s="109">
        <v>0</v>
      </c>
      <c r="AC524" s="109">
        <v>0</v>
      </c>
      <c r="AD524" s="109">
        <v>0</v>
      </c>
      <c r="AE524" s="109">
        <v>0</v>
      </c>
      <c r="AF524" s="109">
        <v>0</v>
      </c>
      <c r="AG524" s="109">
        <v>0</v>
      </c>
    </row>
    <row r="525" spans="2:33" ht="15">
      <c r="B525" s="109"/>
      <c r="C525" s="109"/>
      <c r="D525" s="109">
        <v>2018</v>
      </c>
      <c r="E525" s="109">
        <v>0</v>
      </c>
      <c r="F525" s="109">
        <v>0</v>
      </c>
      <c r="G525" s="109">
        <v>0</v>
      </c>
      <c r="H525" s="109">
        <v>0</v>
      </c>
      <c r="I525" s="109">
        <v>0</v>
      </c>
      <c r="J525" s="109">
        <v>0</v>
      </c>
      <c r="K525" s="109">
        <v>0</v>
      </c>
      <c r="L525" s="109">
        <v>0</v>
      </c>
      <c r="M525" s="109">
        <v>0</v>
      </c>
      <c r="N525" s="109">
        <v>0</v>
      </c>
      <c r="O525" s="109">
        <v>0</v>
      </c>
      <c r="P525" s="109">
        <v>0</v>
      </c>
      <c r="Q525" s="109">
        <v>1</v>
      </c>
      <c r="R525" s="109">
        <v>0</v>
      </c>
      <c r="S525" s="109">
        <v>0</v>
      </c>
      <c r="T525" s="109">
        <v>0</v>
      </c>
      <c r="U525" s="109">
        <v>0</v>
      </c>
      <c r="V525" s="109">
        <v>0</v>
      </c>
      <c r="W525" s="109">
        <v>0</v>
      </c>
      <c r="X525" s="109">
        <v>0</v>
      </c>
      <c r="Y525" s="109">
        <v>0</v>
      </c>
      <c r="Z525" s="109">
        <v>0</v>
      </c>
      <c r="AA525" s="109">
        <v>0</v>
      </c>
      <c r="AB525" s="109">
        <v>0</v>
      </c>
      <c r="AC525" s="109">
        <v>0</v>
      </c>
      <c r="AD525" s="109">
        <v>0</v>
      </c>
      <c r="AE525" s="109">
        <v>0</v>
      </c>
      <c r="AF525" s="109">
        <v>0</v>
      </c>
      <c r="AG525" s="109">
        <v>0</v>
      </c>
    </row>
    <row r="526" spans="2:33" ht="15">
      <c r="B526" s="109"/>
      <c r="C526" s="109"/>
      <c r="D526" s="109">
        <v>2019</v>
      </c>
      <c r="E526" s="109">
        <v>0</v>
      </c>
      <c r="F526" s="109">
        <v>0</v>
      </c>
      <c r="G526" s="109">
        <v>0</v>
      </c>
      <c r="H526" s="109">
        <v>0</v>
      </c>
      <c r="I526" s="109">
        <v>0</v>
      </c>
      <c r="J526" s="109">
        <v>0</v>
      </c>
      <c r="K526" s="109">
        <v>0</v>
      </c>
      <c r="L526" s="109">
        <v>0</v>
      </c>
      <c r="M526" s="109">
        <v>0</v>
      </c>
      <c r="N526" s="109">
        <v>0</v>
      </c>
      <c r="O526" s="109">
        <v>0</v>
      </c>
      <c r="P526" s="109">
        <v>0</v>
      </c>
      <c r="Q526" s="109">
        <v>1</v>
      </c>
      <c r="R526" s="109">
        <v>0</v>
      </c>
      <c r="S526" s="109">
        <v>0</v>
      </c>
      <c r="T526" s="109">
        <v>0</v>
      </c>
      <c r="U526" s="109">
        <v>0</v>
      </c>
      <c r="V526" s="109">
        <v>0</v>
      </c>
      <c r="W526" s="109">
        <v>0</v>
      </c>
      <c r="X526" s="109">
        <v>0</v>
      </c>
      <c r="Y526" s="109">
        <v>0</v>
      </c>
      <c r="Z526" s="109">
        <v>0</v>
      </c>
      <c r="AA526" s="109">
        <v>0</v>
      </c>
      <c r="AB526" s="109">
        <v>0</v>
      </c>
      <c r="AC526" s="109">
        <v>0</v>
      </c>
      <c r="AD526" s="109">
        <v>0</v>
      </c>
      <c r="AE526" s="109">
        <v>0</v>
      </c>
      <c r="AF526" s="109">
        <v>0</v>
      </c>
      <c r="AG526" s="109">
        <v>0</v>
      </c>
    </row>
    <row r="527" spans="2:33" ht="15">
      <c r="B527" s="109"/>
      <c r="C527" s="109"/>
      <c r="D527" s="109">
        <v>2020</v>
      </c>
      <c r="E527" s="109"/>
      <c r="F527" s="109"/>
      <c r="G527" s="109"/>
      <c r="H527" s="109"/>
      <c r="I527" s="109"/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  <c r="AD527" s="109"/>
      <c r="AE527" s="109"/>
      <c r="AF527" s="109"/>
      <c r="AG527" s="109"/>
    </row>
    <row r="528" spans="2:33" ht="15">
      <c r="B528" s="110" t="s">
        <v>310</v>
      </c>
      <c r="C528" s="110" t="s">
        <v>537</v>
      </c>
      <c r="D528" s="110">
        <v>2006</v>
      </c>
      <c r="E528" s="110"/>
      <c r="F528" s="110"/>
      <c r="G528" s="110"/>
      <c r="H528" s="110"/>
      <c r="I528" s="110"/>
      <c r="J528" s="110"/>
      <c r="K528" s="110"/>
      <c r="L528" s="110"/>
      <c r="M528" s="110"/>
      <c r="N528" s="110"/>
      <c r="O528" s="110"/>
      <c r="P528" s="110"/>
      <c r="Q528" s="110"/>
      <c r="R528" s="110"/>
      <c r="S528" s="110"/>
      <c r="T528" s="110"/>
      <c r="U528" s="110"/>
      <c r="V528" s="110"/>
      <c r="W528" s="110"/>
      <c r="X528" s="110"/>
      <c r="Y528" s="110"/>
      <c r="Z528" s="110"/>
      <c r="AA528" s="110"/>
      <c r="AB528" s="110"/>
      <c r="AC528" s="110"/>
      <c r="AD528" s="110"/>
      <c r="AE528" s="110"/>
      <c r="AF528" s="110"/>
      <c r="AG528" s="110"/>
    </row>
    <row r="529" spans="2:33" ht="15">
      <c r="B529" s="110"/>
      <c r="C529" s="110"/>
      <c r="D529" s="110">
        <v>2007</v>
      </c>
      <c r="E529" s="110"/>
      <c r="F529" s="110"/>
      <c r="G529" s="110"/>
      <c r="H529" s="110"/>
      <c r="I529" s="110"/>
      <c r="J529" s="110"/>
      <c r="K529" s="110"/>
      <c r="L529" s="110"/>
      <c r="M529" s="110"/>
      <c r="N529" s="110"/>
      <c r="O529" s="110"/>
      <c r="P529" s="110"/>
      <c r="Q529" s="110"/>
      <c r="R529" s="110"/>
      <c r="S529" s="110"/>
      <c r="T529" s="110"/>
      <c r="U529" s="110"/>
      <c r="V529" s="110"/>
      <c r="W529" s="110"/>
      <c r="X529" s="110"/>
      <c r="Y529" s="110"/>
      <c r="Z529" s="110"/>
      <c r="AA529" s="110"/>
      <c r="AB529" s="110"/>
      <c r="AC529" s="110"/>
      <c r="AD529" s="110"/>
      <c r="AE529" s="110"/>
      <c r="AF529" s="110"/>
      <c r="AG529" s="110"/>
    </row>
    <row r="530" spans="2:33" ht="15">
      <c r="B530" s="110"/>
      <c r="C530" s="110"/>
      <c r="D530" s="110">
        <v>2008</v>
      </c>
      <c r="E530" s="110"/>
      <c r="F530" s="110"/>
      <c r="G530" s="110"/>
      <c r="H530" s="110"/>
      <c r="I530" s="110"/>
      <c r="J530" s="110"/>
      <c r="K530" s="110"/>
      <c r="L530" s="110"/>
      <c r="M530" s="110"/>
      <c r="N530" s="110"/>
      <c r="O530" s="110"/>
      <c r="P530" s="110"/>
      <c r="Q530" s="110"/>
      <c r="R530" s="110"/>
      <c r="S530" s="110"/>
      <c r="T530" s="110"/>
      <c r="U530" s="110"/>
      <c r="V530" s="110"/>
      <c r="W530" s="110"/>
      <c r="X530" s="110"/>
      <c r="Y530" s="110"/>
      <c r="Z530" s="110"/>
      <c r="AA530" s="110"/>
      <c r="AB530" s="110"/>
      <c r="AC530" s="110"/>
      <c r="AD530" s="110"/>
      <c r="AE530" s="110"/>
      <c r="AF530" s="110"/>
      <c r="AG530" s="110"/>
    </row>
    <row r="531" spans="2:33" ht="15">
      <c r="B531" s="110"/>
      <c r="C531" s="110"/>
      <c r="D531" s="110">
        <v>2009</v>
      </c>
      <c r="E531" s="110"/>
      <c r="F531" s="110"/>
      <c r="G531" s="110"/>
      <c r="H531" s="110"/>
      <c r="I531" s="110"/>
      <c r="J531" s="110"/>
      <c r="K531" s="110"/>
      <c r="L531" s="110"/>
      <c r="M531" s="110"/>
      <c r="N531" s="110"/>
      <c r="O531" s="110"/>
      <c r="P531" s="110"/>
      <c r="Q531" s="110"/>
      <c r="R531" s="110"/>
      <c r="S531" s="110"/>
      <c r="T531" s="110"/>
      <c r="U531" s="110"/>
      <c r="V531" s="110"/>
      <c r="W531" s="110"/>
      <c r="X531" s="110"/>
      <c r="Y531" s="110"/>
      <c r="Z531" s="110"/>
      <c r="AA531" s="110"/>
      <c r="AB531" s="110"/>
      <c r="AC531" s="110"/>
      <c r="AD531" s="110"/>
      <c r="AE531" s="110"/>
      <c r="AF531" s="110"/>
      <c r="AG531" s="110"/>
    </row>
    <row r="532" spans="2:33" ht="15">
      <c r="B532" s="110"/>
      <c r="C532" s="110"/>
      <c r="D532" s="110">
        <v>2010</v>
      </c>
      <c r="E532" s="110"/>
      <c r="F532" s="110"/>
      <c r="G532" s="110"/>
      <c r="H532" s="110"/>
      <c r="I532" s="110"/>
      <c r="J532" s="110"/>
      <c r="K532" s="110"/>
      <c r="L532" s="110"/>
      <c r="M532" s="110"/>
      <c r="N532" s="110"/>
      <c r="O532" s="110"/>
      <c r="P532" s="110"/>
      <c r="Q532" s="110"/>
      <c r="R532" s="110"/>
      <c r="S532" s="110"/>
      <c r="T532" s="110"/>
      <c r="U532" s="110"/>
      <c r="V532" s="110"/>
      <c r="W532" s="110"/>
      <c r="X532" s="110"/>
      <c r="Y532" s="110"/>
      <c r="Z532" s="110"/>
      <c r="AA532" s="110"/>
      <c r="AB532" s="110"/>
      <c r="AC532" s="110"/>
      <c r="AD532" s="110"/>
      <c r="AE532" s="110"/>
      <c r="AF532" s="110"/>
      <c r="AG532" s="110"/>
    </row>
    <row r="533" spans="2:33" ht="15">
      <c r="B533" s="110"/>
      <c r="C533" s="110"/>
      <c r="D533" s="110">
        <v>2011</v>
      </c>
      <c r="E533" s="110"/>
      <c r="F533" s="110"/>
      <c r="G533" s="110"/>
      <c r="H533" s="110"/>
      <c r="I533" s="110"/>
      <c r="J533" s="110"/>
      <c r="K533" s="110"/>
      <c r="L533" s="110"/>
      <c r="M533" s="110"/>
      <c r="N533" s="110"/>
      <c r="O533" s="110"/>
      <c r="P533" s="110"/>
      <c r="Q533" s="110"/>
      <c r="R533" s="110"/>
      <c r="S533" s="110"/>
      <c r="T533" s="110"/>
      <c r="U533" s="110"/>
      <c r="V533" s="110"/>
      <c r="W533" s="110"/>
      <c r="X533" s="110"/>
      <c r="Y533" s="110"/>
      <c r="Z533" s="110"/>
      <c r="AA533" s="110"/>
      <c r="AB533" s="110"/>
      <c r="AC533" s="110"/>
      <c r="AD533" s="110"/>
      <c r="AE533" s="110"/>
      <c r="AF533" s="110"/>
      <c r="AG533" s="110"/>
    </row>
    <row r="534" spans="2:33" ht="15">
      <c r="B534" s="110"/>
      <c r="C534" s="110"/>
      <c r="D534" s="110">
        <v>2012</v>
      </c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  <c r="O534" s="110"/>
      <c r="P534" s="110"/>
      <c r="Q534" s="110"/>
      <c r="R534" s="110"/>
      <c r="S534" s="110"/>
      <c r="T534" s="110"/>
      <c r="U534" s="110"/>
      <c r="V534" s="110"/>
      <c r="W534" s="110"/>
      <c r="X534" s="110"/>
      <c r="Y534" s="110"/>
      <c r="Z534" s="110"/>
      <c r="AA534" s="110"/>
      <c r="AB534" s="110"/>
      <c r="AC534" s="110"/>
      <c r="AD534" s="110"/>
      <c r="AE534" s="110"/>
      <c r="AF534" s="110"/>
      <c r="AG534" s="110"/>
    </row>
    <row r="535" spans="2:33" ht="15">
      <c r="B535" s="110"/>
      <c r="C535" s="110"/>
      <c r="D535" s="110">
        <v>2013</v>
      </c>
      <c r="E535" s="110"/>
      <c r="F535" s="110"/>
      <c r="G535" s="110"/>
      <c r="H535" s="110"/>
      <c r="I535" s="110"/>
      <c r="J535" s="110"/>
      <c r="K535" s="110"/>
      <c r="L535" s="110"/>
      <c r="M535" s="110"/>
      <c r="N535" s="110"/>
      <c r="O535" s="110"/>
      <c r="P535" s="110"/>
      <c r="Q535" s="110"/>
      <c r="R535" s="110"/>
      <c r="S535" s="110"/>
      <c r="T535" s="110"/>
      <c r="U535" s="110"/>
      <c r="V535" s="110"/>
      <c r="W535" s="110"/>
      <c r="X535" s="110"/>
      <c r="Y535" s="110"/>
      <c r="Z535" s="110"/>
      <c r="AA535" s="110"/>
      <c r="AB535" s="110"/>
      <c r="AC535" s="110"/>
      <c r="AD535" s="110"/>
      <c r="AE535" s="110"/>
      <c r="AF535" s="110"/>
      <c r="AG535" s="110"/>
    </row>
    <row r="536" spans="2:33" ht="15">
      <c r="B536" s="110"/>
      <c r="C536" s="110"/>
      <c r="D536" s="110">
        <v>2014</v>
      </c>
      <c r="E536" s="110">
        <v>0</v>
      </c>
      <c r="F536" s="110"/>
      <c r="G536" s="110"/>
      <c r="H536" s="110">
        <v>0</v>
      </c>
      <c r="I536" s="110"/>
      <c r="J536" s="110"/>
      <c r="K536" s="110"/>
      <c r="L536" s="110"/>
      <c r="M536" s="110"/>
      <c r="N536" s="110"/>
      <c r="O536" s="110"/>
      <c r="P536" s="110">
        <v>0</v>
      </c>
      <c r="Q536" s="110"/>
      <c r="R536" s="110">
        <v>0</v>
      </c>
      <c r="S536" s="110"/>
      <c r="T536" s="110">
        <v>0</v>
      </c>
      <c r="U536" s="110"/>
      <c r="V536" s="110"/>
      <c r="W536" s="110">
        <v>0</v>
      </c>
      <c r="X536" s="110"/>
      <c r="Y536" s="110">
        <v>0</v>
      </c>
      <c r="Z536" s="110">
        <v>0</v>
      </c>
      <c r="AA536" s="110"/>
      <c r="AB536" s="110">
        <v>0</v>
      </c>
      <c r="AC536" s="110">
        <v>0</v>
      </c>
      <c r="AD536" s="110">
        <v>0</v>
      </c>
      <c r="AE536" s="110"/>
      <c r="AF536" s="110"/>
      <c r="AG536" s="110">
        <v>0</v>
      </c>
    </row>
    <row r="537" spans="2:33" ht="15">
      <c r="B537" s="110"/>
      <c r="C537" s="110"/>
      <c r="D537" s="110">
        <v>2015</v>
      </c>
      <c r="E537" s="110">
        <v>0</v>
      </c>
      <c r="F537" s="110">
        <v>0</v>
      </c>
      <c r="G537" s="110">
        <v>0</v>
      </c>
      <c r="H537" s="110">
        <v>0</v>
      </c>
      <c r="I537" s="110">
        <v>0</v>
      </c>
      <c r="J537" s="110">
        <v>0</v>
      </c>
      <c r="K537" s="110">
        <v>0</v>
      </c>
      <c r="L537" s="110">
        <v>0</v>
      </c>
      <c r="M537" s="110">
        <v>0</v>
      </c>
      <c r="N537" s="110">
        <v>0</v>
      </c>
      <c r="O537" s="110">
        <v>0</v>
      </c>
      <c r="P537" s="110">
        <v>0</v>
      </c>
      <c r="Q537" s="110">
        <v>0</v>
      </c>
      <c r="R537" s="110">
        <v>0</v>
      </c>
      <c r="S537" s="110">
        <v>0</v>
      </c>
      <c r="T537" s="110">
        <v>0</v>
      </c>
      <c r="U537" s="110">
        <v>0</v>
      </c>
      <c r="V537" s="110">
        <v>0</v>
      </c>
      <c r="W537" s="110">
        <v>0</v>
      </c>
      <c r="X537" s="110">
        <v>0</v>
      </c>
      <c r="Y537" s="110">
        <v>0</v>
      </c>
      <c r="Z537" s="110">
        <v>0</v>
      </c>
      <c r="AA537" s="110">
        <v>0</v>
      </c>
      <c r="AB537" s="110">
        <v>0</v>
      </c>
      <c r="AC537" s="110">
        <v>0</v>
      </c>
      <c r="AD537" s="110">
        <v>0</v>
      </c>
      <c r="AE537" s="110">
        <v>0</v>
      </c>
      <c r="AF537" s="110"/>
      <c r="AG537" s="110">
        <v>0</v>
      </c>
    </row>
    <row r="538" spans="2:33" ht="15">
      <c r="B538" s="110"/>
      <c r="C538" s="110"/>
      <c r="D538" s="110">
        <v>2016</v>
      </c>
      <c r="E538" s="110">
        <v>0</v>
      </c>
      <c r="F538" s="110">
        <v>0</v>
      </c>
      <c r="G538" s="111">
        <v>7</v>
      </c>
      <c r="H538" s="110">
        <v>0</v>
      </c>
      <c r="I538" s="110">
        <v>0</v>
      </c>
      <c r="J538" s="110">
        <v>0</v>
      </c>
      <c r="K538" s="110">
        <v>0</v>
      </c>
      <c r="L538" s="110">
        <v>0</v>
      </c>
      <c r="M538" s="110">
        <v>0</v>
      </c>
      <c r="N538" s="110">
        <v>0</v>
      </c>
      <c r="O538" s="110">
        <v>0</v>
      </c>
      <c r="P538" s="110">
        <v>0</v>
      </c>
      <c r="Q538" s="110">
        <v>0</v>
      </c>
      <c r="R538" s="110">
        <v>0</v>
      </c>
      <c r="S538" s="110">
        <v>0</v>
      </c>
      <c r="T538" s="110">
        <v>0</v>
      </c>
      <c r="U538" s="110">
        <v>0</v>
      </c>
      <c r="V538" s="110">
        <v>0</v>
      </c>
      <c r="W538" s="110">
        <v>0</v>
      </c>
      <c r="X538" s="110">
        <v>0</v>
      </c>
      <c r="Y538" s="110">
        <v>0</v>
      </c>
      <c r="Z538" s="110">
        <v>0</v>
      </c>
      <c r="AA538" s="110">
        <v>0</v>
      </c>
      <c r="AB538" s="110">
        <v>0</v>
      </c>
      <c r="AC538" s="110">
        <v>0</v>
      </c>
      <c r="AD538" s="110">
        <v>0</v>
      </c>
      <c r="AE538" s="110">
        <v>0</v>
      </c>
      <c r="AF538" s="110">
        <v>0</v>
      </c>
      <c r="AG538" s="110">
        <v>0</v>
      </c>
    </row>
    <row r="539" spans="2:33" ht="15">
      <c r="B539" s="110"/>
      <c r="C539" s="110"/>
      <c r="D539" s="110">
        <v>2017</v>
      </c>
      <c r="E539" s="110">
        <v>0</v>
      </c>
      <c r="F539" s="110">
        <v>0</v>
      </c>
      <c r="G539" s="110">
        <v>0</v>
      </c>
      <c r="H539" s="110">
        <v>0</v>
      </c>
      <c r="I539" s="110">
        <v>0</v>
      </c>
      <c r="J539" s="110">
        <v>0</v>
      </c>
      <c r="K539" s="110">
        <v>0</v>
      </c>
      <c r="L539" s="110">
        <v>0</v>
      </c>
      <c r="M539" s="110">
        <v>0</v>
      </c>
      <c r="N539" s="110">
        <v>0</v>
      </c>
      <c r="O539" s="110">
        <v>0</v>
      </c>
      <c r="P539" s="110">
        <v>0</v>
      </c>
      <c r="Q539" s="110">
        <v>0</v>
      </c>
      <c r="R539" s="110">
        <v>0</v>
      </c>
      <c r="S539" s="110">
        <v>0</v>
      </c>
      <c r="T539" s="110">
        <v>0</v>
      </c>
      <c r="U539" s="110">
        <v>0</v>
      </c>
      <c r="V539" s="110">
        <v>0</v>
      </c>
      <c r="W539" s="110">
        <v>0</v>
      </c>
      <c r="X539" s="110">
        <v>0</v>
      </c>
      <c r="Y539" s="110">
        <v>0</v>
      </c>
      <c r="Z539" s="110">
        <v>0</v>
      </c>
      <c r="AA539" s="110">
        <v>0</v>
      </c>
      <c r="AB539" s="110">
        <v>0</v>
      </c>
      <c r="AC539" s="110">
        <v>0</v>
      </c>
      <c r="AD539" s="110">
        <v>0</v>
      </c>
      <c r="AE539" s="110">
        <v>0</v>
      </c>
      <c r="AF539" s="110">
        <v>0</v>
      </c>
      <c r="AG539" s="110">
        <v>0</v>
      </c>
    </row>
    <row r="540" spans="2:33" ht="15">
      <c r="B540" s="110"/>
      <c r="C540" s="110"/>
      <c r="D540" s="110">
        <v>2018</v>
      </c>
      <c r="E540" s="110">
        <v>0</v>
      </c>
      <c r="F540" s="110">
        <v>0</v>
      </c>
      <c r="G540" s="110">
        <v>0</v>
      </c>
      <c r="H540" s="110">
        <v>0</v>
      </c>
      <c r="I540" s="110">
        <v>0</v>
      </c>
      <c r="J540" s="110">
        <v>0</v>
      </c>
      <c r="K540" s="110">
        <v>0</v>
      </c>
      <c r="L540" s="110">
        <v>0</v>
      </c>
      <c r="M540" s="110">
        <v>0</v>
      </c>
      <c r="N540" s="110">
        <v>0</v>
      </c>
      <c r="O540" s="110">
        <v>0</v>
      </c>
      <c r="P540" s="110">
        <v>0</v>
      </c>
      <c r="Q540" s="110">
        <v>0</v>
      </c>
      <c r="R540" s="110">
        <v>0</v>
      </c>
      <c r="S540" s="110">
        <v>0</v>
      </c>
      <c r="T540" s="110">
        <v>0</v>
      </c>
      <c r="U540" s="110">
        <v>0</v>
      </c>
      <c r="V540" s="110">
        <v>0</v>
      </c>
      <c r="W540" s="110">
        <v>0</v>
      </c>
      <c r="X540" s="110">
        <v>0</v>
      </c>
      <c r="Y540" s="110">
        <v>0</v>
      </c>
      <c r="Z540" s="110">
        <v>0</v>
      </c>
      <c r="AA540" s="110">
        <v>0</v>
      </c>
      <c r="AB540" s="110">
        <v>0</v>
      </c>
      <c r="AC540" s="110">
        <v>0</v>
      </c>
      <c r="AD540" s="110">
        <v>0</v>
      </c>
      <c r="AE540" s="110">
        <v>0</v>
      </c>
      <c r="AF540" s="110">
        <v>0</v>
      </c>
      <c r="AG540" s="110">
        <v>0</v>
      </c>
    </row>
    <row r="541" spans="2:33" ht="15">
      <c r="B541" s="110"/>
      <c r="C541" s="110"/>
      <c r="D541" s="110">
        <v>2019</v>
      </c>
      <c r="E541" s="110">
        <v>0</v>
      </c>
      <c r="F541" s="110">
        <v>0</v>
      </c>
      <c r="G541" s="110">
        <v>0</v>
      </c>
      <c r="H541" s="110">
        <v>0</v>
      </c>
      <c r="I541" s="110">
        <v>0</v>
      </c>
      <c r="J541" s="110">
        <v>0</v>
      </c>
      <c r="K541" s="110">
        <v>0</v>
      </c>
      <c r="L541" s="110">
        <v>0</v>
      </c>
      <c r="M541" s="110">
        <v>0</v>
      </c>
      <c r="N541" s="110">
        <v>0</v>
      </c>
      <c r="O541" s="110">
        <v>0</v>
      </c>
      <c r="P541" s="110">
        <v>0</v>
      </c>
      <c r="Q541" s="110">
        <v>0</v>
      </c>
      <c r="R541" s="110">
        <v>0</v>
      </c>
      <c r="S541" s="110">
        <v>0</v>
      </c>
      <c r="T541" s="110">
        <v>0</v>
      </c>
      <c r="U541" s="110">
        <v>0</v>
      </c>
      <c r="V541" s="110">
        <v>0</v>
      </c>
      <c r="W541" s="110">
        <v>0</v>
      </c>
      <c r="X541" s="110">
        <v>0</v>
      </c>
      <c r="Y541" s="110">
        <v>0</v>
      </c>
      <c r="Z541" s="110">
        <v>0</v>
      </c>
      <c r="AA541" s="110">
        <v>0</v>
      </c>
      <c r="AB541" s="110">
        <v>0</v>
      </c>
      <c r="AC541" s="110">
        <v>0</v>
      </c>
      <c r="AD541" s="110">
        <v>0</v>
      </c>
      <c r="AE541" s="110">
        <v>0</v>
      </c>
      <c r="AF541" s="110">
        <v>0</v>
      </c>
      <c r="AG541" s="110">
        <v>0</v>
      </c>
    </row>
    <row r="542" spans="2:33" ht="15">
      <c r="B542" s="110"/>
      <c r="C542" s="110"/>
      <c r="D542" s="110">
        <v>2020</v>
      </c>
      <c r="E542" s="110"/>
      <c r="F542" s="110"/>
      <c r="G542" s="110"/>
      <c r="H542" s="110"/>
      <c r="I542" s="110"/>
      <c r="J542" s="110"/>
      <c r="K542" s="110"/>
      <c r="L542" s="110"/>
      <c r="M542" s="110"/>
      <c r="N542" s="110"/>
      <c r="O542" s="110"/>
      <c r="P542" s="110"/>
      <c r="Q542" s="110"/>
      <c r="R542" s="110"/>
      <c r="S542" s="110"/>
      <c r="T542" s="110"/>
      <c r="U542" s="110"/>
      <c r="V542" s="110"/>
      <c r="W542" s="110"/>
      <c r="X542" s="110"/>
      <c r="Y542" s="110"/>
      <c r="Z542" s="110"/>
      <c r="AA542" s="110"/>
      <c r="AB542" s="110"/>
      <c r="AC542" s="110"/>
      <c r="AD542" s="110"/>
      <c r="AE542" s="110"/>
      <c r="AF542" s="110"/>
      <c r="AG542" s="110"/>
    </row>
    <row r="543" spans="2:33" ht="15">
      <c r="B543" s="109" t="s">
        <v>311</v>
      </c>
      <c r="C543" s="109" t="s">
        <v>538</v>
      </c>
      <c r="D543" s="109">
        <v>2006</v>
      </c>
      <c r="E543" s="109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  <c r="AD543" s="109"/>
      <c r="AE543" s="109"/>
      <c r="AF543" s="109"/>
      <c r="AG543" s="109"/>
    </row>
    <row r="544" spans="2:33" ht="15">
      <c r="B544" s="109"/>
      <c r="C544" s="109"/>
      <c r="D544" s="109">
        <v>2007</v>
      </c>
      <c r="E544" s="109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  <c r="AD544" s="109"/>
      <c r="AE544" s="109"/>
      <c r="AF544" s="109"/>
      <c r="AG544" s="109"/>
    </row>
    <row r="545" spans="2:33" ht="15">
      <c r="B545" s="109"/>
      <c r="C545" s="109"/>
      <c r="D545" s="109">
        <v>2008</v>
      </c>
      <c r="E545" s="109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  <c r="AD545" s="109"/>
      <c r="AE545" s="109"/>
      <c r="AF545" s="109"/>
      <c r="AG545" s="109"/>
    </row>
    <row r="546" spans="2:33" ht="15">
      <c r="B546" s="109"/>
      <c r="C546" s="109"/>
      <c r="D546" s="109">
        <v>2009</v>
      </c>
      <c r="E546" s="109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  <c r="AD546" s="109"/>
      <c r="AE546" s="109"/>
      <c r="AF546" s="109"/>
      <c r="AG546" s="109"/>
    </row>
    <row r="547" spans="2:33" ht="15">
      <c r="B547" s="109"/>
      <c r="C547" s="109"/>
      <c r="D547" s="109">
        <v>2010</v>
      </c>
      <c r="E547" s="109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  <c r="AD547" s="109"/>
      <c r="AE547" s="109"/>
      <c r="AF547" s="109"/>
      <c r="AG547" s="109"/>
    </row>
    <row r="548" spans="2:33" ht="15">
      <c r="B548" s="109"/>
      <c r="C548" s="109"/>
      <c r="D548" s="109">
        <v>2011</v>
      </c>
      <c r="E548" s="109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  <c r="AD548" s="109"/>
      <c r="AE548" s="109"/>
      <c r="AF548" s="109"/>
      <c r="AG548" s="109"/>
    </row>
    <row r="549" spans="2:33" ht="15">
      <c r="B549" s="109"/>
      <c r="C549" s="109"/>
      <c r="D549" s="109">
        <v>2012</v>
      </c>
      <c r="E549" s="109"/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  <c r="AD549" s="109"/>
      <c r="AE549" s="109"/>
      <c r="AF549" s="109"/>
      <c r="AG549" s="109"/>
    </row>
    <row r="550" spans="2:33" ht="15">
      <c r="B550" s="109"/>
      <c r="C550" s="109"/>
      <c r="D550" s="109">
        <v>2013</v>
      </c>
      <c r="E550" s="109"/>
      <c r="F550" s="109"/>
      <c r="G550" s="109"/>
      <c r="H550" s="109"/>
      <c r="I550" s="109"/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  <c r="AD550" s="109"/>
      <c r="AE550" s="109"/>
      <c r="AF550" s="109"/>
      <c r="AG550" s="109"/>
    </row>
    <row r="551" spans="2:33" ht="15">
      <c r="B551" s="109"/>
      <c r="C551" s="109"/>
      <c r="D551" s="109">
        <v>2014</v>
      </c>
      <c r="E551" s="109">
        <v>0</v>
      </c>
      <c r="F551" s="109"/>
      <c r="G551" s="109"/>
      <c r="H551" s="109">
        <v>0</v>
      </c>
      <c r="I551" s="109"/>
      <c r="J551" s="109"/>
      <c r="K551" s="109"/>
      <c r="L551" s="109"/>
      <c r="M551" s="109"/>
      <c r="N551" s="109"/>
      <c r="O551" s="109"/>
      <c r="P551" s="109">
        <v>0</v>
      </c>
      <c r="Q551" s="109"/>
      <c r="R551" s="109">
        <v>0</v>
      </c>
      <c r="S551" s="109"/>
      <c r="T551" s="109">
        <v>0</v>
      </c>
      <c r="U551" s="109"/>
      <c r="V551" s="109"/>
      <c r="W551" s="109">
        <v>0</v>
      </c>
      <c r="X551" s="109"/>
      <c r="Y551" s="109">
        <v>0</v>
      </c>
      <c r="Z551" s="109">
        <v>0</v>
      </c>
      <c r="AA551" s="109"/>
      <c r="AB551" s="109">
        <v>0</v>
      </c>
      <c r="AC551" s="109">
        <v>0</v>
      </c>
      <c r="AD551" s="109">
        <v>0</v>
      </c>
      <c r="AE551" s="109"/>
      <c r="AF551" s="109"/>
      <c r="AG551" s="109">
        <v>0</v>
      </c>
    </row>
    <row r="552" spans="2:33" ht="15">
      <c r="B552" s="109"/>
      <c r="C552" s="109"/>
      <c r="D552" s="109">
        <v>2015</v>
      </c>
      <c r="E552" s="109">
        <v>0</v>
      </c>
      <c r="F552" s="109">
        <v>0</v>
      </c>
      <c r="G552" s="109">
        <v>0</v>
      </c>
      <c r="H552" s="109">
        <v>0</v>
      </c>
      <c r="I552" s="109">
        <v>0</v>
      </c>
      <c r="J552" s="109">
        <v>0</v>
      </c>
      <c r="K552" s="109">
        <v>0</v>
      </c>
      <c r="L552" s="109">
        <v>0</v>
      </c>
      <c r="M552" s="109">
        <v>0</v>
      </c>
      <c r="N552" s="109">
        <v>0</v>
      </c>
      <c r="O552" s="109">
        <v>0</v>
      </c>
      <c r="P552" s="109">
        <v>0</v>
      </c>
      <c r="Q552" s="109">
        <v>0</v>
      </c>
      <c r="R552" s="109">
        <v>0</v>
      </c>
      <c r="S552" s="109">
        <v>0</v>
      </c>
      <c r="T552" s="109">
        <v>0</v>
      </c>
      <c r="U552" s="109">
        <v>0</v>
      </c>
      <c r="V552" s="109">
        <v>0</v>
      </c>
      <c r="W552" s="109">
        <v>0</v>
      </c>
      <c r="X552" s="109">
        <v>0</v>
      </c>
      <c r="Y552" s="109">
        <v>0</v>
      </c>
      <c r="Z552" s="109">
        <v>0</v>
      </c>
      <c r="AA552" s="109">
        <v>0</v>
      </c>
      <c r="AB552" s="109">
        <v>0</v>
      </c>
      <c r="AC552" s="109">
        <v>0</v>
      </c>
      <c r="AD552" s="109">
        <v>0</v>
      </c>
      <c r="AE552" s="109">
        <v>0</v>
      </c>
      <c r="AF552" s="109"/>
      <c r="AG552" s="109">
        <v>0</v>
      </c>
    </row>
    <row r="553" spans="2:33" ht="15">
      <c r="B553" s="109"/>
      <c r="C553" s="109"/>
      <c r="D553" s="109">
        <v>2016</v>
      </c>
      <c r="E553" s="109">
        <v>0</v>
      </c>
      <c r="F553" s="109">
        <v>0</v>
      </c>
      <c r="G553" s="109">
        <v>0</v>
      </c>
      <c r="H553" s="109">
        <v>0</v>
      </c>
      <c r="I553" s="109">
        <v>0</v>
      </c>
      <c r="J553" s="109">
        <v>1</v>
      </c>
      <c r="K553" s="109">
        <v>0</v>
      </c>
      <c r="L553" s="109">
        <v>0</v>
      </c>
      <c r="M553" s="109">
        <v>0</v>
      </c>
      <c r="N553" s="109">
        <v>0</v>
      </c>
      <c r="O553" s="109">
        <v>0</v>
      </c>
      <c r="P553" s="109">
        <v>0</v>
      </c>
      <c r="Q553" s="109">
        <v>0</v>
      </c>
      <c r="R553" s="109">
        <v>0</v>
      </c>
      <c r="S553" s="109">
        <v>0</v>
      </c>
      <c r="T553" s="109">
        <v>0</v>
      </c>
      <c r="U553" s="109">
        <v>0</v>
      </c>
      <c r="V553" s="109">
        <v>0</v>
      </c>
      <c r="W553" s="109">
        <v>0</v>
      </c>
      <c r="X553" s="109">
        <v>0</v>
      </c>
      <c r="Y553" s="109">
        <v>0</v>
      </c>
      <c r="Z553" s="109">
        <v>0</v>
      </c>
      <c r="AA553" s="109">
        <v>0</v>
      </c>
      <c r="AB553" s="109">
        <v>0</v>
      </c>
      <c r="AC553" s="109">
        <v>0</v>
      </c>
      <c r="AD553" s="109">
        <v>0</v>
      </c>
      <c r="AE553" s="109">
        <v>0</v>
      </c>
      <c r="AF553" s="109">
        <v>0</v>
      </c>
      <c r="AG553" s="109">
        <v>0</v>
      </c>
    </row>
    <row r="554" spans="2:33" ht="15">
      <c r="B554" s="109"/>
      <c r="C554" s="109"/>
      <c r="D554" s="109">
        <v>2017</v>
      </c>
      <c r="E554" s="109">
        <v>0</v>
      </c>
      <c r="F554" s="109">
        <v>0</v>
      </c>
      <c r="G554" s="109">
        <v>0</v>
      </c>
      <c r="H554" s="109">
        <v>0</v>
      </c>
      <c r="I554" s="109">
        <v>0</v>
      </c>
      <c r="J554" s="109">
        <v>0</v>
      </c>
      <c r="K554" s="109">
        <v>0</v>
      </c>
      <c r="L554" s="109">
        <v>0</v>
      </c>
      <c r="M554" s="109">
        <v>0</v>
      </c>
      <c r="N554" s="109">
        <v>0</v>
      </c>
      <c r="O554" s="109">
        <v>0</v>
      </c>
      <c r="P554" s="109">
        <v>0</v>
      </c>
      <c r="Q554" s="109">
        <v>0</v>
      </c>
      <c r="R554" s="109">
        <v>0</v>
      </c>
      <c r="S554" s="109">
        <v>0</v>
      </c>
      <c r="T554" s="109">
        <v>0</v>
      </c>
      <c r="U554" s="109">
        <v>0</v>
      </c>
      <c r="V554" s="109">
        <v>0</v>
      </c>
      <c r="W554" s="109">
        <v>0</v>
      </c>
      <c r="X554" s="109">
        <v>0</v>
      </c>
      <c r="Y554" s="109">
        <v>0</v>
      </c>
      <c r="Z554" s="109">
        <v>0</v>
      </c>
      <c r="AA554" s="109">
        <v>0</v>
      </c>
      <c r="AB554" s="109">
        <v>0</v>
      </c>
      <c r="AC554" s="109">
        <v>0</v>
      </c>
      <c r="AD554" s="109">
        <v>0</v>
      </c>
      <c r="AE554" s="109">
        <v>0</v>
      </c>
      <c r="AF554" s="109">
        <v>0</v>
      </c>
      <c r="AG554" s="109">
        <v>0</v>
      </c>
    </row>
    <row r="555" spans="2:33" ht="15">
      <c r="B555" s="109"/>
      <c r="C555" s="109"/>
      <c r="D555" s="109">
        <v>2018</v>
      </c>
      <c r="E555" s="109">
        <v>0</v>
      </c>
      <c r="F555" s="109">
        <v>0</v>
      </c>
      <c r="G555" s="109">
        <v>0</v>
      </c>
      <c r="H555" s="109">
        <v>0</v>
      </c>
      <c r="I555" s="109">
        <v>0</v>
      </c>
      <c r="J555" s="109">
        <v>0</v>
      </c>
      <c r="K555" s="109">
        <v>0</v>
      </c>
      <c r="L555" s="109">
        <v>0</v>
      </c>
      <c r="M555" s="109">
        <v>0</v>
      </c>
      <c r="N555" s="109">
        <v>0</v>
      </c>
      <c r="O555" s="109">
        <v>0</v>
      </c>
      <c r="P555" s="109">
        <v>0</v>
      </c>
      <c r="Q555" s="109">
        <v>0</v>
      </c>
      <c r="R555" s="109">
        <v>0</v>
      </c>
      <c r="S555" s="109">
        <v>0</v>
      </c>
      <c r="T555" s="109">
        <v>0</v>
      </c>
      <c r="U555" s="109">
        <v>0</v>
      </c>
      <c r="V555" s="109">
        <v>0</v>
      </c>
      <c r="W555" s="109">
        <v>0</v>
      </c>
      <c r="X555" s="109">
        <v>0</v>
      </c>
      <c r="Y555" s="109">
        <v>0</v>
      </c>
      <c r="Z555" s="109">
        <v>0</v>
      </c>
      <c r="AA555" s="109">
        <v>0</v>
      </c>
      <c r="AB555" s="109">
        <v>0</v>
      </c>
      <c r="AC555" s="109">
        <v>0</v>
      </c>
      <c r="AD555" s="109">
        <v>0</v>
      </c>
      <c r="AE555" s="109">
        <v>0</v>
      </c>
      <c r="AF555" s="109">
        <v>0</v>
      </c>
      <c r="AG555" s="109">
        <v>0</v>
      </c>
    </row>
    <row r="556" spans="2:33" ht="15">
      <c r="B556" s="109"/>
      <c r="C556" s="109"/>
      <c r="D556" s="109">
        <v>2019</v>
      </c>
      <c r="E556" s="109">
        <v>0</v>
      </c>
      <c r="F556" s="109">
        <v>0</v>
      </c>
      <c r="G556" s="109">
        <v>0</v>
      </c>
      <c r="H556" s="109">
        <v>0</v>
      </c>
      <c r="I556" s="109">
        <v>0</v>
      </c>
      <c r="J556" s="109">
        <v>0</v>
      </c>
      <c r="K556" s="109">
        <v>0</v>
      </c>
      <c r="L556" s="109">
        <v>0</v>
      </c>
      <c r="M556" s="109">
        <v>0</v>
      </c>
      <c r="N556" s="109">
        <v>0</v>
      </c>
      <c r="O556" s="109">
        <v>0</v>
      </c>
      <c r="P556" s="109">
        <v>0</v>
      </c>
      <c r="Q556" s="109">
        <v>0</v>
      </c>
      <c r="R556" s="109">
        <v>0</v>
      </c>
      <c r="S556" s="109">
        <v>0</v>
      </c>
      <c r="T556" s="109">
        <v>0</v>
      </c>
      <c r="U556" s="109">
        <v>0</v>
      </c>
      <c r="V556" s="109">
        <v>0</v>
      </c>
      <c r="W556" s="109">
        <v>0</v>
      </c>
      <c r="X556" s="109">
        <v>0</v>
      </c>
      <c r="Y556" s="109">
        <v>0</v>
      </c>
      <c r="Z556" s="109">
        <v>0</v>
      </c>
      <c r="AA556" s="109">
        <v>0</v>
      </c>
      <c r="AB556" s="109">
        <v>0</v>
      </c>
      <c r="AC556" s="109">
        <v>0</v>
      </c>
      <c r="AD556" s="109">
        <v>0</v>
      </c>
      <c r="AE556" s="109">
        <v>0</v>
      </c>
      <c r="AF556" s="109">
        <v>0</v>
      </c>
      <c r="AG556" s="109">
        <v>0</v>
      </c>
    </row>
    <row r="557" spans="2:33" ht="15">
      <c r="B557" s="109"/>
      <c r="C557" s="109"/>
      <c r="D557" s="109">
        <v>2020</v>
      </c>
      <c r="E557" s="109"/>
      <c r="F557" s="109"/>
      <c r="G557" s="109"/>
      <c r="H557" s="109"/>
      <c r="I557" s="109"/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  <c r="AD557" s="109"/>
      <c r="AE557" s="109"/>
      <c r="AF557" s="109"/>
      <c r="AG557" s="109"/>
    </row>
    <row r="558" spans="2:33" ht="15">
      <c r="B558" s="110" t="s">
        <v>312</v>
      </c>
      <c r="C558" s="110" t="s">
        <v>539</v>
      </c>
      <c r="D558" s="110">
        <v>2006</v>
      </c>
      <c r="E558" s="110"/>
      <c r="F558" s="110"/>
      <c r="G558" s="110"/>
      <c r="H558" s="110"/>
      <c r="I558" s="110"/>
      <c r="J558" s="110"/>
      <c r="K558" s="110"/>
      <c r="L558" s="110"/>
      <c r="M558" s="110"/>
      <c r="N558" s="110"/>
      <c r="O558" s="110"/>
      <c r="P558" s="110"/>
      <c r="Q558" s="110"/>
      <c r="R558" s="110"/>
      <c r="S558" s="110"/>
      <c r="T558" s="110"/>
      <c r="U558" s="110"/>
      <c r="V558" s="110"/>
      <c r="W558" s="110"/>
      <c r="X558" s="110"/>
      <c r="Y558" s="110"/>
      <c r="Z558" s="110"/>
      <c r="AA558" s="110"/>
      <c r="AB558" s="110"/>
      <c r="AC558" s="110"/>
      <c r="AD558" s="110"/>
      <c r="AE558" s="110"/>
      <c r="AF558" s="110"/>
      <c r="AG558" s="110"/>
    </row>
    <row r="559" spans="2:33" ht="15">
      <c r="B559" s="110"/>
      <c r="C559" s="110"/>
      <c r="D559" s="110">
        <v>2007</v>
      </c>
      <c r="E559" s="110"/>
      <c r="F559" s="110"/>
      <c r="G559" s="110"/>
      <c r="H559" s="110"/>
      <c r="I559" s="110"/>
      <c r="J559" s="110"/>
      <c r="K559" s="110"/>
      <c r="L559" s="110"/>
      <c r="M559" s="110"/>
      <c r="N559" s="110"/>
      <c r="O559" s="110"/>
      <c r="P559" s="110"/>
      <c r="Q559" s="110"/>
      <c r="R559" s="110"/>
      <c r="S559" s="110"/>
      <c r="T559" s="110"/>
      <c r="U559" s="110"/>
      <c r="V559" s="110"/>
      <c r="W559" s="110"/>
      <c r="X559" s="110"/>
      <c r="Y559" s="110"/>
      <c r="Z559" s="110"/>
      <c r="AA559" s="110"/>
      <c r="AB559" s="110"/>
      <c r="AC559" s="110"/>
      <c r="AD559" s="110"/>
      <c r="AE559" s="110"/>
      <c r="AF559" s="110"/>
      <c r="AG559" s="110"/>
    </row>
    <row r="560" spans="2:33" ht="15">
      <c r="B560" s="110"/>
      <c r="C560" s="110"/>
      <c r="D560" s="110">
        <v>2008</v>
      </c>
      <c r="E560" s="110"/>
      <c r="F560" s="110"/>
      <c r="G560" s="110"/>
      <c r="H560" s="110"/>
      <c r="I560" s="110"/>
      <c r="J560" s="110"/>
      <c r="K560" s="110"/>
      <c r="L560" s="110"/>
      <c r="M560" s="110"/>
      <c r="N560" s="110"/>
      <c r="O560" s="110"/>
      <c r="P560" s="110"/>
      <c r="Q560" s="110"/>
      <c r="R560" s="110"/>
      <c r="S560" s="110"/>
      <c r="T560" s="110"/>
      <c r="U560" s="110"/>
      <c r="V560" s="110"/>
      <c r="W560" s="110"/>
      <c r="X560" s="110"/>
      <c r="Y560" s="110"/>
      <c r="Z560" s="110"/>
      <c r="AA560" s="110"/>
      <c r="AB560" s="110"/>
      <c r="AC560" s="110"/>
      <c r="AD560" s="110"/>
      <c r="AE560" s="110"/>
      <c r="AF560" s="110"/>
      <c r="AG560" s="110"/>
    </row>
    <row r="561" spans="2:33" ht="15">
      <c r="B561" s="110"/>
      <c r="C561" s="110"/>
      <c r="D561" s="110">
        <v>2009</v>
      </c>
      <c r="E561" s="110"/>
      <c r="F561" s="110"/>
      <c r="G561" s="110"/>
      <c r="H561" s="110"/>
      <c r="I561" s="110"/>
      <c r="J561" s="110"/>
      <c r="K561" s="110"/>
      <c r="L561" s="110"/>
      <c r="M561" s="110"/>
      <c r="N561" s="110"/>
      <c r="O561" s="110"/>
      <c r="P561" s="110"/>
      <c r="Q561" s="110"/>
      <c r="R561" s="110"/>
      <c r="S561" s="110"/>
      <c r="T561" s="110"/>
      <c r="U561" s="110"/>
      <c r="V561" s="110"/>
      <c r="W561" s="110"/>
      <c r="X561" s="110"/>
      <c r="Y561" s="110"/>
      <c r="Z561" s="110"/>
      <c r="AA561" s="110"/>
      <c r="AB561" s="110"/>
      <c r="AC561" s="110"/>
      <c r="AD561" s="110"/>
      <c r="AE561" s="110"/>
      <c r="AF561" s="110"/>
      <c r="AG561" s="110"/>
    </row>
    <row r="562" spans="2:33" ht="15">
      <c r="B562" s="110"/>
      <c r="C562" s="110"/>
      <c r="D562" s="110">
        <v>2010</v>
      </c>
      <c r="E562" s="110"/>
      <c r="F562" s="110"/>
      <c r="G562" s="110"/>
      <c r="H562" s="110"/>
      <c r="I562" s="110"/>
      <c r="J562" s="110"/>
      <c r="K562" s="110"/>
      <c r="L562" s="110"/>
      <c r="M562" s="110"/>
      <c r="N562" s="110"/>
      <c r="O562" s="110"/>
      <c r="P562" s="110"/>
      <c r="Q562" s="110"/>
      <c r="R562" s="110"/>
      <c r="S562" s="110"/>
      <c r="T562" s="110"/>
      <c r="U562" s="110"/>
      <c r="V562" s="110"/>
      <c r="W562" s="110"/>
      <c r="X562" s="110"/>
      <c r="Y562" s="110"/>
      <c r="Z562" s="110"/>
      <c r="AA562" s="110"/>
      <c r="AB562" s="110"/>
      <c r="AC562" s="110"/>
      <c r="AD562" s="110"/>
      <c r="AE562" s="110"/>
      <c r="AF562" s="110"/>
      <c r="AG562" s="110"/>
    </row>
    <row r="563" spans="2:33" ht="15">
      <c r="B563" s="110"/>
      <c r="C563" s="110"/>
      <c r="D563" s="110">
        <v>2011</v>
      </c>
      <c r="E563" s="110"/>
      <c r="F563" s="110"/>
      <c r="G563" s="110"/>
      <c r="H563" s="110"/>
      <c r="I563" s="110"/>
      <c r="J563" s="110"/>
      <c r="K563" s="110"/>
      <c r="L563" s="110"/>
      <c r="M563" s="110"/>
      <c r="N563" s="110"/>
      <c r="O563" s="110"/>
      <c r="P563" s="110"/>
      <c r="Q563" s="110"/>
      <c r="R563" s="110"/>
      <c r="S563" s="110"/>
      <c r="T563" s="110"/>
      <c r="U563" s="110"/>
      <c r="V563" s="110"/>
      <c r="W563" s="110"/>
      <c r="X563" s="110"/>
      <c r="Y563" s="110"/>
      <c r="Z563" s="110"/>
      <c r="AA563" s="110"/>
      <c r="AB563" s="110"/>
      <c r="AC563" s="110"/>
      <c r="AD563" s="110"/>
      <c r="AE563" s="110"/>
      <c r="AF563" s="110"/>
      <c r="AG563" s="110"/>
    </row>
    <row r="564" spans="2:33" ht="15">
      <c r="B564" s="110"/>
      <c r="C564" s="110"/>
      <c r="D564" s="110">
        <v>2012</v>
      </c>
      <c r="E564" s="110"/>
      <c r="F564" s="110"/>
      <c r="G564" s="110"/>
      <c r="H564" s="110"/>
      <c r="I564" s="110"/>
      <c r="J564" s="110"/>
      <c r="K564" s="110"/>
      <c r="L564" s="110"/>
      <c r="M564" s="110"/>
      <c r="N564" s="110"/>
      <c r="O564" s="110"/>
      <c r="P564" s="110"/>
      <c r="Q564" s="110"/>
      <c r="R564" s="110"/>
      <c r="S564" s="110"/>
      <c r="T564" s="110"/>
      <c r="U564" s="110"/>
      <c r="V564" s="110"/>
      <c r="W564" s="110"/>
      <c r="X564" s="110"/>
      <c r="Y564" s="110"/>
      <c r="Z564" s="110"/>
      <c r="AA564" s="110"/>
      <c r="AB564" s="110"/>
      <c r="AC564" s="110"/>
      <c r="AD564" s="110"/>
      <c r="AE564" s="110"/>
      <c r="AF564" s="110"/>
      <c r="AG564" s="110"/>
    </row>
    <row r="565" spans="2:33" ht="15">
      <c r="B565" s="110"/>
      <c r="C565" s="110"/>
      <c r="D565" s="110">
        <v>2013</v>
      </c>
      <c r="E565" s="110"/>
      <c r="F565" s="110"/>
      <c r="G565" s="110"/>
      <c r="H565" s="110"/>
      <c r="I565" s="110"/>
      <c r="J565" s="110"/>
      <c r="K565" s="110"/>
      <c r="L565" s="110"/>
      <c r="M565" s="110"/>
      <c r="N565" s="110"/>
      <c r="O565" s="110"/>
      <c r="P565" s="110"/>
      <c r="Q565" s="110"/>
      <c r="R565" s="110"/>
      <c r="S565" s="110"/>
      <c r="T565" s="110">
        <v>0</v>
      </c>
      <c r="U565" s="110"/>
      <c r="V565" s="110"/>
      <c r="W565" s="110"/>
      <c r="X565" s="110"/>
      <c r="Y565" s="110"/>
      <c r="Z565" s="110"/>
      <c r="AA565" s="110"/>
      <c r="AB565" s="110"/>
      <c r="AC565" s="110"/>
      <c r="AD565" s="110"/>
      <c r="AE565" s="110"/>
      <c r="AF565" s="110"/>
      <c r="AG565" s="110"/>
    </row>
    <row r="566" spans="2:33" ht="15">
      <c r="B566" s="110"/>
      <c r="C566" s="110"/>
      <c r="D566" s="110">
        <v>2014</v>
      </c>
      <c r="E566" s="110">
        <v>0</v>
      </c>
      <c r="F566" s="110"/>
      <c r="G566" s="110"/>
      <c r="H566" s="110">
        <v>0</v>
      </c>
      <c r="I566" s="110"/>
      <c r="J566" s="110"/>
      <c r="K566" s="110"/>
      <c r="L566" s="110"/>
      <c r="M566" s="110"/>
      <c r="N566" s="110"/>
      <c r="O566" s="110"/>
      <c r="P566" s="110">
        <v>0</v>
      </c>
      <c r="Q566" s="110"/>
      <c r="R566" s="110">
        <v>0</v>
      </c>
      <c r="S566" s="110"/>
      <c r="T566" s="110">
        <v>0</v>
      </c>
      <c r="U566" s="110"/>
      <c r="V566" s="110"/>
      <c r="W566" s="110">
        <v>0</v>
      </c>
      <c r="X566" s="110"/>
      <c r="Y566" s="110">
        <v>0</v>
      </c>
      <c r="Z566" s="110">
        <v>0</v>
      </c>
      <c r="AA566" s="110"/>
      <c r="AB566" s="110">
        <v>0</v>
      </c>
      <c r="AC566" s="110">
        <v>0</v>
      </c>
      <c r="AD566" s="110">
        <v>1</v>
      </c>
      <c r="AE566" s="110"/>
      <c r="AF566" s="110"/>
      <c r="AG566" s="110">
        <v>0</v>
      </c>
    </row>
    <row r="567" spans="2:33" ht="15">
      <c r="B567" s="110"/>
      <c r="C567" s="110"/>
      <c r="D567" s="110">
        <v>2015</v>
      </c>
      <c r="E567" s="110">
        <v>0</v>
      </c>
      <c r="F567" s="110">
        <v>0</v>
      </c>
      <c r="G567" s="110">
        <v>0</v>
      </c>
      <c r="H567" s="110">
        <v>0</v>
      </c>
      <c r="I567" s="110">
        <v>0</v>
      </c>
      <c r="J567" s="110">
        <v>0</v>
      </c>
      <c r="K567" s="110">
        <v>0</v>
      </c>
      <c r="L567" s="110">
        <v>0</v>
      </c>
      <c r="M567" s="110">
        <v>0</v>
      </c>
      <c r="N567" s="110">
        <v>0</v>
      </c>
      <c r="O567" s="110">
        <v>1</v>
      </c>
      <c r="P567" s="110">
        <v>0</v>
      </c>
      <c r="Q567" s="110">
        <v>0</v>
      </c>
      <c r="R567" s="110">
        <v>0</v>
      </c>
      <c r="S567" s="110">
        <v>0</v>
      </c>
      <c r="T567" s="110">
        <v>0</v>
      </c>
      <c r="U567" s="110">
        <v>0</v>
      </c>
      <c r="V567" s="110">
        <v>0</v>
      </c>
      <c r="W567" s="110">
        <v>0</v>
      </c>
      <c r="X567" s="110">
        <v>1</v>
      </c>
      <c r="Y567" s="110">
        <v>0</v>
      </c>
      <c r="Z567" s="110">
        <v>0</v>
      </c>
      <c r="AA567" s="110">
        <v>0</v>
      </c>
      <c r="AB567" s="110">
        <v>0</v>
      </c>
      <c r="AC567" s="110">
        <v>0</v>
      </c>
      <c r="AD567" s="110">
        <v>0</v>
      </c>
      <c r="AE567" s="110">
        <v>0</v>
      </c>
      <c r="AF567" s="110"/>
      <c r="AG567" s="110">
        <v>0</v>
      </c>
    </row>
    <row r="568" spans="2:33" ht="15">
      <c r="B568" s="110"/>
      <c r="C568" s="110"/>
      <c r="D568" s="110">
        <v>2016</v>
      </c>
      <c r="E568" s="110">
        <v>0</v>
      </c>
      <c r="F568" s="110">
        <v>0</v>
      </c>
      <c r="G568" s="110">
        <v>0</v>
      </c>
      <c r="H568" s="110">
        <v>0</v>
      </c>
      <c r="I568" s="110">
        <v>0</v>
      </c>
      <c r="J568" s="110">
        <v>0</v>
      </c>
      <c r="K568" s="110">
        <v>1</v>
      </c>
      <c r="L568" s="110">
        <v>0</v>
      </c>
      <c r="M568" s="110">
        <v>0</v>
      </c>
      <c r="N568" s="110">
        <v>0</v>
      </c>
      <c r="O568" s="110">
        <v>0</v>
      </c>
      <c r="P568" s="110">
        <v>0</v>
      </c>
      <c r="Q568" s="110">
        <v>0</v>
      </c>
      <c r="R568" s="110">
        <v>0</v>
      </c>
      <c r="S568" s="110">
        <v>0</v>
      </c>
      <c r="T568" s="110">
        <v>0</v>
      </c>
      <c r="U568" s="110">
        <v>0</v>
      </c>
      <c r="V568" s="110">
        <v>0</v>
      </c>
      <c r="W568" s="110">
        <v>0</v>
      </c>
      <c r="X568" s="110">
        <v>2</v>
      </c>
      <c r="Y568" s="110">
        <v>0</v>
      </c>
      <c r="Z568" s="110">
        <v>0</v>
      </c>
      <c r="AA568" s="110">
        <v>0</v>
      </c>
      <c r="AB568" s="110">
        <v>0</v>
      </c>
      <c r="AC568" s="110">
        <v>0</v>
      </c>
      <c r="AD568" s="110">
        <v>2</v>
      </c>
      <c r="AE568" s="110">
        <v>0</v>
      </c>
      <c r="AF568" s="110">
        <v>0</v>
      </c>
      <c r="AG568" s="110">
        <v>0</v>
      </c>
    </row>
    <row r="569" spans="2:33" ht="15">
      <c r="B569" s="110"/>
      <c r="C569" s="110"/>
      <c r="D569" s="110">
        <v>2017</v>
      </c>
      <c r="E569" s="110">
        <v>0</v>
      </c>
      <c r="F569" s="110">
        <v>0</v>
      </c>
      <c r="G569" s="110">
        <v>2</v>
      </c>
      <c r="H569" s="110">
        <v>0</v>
      </c>
      <c r="I569" s="110">
        <v>0</v>
      </c>
      <c r="J569" s="110">
        <v>2</v>
      </c>
      <c r="K569" s="110">
        <v>0</v>
      </c>
      <c r="L569" s="110">
        <v>0</v>
      </c>
      <c r="M569" s="110">
        <v>0</v>
      </c>
      <c r="N569" s="110">
        <v>0</v>
      </c>
      <c r="O569" s="110">
        <v>0</v>
      </c>
      <c r="P569" s="110">
        <v>0</v>
      </c>
      <c r="Q569" s="110">
        <v>0</v>
      </c>
      <c r="R569" s="110">
        <v>0</v>
      </c>
      <c r="S569" s="110">
        <v>0</v>
      </c>
      <c r="T569" s="110">
        <v>0</v>
      </c>
      <c r="U569" s="110">
        <v>0</v>
      </c>
      <c r="V569" s="110">
        <v>0</v>
      </c>
      <c r="W569" s="110">
        <v>0</v>
      </c>
      <c r="X569" s="110">
        <v>3</v>
      </c>
      <c r="Y569" s="110">
        <v>0</v>
      </c>
      <c r="Z569" s="110">
        <v>0</v>
      </c>
      <c r="AA569" s="110">
        <v>0</v>
      </c>
      <c r="AB569" s="110">
        <v>1</v>
      </c>
      <c r="AC569" s="110">
        <v>0</v>
      </c>
      <c r="AD569" s="110">
        <v>0</v>
      </c>
      <c r="AE569" s="110">
        <v>0</v>
      </c>
      <c r="AF569" s="110">
        <v>0</v>
      </c>
      <c r="AG569" s="110">
        <v>0</v>
      </c>
    </row>
    <row r="570" spans="2:33" ht="15">
      <c r="B570" s="110"/>
      <c r="C570" s="110"/>
      <c r="D570" s="110">
        <v>2018</v>
      </c>
      <c r="E570" s="110">
        <v>0</v>
      </c>
      <c r="F570" s="110">
        <v>0</v>
      </c>
      <c r="G570" s="110">
        <v>1</v>
      </c>
      <c r="H570" s="110">
        <v>0</v>
      </c>
      <c r="I570" s="110">
        <v>0</v>
      </c>
      <c r="J570" s="110">
        <v>1</v>
      </c>
      <c r="K570" s="110">
        <v>0</v>
      </c>
      <c r="L570" s="110">
        <v>0</v>
      </c>
      <c r="M570" s="110">
        <v>0</v>
      </c>
      <c r="N570" s="110">
        <v>0</v>
      </c>
      <c r="O570" s="110">
        <v>0</v>
      </c>
      <c r="P570" s="110">
        <v>0</v>
      </c>
      <c r="Q570" s="110">
        <v>0</v>
      </c>
      <c r="R570" s="110">
        <v>0</v>
      </c>
      <c r="S570" s="110">
        <v>0</v>
      </c>
      <c r="T570" s="110">
        <v>0</v>
      </c>
      <c r="U570" s="110">
        <v>0</v>
      </c>
      <c r="V570" s="110">
        <v>0</v>
      </c>
      <c r="W570" s="110">
        <v>0</v>
      </c>
      <c r="X570" s="110">
        <v>0</v>
      </c>
      <c r="Y570" s="110">
        <v>1</v>
      </c>
      <c r="Z570" s="110">
        <v>0</v>
      </c>
      <c r="AA570" s="110">
        <v>0</v>
      </c>
      <c r="AB570" s="110">
        <v>0</v>
      </c>
      <c r="AC570" s="110">
        <v>0</v>
      </c>
      <c r="AD570" s="110">
        <v>0</v>
      </c>
      <c r="AE570" s="110">
        <v>0</v>
      </c>
      <c r="AF570" s="110">
        <v>0</v>
      </c>
      <c r="AG570" s="110">
        <v>0</v>
      </c>
    </row>
    <row r="571" spans="2:33" ht="15">
      <c r="B571" s="110"/>
      <c r="C571" s="110"/>
      <c r="D571" s="110">
        <v>2019</v>
      </c>
      <c r="E571" s="110">
        <v>0</v>
      </c>
      <c r="F571" s="110">
        <v>0</v>
      </c>
      <c r="G571" s="110">
        <v>0</v>
      </c>
      <c r="H571" s="110">
        <v>0</v>
      </c>
      <c r="I571" s="110">
        <v>0</v>
      </c>
      <c r="J571" s="110">
        <v>1</v>
      </c>
      <c r="K571" s="110">
        <v>0</v>
      </c>
      <c r="L571" s="110">
        <v>0</v>
      </c>
      <c r="M571" s="110">
        <v>0</v>
      </c>
      <c r="N571" s="110">
        <v>0</v>
      </c>
      <c r="O571" s="110">
        <v>0</v>
      </c>
      <c r="P571" s="110">
        <v>0</v>
      </c>
      <c r="Q571" s="110">
        <v>0</v>
      </c>
      <c r="R571" s="110">
        <v>0</v>
      </c>
      <c r="S571" s="110">
        <v>0</v>
      </c>
      <c r="T571" s="110">
        <v>0</v>
      </c>
      <c r="U571" s="110">
        <v>0</v>
      </c>
      <c r="V571" s="110">
        <v>0</v>
      </c>
      <c r="W571" s="110">
        <v>0</v>
      </c>
      <c r="X571" s="110">
        <v>0</v>
      </c>
      <c r="Y571" s="110">
        <v>0</v>
      </c>
      <c r="Z571" s="110">
        <v>0</v>
      </c>
      <c r="AA571" s="110">
        <v>0</v>
      </c>
      <c r="AB571" s="110">
        <v>0</v>
      </c>
      <c r="AC571" s="110">
        <v>0</v>
      </c>
      <c r="AD571" s="110">
        <v>0</v>
      </c>
      <c r="AE571" s="110">
        <v>0</v>
      </c>
      <c r="AF571" s="110">
        <v>0</v>
      </c>
      <c r="AG571" s="110">
        <v>0</v>
      </c>
    </row>
    <row r="572" spans="2:33" ht="15">
      <c r="B572" s="110"/>
      <c r="C572" s="110"/>
      <c r="D572" s="110">
        <v>2020</v>
      </c>
      <c r="E572" s="110"/>
      <c r="F572" s="110"/>
      <c r="G572" s="110"/>
      <c r="H572" s="110"/>
      <c r="I572" s="110"/>
      <c r="J572" s="110"/>
      <c r="K572" s="110"/>
      <c r="L572" s="110"/>
      <c r="M572" s="110"/>
      <c r="N572" s="110"/>
      <c r="O572" s="110"/>
      <c r="P572" s="110"/>
      <c r="Q572" s="110"/>
      <c r="R572" s="110"/>
      <c r="S572" s="110"/>
      <c r="T572" s="110"/>
      <c r="U572" s="110"/>
      <c r="V572" s="110"/>
      <c r="W572" s="110"/>
      <c r="X572" s="110"/>
      <c r="Y572" s="110"/>
      <c r="Z572" s="110"/>
      <c r="AA572" s="110"/>
      <c r="AB572" s="110"/>
      <c r="AC572" s="110"/>
      <c r="AD572" s="110"/>
      <c r="AE572" s="110"/>
      <c r="AF572" s="110"/>
      <c r="AG572" s="110"/>
    </row>
    <row r="573" spans="2:33" ht="15">
      <c r="B573" s="109" t="s">
        <v>313</v>
      </c>
      <c r="C573" s="109" t="s">
        <v>540</v>
      </c>
      <c r="D573" s="109">
        <v>2006</v>
      </c>
      <c r="E573" s="109"/>
      <c r="F573" s="109"/>
      <c r="G573" s="109"/>
      <c r="H573" s="109"/>
      <c r="I573" s="109"/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  <c r="AD573" s="109"/>
      <c r="AE573" s="109"/>
      <c r="AF573" s="109"/>
      <c r="AG573" s="109"/>
    </row>
    <row r="574" spans="2:33" ht="15">
      <c r="B574" s="109"/>
      <c r="C574" s="109"/>
      <c r="D574" s="109">
        <v>2007</v>
      </c>
      <c r="E574" s="109"/>
      <c r="F574" s="109"/>
      <c r="G574" s="109"/>
      <c r="H574" s="109"/>
      <c r="I574" s="109"/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  <c r="AD574" s="109"/>
      <c r="AE574" s="109"/>
      <c r="AF574" s="109"/>
      <c r="AG574" s="109"/>
    </row>
    <row r="575" spans="2:33" ht="15">
      <c r="B575" s="109"/>
      <c r="C575" s="109"/>
      <c r="D575" s="109">
        <v>2008</v>
      </c>
      <c r="E575" s="109"/>
      <c r="F575" s="109"/>
      <c r="G575" s="109"/>
      <c r="H575" s="109"/>
      <c r="I575" s="109"/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  <c r="AD575" s="109"/>
      <c r="AE575" s="109"/>
      <c r="AF575" s="109"/>
      <c r="AG575" s="109"/>
    </row>
    <row r="576" spans="2:33" ht="15">
      <c r="B576" s="109"/>
      <c r="C576" s="109"/>
      <c r="D576" s="109">
        <v>2009</v>
      </c>
      <c r="E576" s="109"/>
      <c r="F576" s="109"/>
      <c r="G576" s="109"/>
      <c r="H576" s="109"/>
      <c r="I576" s="109"/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  <c r="AD576" s="109"/>
      <c r="AE576" s="109"/>
      <c r="AF576" s="109"/>
      <c r="AG576" s="109"/>
    </row>
    <row r="577" spans="2:33" ht="15">
      <c r="B577" s="109"/>
      <c r="C577" s="109"/>
      <c r="D577" s="109">
        <v>2010</v>
      </c>
      <c r="E577" s="109"/>
      <c r="F577" s="109"/>
      <c r="G577" s="109"/>
      <c r="H577" s="109"/>
      <c r="I577" s="109"/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  <c r="AD577" s="109"/>
      <c r="AE577" s="109"/>
      <c r="AF577" s="109"/>
      <c r="AG577" s="109"/>
    </row>
    <row r="578" spans="2:33" ht="15">
      <c r="B578" s="109"/>
      <c r="C578" s="109"/>
      <c r="D578" s="109">
        <v>2011</v>
      </c>
      <c r="E578" s="109"/>
      <c r="F578" s="109"/>
      <c r="G578" s="109"/>
      <c r="H578" s="109"/>
      <c r="I578" s="109"/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  <c r="AD578" s="109"/>
      <c r="AE578" s="109"/>
      <c r="AF578" s="109"/>
      <c r="AG578" s="109"/>
    </row>
    <row r="579" spans="2:33" ht="15">
      <c r="B579" s="109"/>
      <c r="C579" s="109"/>
      <c r="D579" s="109">
        <v>2012</v>
      </c>
      <c r="E579" s="109"/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  <c r="AD579" s="109"/>
      <c r="AE579" s="109"/>
      <c r="AF579" s="109"/>
      <c r="AG579" s="109"/>
    </row>
    <row r="580" spans="2:33" ht="15">
      <c r="B580" s="109"/>
      <c r="C580" s="109"/>
      <c r="D580" s="109">
        <v>2013</v>
      </c>
      <c r="E580" s="109"/>
      <c r="F580" s="109"/>
      <c r="G580" s="109"/>
      <c r="H580" s="109"/>
      <c r="I580" s="109"/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  <c r="AD580" s="109"/>
      <c r="AE580" s="109"/>
      <c r="AF580" s="109"/>
      <c r="AG580" s="109"/>
    </row>
    <row r="581" spans="2:33" ht="15">
      <c r="B581" s="109"/>
      <c r="C581" s="109"/>
      <c r="D581" s="109">
        <v>2014</v>
      </c>
      <c r="E581" s="109">
        <v>0</v>
      </c>
      <c r="F581" s="109"/>
      <c r="G581" s="109"/>
      <c r="H581" s="109">
        <v>0</v>
      </c>
      <c r="I581" s="109"/>
      <c r="J581" s="109"/>
      <c r="K581" s="109"/>
      <c r="L581" s="109"/>
      <c r="M581" s="109"/>
      <c r="N581" s="109"/>
      <c r="O581" s="109"/>
      <c r="P581" s="109">
        <v>0</v>
      </c>
      <c r="Q581" s="109"/>
      <c r="R581" s="109">
        <v>0</v>
      </c>
      <c r="S581" s="109"/>
      <c r="T581" s="109">
        <v>0</v>
      </c>
      <c r="U581" s="109"/>
      <c r="V581" s="109"/>
      <c r="W581" s="109">
        <v>0</v>
      </c>
      <c r="X581" s="109"/>
      <c r="Y581" s="109">
        <v>0</v>
      </c>
      <c r="Z581" s="109">
        <v>0</v>
      </c>
      <c r="AA581" s="109"/>
      <c r="AB581" s="109">
        <v>0</v>
      </c>
      <c r="AC581" s="109">
        <v>0</v>
      </c>
      <c r="AD581" s="109">
        <v>0</v>
      </c>
      <c r="AE581" s="109"/>
      <c r="AF581" s="109"/>
      <c r="AG581" s="109">
        <v>0</v>
      </c>
    </row>
    <row r="582" spans="2:33" ht="15">
      <c r="B582" s="109"/>
      <c r="C582" s="109"/>
      <c r="D582" s="109">
        <v>2015</v>
      </c>
      <c r="E582" s="109">
        <v>0</v>
      </c>
      <c r="F582" s="109">
        <v>0</v>
      </c>
      <c r="G582" s="109">
        <v>0</v>
      </c>
      <c r="H582" s="109">
        <v>0</v>
      </c>
      <c r="I582" s="109">
        <v>0</v>
      </c>
      <c r="J582" s="109">
        <v>0</v>
      </c>
      <c r="K582" s="109">
        <v>0</v>
      </c>
      <c r="L582" s="109">
        <v>0</v>
      </c>
      <c r="M582" s="109">
        <v>0</v>
      </c>
      <c r="N582" s="109">
        <v>0</v>
      </c>
      <c r="O582" s="109">
        <v>0</v>
      </c>
      <c r="P582" s="109">
        <v>0</v>
      </c>
      <c r="Q582" s="109">
        <v>0</v>
      </c>
      <c r="R582" s="109">
        <v>0</v>
      </c>
      <c r="S582" s="109">
        <v>0</v>
      </c>
      <c r="T582" s="109">
        <v>0</v>
      </c>
      <c r="U582" s="109">
        <v>0</v>
      </c>
      <c r="V582" s="109">
        <v>0</v>
      </c>
      <c r="W582" s="109">
        <v>0</v>
      </c>
      <c r="X582" s="109">
        <v>0</v>
      </c>
      <c r="Y582" s="109">
        <v>0</v>
      </c>
      <c r="Z582" s="109">
        <v>0</v>
      </c>
      <c r="AA582" s="109">
        <v>0</v>
      </c>
      <c r="AB582" s="109">
        <v>0</v>
      </c>
      <c r="AC582" s="109">
        <v>0</v>
      </c>
      <c r="AD582" s="109">
        <v>0</v>
      </c>
      <c r="AE582" s="109">
        <v>0</v>
      </c>
      <c r="AF582" s="109"/>
      <c r="AG582" s="109">
        <v>0</v>
      </c>
    </row>
    <row r="583" spans="2:33" ht="15">
      <c r="B583" s="109"/>
      <c r="C583" s="109"/>
      <c r="D583" s="109">
        <v>2016</v>
      </c>
      <c r="E583" s="109">
        <v>0</v>
      </c>
      <c r="F583" s="109">
        <v>0</v>
      </c>
      <c r="G583" s="109">
        <v>0</v>
      </c>
      <c r="H583" s="109">
        <v>0</v>
      </c>
      <c r="I583" s="109">
        <v>0</v>
      </c>
      <c r="J583" s="109">
        <v>0</v>
      </c>
      <c r="K583" s="109">
        <v>0</v>
      </c>
      <c r="L583" s="109">
        <v>0</v>
      </c>
      <c r="M583" s="109">
        <v>0</v>
      </c>
      <c r="N583" s="109">
        <v>0</v>
      </c>
      <c r="O583" s="109">
        <v>0</v>
      </c>
      <c r="P583" s="109">
        <v>0</v>
      </c>
      <c r="Q583" s="109">
        <v>0</v>
      </c>
      <c r="R583" s="109">
        <v>0</v>
      </c>
      <c r="S583" s="109">
        <v>0</v>
      </c>
      <c r="T583" s="109">
        <v>0</v>
      </c>
      <c r="U583" s="109">
        <v>0</v>
      </c>
      <c r="V583" s="109">
        <v>0</v>
      </c>
      <c r="W583" s="109">
        <v>0</v>
      </c>
      <c r="X583" s="109">
        <v>0</v>
      </c>
      <c r="Y583" s="109">
        <v>0</v>
      </c>
      <c r="Z583" s="109">
        <v>0</v>
      </c>
      <c r="AA583" s="109">
        <v>0</v>
      </c>
      <c r="AB583" s="109">
        <v>0</v>
      </c>
      <c r="AC583" s="109">
        <v>0</v>
      </c>
      <c r="AD583" s="109">
        <v>0</v>
      </c>
      <c r="AE583" s="109">
        <v>0</v>
      </c>
      <c r="AF583" s="109">
        <v>0</v>
      </c>
      <c r="AG583" s="109">
        <v>0</v>
      </c>
    </row>
    <row r="584" spans="2:33" ht="15">
      <c r="B584" s="109"/>
      <c r="C584" s="109"/>
      <c r="D584" s="109">
        <v>2017</v>
      </c>
      <c r="E584" s="109">
        <v>0</v>
      </c>
      <c r="F584" s="109">
        <v>0</v>
      </c>
      <c r="G584" s="109">
        <v>0</v>
      </c>
      <c r="H584" s="109">
        <v>0</v>
      </c>
      <c r="I584" s="109">
        <v>0</v>
      </c>
      <c r="J584" s="109">
        <v>0</v>
      </c>
      <c r="K584" s="109">
        <v>0</v>
      </c>
      <c r="L584" s="109">
        <v>0</v>
      </c>
      <c r="M584" s="109">
        <v>0</v>
      </c>
      <c r="N584" s="109">
        <v>0</v>
      </c>
      <c r="O584" s="109">
        <v>0</v>
      </c>
      <c r="P584" s="109">
        <v>0</v>
      </c>
      <c r="Q584" s="109">
        <v>0</v>
      </c>
      <c r="R584" s="109">
        <v>0</v>
      </c>
      <c r="S584" s="109">
        <v>0</v>
      </c>
      <c r="T584" s="109">
        <v>0</v>
      </c>
      <c r="U584" s="109">
        <v>0</v>
      </c>
      <c r="V584" s="109">
        <v>0</v>
      </c>
      <c r="W584" s="109">
        <v>0</v>
      </c>
      <c r="X584" s="109">
        <v>0</v>
      </c>
      <c r="Y584" s="109">
        <v>0</v>
      </c>
      <c r="Z584" s="109">
        <v>0</v>
      </c>
      <c r="AA584" s="109">
        <v>0</v>
      </c>
      <c r="AB584" s="109">
        <v>0</v>
      </c>
      <c r="AC584" s="109">
        <v>0</v>
      </c>
      <c r="AD584" s="109">
        <v>0</v>
      </c>
      <c r="AE584" s="109">
        <v>0</v>
      </c>
      <c r="AF584" s="109">
        <v>0</v>
      </c>
      <c r="AG584" s="109">
        <v>0</v>
      </c>
    </row>
    <row r="585" spans="2:33" ht="15">
      <c r="B585" s="109"/>
      <c r="C585" s="109"/>
      <c r="D585" s="109">
        <v>2018</v>
      </c>
      <c r="E585" s="109">
        <v>0</v>
      </c>
      <c r="F585" s="109">
        <v>0</v>
      </c>
      <c r="G585" s="109">
        <v>0</v>
      </c>
      <c r="H585" s="109">
        <v>0</v>
      </c>
      <c r="I585" s="109">
        <v>0</v>
      </c>
      <c r="J585" s="109">
        <v>0</v>
      </c>
      <c r="K585" s="109">
        <v>0</v>
      </c>
      <c r="L585" s="109">
        <v>0</v>
      </c>
      <c r="M585" s="109">
        <v>0</v>
      </c>
      <c r="N585" s="109">
        <v>0</v>
      </c>
      <c r="O585" s="109">
        <v>0</v>
      </c>
      <c r="P585" s="109">
        <v>0</v>
      </c>
      <c r="Q585" s="109">
        <v>0</v>
      </c>
      <c r="R585" s="109">
        <v>0</v>
      </c>
      <c r="S585" s="109">
        <v>0</v>
      </c>
      <c r="T585" s="109">
        <v>0</v>
      </c>
      <c r="U585" s="109">
        <v>0</v>
      </c>
      <c r="V585" s="109">
        <v>0</v>
      </c>
      <c r="W585" s="109">
        <v>0</v>
      </c>
      <c r="X585" s="109">
        <v>0</v>
      </c>
      <c r="Y585" s="109">
        <v>0</v>
      </c>
      <c r="Z585" s="109">
        <v>0</v>
      </c>
      <c r="AA585" s="109">
        <v>0</v>
      </c>
      <c r="AB585" s="109">
        <v>0</v>
      </c>
      <c r="AC585" s="109">
        <v>0</v>
      </c>
      <c r="AD585" s="109">
        <v>0</v>
      </c>
      <c r="AE585" s="109">
        <v>0</v>
      </c>
      <c r="AF585" s="109">
        <v>0</v>
      </c>
      <c r="AG585" s="109">
        <v>0</v>
      </c>
    </row>
    <row r="586" spans="2:33" ht="15">
      <c r="B586" s="109"/>
      <c r="C586" s="109"/>
      <c r="D586" s="109">
        <v>2019</v>
      </c>
      <c r="E586" s="109">
        <v>0</v>
      </c>
      <c r="F586" s="109">
        <v>0</v>
      </c>
      <c r="G586" s="109">
        <v>0</v>
      </c>
      <c r="H586" s="109">
        <v>0</v>
      </c>
      <c r="I586" s="109">
        <v>0</v>
      </c>
      <c r="J586" s="109">
        <v>0</v>
      </c>
      <c r="K586" s="109">
        <v>0</v>
      </c>
      <c r="L586" s="109">
        <v>0</v>
      </c>
      <c r="M586" s="109">
        <v>0</v>
      </c>
      <c r="N586" s="109">
        <v>0</v>
      </c>
      <c r="O586" s="109">
        <v>0</v>
      </c>
      <c r="P586" s="109">
        <v>0</v>
      </c>
      <c r="Q586" s="109">
        <v>0</v>
      </c>
      <c r="R586" s="109">
        <v>0</v>
      </c>
      <c r="S586" s="109">
        <v>0</v>
      </c>
      <c r="T586" s="109">
        <v>0</v>
      </c>
      <c r="U586" s="109">
        <v>0</v>
      </c>
      <c r="V586" s="109">
        <v>0</v>
      </c>
      <c r="W586" s="109">
        <v>0</v>
      </c>
      <c r="X586" s="109">
        <v>0</v>
      </c>
      <c r="Y586" s="109">
        <v>0</v>
      </c>
      <c r="Z586" s="109">
        <v>0</v>
      </c>
      <c r="AA586" s="109">
        <v>0</v>
      </c>
      <c r="AB586" s="109">
        <v>0</v>
      </c>
      <c r="AC586" s="109">
        <v>0</v>
      </c>
      <c r="AD586" s="109">
        <v>0</v>
      </c>
      <c r="AE586" s="109">
        <v>0</v>
      </c>
      <c r="AF586" s="109">
        <v>0</v>
      </c>
      <c r="AG586" s="109">
        <v>0</v>
      </c>
    </row>
    <row r="587" spans="2:33" ht="15">
      <c r="B587" s="109"/>
      <c r="C587" s="109"/>
      <c r="D587" s="109">
        <v>2020</v>
      </c>
      <c r="E587" s="109"/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  <c r="AD587" s="109"/>
      <c r="AE587" s="109"/>
      <c r="AF587" s="109"/>
      <c r="AG587" s="109"/>
    </row>
    <row r="588" spans="2:33" ht="15">
      <c r="B588" s="110" t="s">
        <v>314</v>
      </c>
      <c r="C588" s="110" t="s">
        <v>541</v>
      </c>
      <c r="D588" s="110">
        <v>2006</v>
      </c>
      <c r="E588" s="110"/>
      <c r="F588" s="110"/>
      <c r="G588" s="110"/>
      <c r="H588" s="110"/>
      <c r="I588" s="110"/>
      <c r="J588" s="110"/>
      <c r="K588" s="110"/>
      <c r="L588" s="110"/>
      <c r="M588" s="110"/>
      <c r="N588" s="110"/>
      <c r="O588" s="110"/>
      <c r="P588" s="110"/>
      <c r="Q588" s="110"/>
      <c r="R588" s="110"/>
      <c r="S588" s="110"/>
      <c r="T588" s="110"/>
      <c r="U588" s="110"/>
      <c r="V588" s="110"/>
      <c r="W588" s="110"/>
      <c r="X588" s="110"/>
      <c r="Y588" s="110"/>
      <c r="Z588" s="110"/>
      <c r="AA588" s="110"/>
      <c r="AB588" s="110"/>
      <c r="AC588" s="110"/>
      <c r="AD588" s="110"/>
      <c r="AE588" s="110"/>
      <c r="AF588" s="110"/>
      <c r="AG588" s="110"/>
    </row>
    <row r="589" spans="2:33" ht="15">
      <c r="B589" s="110"/>
      <c r="C589" s="110"/>
      <c r="D589" s="110">
        <v>2007</v>
      </c>
      <c r="E589" s="110"/>
      <c r="F589" s="110"/>
      <c r="G589" s="110"/>
      <c r="H589" s="110"/>
      <c r="I589" s="110"/>
      <c r="J589" s="110"/>
      <c r="K589" s="110"/>
      <c r="L589" s="110"/>
      <c r="M589" s="110"/>
      <c r="N589" s="110"/>
      <c r="O589" s="110"/>
      <c r="P589" s="110"/>
      <c r="Q589" s="110"/>
      <c r="R589" s="110"/>
      <c r="S589" s="110"/>
      <c r="T589" s="110"/>
      <c r="U589" s="110"/>
      <c r="V589" s="110"/>
      <c r="W589" s="110"/>
      <c r="X589" s="110"/>
      <c r="Y589" s="110"/>
      <c r="Z589" s="110"/>
      <c r="AA589" s="110"/>
      <c r="AB589" s="110"/>
      <c r="AC589" s="110"/>
      <c r="AD589" s="110"/>
      <c r="AE589" s="110"/>
      <c r="AF589" s="110"/>
      <c r="AG589" s="110"/>
    </row>
    <row r="590" spans="2:33" ht="15">
      <c r="B590" s="110"/>
      <c r="C590" s="110"/>
      <c r="D590" s="110">
        <v>2008</v>
      </c>
      <c r="E590" s="110"/>
      <c r="F590" s="110"/>
      <c r="G590" s="110"/>
      <c r="H590" s="110"/>
      <c r="I590" s="110"/>
      <c r="J590" s="110"/>
      <c r="K590" s="110"/>
      <c r="L590" s="110"/>
      <c r="M590" s="110"/>
      <c r="N590" s="110"/>
      <c r="O590" s="110"/>
      <c r="P590" s="110"/>
      <c r="Q590" s="110"/>
      <c r="R590" s="110"/>
      <c r="S590" s="110"/>
      <c r="T590" s="110"/>
      <c r="U590" s="110"/>
      <c r="V590" s="110"/>
      <c r="W590" s="110"/>
      <c r="X590" s="110"/>
      <c r="Y590" s="110"/>
      <c r="Z590" s="110"/>
      <c r="AA590" s="110"/>
      <c r="AB590" s="110"/>
      <c r="AC590" s="110"/>
      <c r="AD590" s="110"/>
      <c r="AE590" s="110"/>
      <c r="AF590" s="110"/>
      <c r="AG590" s="110"/>
    </row>
    <row r="591" spans="2:33" ht="15">
      <c r="B591" s="110"/>
      <c r="C591" s="110"/>
      <c r="D591" s="110">
        <v>2009</v>
      </c>
      <c r="E591" s="110"/>
      <c r="F591" s="110"/>
      <c r="G591" s="110"/>
      <c r="H591" s="110"/>
      <c r="I591" s="110"/>
      <c r="J591" s="110"/>
      <c r="K591" s="110"/>
      <c r="L591" s="110"/>
      <c r="M591" s="110"/>
      <c r="N591" s="110"/>
      <c r="O591" s="110"/>
      <c r="P591" s="110"/>
      <c r="Q591" s="110"/>
      <c r="R591" s="110"/>
      <c r="S591" s="110"/>
      <c r="T591" s="110"/>
      <c r="U591" s="110"/>
      <c r="V591" s="110"/>
      <c r="W591" s="110"/>
      <c r="X591" s="110"/>
      <c r="Y591" s="110"/>
      <c r="Z591" s="110"/>
      <c r="AA591" s="110"/>
      <c r="AB591" s="110"/>
      <c r="AC591" s="110"/>
      <c r="AD591" s="110"/>
      <c r="AE591" s="110"/>
      <c r="AF591" s="110"/>
      <c r="AG591" s="110"/>
    </row>
    <row r="592" spans="2:33" ht="15">
      <c r="B592" s="110"/>
      <c r="C592" s="110"/>
      <c r="D592" s="110">
        <v>2010</v>
      </c>
      <c r="E592" s="110"/>
      <c r="F592" s="110"/>
      <c r="G592" s="110"/>
      <c r="H592" s="110"/>
      <c r="I592" s="110"/>
      <c r="J592" s="110"/>
      <c r="K592" s="110"/>
      <c r="L592" s="110"/>
      <c r="M592" s="110"/>
      <c r="N592" s="110"/>
      <c r="O592" s="110"/>
      <c r="P592" s="110"/>
      <c r="Q592" s="110"/>
      <c r="R592" s="110"/>
      <c r="S592" s="110"/>
      <c r="T592" s="110"/>
      <c r="U592" s="110"/>
      <c r="V592" s="110"/>
      <c r="W592" s="110"/>
      <c r="X592" s="110"/>
      <c r="Y592" s="110"/>
      <c r="Z592" s="110"/>
      <c r="AA592" s="110"/>
      <c r="AB592" s="110"/>
      <c r="AC592" s="110"/>
      <c r="AD592" s="110"/>
      <c r="AE592" s="110"/>
      <c r="AF592" s="110"/>
      <c r="AG592" s="110"/>
    </row>
    <row r="593" spans="2:33" ht="15">
      <c r="B593" s="110"/>
      <c r="C593" s="110"/>
      <c r="D593" s="110">
        <v>2011</v>
      </c>
      <c r="E593" s="110"/>
      <c r="F593" s="110"/>
      <c r="G593" s="110"/>
      <c r="H593" s="110"/>
      <c r="I593" s="110"/>
      <c r="J593" s="110"/>
      <c r="K593" s="110"/>
      <c r="L593" s="110"/>
      <c r="M593" s="110"/>
      <c r="N593" s="110"/>
      <c r="O593" s="110"/>
      <c r="P593" s="110"/>
      <c r="Q593" s="110"/>
      <c r="R593" s="110"/>
      <c r="S593" s="110"/>
      <c r="T593" s="110"/>
      <c r="U593" s="110"/>
      <c r="V593" s="110"/>
      <c r="W593" s="110"/>
      <c r="X593" s="110"/>
      <c r="Y593" s="110"/>
      <c r="Z593" s="110"/>
      <c r="AA593" s="110"/>
      <c r="AB593" s="110"/>
      <c r="AC593" s="110"/>
      <c r="AD593" s="110"/>
      <c r="AE593" s="110"/>
      <c r="AF593" s="110"/>
      <c r="AG593" s="110"/>
    </row>
    <row r="594" spans="2:33" ht="15">
      <c r="B594" s="110"/>
      <c r="C594" s="110"/>
      <c r="D594" s="110">
        <v>2012</v>
      </c>
      <c r="E594" s="110"/>
      <c r="F594" s="110"/>
      <c r="G594" s="110"/>
      <c r="H594" s="110"/>
      <c r="I594" s="110"/>
      <c r="J594" s="110"/>
      <c r="K594" s="110"/>
      <c r="L594" s="110"/>
      <c r="M594" s="110"/>
      <c r="N594" s="110"/>
      <c r="O594" s="110"/>
      <c r="P594" s="110"/>
      <c r="Q594" s="110"/>
      <c r="R594" s="110"/>
      <c r="S594" s="110"/>
      <c r="T594" s="110"/>
      <c r="U594" s="110"/>
      <c r="V594" s="110"/>
      <c r="W594" s="110"/>
      <c r="X594" s="110"/>
      <c r="Y594" s="110"/>
      <c r="Z594" s="110"/>
      <c r="AA594" s="110"/>
      <c r="AB594" s="110"/>
      <c r="AC594" s="110"/>
      <c r="AD594" s="110"/>
      <c r="AE594" s="110"/>
      <c r="AF594" s="110"/>
      <c r="AG594" s="110"/>
    </row>
    <row r="595" spans="2:33" ht="15">
      <c r="B595" s="110"/>
      <c r="C595" s="110"/>
      <c r="D595" s="110">
        <v>2013</v>
      </c>
      <c r="E595" s="110"/>
      <c r="F595" s="110"/>
      <c r="G595" s="110"/>
      <c r="H595" s="110"/>
      <c r="I595" s="110"/>
      <c r="J595" s="110"/>
      <c r="K595" s="110"/>
      <c r="L595" s="110"/>
      <c r="M595" s="110"/>
      <c r="N595" s="110"/>
      <c r="O595" s="110"/>
      <c r="P595" s="110"/>
      <c r="Q595" s="110"/>
      <c r="R595" s="110"/>
      <c r="S595" s="110"/>
      <c r="T595" s="110"/>
      <c r="U595" s="110"/>
      <c r="V595" s="110"/>
      <c r="W595" s="110"/>
      <c r="X595" s="110"/>
      <c r="Y595" s="110"/>
      <c r="Z595" s="110"/>
      <c r="AA595" s="110"/>
      <c r="AB595" s="110"/>
      <c r="AC595" s="110"/>
      <c r="AD595" s="110"/>
      <c r="AE595" s="110"/>
      <c r="AF595" s="110"/>
      <c r="AG595" s="110"/>
    </row>
    <row r="596" spans="2:33" ht="15">
      <c r="B596" s="110"/>
      <c r="C596" s="110"/>
      <c r="D596" s="110">
        <v>2014</v>
      </c>
      <c r="E596" s="110">
        <v>0</v>
      </c>
      <c r="F596" s="110"/>
      <c r="G596" s="110"/>
      <c r="H596" s="110">
        <v>0</v>
      </c>
      <c r="I596" s="110"/>
      <c r="J596" s="110"/>
      <c r="K596" s="110"/>
      <c r="L596" s="110"/>
      <c r="M596" s="110"/>
      <c r="N596" s="110"/>
      <c r="O596" s="110"/>
      <c r="P596" s="110">
        <v>0</v>
      </c>
      <c r="Q596" s="110"/>
      <c r="R596" s="110">
        <v>0</v>
      </c>
      <c r="S596" s="110"/>
      <c r="T596" s="110">
        <v>0</v>
      </c>
      <c r="U596" s="110"/>
      <c r="V596" s="110"/>
      <c r="W596" s="110">
        <v>0</v>
      </c>
      <c r="X596" s="110"/>
      <c r="Y596" s="110">
        <v>0</v>
      </c>
      <c r="Z596" s="110">
        <v>0</v>
      </c>
      <c r="AA596" s="110"/>
      <c r="AB596" s="110">
        <v>0</v>
      </c>
      <c r="AC596" s="110">
        <v>0</v>
      </c>
      <c r="AD596" s="110">
        <v>0</v>
      </c>
      <c r="AE596" s="110"/>
      <c r="AF596" s="110"/>
      <c r="AG596" s="110">
        <v>0</v>
      </c>
    </row>
    <row r="597" spans="2:33" ht="15">
      <c r="B597" s="110"/>
      <c r="C597" s="110"/>
      <c r="D597" s="110">
        <v>2015</v>
      </c>
      <c r="E597" s="110">
        <v>0</v>
      </c>
      <c r="F597" s="110">
        <v>0</v>
      </c>
      <c r="G597" s="110">
        <v>0</v>
      </c>
      <c r="H597" s="110">
        <v>0</v>
      </c>
      <c r="I597" s="110">
        <v>0</v>
      </c>
      <c r="J597" s="110">
        <v>0</v>
      </c>
      <c r="K597" s="110">
        <v>0</v>
      </c>
      <c r="L597" s="110">
        <v>0</v>
      </c>
      <c r="M597" s="110">
        <v>0</v>
      </c>
      <c r="N597" s="110">
        <v>0</v>
      </c>
      <c r="O597" s="110">
        <v>0</v>
      </c>
      <c r="P597" s="110">
        <v>0</v>
      </c>
      <c r="Q597" s="110">
        <v>0</v>
      </c>
      <c r="R597" s="110">
        <v>0</v>
      </c>
      <c r="S597" s="110">
        <v>0</v>
      </c>
      <c r="T597" s="110">
        <v>0</v>
      </c>
      <c r="U597" s="110">
        <v>0</v>
      </c>
      <c r="V597" s="110">
        <v>0</v>
      </c>
      <c r="W597" s="110">
        <v>0</v>
      </c>
      <c r="X597" s="110">
        <v>0</v>
      </c>
      <c r="Y597" s="110">
        <v>0</v>
      </c>
      <c r="Z597" s="110">
        <v>0</v>
      </c>
      <c r="AA597" s="110">
        <v>0</v>
      </c>
      <c r="AB597" s="110">
        <v>0</v>
      </c>
      <c r="AC597" s="110">
        <v>0</v>
      </c>
      <c r="AD597" s="110">
        <v>0</v>
      </c>
      <c r="AE597" s="110">
        <v>0</v>
      </c>
      <c r="AF597" s="110"/>
      <c r="AG597" s="110">
        <v>0</v>
      </c>
    </row>
    <row r="598" spans="2:33" ht="15">
      <c r="B598" s="110"/>
      <c r="C598" s="110"/>
      <c r="D598" s="110">
        <v>2016</v>
      </c>
      <c r="E598" s="110">
        <v>0</v>
      </c>
      <c r="F598" s="110">
        <v>0</v>
      </c>
      <c r="G598" s="110">
        <v>0</v>
      </c>
      <c r="H598" s="110">
        <v>0</v>
      </c>
      <c r="I598" s="110">
        <v>0</v>
      </c>
      <c r="J598" s="110">
        <v>0</v>
      </c>
      <c r="K598" s="110">
        <v>0</v>
      </c>
      <c r="L598" s="110">
        <v>0</v>
      </c>
      <c r="M598" s="110">
        <v>0</v>
      </c>
      <c r="N598" s="110">
        <v>0</v>
      </c>
      <c r="O598" s="110">
        <v>0</v>
      </c>
      <c r="P598" s="110">
        <v>0</v>
      </c>
      <c r="Q598" s="110">
        <v>0</v>
      </c>
      <c r="R598" s="110">
        <v>0</v>
      </c>
      <c r="S598" s="110">
        <v>0</v>
      </c>
      <c r="T598" s="110">
        <v>0</v>
      </c>
      <c r="U598" s="110">
        <v>0</v>
      </c>
      <c r="V598" s="110">
        <v>0</v>
      </c>
      <c r="W598" s="110">
        <v>0</v>
      </c>
      <c r="X598" s="110">
        <v>0</v>
      </c>
      <c r="Y598" s="110">
        <v>0</v>
      </c>
      <c r="Z598" s="110">
        <v>0</v>
      </c>
      <c r="AA598" s="110">
        <v>0</v>
      </c>
      <c r="AB598" s="110">
        <v>0</v>
      </c>
      <c r="AC598" s="110">
        <v>0</v>
      </c>
      <c r="AD598" s="110">
        <v>0</v>
      </c>
      <c r="AE598" s="110">
        <v>0</v>
      </c>
      <c r="AF598" s="110">
        <v>0</v>
      </c>
      <c r="AG598" s="110">
        <v>0</v>
      </c>
    </row>
    <row r="599" spans="2:33" ht="15">
      <c r="B599" s="110"/>
      <c r="C599" s="110"/>
      <c r="D599" s="110">
        <v>2017</v>
      </c>
      <c r="E599" s="110">
        <v>0</v>
      </c>
      <c r="F599" s="110">
        <v>0</v>
      </c>
      <c r="G599" s="110">
        <v>0</v>
      </c>
      <c r="H599" s="110">
        <v>0</v>
      </c>
      <c r="I599" s="110">
        <v>0</v>
      </c>
      <c r="J599" s="110">
        <v>0</v>
      </c>
      <c r="K599" s="110">
        <v>0</v>
      </c>
      <c r="L599" s="110">
        <v>0</v>
      </c>
      <c r="M599" s="110">
        <v>0</v>
      </c>
      <c r="N599" s="110">
        <v>0</v>
      </c>
      <c r="O599" s="110">
        <v>0</v>
      </c>
      <c r="P599" s="110">
        <v>0</v>
      </c>
      <c r="Q599" s="110">
        <v>0</v>
      </c>
      <c r="R599" s="110">
        <v>0</v>
      </c>
      <c r="S599" s="110">
        <v>1</v>
      </c>
      <c r="T599" s="110">
        <v>0</v>
      </c>
      <c r="U599" s="110">
        <v>0</v>
      </c>
      <c r="V599" s="110">
        <v>0</v>
      </c>
      <c r="W599" s="110">
        <v>0</v>
      </c>
      <c r="X599" s="110">
        <v>0</v>
      </c>
      <c r="Y599" s="110">
        <v>0</v>
      </c>
      <c r="Z599" s="110">
        <v>0</v>
      </c>
      <c r="AA599" s="110">
        <v>0</v>
      </c>
      <c r="AB599" s="110">
        <v>0</v>
      </c>
      <c r="AC599" s="110">
        <v>0</v>
      </c>
      <c r="AD599" s="110">
        <v>0</v>
      </c>
      <c r="AE599" s="110">
        <v>0</v>
      </c>
      <c r="AF599" s="110">
        <v>0</v>
      </c>
      <c r="AG599" s="110">
        <v>0</v>
      </c>
    </row>
    <row r="600" spans="2:33" ht="15">
      <c r="B600" s="110"/>
      <c r="C600" s="110"/>
      <c r="D600" s="110">
        <v>2018</v>
      </c>
      <c r="E600" s="110">
        <v>0</v>
      </c>
      <c r="F600" s="110">
        <v>0</v>
      </c>
      <c r="G600" s="110">
        <v>0</v>
      </c>
      <c r="H600" s="110">
        <v>0</v>
      </c>
      <c r="I600" s="110">
        <v>0</v>
      </c>
      <c r="J600" s="110">
        <v>0</v>
      </c>
      <c r="K600" s="110">
        <v>0</v>
      </c>
      <c r="L600" s="110">
        <v>0</v>
      </c>
      <c r="M600" s="110">
        <v>0</v>
      </c>
      <c r="N600" s="110">
        <v>0</v>
      </c>
      <c r="O600" s="110">
        <v>0</v>
      </c>
      <c r="P600" s="110">
        <v>0</v>
      </c>
      <c r="Q600" s="110">
        <v>0</v>
      </c>
      <c r="R600" s="110">
        <v>0</v>
      </c>
      <c r="S600" s="110">
        <v>1</v>
      </c>
      <c r="T600" s="110">
        <v>0</v>
      </c>
      <c r="U600" s="110">
        <v>0</v>
      </c>
      <c r="V600" s="110">
        <v>0</v>
      </c>
      <c r="W600" s="110">
        <v>0</v>
      </c>
      <c r="X600" s="110">
        <v>0</v>
      </c>
      <c r="Y600" s="110">
        <v>0</v>
      </c>
      <c r="Z600" s="110">
        <v>0</v>
      </c>
      <c r="AA600" s="110">
        <v>0</v>
      </c>
      <c r="AB600" s="110">
        <v>0</v>
      </c>
      <c r="AC600" s="110">
        <v>0</v>
      </c>
      <c r="AD600" s="110">
        <v>0</v>
      </c>
      <c r="AE600" s="110">
        <v>0</v>
      </c>
      <c r="AF600" s="110">
        <v>0</v>
      </c>
      <c r="AG600" s="110">
        <v>0</v>
      </c>
    </row>
    <row r="601" spans="2:33" ht="15">
      <c r="B601" s="110"/>
      <c r="C601" s="110"/>
      <c r="D601" s="110">
        <v>2019</v>
      </c>
      <c r="E601" s="110">
        <v>0</v>
      </c>
      <c r="F601" s="110">
        <v>0</v>
      </c>
      <c r="G601" s="110">
        <v>0</v>
      </c>
      <c r="H601" s="110">
        <v>0</v>
      </c>
      <c r="I601" s="110">
        <v>0</v>
      </c>
      <c r="J601" s="110">
        <v>0</v>
      </c>
      <c r="K601" s="110">
        <v>0</v>
      </c>
      <c r="L601" s="110">
        <v>0</v>
      </c>
      <c r="M601" s="110">
        <v>0</v>
      </c>
      <c r="N601" s="110">
        <v>0</v>
      </c>
      <c r="O601" s="110">
        <v>0</v>
      </c>
      <c r="P601" s="110">
        <v>0</v>
      </c>
      <c r="Q601" s="110">
        <v>0</v>
      </c>
      <c r="R601" s="110">
        <v>0</v>
      </c>
      <c r="S601" s="110">
        <v>0</v>
      </c>
      <c r="T601" s="110">
        <v>0</v>
      </c>
      <c r="U601" s="110">
        <v>0</v>
      </c>
      <c r="V601" s="110">
        <v>0</v>
      </c>
      <c r="W601" s="110">
        <v>0</v>
      </c>
      <c r="X601" s="110">
        <v>0</v>
      </c>
      <c r="Y601" s="110">
        <v>0</v>
      </c>
      <c r="Z601" s="110">
        <v>0</v>
      </c>
      <c r="AA601" s="110">
        <v>0</v>
      </c>
      <c r="AB601" s="110">
        <v>0</v>
      </c>
      <c r="AC601" s="110">
        <v>0</v>
      </c>
      <c r="AD601" s="110">
        <v>0</v>
      </c>
      <c r="AE601" s="110">
        <v>0</v>
      </c>
      <c r="AF601" s="110">
        <v>0</v>
      </c>
      <c r="AG601" s="110">
        <v>0</v>
      </c>
    </row>
    <row r="602" spans="2:33" ht="15">
      <c r="B602" s="110"/>
      <c r="C602" s="110"/>
      <c r="D602" s="110">
        <v>2020</v>
      </c>
      <c r="E602" s="110"/>
      <c r="F602" s="110"/>
      <c r="G602" s="110"/>
      <c r="H602" s="110"/>
      <c r="I602" s="110"/>
      <c r="J602" s="110"/>
      <c r="K602" s="110"/>
      <c r="L602" s="110"/>
      <c r="M602" s="110"/>
      <c r="N602" s="110"/>
      <c r="O602" s="110"/>
      <c r="P602" s="110"/>
      <c r="Q602" s="110"/>
      <c r="R602" s="110"/>
      <c r="S602" s="110"/>
      <c r="T602" s="110"/>
      <c r="U602" s="110"/>
      <c r="V602" s="110"/>
      <c r="W602" s="110"/>
      <c r="X602" s="110"/>
      <c r="Y602" s="110"/>
      <c r="Z602" s="110"/>
      <c r="AA602" s="110"/>
      <c r="AB602" s="110"/>
      <c r="AC602" s="110"/>
      <c r="AD602" s="110"/>
      <c r="AE602" s="110"/>
      <c r="AF602" s="110"/>
      <c r="AG602" s="110"/>
    </row>
    <row r="603" spans="2:33" ht="15">
      <c r="B603" s="109" t="s">
        <v>301</v>
      </c>
      <c r="C603" s="109" t="s">
        <v>542</v>
      </c>
      <c r="D603" s="109">
        <v>2006</v>
      </c>
      <c r="E603" s="109"/>
      <c r="F603" s="109"/>
      <c r="G603" s="109"/>
      <c r="H603" s="109"/>
      <c r="I603" s="109"/>
      <c r="J603" s="109"/>
      <c r="K603" s="109"/>
      <c r="L603" s="109"/>
      <c r="M603" s="109"/>
      <c r="N603" s="109"/>
      <c r="O603" s="109"/>
      <c r="P603" s="109"/>
      <c r="Q603" s="109"/>
      <c r="R603" s="109"/>
      <c r="S603" s="109"/>
      <c r="T603" s="109"/>
      <c r="U603" s="109"/>
      <c r="V603" s="109"/>
      <c r="W603" s="109"/>
      <c r="X603" s="109"/>
      <c r="Y603" s="109"/>
      <c r="Z603" s="109"/>
      <c r="AA603" s="109"/>
      <c r="AB603" s="109"/>
      <c r="AC603" s="109"/>
      <c r="AD603" s="109"/>
      <c r="AE603" s="109"/>
      <c r="AF603" s="109"/>
      <c r="AG603" s="109"/>
    </row>
    <row r="604" spans="2:33" ht="15">
      <c r="B604" s="109"/>
      <c r="C604" s="109"/>
      <c r="D604" s="109">
        <v>2007</v>
      </c>
      <c r="E604" s="109"/>
      <c r="F604" s="109"/>
      <c r="G604" s="109"/>
      <c r="H604" s="109"/>
      <c r="I604" s="109"/>
      <c r="J604" s="109"/>
      <c r="K604" s="109"/>
      <c r="L604" s="109"/>
      <c r="M604" s="109"/>
      <c r="N604" s="109"/>
      <c r="O604" s="109"/>
      <c r="P604" s="109"/>
      <c r="Q604" s="109"/>
      <c r="R604" s="109"/>
      <c r="S604" s="109"/>
      <c r="T604" s="109"/>
      <c r="U604" s="109"/>
      <c r="V604" s="109"/>
      <c r="W604" s="109"/>
      <c r="X604" s="109"/>
      <c r="Y604" s="109"/>
      <c r="Z604" s="109"/>
      <c r="AA604" s="109"/>
      <c r="AB604" s="109"/>
      <c r="AC604" s="109"/>
      <c r="AD604" s="109"/>
      <c r="AE604" s="109"/>
      <c r="AF604" s="109"/>
      <c r="AG604" s="109"/>
    </row>
    <row r="605" spans="2:33" ht="15">
      <c r="B605" s="109"/>
      <c r="C605" s="109"/>
      <c r="D605" s="109">
        <v>2008</v>
      </c>
      <c r="E605" s="109"/>
      <c r="F605" s="109"/>
      <c r="G605" s="109"/>
      <c r="H605" s="109"/>
      <c r="I605" s="109"/>
      <c r="J605" s="109"/>
      <c r="K605" s="109"/>
      <c r="L605" s="109"/>
      <c r="M605" s="109"/>
      <c r="N605" s="109"/>
      <c r="O605" s="109"/>
      <c r="P605" s="109"/>
      <c r="Q605" s="109"/>
      <c r="R605" s="109"/>
      <c r="S605" s="109"/>
      <c r="T605" s="109"/>
      <c r="U605" s="109"/>
      <c r="V605" s="109"/>
      <c r="W605" s="109"/>
      <c r="X605" s="109"/>
      <c r="Y605" s="109"/>
      <c r="Z605" s="109"/>
      <c r="AA605" s="109"/>
      <c r="AB605" s="109"/>
      <c r="AC605" s="109"/>
      <c r="AD605" s="109"/>
      <c r="AE605" s="109"/>
      <c r="AF605" s="109"/>
      <c r="AG605" s="109"/>
    </row>
    <row r="606" spans="2:33" ht="15">
      <c r="B606" s="109"/>
      <c r="C606" s="109"/>
      <c r="D606" s="109">
        <v>2009</v>
      </c>
      <c r="E606" s="109"/>
      <c r="F606" s="109"/>
      <c r="G606" s="109"/>
      <c r="H606" s="109"/>
      <c r="I606" s="109"/>
      <c r="J606" s="109"/>
      <c r="K606" s="109"/>
      <c r="L606" s="109"/>
      <c r="M606" s="109"/>
      <c r="N606" s="109"/>
      <c r="O606" s="109"/>
      <c r="P606" s="109"/>
      <c r="Q606" s="109"/>
      <c r="R606" s="109"/>
      <c r="S606" s="109"/>
      <c r="T606" s="109"/>
      <c r="U606" s="109"/>
      <c r="V606" s="109"/>
      <c r="W606" s="109"/>
      <c r="X606" s="109"/>
      <c r="Y606" s="109"/>
      <c r="Z606" s="109"/>
      <c r="AA606" s="109"/>
      <c r="AB606" s="109"/>
      <c r="AC606" s="109"/>
      <c r="AD606" s="109"/>
      <c r="AE606" s="109"/>
      <c r="AF606" s="109"/>
      <c r="AG606" s="109"/>
    </row>
    <row r="607" spans="2:33" ht="15">
      <c r="B607" s="109"/>
      <c r="C607" s="109"/>
      <c r="D607" s="109">
        <v>2010</v>
      </c>
      <c r="E607" s="109"/>
      <c r="F607" s="109"/>
      <c r="G607" s="109"/>
      <c r="H607" s="109"/>
      <c r="I607" s="109"/>
      <c r="J607" s="109"/>
      <c r="K607" s="109"/>
      <c r="L607" s="109"/>
      <c r="M607" s="109"/>
      <c r="N607" s="109"/>
      <c r="O607" s="109"/>
      <c r="P607" s="109"/>
      <c r="Q607" s="109"/>
      <c r="R607" s="109"/>
      <c r="S607" s="109"/>
      <c r="T607" s="109"/>
      <c r="U607" s="109"/>
      <c r="V607" s="109"/>
      <c r="W607" s="109"/>
      <c r="X607" s="109"/>
      <c r="Y607" s="109"/>
      <c r="Z607" s="109"/>
      <c r="AA607" s="109"/>
      <c r="AB607" s="109"/>
      <c r="AC607" s="109"/>
      <c r="AD607" s="109"/>
      <c r="AE607" s="109"/>
      <c r="AF607" s="109"/>
      <c r="AG607" s="109"/>
    </row>
    <row r="608" spans="2:33" ht="15">
      <c r="B608" s="109"/>
      <c r="C608" s="109"/>
      <c r="D608" s="109">
        <v>2011</v>
      </c>
      <c r="E608" s="109"/>
      <c r="F608" s="109"/>
      <c r="G608" s="109"/>
      <c r="H608" s="109"/>
      <c r="I608" s="109"/>
      <c r="J608" s="109"/>
      <c r="K608" s="109"/>
      <c r="L608" s="109"/>
      <c r="M608" s="109"/>
      <c r="N608" s="109"/>
      <c r="O608" s="109"/>
      <c r="P608" s="109"/>
      <c r="Q608" s="109"/>
      <c r="R608" s="109"/>
      <c r="S608" s="109"/>
      <c r="T608" s="109"/>
      <c r="U608" s="109"/>
      <c r="V608" s="109"/>
      <c r="W608" s="109"/>
      <c r="X608" s="109"/>
      <c r="Y608" s="109"/>
      <c r="Z608" s="109"/>
      <c r="AA608" s="109"/>
      <c r="AB608" s="109"/>
      <c r="AC608" s="109"/>
      <c r="AD608" s="109"/>
      <c r="AE608" s="109"/>
      <c r="AF608" s="109"/>
      <c r="AG608" s="109"/>
    </row>
    <row r="609" spans="2:33" ht="15">
      <c r="B609" s="109"/>
      <c r="C609" s="109"/>
      <c r="D609" s="109">
        <v>2012</v>
      </c>
      <c r="E609" s="109"/>
      <c r="F609" s="109"/>
      <c r="G609" s="109"/>
      <c r="H609" s="109"/>
      <c r="I609" s="109"/>
      <c r="J609" s="109"/>
      <c r="K609" s="109"/>
      <c r="L609" s="109"/>
      <c r="M609" s="109"/>
      <c r="N609" s="109"/>
      <c r="O609" s="109"/>
      <c r="P609" s="109"/>
      <c r="Q609" s="109"/>
      <c r="R609" s="109"/>
      <c r="S609" s="109"/>
      <c r="T609" s="109"/>
      <c r="U609" s="109"/>
      <c r="V609" s="109"/>
      <c r="W609" s="109"/>
      <c r="X609" s="109"/>
      <c r="Y609" s="109"/>
      <c r="Z609" s="109"/>
      <c r="AA609" s="109"/>
      <c r="AB609" s="109"/>
      <c r="AC609" s="109"/>
      <c r="AD609" s="109"/>
      <c r="AE609" s="109"/>
      <c r="AF609" s="109"/>
      <c r="AG609" s="109"/>
    </row>
    <row r="610" spans="2:33" ht="15">
      <c r="B610" s="109"/>
      <c r="C610" s="109"/>
      <c r="D610" s="109">
        <v>2013</v>
      </c>
      <c r="E610" s="109"/>
      <c r="F610" s="109"/>
      <c r="G610" s="109"/>
      <c r="H610" s="109"/>
      <c r="I610" s="109"/>
      <c r="J610" s="109"/>
      <c r="K610" s="109"/>
      <c r="L610" s="109"/>
      <c r="M610" s="109"/>
      <c r="N610" s="109"/>
      <c r="O610" s="109"/>
      <c r="P610" s="109"/>
      <c r="Q610" s="109"/>
      <c r="R610" s="109"/>
      <c r="S610" s="109"/>
      <c r="T610" s="109"/>
      <c r="U610" s="109"/>
      <c r="V610" s="109"/>
      <c r="W610" s="109"/>
      <c r="X610" s="109"/>
      <c r="Y610" s="109"/>
      <c r="Z610" s="109"/>
      <c r="AA610" s="109"/>
      <c r="AB610" s="109"/>
      <c r="AC610" s="109"/>
      <c r="AD610" s="109"/>
      <c r="AE610" s="109"/>
      <c r="AF610" s="109"/>
      <c r="AG610" s="109"/>
    </row>
    <row r="611" spans="2:33" ht="15">
      <c r="B611" s="109"/>
      <c r="C611" s="109"/>
      <c r="D611" s="109">
        <v>2014</v>
      </c>
      <c r="E611" s="109">
        <v>0</v>
      </c>
      <c r="F611" s="109"/>
      <c r="G611" s="109"/>
      <c r="H611" s="109"/>
      <c r="I611" s="109"/>
      <c r="J611" s="109"/>
      <c r="K611" s="109"/>
      <c r="L611" s="109"/>
      <c r="M611" s="109"/>
      <c r="N611" s="109"/>
      <c r="O611" s="109"/>
      <c r="P611" s="109">
        <v>0</v>
      </c>
      <c r="Q611" s="109"/>
      <c r="R611" s="109">
        <v>0</v>
      </c>
      <c r="S611" s="109"/>
      <c r="T611" s="109">
        <v>1</v>
      </c>
      <c r="U611" s="109"/>
      <c r="V611" s="109"/>
      <c r="W611" s="109">
        <v>0</v>
      </c>
      <c r="X611" s="109"/>
      <c r="Y611" s="109">
        <v>0</v>
      </c>
      <c r="Z611" s="109">
        <v>0</v>
      </c>
      <c r="AA611" s="109"/>
      <c r="AB611" s="109">
        <v>0</v>
      </c>
      <c r="AC611" s="109">
        <v>0</v>
      </c>
      <c r="AD611" s="109">
        <v>0</v>
      </c>
      <c r="AE611" s="109"/>
      <c r="AF611" s="109"/>
      <c r="AG611" s="109">
        <v>2</v>
      </c>
    </row>
    <row r="612" spans="2:33" ht="15">
      <c r="B612" s="109"/>
      <c r="C612" s="109"/>
      <c r="D612" s="109">
        <v>2015</v>
      </c>
      <c r="E612" s="109">
        <v>1</v>
      </c>
      <c r="F612" s="109">
        <v>1</v>
      </c>
      <c r="G612" s="109">
        <v>0</v>
      </c>
      <c r="H612" s="109">
        <v>3</v>
      </c>
      <c r="I612" s="109">
        <v>0</v>
      </c>
      <c r="J612" s="109">
        <v>0</v>
      </c>
      <c r="K612" s="109">
        <v>10</v>
      </c>
      <c r="L612" s="109">
        <v>0</v>
      </c>
      <c r="M612" s="109">
        <v>0</v>
      </c>
      <c r="N612" s="109">
        <v>0</v>
      </c>
      <c r="O612" s="109">
        <v>0</v>
      </c>
      <c r="P612" s="109">
        <v>0</v>
      </c>
      <c r="Q612" s="109">
        <v>1</v>
      </c>
      <c r="R612" s="109">
        <v>0</v>
      </c>
      <c r="S612" s="109">
        <v>0</v>
      </c>
      <c r="T612" s="109">
        <v>0</v>
      </c>
      <c r="U612" s="109">
        <v>0</v>
      </c>
      <c r="V612" s="109">
        <v>0</v>
      </c>
      <c r="W612" s="109">
        <v>0</v>
      </c>
      <c r="X612" s="109">
        <v>2</v>
      </c>
      <c r="Y612" s="109">
        <v>2</v>
      </c>
      <c r="Z612" s="109">
        <v>0</v>
      </c>
      <c r="AA612" s="109">
        <v>0</v>
      </c>
      <c r="AB612" s="109">
        <v>0</v>
      </c>
      <c r="AC612" s="109">
        <v>0</v>
      </c>
      <c r="AD612" s="109">
        <v>0</v>
      </c>
      <c r="AE612" s="109">
        <v>0</v>
      </c>
      <c r="AF612" s="109">
        <v>0</v>
      </c>
      <c r="AG612" s="109">
        <v>4</v>
      </c>
    </row>
    <row r="613" spans="2:33" ht="15">
      <c r="B613" s="109"/>
      <c r="C613" s="109"/>
      <c r="D613" s="109">
        <v>2016</v>
      </c>
      <c r="E613" s="109">
        <v>1</v>
      </c>
      <c r="F613" s="109">
        <v>3</v>
      </c>
      <c r="G613" s="109">
        <v>1</v>
      </c>
      <c r="H613" s="109">
        <v>0</v>
      </c>
      <c r="I613" s="109">
        <v>0</v>
      </c>
      <c r="J613" s="109">
        <v>0</v>
      </c>
      <c r="K613" s="109">
        <v>3</v>
      </c>
      <c r="L613" s="109">
        <v>0</v>
      </c>
      <c r="M613" s="109">
        <v>0</v>
      </c>
      <c r="N613" s="109">
        <v>0</v>
      </c>
      <c r="O613" s="109">
        <v>2</v>
      </c>
      <c r="P613" s="109">
        <v>1</v>
      </c>
      <c r="Q613" s="109">
        <v>1</v>
      </c>
      <c r="R613" s="109">
        <v>0</v>
      </c>
      <c r="S613" s="109">
        <v>1</v>
      </c>
      <c r="T613" s="109">
        <v>0</v>
      </c>
      <c r="U613" s="109">
        <v>1</v>
      </c>
      <c r="V613" s="109">
        <v>0</v>
      </c>
      <c r="W613" s="109">
        <v>0</v>
      </c>
      <c r="X613" s="109">
        <v>0</v>
      </c>
      <c r="Y613" s="109">
        <v>0</v>
      </c>
      <c r="Z613" s="109">
        <v>0</v>
      </c>
      <c r="AA613" s="109">
        <v>0</v>
      </c>
      <c r="AB613" s="109">
        <v>2</v>
      </c>
      <c r="AC613" s="109">
        <v>0</v>
      </c>
      <c r="AD613" s="109">
        <v>0</v>
      </c>
      <c r="AE613" s="109">
        <v>0</v>
      </c>
      <c r="AF613" s="109">
        <v>0</v>
      </c>
      <c r="AG613" s="109">
        <v>3</v>
      </c>
    </row>
    <row r="614" spans="2:33" ht="15">
      <c r="B614" s="109"/>
      <c r="C614" s="109"/>
      <c r="D614" s="109">
        <v>2017</v>
      </c>
      <c r="E614" s="109">
        <v>1</v>
      </c>
      <c r="F614" s="109">
        <v>0</v>
      </c>
      <c r="G614" s="109">
        <v>0</v>
      </c>
      <c r="H614" s="109">
        <v>0</v>
      </c>
      <c r="I614" s="109">
        <v>0</v>
      </c>
      <c r="J614" s="109">
        <v>2</v>
      </c>
      <c r="K614" s="109">
        <v>8</v>
      </c>
      <c r="L614" s="109">
        <v>0</v>
      </c>
      <c r="M614" s="109">
        <v>0</v>
      </c>
      <c r="N614" s="109">
        <v>0</v>
      </c>
      <c r="O614" s="109">
        <v>3</v>
      </c>
      <c r="P614" s="109">
        <v>0</v>
      </c>
      <c r="Q614" s="109">
        <v>3</v>
      </c>
      <c r="R614" s="109">
        <v>0</v>
      </c>
      <c r="S614" s="109">
        <v>0</v>
      </c>
      <c r="T614" s="109">
        <v>0</v>
      </c>
      <c r="U614" s="109">
        <v>0</v>
      </c>
      <c r="V614" s="109">
        <v>0</v>
      </c>
      <c r="W614" s="109">
        <v>0</v>
      </c>
      <c r="X614" s="109">
        <v>0</v>
      </c>
      <c r="Y614" s="109">
        <v>1</v>
      </c>
      <c r="Z614" s="109">
        <v>0</v>
      </c>
      <c r="AA614" s="109">
        <v>0</v>
      </c>
      <c r="AB614" s="109">
        <v>0</v>
      </c>
      <c r="AC614" s="109">
        <v>0</v>
      </c>
      <c r="AD614" s="109">
        <v>0</v>
      </c>
      <c r="AE614" s="109">
        <v>0</v>
      </c>
      <c r="AF614" s="109">
        <v>1</v>
      </c>
      <c r="AG614" s="109">
        <v>1</v>
      </c>
    </row>
    <row r="615" spans="2:33" ht="15">
      <c r="B615" s="109"/>
      <c r="C615" s="109"/>
      <c r="D615" s="109">
        <v>2018</v>
      </c>
      <c r="E615" s="109">
        <v>0</v>
      </c>
      <c r="F615" s="109">
        <v>0</v>
      </c>
      <c r="G615" s="109">
        <v>0</v>
      </c>
      <c r="H615" s="109">
        <v>0</v>
      </c>
      <c r="I615" s="109">
        <v>0</v>
      </c>
      <c r="J615" s="109">
        <v>0</v>
      </c>
      <c r="K615" s="109">
        <v>5</v>
      </c>
      <c r="L615" s="109">
        <v>0</v>
      </c>
      <c r="M615" s="109">
        <v>0</v>
      </c>
      <c r="N615" s="109">
        <v>0</v>
      </c>
      <c r="O615" s="109">
        <v>1</v>
      </c>
      <c r="P615" s="109">
        <v>0</v>
      </c>
      <c r="Q615" s="109">
        <v>0</v>
      </c>
      <c r="R615" s="109">
        <v>0</v>
      </c>
      <c r="S615" s="109">
        <v>0</v>
      </c>
      <c r="T615" s="109">
        <v>0</v>
      </c>
      <c r="U615" s="109">
        <v>0</v>
      </c>
      <c r="V615" s="109">
        <v>0</v>
      </c>
      <c r="W615" s="109">
        <v>0</v>
      </c>
      <c r="X615" s="109">
        <v>0</v>
      </c>
      <c r="Y615" s="109">
        <v>1</v>
      </c>
      <c r="Z615" s="109">
        <v>0</v>
      </c>
      <c r="AA615" s="109">
        <v>0</v>
      </c>
      <c r="AB615" s="109">
        <v>1</v>
      </c>
      <c r="AC615" s="109">
        <v>0</v>
      </c>
      <c r="AD615" s="109">
        <v>0</v>
      </c>
      <c r="AE615" s="109">
        <v>0</v>
      </c>
      <c r="AF615" s="109">
        <v>0</v>
      </c>
      <c r="AG615" s="109">
        <v>3</v>
      </c>
    </row>
    <row r="616" spans="2:33" ht="15">
      <c r="B616" s="109"/>
      <c r="C616" s="109"/>
      <c r="D616" s="109">
        <v>2019</v>
      </c>
      <c r="E616" s="109">
        <v>0</v>
      </c>
      <c r="F616" s="109">
        <v>2</v>
      </c>
      <c r="G616" s="109">
        <v>0</v>
      </c>
      <c r="H616" s="109">
        <v>0</v>
      </c>
      <c r="I616" s="109">
        <v>0</v>
      </c>
      <c r="J616" s="109">
        <v>1</v>
      </c>
      <c r="K616" s="109">
        <v>7</v>
      </c>
      <c r="L616" s="109">
        <v>0</v>
      </c>
      <c r="M616" s="109">
        <v>0</v>
      </c>
      <c r="N616" s="109">
        <v>0</v>
      </c>
      <c r="O616" s="109">
        <v>4</v>
      </c>
      <c r="P616" s="109">
        <v>0</v>
      </c>
      <c r="Q616" s="109">
        <v>1</v>
      </c>
      <c r="R616" s="109">
        <v>0</v>
      </c>
      <c r="S616" s="109">
        <v>0</v>
      </c>
      <c r="T616" s="109">
        <v>0</v>
      </c>
      <c r="U616" s="109">
        <v>0</v>
      </c>
      <c r="V616" s="109">
        <v>0</v>
      </c>
      <c r="W616" s="109">
        <v>0</v>
      </c>
      <c r="X616" s="109">
        <v>0</v>
      </c>
      <c r="Y616" s="109">
        <v>1</v>
      </c>
      <c r="Z616" s="109">
        <v>0</v>
      </c>
      <c r="AA616" s="109">
        <v>0</v>
      </c>
      <c r="AB616" s="109">
        <v>1</v>
      </c>
      <c r="AC616" s="109">
        <v>0</v>
      </c>
      <c r="AD616" s="109">
        <v>0</v>
      </c>
      <c r="AE616" s="109">
        <v>0</v>
      </c>
      <c r="AF616" s="109">
        <v>0</v>
      </c>
      <c r="AG616" s="109">
        <v>5</v>
      </c>
    </row>
    <row r="617" spans="2:33" ht="15">
      <c r="B617" s="109"/>
      <c r="C617" s="109"/>
      <c r="D617" s="109">
        <v>2020</v>
      </c>
      <c r="E617" s="109"/>
      <c r="F617" s="109"/>
      <c r="G617" s="109"/>
      <c r="H617" s="109"/>
      <c r="I617" s="109"/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  <c r="AA617" s="109"/>
      <c r="AB617" s="109"/>
      <c r="AC617" s="109"/>
      <c r="AD617" s="109"/>
      <c r="AE617" s="109"/>
      <c r="AF617" s="109"/>
      <c r="AG617" s="109"/>
    </row>
    <row r="618" spans="2:33" ht="15">
      <c r="B618" s="110" t="s">
        <v>302</v>
      </c>
      <c r="C618" s="110" t="s">
        <v>543</v>
      </c>
      <c r="D618" s="110">
        <v>2006</v>
      </c>
      <c r="E618" s="110"/>
      <c r="F618" s="110"/>
      <c r="G618" s="110"/>
      <c r="H618" s="110"/>
      <c r="I618" s="110"/>
      <c r="J618" s="110"/>
      <c r="K618" s="110"/>
      <c r="L618" s="110"/>
      <c r="M618" s="110"/>
      <c r="N618" s="110"/>
      <c r="O618" s="110"/>
      <c r="P618" s="110"/>
      <c r="Q618" s="110"/>
      <c r="R618" s="110"/>
      <c r="S618" s="110"/>
      <c r="T618" s="110"/>
      <c r="U618" s="110"/>
      <c r="V618" s="110"/>
      <c r="W618" s="110"/>
      <c r="X618" s="110"/>
      <c r="Y618" s="110"/>
      <c r="Z618" s="110"/>
      <c r="AA618" s="110"/>
      <c r="AB618" s="110"/>
      <c r="AC618" s="110"/>
      <c r="AD618" s="110"/>
      <c r="AE618" s="110"/>
      <c r="AF618" s="110"/>
      <c r="AG618" s="110"/>
    </row>
    <row r="619" spans="2:33" ht="15">
      <c r="B619" s="110"/>
      <c r="C619" s="110"/>
      <c r="D619" s="110">
        <v>2007</v>
      </c>
      <c r="E619" s="110"/>
      <c r="F619" s="110"/>
      <c r="G619" s="110"/>
      <c r="H619" s="110"/>
      <c r="I619" s="110"/>
      <c r="J619" s="110"/>
      <c r="K619" s="110"/>
      <c r="L619" s="110"/>
      <c r="M619" s="110"/>
      <c r="N619" s="110"/>
      <c r="O619" s="110"/>
      <c r="P619" s="110"/>
      <c r="Q619" s="110"/>
      <c r="R619" s="110"/>
      <c r="S619" s="110"/>
      <c r="T619" s="110"/>
      <c r="U619" s="110"/>
      <c r="V619" s="110"/>
      <c r="W619" s="110"/>
      <c r="X619" s="110"/>
      <c r="Y619" s="110"/>
      <c r="Z619" s="110"/>
      <c r="AA619" s="110"/>
      <c r="AB619" s="110"/>
      <c r="AC619" s="110"/>
      <c r="AD619" s="110"/>
      <c r="AE619" s="110"/>
      <c r="AF619" s="110"/>
      <c r="AG619" s="110"/>
    </row>
    <row r="620" spans="2:33" ht="15">
      <c r="B620" s="110"/>
      <c r="C620" s="110"/>
      <c r="D620" s="110">
        <v>2008</v>
      </c>
      <c r="E620" s="110"/>
      <c r="F620" s="110"/>
      <c r="G620" s="110"/>
      <c r="H620" s="110"/>
      <c r="I620" s="110"/>
      <c r="J620" s="110"/>
      <c r="K620" s="110"/>
      <c r="L620" s="110"/>
      <c r="M620" s="110"/>
      <c r="N620" s="110"/>
      <c r="O620" s="110"/>
      <c r="P620" s="110"/>
      <c r="Q620" s="110"/>
      <c r="R620" s="110"/>
      <c r="S620" s="110"/>
      <c r="T620" s="110"/>
      <c r="U620" s="110"/>
      <c r="V620" s="110"/>
      <c r="W620" s="110"/>
      <c r="X620" s="110"/>
      <c r="Y620" s="110"/>
      <c r="Z620" s="110"/>
      <c r="AA620" s="110"/>
      <c r="AB620" s="110"/>
      <c r="AC620" s="110"/>
      <c r="AD620" s="110"/>
      <c r="AE620" s="110"/>
      <c r="AF620" s="110"/>
      <c r="AG620" s="110"/>
    </row>
    <row r="621" spans="2:33" ht="15">
      <c r="B621" s="110"/>
      <c r="C621" s="110"/>
      <c r="D621" s="110">
        <v>2009</v>
      </c>
      <c r="E621" s="110"/>
      <c r="F621" s="110"/>
      <c r="G621" s="110"/>
      <c r="H621" s="110"/>
      <c r="I621" s="110"/>
      <c r="J621" s="110"/>
      <c r="K621" s="110"/>
      <c r="L621" s="110"/>
      <c r="M621" s="110"/>
      <c r="N621" s="110"/>
      <c r="O621" s="110"/>
      <c r="P621" s="110"/>
      <c r="Q621" s="110"/>
      <c r="R621" s="110"/>
      <c r="S621" s="110"/>
      <c r="T621" s="110"/>
      <c r="U621" s="110"/>
      <c r="V621" s="110"/>
      <c r="W621" s="110"/>
      <c r="X621" s="110"/>
      <c r="Y621" s="110"/>
      <c r="Z621" s="110"/>
      <c r="AA621" s="110"/>
      <c r="AB621" s="110"/>
      <c r="AC621" s="110"/>
      <c r="AD621" s="110"/>
      <c r="AE621" s="110"/>
      <c r="AF621" s="110"/>
      <c r="AG621" s="110"/>
    </row>
    <row r="622" spans="2:33" ht="15">
      <c r="B622" s="110"/>
      <c r="C622" s="110"/>
      <c r="D622" s="110">
        <v>2010</v>
      </c>
      <c r="E622" s="110"/>
      <c r="F622" s="110"/>
      <c r="G622" s="110"/>
      <c r="H622" s="110"/>
      <c r="I622" s="110"/>
      <c r="J622" s="110"/>
      <c r="K622" s="110"/>
      <c r="L622" s="110"/>
      <c r="M622" s="110"/>
      <c r="N622" s="110"/>
      <c r="O622" s="110"/>
      <c r="P622" s="110"/>
      <c r="Q622" s="110"/>
      <c r="R622" s="110"/>
      <c r="S622" s="110"/>
      <c r="T622" s="110"/>
      <c r="U622" s="110"/>
      <c r="V622" s="110"/>
      <c r="W622" s="110"/>
      <c r="X622" s="110"/>
      <c r="Y622" s="110"/>
      <c r="Z622" s="110"/>
      <c r="AA622" s="110"/>
      <c r="AB622" s="110"/>
      <c r="AC622" s="110"/>
      <c r="AD622" s="110"/>
      <c r="AE622" s="110"/>
      <c r="AF622" s="110"/>
      <c r="AG622" s="110"/>
    </row>
    <row r="623" spans="2:33" ht="15">
      <c r="B623" s="110"/>
      <c r="C623" s="110"/>
      <c r="D623" s="110">
        <v>2011</v>
      </c>
      <c r="E623" s="110"/>
      <c r="F623" s="110"/>
      <c r="G623" s="110"/>
      <c r="H623" s="110"/>
      <c r="I623" s="110"/>
      <c r="J623" s="110"/>
      <c r="K623" s="110"/>
      <c r="L623" s="110"/>
      <c r="M623" s="110"/>
      <c r="N623" s="110"/>
      <c r="O623" s="110"/>
      <c r="P623" s="110"/>
      <c r="Q623" s="110"/>
      <c r="R623" s="110"/>
      <c r="S623" s="110"/>
      <c r="T623" s="110"/>
      <c r="U623" s="110"/>
      <c r="V623" s="110"/>
      <c r="W623" s="110"/>
      <c r="X623" s="110"/>
      <c r="Y623" s="110"/>
      <c r="Z623" s="110"/>
      <c r="AA623" s="110"/>
      <c r="AB623" s="110"/>
      <c r="AC623" s="110"/>
      <c r="AD623" s="110"/>
      <c r="AE623" s="110"/>
      <c r="AF623" s="110"/>
      <c r="AG623" s="110"/>
    </row>
    <row r="624" spans="2:33" ht="15">
      <c r="B624" s="110"/>
      <c r="C624" s="110"/>
      <c r="D624" s="110">
        <v>2012</v>
      </c>
      <c r="E624" s="110"/>
      <c r="F624" s="110"/>
      <c r="G624" s="110"/>
      <c r="H624" s="110"/>
      <c r="I624" s="110"/>
      <c r="J624" s="110"/>
      <c r="K624" s="110"/>
      <c r="L624" s="110"/>
      <c r="M624" s="110"/>
      <c r="N624" s="110"/>
      <c r="O624" s="110"/>
      <c r="P624" s="110"/>
      <c r="Q624" s="110"/>
      <c r="R624" s="110"/>
      <c r="S624" s="110"/>
      <c r="T624" s="110"/>
      <c r="U624" s="110"/>
      <c r="V624" s="110"/>
      <c r="W624" s="110"/>
      <c r="X624" s="110"/>
      <c r="Y624" s="110"/>
      <c r="Z624" s="110"/>
      <c r="AA624" s="110"/>
      <c r="AB624" s="110"/>
      <c r="AC624" s="110"/>
      <c r="AD624" s="110"/>
      <c r="AE624" s="110"/>
      <c r="AF624" s="110"/>
      <c r="AG624" s="110"/>
    </row>
    <row r="625" spans="2:33" ht="15">
      <c r="B625" s="110"/>
      <c r="C625" s="110"/>
      <c r="D625" s="110">
        <v>2013</v>
      </c>
      <c r="E625" s="110"/>
      <c r="F625" s="110"/>
      <c r="G625" s="110"/>
      <c r="H625" s="110"/>
      <c r="I625" s="110"/>
      <c r="J625" s="110"/>
      <c r="K625" s="110"/>
      <c r="L625" s="110"/>
      <c r="M625" s="110"/>
      <c r="N625" s="110"/>
      <c r="O625" s="110"/>
      <c r="P625" s="110"/>
      <c r="Q625" s="110"/>
      <c r="R625" s="110"/>
      <c r="S625" s="110"/>
      <c r="T625" s="110"/>
      <c r="U625" s="110"/>
      <c r="V625" s="110"/>
      <c r="W625" s="110"/>
      <c r="X625" s="110"/>
      <c r="Y625" s="110"/>
      <c r="Z625" s="110"/>
      <c r="AA625" s="110"/>
      <c r="AB625" s="110"/>
      <c r="AC625" s="110"/>
      <c r="AD625" s="110"/>
      <c r="AE625" s="110"/>
      <c r="AF625" s="110"/>
      <c r="AG625" s="110"/>
    </row>
    <row r="626" spans="2:33" ht="15">
      <c r="B626" s="110"/>
      <c r="C626" s="110"/>
      <c r="D626" s="110">
        <v>2014</v>
      </c>
      <c r="E626" s="110">
        <v>0</v>
      </c>
      <c r="F626" s="110"/>
      <c r="G626" s="110"/>
      <c r="H626" s="110">
        <v>0</v>
      </c>
      <c r="I626" s="110"/>
      <c r="J626" s="110"/>
      <c r="K626" s="110"/>
      <c r="L626" s="110"/>
      <c r="M626" s="110"/>
      <c r="N626" s="110"/>
      <c r="O626" s="110"/>
      <c r="P626" s="110">
        <v>0</v>
      </c>
      <c r="Q626" s="110"/>
      <c r="R626" s="110">
        <v>0</v>
      </c>
      <c r="S626" s="110"/>
      <c r="T626" s="110">
        <v>0</v>
      </c>
      <c r="U626" s="110"/>
      <c r="V626" s="110"/>
      <c r="W626" s="110">
        <v>0</v>
      </c>
      <c r="X626" s="110"/>
      <c r="Y626" s="110">
        <v>0</v>
      </c>
      <c r="Z626" s="110">
        <v>0</v>
      </c>
      <c r="AA626" s="110"/>
      <c r="AB626" s="110">
        <v>0</v>
      </c>
      <c r="AC626" s="110">
        <v>0</v>
      </c>
      <c r="AD626" s="110">
        <v>0</v>
      </c>
      <c r="AE626" s="110"/>
      <c r="AF626" s="110"/>
      <c r="AG626" s="110">
        <v>0</v>
      </c>
    </row>
    <row r="627" spans="2:33" ht="15">
      <c r="B627" s="110"/>
      <c r="C627" s="110"/>
      <c r="D627" s="110">
        <v>2015</v>
      </c>
      <c r="E627" s="110">
        <v>0</v>
      </c>
      <c r="F627" s="110">
        <v>0</v>
      </c>
      <c r="G627" s="110">
        <v>0</v>
      </c>
      <c r="H627" s="110">
        <v>0</v>
      </c>
      <c r="I627" s="110">
        <v>0</v>
      </c>
      <c r="J627" s="110">
        <v>0</v>
      </c>
      <c r="K627" s="110">
        <v>0</v>
      </c>
      <c r="L627" s="110">
        <v>0</v>
      </c>
      <c r="M627" s="110">
        <v>0</v>
      </c>
      <c r="N627" s="110">
        <v>0</v>
      </c>
      <c r="O627" s="110">
        <v>0</v>
      </c>
      <c r="P627" s="110">
        <v>0</v>
      </c>
      <c r="Q627" s="110">
        <v>0</v>
      </c>
      <c r="R627" s="110">
        <v>0</v>
      </c>
      <c r="S627" s="110">
        <v>0</v>
      </c>
      <c r="T627" s="110">
        <v>0</v>
      </c>
      <c r="U627" s="110">
        <v>0</v>
      </c>
      <c r="V627" s="110">
        <v>0</v>
      </c>
      <c r="W627" s="110">
        <v>0</v>
      </c>
      <c r="X627" s="110">
        <v>0</v>
      </c>
      <c r="Y627" s="110">
        <v>0</v>
      </c>
      <c r="Z627" s="110">
        <v>0</v>
      </c>
      <c r="AA627" s="110">
        <v>0</v>
      </c>
      <c r="AB627" s="110">
        <v>0</v>
      </c>
      <c r="AC627" s="110">
        <v>0</v>
      </c>
      <c r="AD627" s="110">
        <v>0</v>
      </c>
      <c r="AE627" s="110">
        <v>0</v>
      </c>
      <c r="AF627" s="110"/>
      <c r="AG627" s="110">
        <v>0</v>
      </c>
    </row>
    <row r="628" spans="2:33" ht="15">
      <c r="B628" s="110"/>
      <c r="C628" s="110"/>
      <c r="D628" s="110">
        <v>2016</v>
      </c>
      <c r="E628" s="110">
        <v>0</v>
      </c>
      <c r="F628" s="110">
        <v>0</v>
      </c>
      <c r="G628" s="110">
        <v>0</v>
      </c>
      <c r="H628" s="110">
        <v>0</v>
      </c>
      <c r="I628" s="110">
        <v>0</v>
      </c>
      <c r="J628" s="110">
        <v>0</v>
      </c>
      <c r="K628" s="110">
        <v>0</v>
      </c>
      <c r="L628" s="110">
        <v>0</v>
      </c>
      <c r="M628" s="110">
        <v>0</v>
      </c>
      <c r="N628" s="110">
        <v>0</v>
      </c>
      <c r="O628" s="110">
        <v>0</v>
      </c>
      <c r="P628" s="110">
        <v>0</v>
      </c>
      <c r="Q628" s="110">
        <v>0</v>
      </c>
      <c r="R628" s="110">
        <v>0</v>
      </c>
      <c r="S628" s="110">
        <v>0</v>
      </c>
      <c r="T628" s="110">
        <v>0</v>
      </c>
      <c r="U628" s="110">
        <v>0</v>
      </c>
      <c r="V628" s="110">
        <v>0</v>
      </c>
      <c r="W628" s="110">
        <v>0</v>
      </c>
      <c r="X628" s="110">
        <v>0</v>
      </c>
      <c r="Y628" s="110">
        <v>0</v>
      </c>
      <c r="Z628" s="110">
        <v>0</v>
      </c>
      <c r="AA628" s="110">
        <v>0</v>
      </c>
      <c r="AB628" s="110">
        <v>0</v>
      </c>
      <c r="AC628" s="110">
        <v>0</v>
      </c>
      <c r="AD628" s="110">
        <v>0</v>
      </c>
      <c r="AE628" s="110">
        <v>0</v>
      </c>
      <c r="AF628" s="110">
        <v>0</v>
      </c>
      <c r="AG628" s="110">
        <v>0</v>
      </c>
    </row>
    <row r="629" spans="2:33" ht="15">
      <c r="B629" s="110"/>
      <c r="C629" s="110"/>
      <c r="D629" s="110">
        <v>2017</v>
      </c>
      <c r="E629" s="110">
        <v>0</v>
      </c>
      <c r="F629" s="110">
        <v>0</v>
      </c>
      <c r="G629" s="110">
        <v>0</v>
      </c>
      <c r="H629" s="110">
        <v>0</v>
      </c>
      <c r="I629" s="110">
        <v>0</v>
      </c>
      <c r="J629" s="110">
        <v>0</v>
      </c>
      <c r="K629" s="110">
        <v>0</v>
      </c>
      <c r="L629" s="110">
        <v>0</v>
      </c>
      <c r="M629" s="110">
        <v>0</v>
      </c>
      <c r="N629" s="110">
        <v>0</v>
      </c>
      <c r="O629" s="110">
        <v>0</v>
      </c>
      <c r="P629" s="110">
        <v>0</v>
      </c>
      <c r="Q629" s="110">
        <v>0</v>
      </c>
      <c r="R629" s="110">
        <v>0</v>
      </c>
      <c r="S629" s="110">
        <v>0</v>
      </c>
      <c r="T629" s="110">
        <v>0</v>
      </c>
      <c r="U629" s="110">
        <v>0</v>
      </c>
      <c r="V629" s="110">
        <v>0</v>
      </c>
      <c r="W629" s="110">
        <v>0</v>
      </c>
      <c r="X629" s="110">
        <v>0</v>
      </c>
      <c r="Y629" s="110">
        <v>0</v>
      </c>
      <c r="Z629" s="110">
        <v>0</v>
      </c>
      <c r="AA629" s="110">
        <v>0</v>
      </c>
      <c r="AB629" s="110">
        <v>0</v>
      </c>
      <c r="AC629" s="110">
        <v>0</v>
      </c>
      <c r="AD629" s="110">
        <v>0</v>
      </c>
      <c r="AE629" s="110">
        <v>0</v>
      </c>
      <c r="AF629" s="110">
        <v>0</v>
      </c>
      <c r="AG629" s="110">
        <v>0</v>
      </c>
    </row>
    <row r="630" spans="2:33" ht="15">
      <c r="B630" s="110"/>
      <c r="C630" s="110"/>
      <c r="D630" s="110">
        <v>2018</v>
      </c>
      <c r="E630" s="110">
        <v>0</v>
      </c>
      <c r="F630" s="110">
        <v>0</v>
      </c>
      <c r="G630" s="110">
        <v>0</v>
      </c>
      <c r="H630" s="110">
        <v>0</v>
      </c>
      <c r="I630" s="110">
        <v>0</v>
      </c>
      <c r="J630" s="110">
        <v>0</v>
      </c>
      <c r="K630" s="110">
        <v>0</v>
      </c>
      <c r="L630" s="110">
        <v>0</v>
      </c>
      <c r="M630" s="110">
        <v>0</v>
      </c>
      <c r="N630" s="110">
        <v>0</v>
      </c>
      <c r="O630" s="110">
        <v>0</v>
      </c>
      <c r="P630" s="110">
        <v>0</v>
      </c>
      <c r="Q630" s="110">
        <v>0</v>
      </c>
      <c r="R630" s="110">
        <v>0</v>
      </c>
      <c r="S630" s="110">
        <v>0</v>
      </c>
      <c r="T630" s="110">
        <v>0</v>
      </c>
      <c r="U630" s="110">
        <v>0</v>
      </c>
      <c r="V630" s="110">
        <v>0</v>
      </c>
      <c r="W630" s="110">
        <v>0</v>
      </c>
      <c r="X630" s="110">
        <v>0</v>
      </c>
      <c r="Y630" s="110">
        <v>0</v>
      </c>
      <c r="Z630" s="110">
        <v>0</v>
      </c>
      <c r="AA630" s="110">
        <v>0</v>
      </c>
      <c r="AB630" s="110">
        <v>0</v>
      </c>
      <c r="AC630" s="110">
        <v>0</v>
      </c>
      <c r="AD630" s="110">
        <v>0</v>
      </c>
      <c r="AE630" s="110">
        <v>0</v>
      </c>
      <c r="AF630" s="110">
        <v>0</v>
      </c>
      <c r="AG630" s="110">
        <v>0</v>
      </c>
    </row>
    <row r="631" spans="2:33" ht="15">
      <c r="B631" s="110"/>
      <c r="C631" s="110"/>
      <c r="D631" s="110">
        <v>2019</v>
      </c>
      <c r="E631" s="110">
        <v>0</v>
      </c>
      <c r="F631" s="110">
        <v>0</v>
      </c>
      <c r="G631" s="110">
        <v>0</v>
      </c>
      <c r="H631" s="110">
        <v>0</v>
      </c>
      <c r="I631" s="110">
        <v>0</v>
      </c>
      <c r="J631" s="110">
        <v>0</v>
      </c>
      <c r="K631" s="110">
        <v>0</v>
      </c>
      <c r="L631" s="110">
        <v>0</v>
      </c>
      <c r="M631" s="110">
        <v>0</v>
      </c>
      <c r="N631" s="110">
        <v>0</v>
      </c>
      <c r="O631" s="110">
        <v>0</v>
      </c>
      <c r="P631" s="110">
        <v>0</v>
      </c>
      <c r="Q631" s="110">
        <v>0</v>
      </c>
      <c r="R631" s="110">
        <v>0</v>
      </c>
      <c r="S631" s="110">
        <v>0</v>
      </c>
      <c r="T631" s="110">
        <v>0</v>
      </c>
      <c r="U631" s="110">
        <v>0</v>
      </c>
      <c r="V631" s="110">
        <v>0</v>
      </c>
      <c r="W631" s="110">
        <v>0</v>
      </c>
      <c r="X631" s="110">
        <v>0</v>
      </c>
      <c r="Y631" s="110">
        <v>0</v>
      </c>
      <c r="Z631" s="110">
        <v>0</v>
      </c>
      <c r="AA631" s="110">
        <v>0</v>
      </c>
      <c r="AB631" s="110">
        <v>0</v>
      </c>
      <c r="AC631" s="110">
        <v>0</v>
      </c>
      <c r="AD631" s="110">
        <v>0</v>
      </c>
      <c r="AE631" s="110">
        <v>0</v>
      </c>
      <c r="AF631" s="110">
        <v>0</v>
      </c>
      <c r="AG631" s="110">
        <v>0</v>
      </c>
    </row>
    <row r="632" spans="2:33" ht="15">
      <c r="B632" s="110"/>
      <c r="C632" s="110"/>
      <c r="D632" s="110">
        <v>2020</v>
      </c>
      <c r="E632" s="110"/>
      <c r="F632" s="110"/>
      <c r="G632" s="110"/>
      <c r="H632" s="110"/>
      <c r="I632" s="110"/>
      <c r="J632" s="110"/>
      <c r="K632" s="110"/>
      <c r="L632" s="110"/>
      <c r="M632" s="110"/>
      <c r="N632" s="110"/>
      <c r="O632" s="110"/>
      <c r="P632" s="110"/>
      <c r="Q632" s="110"/>
      <c r="R632" s="110"/>
      <c r="S632" s="110"/>
      <c r="T632" s="110"/>
      <c r="U632" s="110"/>
      <c r="V632" s="110"/>
      <c r="W632" s="110"/>
      <c r="X632" s="110"/>
      <c r="Y632" s="110"/>
      <c r="Z632" s="110"/>
      <c r="AA632" s="110"/>
      <c r="AB632" s="110"/>
      <c r="AC632" s="110"/>
      <c r="AD632" s="110"/>
      <c r="AE632" s="110"/>
      <c r="AF632" s="110"/>
      <c r="AG632" s="110"/>
    </row>
    <row r="633" spans="2:33" ht="15">
      <c r="B633" s="109" t="s">
        <v>303</v>
      </c>
      <c r="C633" s="109" t="s">
        <v>544</v>
      </c>
      <c r="D633" s="109">
        <v>2006</v>
      </c>
      <c r="E633" s="109"/>
      <c r="F633" s="109"/>
      <c r="G633" s="109"/>
      <c r="H633" s="109"/>
      <c r="I633" s="109"/>
      <c r="J633" s="109"/>
      <c r="K633" s="109"/>
      <c r="L633" s="109"/>
      <c r="M633" s="109"/>
      <c r="N633" s="109"/>
      <c r="O633" s="109"/>
      <c r="P633" s="109"/>
      <c r="Q633" s="109"/>
      <c r="R633" s="109"/>
      <c r="S633" s="109"/>
      <c r="T633" s="109"/>
      <c r="U633" s="109"/>
      <c r="V633" s="109"/>
      <c r="W633" s="109"/>
      <c r="X633" s="109"/>
      <c r="Y633" s="109"/>
      <c r="Z633" s="109"/>
      <c r="AA633" s="109"/>
      <c r="AB633" s="109"/>
      <c r="AC633" s="109"/>
      <c r="AD633" s="109"/>
      <c r="AE633" s="109"/>
      <c r="AF633" s="109"/>
      <c r="AG633" s="109"/>
    </row>
    <row r="634" spans="2:33" ht="15">
      <c r="B634" s="109"/>
      <c r="C634" s="109"/>
      <c r="D634" s="109">
        <v>2007</v>
      </c>
      <c r="E634" s="109"/>
      <c r="F634" s="109"/>
      <c r="G634" s="109"/>
      <c r="H634" s="109"/>
      <c r="I634" s="109"/>
      <c r="J634" s="109"/>
      <c r="K634" s="109"/>
      <c r="L634" s="109"/>
      <c r="M634" s="109"/>
      <c r="N634" s="109"/>
      <c r="O634" s="109"/>
      <c r="P634" s="109"/>
      <c r="Q634" s="109"/>
      <c r="R634" s="109"/>
      <c r="S634" s="109"/>
      <c r="T634" s="109"/>
      <c r="U634" s="109"/>
      <c r="V634" s="109"/>
      <c r="W634" s="109"/>
      <c r="X634" s="109"/>
      <c r="Y634" s="109"/>
      <c r="Z634" s="109"/>
      <c r="AA634" s="109"/>
      <c r="AB634" s="109"/>
      <c r="AC634" s="109"/>
      <c r="AD634" s="109"/>
      <c r="AE634" s="109"/>
      <c r="AF634" s="109"/>
      <c r="AG634" s="109"/>
    </row>
    <row r="635" spans="2:33" ht="15">
      <c r="B635" s="109"/>
      <c r="C635" s="109"/>
      <c r="D635" s="109">
        <v>2008</v>
      </c>
      <c r="E635" s="109"/>
      <c r="F635" s="109"/>
      <c r="G635" s="109"/>
      <c r="H635" s="109"/>
      <c r="I635" s="109"/>
      <c r="J635" s="109"/>
      <c r="K635" s="109"/>
      <c r="L635" s="109"/>
      <c r="M635" s="109"/>
      <c r="N635" s="109"/>
      <c r="O635" s="109"/>
      <c r="P635" s="109"/>
      <c r="Q635" s="109"/>
      <c r="R635" s="109"/>
      <c r="S635" s="109"/>
      <c r="T635" s="109"/>
      <c r="U635" s="109"/>
      <c r="V635" s="109"/>
      <c r="W635" s="109"/>
      <c r="X635" s="109"/>
      <c r="Y635" s="109"/>
      <c r="Z635" s="109"/>
      <c r="AA635" s="109"/>
      <c r="AB635" s="109"/>
      <c r="AC635" s="109"/>
      <c r="AD635" s="109"/>
      <c r="AE635" s="109"/>
      <c r="AF635" s="109"/>
      <c r="AG635" s="109"/>
    </row>
    <row r="636" spans="2:33" ht="15">
      <c r="B636" s="109"/>
      <c r="C636" s="109"/>
      <c r="D636" s="109">
        <v>2009</v>
      </c>
      <c r="E636" s="109"/>
      <c r="F636" s="109"/>
      <c r="G636" s="109"/>
      <c r="H636" s="109"/>
      <c r="I636" s="109"/>
      <c r="J636" s="109"/>
      <c r="K636" s="109"/>
      <c r="L636" s="109"/>
      <c r="M636" s="109"/>
      <c r="N636" s="109"/>
      <c r="O636" s="109"/>
      <c r="P636" s="109"/>
      <c r="Q636" s="109"/>
      <c r="R636" s="109"/>
      <c r="S636" s="109"/>
      <c r="T636" s="109"/>
      <c r="U636" s="109"/>
      <c r="V636" s="109"/>
      <c r="W636" s="109"/>
      <c r="X636" s="109"/>
      <c r="Y636" s="109"/>
      <c r="Z636" s="109"/>
      <c r="AA636" s="109"/>
      <c r="AB636" s="109"/>
      <c r="AC636" s="109"/>
      <c r="AD636" s="109"/>
      <c r="AE636" s="109"/>
      <c r="AF636" s="109"/>
      <c r="AG636" s="109"/>
    </row>
    <row r="637" spans="2:33" ht="15">
      <c r="B637" s="109"/>
      <c r="C637" s="109"/>
      <c r="D637" s="109">
        <v>2010</v>
      </c>
      <c r="E637" s="109"/>
      <c r="F637" s="109"/>
      <c r="G637" s="109"/>
      <c r="H637" s="109"/>
      <c r="I637" s="109"/>
      <c r="J637" s="109"/>
      <c r="K637" s="109"/>
      <c r="L637" s="109"/>
      <c r="M637" s="109"/>
      <c r="N637" s="109"/>
      <c r="O637" s="109"/>
      <c r="P637" s="109"/>
      <c r="Q637" s="109"/>
      <c r="R637" s="109"/>
      <c r="S637" s="109"/>
      <c r="T637" s="109"/>
      <c r="U637" s="109"/>
      <c r="V637" s="109"/>
      <c r="W637" s="109"/>
      <c r="X637" s="109"/>
      <c r="Y637" s="109"/>
      <c r="Z637" s="109"/>
      <c r="AA637" s="109"/>
      <c r="AB637" s="109"/>
      <c r="AC637" s="109"/>
      <c r="AD637" s="109"/>
      <c r="AE637" s="109"/>
      <c r="AF637" s="109"/>
      <c r="AG637" s="109"/>
    </row>
    <row r="638" spans="2:33" ht="15">
      <c r="B638" s="109"/>
      <c r="C638" s="109"/>
      <c r="D638" s="109">
        <v>2011</v>
      </c>
      <c r="E638" s="109"/>
      <c r="F638" s="109"/>
      <c r="G638" s="109"/>
      <c r="H638" s="109"/>
      <c r="I638" s="109"/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  <c r="AA638" s="109"/>
      <c r="AB638" s="109"/>
      <c r="AC638" s="109"/>
      <c r="AD638" s="109"/>
      <c r="AE638" s="109"/>
      <c r="AF638" s="109"/>
      <c r="AG638" s="109"/>
    </row>
    <row r="639" spans="2:33" ht="15">
      <c r="B639" s="109"/>
      <c r="C639" s="109"/>
      <c r="D639" s="109">
        <v>2012</v>
      </c>
      <c r="E639" s="109"/>
      <c r="F639" s="109"/>
      <c r="G639" s="109"/>
      <c r="H639" s="109"/>
      <c r="I639" s="109"/>
      <c r="J639" s="109"/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09"/>
      <c r="Y639" s="109"/>
      <c r="Z639" s="109"/>
      <c r="AA639" s="109"/>
      <c r="AB639" s="109"/>
      <c r="AC639" s="109"/>
      <c r="AD639" s="109"/>
      <c r="AE639" s="109"/>
      <c r="AF639" s="109"/>
      <c r="AG639" s="109"/>
    </row>
    <row r="640" spans="2:33" ht="15">
      <c r="B640" s="109"/>
      <c r="C640" s="109"/>
      <c r="D640" s="109">
        <v>2013</v>
      </c>
      <c r="E640" s="109"/>
      <c r="F640" s="109"/>
      <c r="G640" s="109"/>
      <c r="H640" s="109"/>
      <c r="I640" s="109"/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  <c r="AA640" s="109"/>
      <c r="AB640" s="109"/>
      <c r="AC640" s="109"/>
      <c r="AD640" s="109"/>
      <c r="AE640" s="109"/>
      <c r="AF640" s="109"/>
      <c r="AG640" s="109"/>
    </row>
    <row r="641" spans="2:33" ht="15">
      <c r="B641" s="109"/>
      <c r="C641" s="109"/>
      <c r="D641" s="109">
        <v>2014</v>
      </c>
      <c r="E641" s="109">
        <v>0</v>
      </c>
      <c r="F641" s="109"/>
      <c r="G641" s="109"/>
      <c r="H641" s="109">
        <v>0</v>
      </c>
      <c r="I641" s="109"/>
      <c r="J641" s="109"/>
      <c r="K641" s="109"/>
      <c r="L641" s="109"/>
      <c r="M641" s="109"/>
      <c r="N641" s="109"/>
      <c r="O641" s="109"/>
      <c r="P641" s="109">
        <v>0</v>
      </c>
      <c r="Q641" s="109"/>
      <c r="R641" s="109">
        <v>0</v>
      </c>
      <c r="S641" s="109"/>
      <c r="T641" s="109">
        <v>0</v>
      </c>
      <c r="U641" s="109"/>
      <c r="V641" s="109"/>
      <c r="W641" s="109">
        <v>0</v>
      </c>
      <c r="X641" s="109"/>
      <c r="Y641" s="109">
        <v>0</v>
      </c>
      <c r="Z641" s="109">
        <v>0</v>
      </c>
      <c r="AA641" s="109"/>
      <c r="AB641" s="109">
        <v>0</v>
      </c>
      <c r="AC641" s="109">
        <v>0</v>
      </c>
      <c r="AD641" s="109">
        <v>0</v>
      </c>
      <c r="AE641" s="109"/>
      <c r="AF641" s="109"/>
      <c r="AG641" s="109">
        <v>0</v>
      </c>
    </row>
    <row r="642" spans="2:33" ht="15">
      <c r="B642" s="109"/>
      <c r="C642" s="109"/>
      <c r="D642" s="109">
        <v>2015</v>
      </c>
      <c r="E642" s="109">
        <v>0</v>
      </c>
      <c r="F642" s="109">
        <v>0</v>
      </c>
      <c r="G642" s="109">
        <v>0</v>
      </c>
      <c r="H642" s="109">
        <v>0</v>
      </c>
      <c r="I642" s="109">
        <v>0</v>
      </c>
      <c r="J642" s="109">
        <v>0</v>
      </c>
      <c r="K642" s="109">
        <v>0</v>
      </c>
      <c r="L642" s="109">
        <v>0</v>
      </c>
      <c r="M642" s="109">
        <v>0</v>
      </c>
      <c r="N642" s="109">
        <v>0</v>
      </c>
      <c r="O642" s="109">
        <v>0</v>
      </c>
      <c r="P642" s="109">
        <v>0</v>
      </c>
      <c r="Q642" s="109">
        <v>0</v>
      </c>
      <c r="R642" s="109">
        <v>0</v>
      </c>
      <c r="S642" s="109">
        <v>0</v>
      </c>
      <c r="T642" s="109">
        <v>0</v>
      </c>
      <c r="U642" s="109">
        <v>0</v>
      </c>
      <c r="V642" s="109">
        <v>0</v>
      </c>
      <c r="W642" s="109">
        <v>0</v>
      </c>
      <c r="X642" s="109">
        <v>0</v>
      </c>
      <c r="Y642" s="109">
        <v>0</v>
      </c>
      <c r="Z642" s="109">
        <v>0</v>
      </c>
      <c r="AA642" s="109">
        <v>0</v>
      </c>
      <c r="AB642" s="109">
        <v>0</v>
      </c>
      <c r="AC642" s="109">
        <v>0</v>
      </c>
      <c r="AD642" s="109">
        <v>0</v>
      </c>
      <c r="AE642" s="109">
        <v>0</v>
      </c>
      <c r="AF642" s="109"/>
      <c r="AG642" s="109">
        <v>0</v>
      </c>
    </row>
    <row r="643" spans="2:33" ht="15">
      <c r="B643" s="109"/>
      <c r="C643" s="109"/>
      <c r="D643" s="109">
        <v>2016</v>
      </c>
      <c r="E643" s="109">
        <v>0</v>
      </c>
      <c r="F643" s="109">
        <v>0</v>
      </c>
      <c r="G643" s="109">
        <v>0</v>
      </c>
      <c r="H643" s="109">
        <v>0</v>
      </c>
      <c r="I643" s="109">
        <v>0</v>
      </c>
      <c r="J643" s="109">
        <v>0</v>
      </c>
      <c r="K643" s="109">
        <v>0</v>
      </c>
      <c r="L643" s="109">
        <v>0</v>
      </c>
      <c r="M643" s="109">
        <v>0</v>
      </c>
      <c r="N643" s="109">
        <v>0</v>
      </c>
      <c r="O643" s="109">
        <v>0</v>
      </c>
      <c r="P643" s="109">
        <v>0</v>
      </c>
      <c r="Q643" s="109">
        <v>0</v>
      </c>
      <c r="R643" s="109">
        <v>0</v>
      </c>
      <c r="S643" s="109">
        <v>0</v>
      </c>
      <c r="T643" s="109">
        <v>0</v>
      </c>
      <c r="U643" s="109">
        <v>0</v>
      </c>
      <c r="V643" s="109">
        <v>0</v>
      </c>
      <c r="W643" s="109">
        <v>0</v>
      </c>
      <c r="X643" s="109">
        <v>0</v>
      </c>
      <c r="Y643" s="109">
        <v>0</v>
      </c>
      <c r="Z643" s="109">
        <v>0</v>
      </c>
      <c r="AA643" s="109">
        <v>0</v>
      </c>
      <c r="AB643" s="109">
        <v>0</v>
      </c>
      <c r="AC643" s="109">
        <v>0</v>
      </c>
      <c r="AD643" s="109">
        <v>0</v>
      </c>
      <c r="AE643" s="109">
        <v>0</v>
      </c>
      <c r="AF643" s="109">
        <v>0</v>
      </c>
      <c r="AG643" s="109">
        <v>0</v>
      </c>
    </row>
    <row r="644" spans="2:33" ht="15">
      <c r="B644" s="109"/>
      <c r="C644" s="109"/>
      <c r="D644" s="109">
        <v>2017</v>
      </c>
      <c r="E644" s="109">
        <v>1</v>
      </c>
      <c r="F644" s="109">
        <v>0</v>
      </c>
      <c r="G644" s="109">
        <v>0</v>
      </c>
      <c r="H644" s="109">
        <v>0</v>
      </c>
      <c r="I644" s="109">
        <v>0</v>
      </c>
      <c r="J644" s="109">
        <v>0</v>
      </c>
      <c r="K644" s="109">
        <v>0</v>
      </c>
      <c r="L644" s="109">
        <v>0</v>
      </c>
      <c r="M644" s="109">
        <v>0</v>
      </c>
      <c r="N644" s="109">
        <v>0</v>
      </c>
      <c r="O644" s="109">
        <v>0</v>
      </c>
      <c r="P644" s="109">
        <v>0</v>
      </c>
      <c r="Q644" s="109">
        <v>0</v>
      </c>
      <c r="R644" s="109">
        <v>0</v>
      </c>
      <c r="S644" s="109">
        <v>0</v>
      </c>
      <c r="T644" s="109">
        <v>0</v>
      </c>
      <c r="U644" s="109">
        <v>0</v>
      </c>
      <c r="V644" s="109">
        <v>0</v>
      </c>
      <c r="W644" s="109">
        <v>0</v>
      </c>
      <c r="X644" s="109">
        <v>0</v>
      </c>
      <c r="Y644" s="109">
        <v>0</v>
      </c>
      <c r="Z644" s="109">
        <v>0</v>
      </c>
      <c r="AA644" s="109">
        <v>0</v>
      </c>
      <c r="AB644" s="109">
        <v>0</v>
      </c>
      <c r="AC644" s="109">
        <v>0</v>
      </c>
      <c r="AD644" s="109">
        <v>0</v>
      </c>
      <c r="AE644" s="109">
        <v>0</v>
      </c>
      <c r="AF644" s="109">
        <v>0</v>
      </c>
      <c r="AG644" s="109">
        <v>0</v>
      </c>
    </row>
    <row r="645" spans="2:33" ht="15">
      <c r="B645" s="109"/>
      <c r="C645" s="109"/>
      <c r="D645" s="109">
        <v>2018</v>
      </c>
      <c r="E645" s="109">
        <v>0</v>
      </c>
      <c r="F645" s="109">
        <v>0</v>
      </c>
      <c r="G645" s="109">
        <v>0</v>
      </c>
      <c r="H645" s="109">
        <v>0</v>
      </c>
      <c r="I645" s="109">
        <v>0</v>
      </c>
      <c r="J645" s="109">
        <v>0</v>
      </c>
      <c r="K645" s="109">
        <v>0</v>
      </c>
      <c r="L645" s="109">
        <v>0</v>
      </c>
      <c r="M645" s="109">
        <v>0</v>
      </c>
      <c r="N645" s="109">
        <v>0</v>
      </c>
      <c r="O645" s="109">
        <v>0</v>
      </c>
      <c r="P645" s="109">
        <v>0</v>
      </c>
      <c r="Q645" s="109">
        <v>0</v>
      </c>
      <c r="R645" s="109">
        <v>0</v>
      </c>
      <c r="S645" s="109">
        <v>0</v>
      </c>
      <c r="T645" s="109">
        <v>0</v>
      </c>
      <c r="U645" s="109">
        <v>0</v>
      </c>
      <c r="V645" s="109">
        <v>0</v>
      </c>
      <c r="W645" s="109">
        <v>0</v>
      </c>
      <c r="X645" s="109">
        <v>0</v>
      </c>
      <c r="Y645" s="109">
        <v>0</v>
      </c>
      <c r="Z645" s="109">
        <v>0</v>
      </c>
      <c r="AA645" s="109">
        <v>0</v>
      </c>
      <c r="AB645" s="109">
        <v>0</v>
      </c>
      <c r="AC645" s="109">
        <v>0</v>
      </c>
      <c r="AD645" s="109">
        <v>0</v>
      </c>
      <c r="AE645" s="109">
        <v>0</v>
      </c>
      <c r="AF645" s="109">
        <v>0</v>
      </c>
      <c r="AG645" s="109">
        <v>0</v>
      </c>
    </row>
    <row r="646" spans="2:33" ht="15">
      <c r="B646" s="109"/>
      <c r="C646" s="109"/>
      <c r="D646" s="109">
        <v>2019</v>
      </c>
      <c r="E646" s="109">
        <v>0</v>
      </c>
      <c r="F646" s="109">
        <v>0</v>
      </c>
      <c r="G646" s="109">
        <v>0</v>
      </c>
      <c r="H646" s="109">
        <v>0</v>
      </c>
      <c r="I646" s="109">
        <v>0</v>
      </c>
      <c r="J646" s="109">
        <v>0</v>
      </c>
      <c r="K646" s="109">
        <v>0</v>
      </c>
      <c r="L646" s="109">
        <v>0</v>
      </c>
      <c r="M646" s="109">
        <v>0</v>
      </c>
      <c r="N646" s="109">
        <v>0</v>
      </c>
      <c r="O646" s="109">
        <v>0</v>
      </c>
      <c r="P646" s="109">
        <v>0</v>
      </c>
      <c r="Q646" s="109">
        <v>0</v>
      </c>
      <c r="R646" s="109">
        <v>0</v>
      </c>
      <c r="S646" s="109">
        <v>0</v>
      </c>
      <c r="T646" s="109">
        <v>0</v>
      </c>
      <c r="U646" s="109">
        <v>0</v>
      </c>
      <c r="V646" s="109">
        <v>0</v>
      </c>
      <c r="W646" s="109">
        <v>0</v>
      </c>
      <c r="X646" s="109">
        <v>0</v>
      </c>
      <c r="Y646" s="109">
        <v>0</v>
      </c>
      <c r="Z646" s="109">
        <v>0</v>
      </c>
      <c r="AA646" s="109">
        <v>0</v>
      </c>
      <c r="AB646" s="109">
        <v>0</v>
      </c>
      <c r="AC646" s="109">
        <v>0</v>
      </c>
      <c r="AD646" s="109">
        <v>0</v>
      </c>
      <c r="AE646" s="109">
        <v>0</v>
      </c>
      <c r="AF646" s="109">
        <v>0</v>
      </c>
      <c r="AG646" s="109">
        <v>0</v>
      </c>
    </row>
    <row r="647" spans="2:33" ht="15">
      <c r="B647" s="109"/>
      <c r="C647" s="109"/>
      <c r="D647" s="109">
        <v>2020</v>
      </c>
      <c r="E647" s="109"/>
      <c r="F647" s="109"/>
      <c r="G647" s="109"/>
      <c r="H647" s="109"/>
      <c r="I647" s="109"/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109"/>
      <c r="W647" s="109"/>
      <c r="X647" s="109"/>
      <c r="Y647" s="109"/>
      <c r="Z647" s="109"/>
      <c r="AA647" s="109"/>
      <c r="AB647" s="109"/>
      <c r="AC647" s="109"/>
      <c r="AD647" s="109"/>
      <c r="AE647" s="109"/>
      <c r="AF647" s="109"/>
      <c r="AG647" s="109"/>
    </row>
    <row r="648" spans="2:33" ht="15">
      <c r="B648" s="110" t="s">
        <v>304</v>
      </c>
      <c r="C648" s="110" t="s">
        <v>545</v>
      </c>
      <c r="D648" s="110">
        <v>2006</v>
      </c>
      <c r="E648" s="110"/>
      <c r="F648" s="110"/>
      <c r="G648" s="110"/>
      <c r="H648" s="110"/>
      <c r="I648" s="110"/>
      <c r="J648" s="110"/>
      <c r="K648" s="110"/>
      <c r="L648" s="110"/>
      <c r="M648" s="110"/>
      <c r="N648" s="110"/>
      <c r="O648" s="110"/>
      <c r="P648" s="110"/>
      <c r="Q648" s="110"/>
      <c r="R648" s="110"/>
      <c r="S648" s="110"/>
      <c r="T648" s="110"/>
      <c r="U648" s="110"/>
      <c r="V648" s="110"/>
      <c r="W648" s="110"/>
      <c r="X648" s="110"/>
      <c r="Y648" s="110"/>
      <c r="Z648" s="110"/>
      <c r="AA648" s="110"/>
      <c r="AB648" s="110"/>
      <c r="AC648" s="110"/>
      <c r="AD648" s="110"/>
      <c r="AE648" s="110"/>
      <c r="AF648" s="110"/>
      <c r="AG648" s="110"/>
    </row>
    <row r="649" spans="2:33" ht="15">
      <c r="B649" s="110"/>
      <c r="C649" s="110"/>
      <c r="D649" s="110">
        <v>2007</v>
      </c>
      <c r="E649" s="110"/>
      <c r="F649" s="110"/>
      <c r="G649" s="110"/>
      <c r="H649" s="110"/>
      <c r="I649" s="110"/>
      <c r="J649" s="110"/>
      <c r="K649" s="110"/>
      <c r="L649" s="110"/>
      <c r="M649" s="110"/>
      <c r="N649" s="110"/>
      <c r="O649" s="110"/>
      <c r="P649" s="110"/>
      <c r="Q649" s="110"/>
      <c r="R649" s="110"/>
      <c r="S649" s="110"/>
      <c r="T649" s="110"/>
      <c r="U649" s="110"/>
      <c r="V649" s="110"/>
      <c r="W649" s="110"/>
      <c r="X649" s="110"/>
      <c r="Y649" s="110"/>
      <c r="Z649" s="110"/>
      <c r="AA649" s="110"/>
      <c r="AB649" s="110"/>
      <c r="AC649" s="110"/>
      <c r="AD649" s="110"/>
      <c r="AE649" s="110"/>
      <c r="AF649" s="110"/>
      <c r="AG649" s="110"/>
    </row>
    <row r="650" spans="2:33" ht="15">
      <c r="B650" s="110"/>
      <c r="C650" s="110"/>
      <c r="D650" s="110">
        <v>2008</v>
      </c>
      <c r="E650" s="110"/>
      <c r="F650" s="110"/>
      <c r="G650" s="110"/>
      <c r="H650" s="110"/>
      <c r="I650" s="110"/>
      <c r="J650" s="110"/>
      <c r="K650" s="110"/>
      <c r="L650" s="110"/>
      <c r="M650" s="110"/>
      <c r="N650" s="110"/>
      <c r="O650" s="110"/>
      <c r="P650" s="110"/>
      <c r="Q650" s="110"/>
      <c r="R650" s="110"/>
      <c r="S650" s="110"/>
      <c r="T650" s="110"/>
      <c r="U650" s="110"/>
      <c r="V650" s="110"/>
      <c r="W650" s="110"/>
      <c r="X650" s="110"/>
      <c r="Y650" s="110"/>
      <c r="Z650" s="110"/>
      <c r="AA650" s="110"/>
      <c r="AB650" s="110"/>
      <c r="AC650" s="110"/>
      <c r="AD650" s="110"/>
      <c r="AE650" s="110"/>
      <c r="AF650" s="110"/>
      <c r="AG650" s="110"/>
    </row>
    <row r="651" spans="2:33" ht="15">
      <c r="B651" s="110"/>
      <c r="C651" s="110"/>
      <c r="D651" s="110">
        <v>2009</v>
      </c>
      <c r="E651" s="110"/>
      <c r="F651" s="110"/>
      <c r="G651" s="110"/>
      <c r="H651" s="110"/>
      <c r="I651" s="110"/>
      <c r="J651" s="110"/>
      <c r="K651" s="110"/>
      <c r="L651" s="110"/>
      <c r="M651" s="110"/>
      <c r="N651" s="110"/>
      <c r="O651" s="110"/>
      <c r="P651" s="110"/>
      <c r="Q651" s="110"/>
      <c r="R651" s="110"/>
      <c r="S651" s="110"/>
      <c r="T651" s="110"/>
      <c r="U651" s="110"/>
      <c r="V651" s="110"/>
      <c r="W651" s="110"/>
      <c r="X651" s="110"/>
      <c r="Y651" s="110"/>
      <c r="Z651" s="110"/>
      <c r="AA651" s="110"/>
      <c r="AB651" s="110"/>
      <c r="AC651" s="110"/>
      <c r="AD651" s="110"/>
      <c r="AE651" s="110"/>
      <c r="AF651" s="110"/>
      <c r="AG651" s="110"/>
    </row>
    <row r="652" spans="2:33" ht="15">
      <c r="B652" s="110"/>
      <c r="C652" s="110"/>
      <c r="D652" s="110">
        <v>2010</v>
      </c>
      <c r="E652" s="110"/>
      <c r="F652" s="110"/>
      <c r="G652" s="110"/>
      <c r="H652" s="110"/>
      <c r="I652" s="110"/>
      <c r="J652" s="110"/>
      <c r="K652" s="110"/>
      <c r="L652" s="110"/>
      <c r="M652" s="110"/>
      <c r="N652" s="110"/>
      <c r="O652" s="110"/>
      <c r="P652" s="110"/>
      <c r="Q652" s="110"/>
      <c r="R652" s="110"/>
      <c r="S652" s="110"/>
      <c r="T652" s="110"/>
      <c r="U652" s="110"/>
      <c r="V652" s="110"/>
      <c r="W652" s="110"/>
      <c r="X652" s="110"/>
      <c r="Y652" s="110"/>
      <c r="Z652" s="110"/>
      <c r="AA652" s="110"/>
      <c r="AB652" s="110"/>
      <c r="AC652" s="110"/>
      <c r="AD652" s="110"/>
      <c r="AE652" s="110"/>
      <c r="AF652" s="110"/>
      <c r="AG652" s="110"/>
    </row>
    <row r="653" spans="2:33" ht="15">
      <c r="B653" s="110"/>
      <c r="C653" s="110"/>
      <c r="D653" s="110">
        <v>2011</v>
      </c>
      <c r="E653" s="110"/>
      <c r="F653" s="110"/>
      <c r="G653" s="110"/>
      <c r="H653" s="110"/>
      <c r="I653" s="110"/>
      <c r="J653" s="110"/>
      <c r="K653" s="110"/>
      <c r="L653" s="110"/>
      <c r="M653" s="110"/>
      <c r="N653" s="110"/>
      <c r="O653" s="110"/>
      <c r="P653" s="110"/>
      <c r="Q653" s="110"/>
      <c r="R653" s="110"/>
      <c r="S653" s="110"/>
      <c r="T653" s="110"/>
      <c r="U653" s="110"/>
      <c r="V653" s="110"/>
      <c r="W653" s="110"/>
      <c r="X653" s="110"/>
      <c r="Y653" s="110"/>
      <c r="Z653" s="110"/>
      <c r="AA653" s="110"/>
      <c r="AB653" s="110"/>
      <c r="AC653" s="110"/>
      <c r="AD653" s="110"/>
      <c r="AE653" s="110"/>
      <c r="AF653" s="110"/>
      <c r="AG653" s="110"/>
    </row>
    <row r="654" spans="2:33" ht="15">
      <c r="B654" s="110"/>
      <c r="C654" s="110"/>
      <c r="D654" s="110">
        <v>2012</v>
      </c>
      <c r="E654" s="110"/>
      <c r="F654" s="110"/>
      <c r="G654" s="110"/>
      <c r="H654" s="110"/>
      <c r="I654" s="110"/>
      <c r="J654" s="110"/>
      <c r="K654" s="110"/>
      <c r="L654" s="110"/>
      <c r="M654" s="110"/>
      <c r="N654" s="110"/>
      <c r="O654" s="110"/>
      <c r="P654" s="110"/>
      <c r="Q654" s="110"/>
      <c r="R654" s="110"/>
      <c r="S654" s="110"/>
      <c r="T654" s="110"/>
      <c r="U654" s="110"/>
      <c r="V654" s="110"/>
      <c r="W654" s="110"/>
      <c r="X654" s="110"/>
      <c r="Y654" s="110"/>
      <c r="Z654" s="110"/>
      <c r="AA654" s="110"/>
      <c r="AB654" s="110"/>
      <c r="AC654" s="110"/>
      <c r="AD654" s="110"/>
      <c r="AE654" s="110"/>
      <c r="AF654" s="110"/>
      <c r="AG654" s="110"/>
    </row>
    <row r="655" spans="2:33" ht="15">
      <c r="B655" s="110"/>
      <c r="C655" s="110"/>
      <c r="D655" s="110">
        <v>2013</v>
      </c>
      <c r="E655" s="110"/>
      <c r="F655" s="110"/>
      <c r="G655" s="110"/>
      <c r="H655" s="110"/>
      <c r="I655" s="110"/>
      <c r="J655" s="110"/>
      <c r="K655" s="110"/>
      <c r="L655" s="110"/>
      <c r="M655" s="110"/>
      <c r="N655" s="110"/>
      <c r="O655" s="110"/>
      <c r="P655" s="110"/>
      <c r="Q655" s="110"/>
      <c r="R655" s="110"/>
      <c r="S655" s="110"/>
      <c r="T655" s="110"/>
      <c r="U655" s="110"/>
      <c r="V655" s="110"/>
      <c r="W655" s="110"/>
      <c r="X655" s="110"/>
      <c r="Y655" s="110"/>
      <c r="Z655" s="110"/>
      <c r="AA655" s="110"/>
      <c r="AB655" s="110"/>
      <c r="AC655" s="110"/>
      <c r="AD655" s="110"/>
      <c r="AE655" s="110"/>
      <c r="AF655" s="110"/>
      <c r="AG655" s="110"/>
    </row>
    <row r="656" spans="2:33" ht="15">
      <c r="B656" s="110"/>
      <c r="C656" s="110"/>
      <c r="D656" s="110">
        <v>2014</v>
      </c>
      <c r="E656" s="110">
        <v>0</v>
      </c>
      <c r="F656" s="110"/>
      <c r="G656" s="110"/>
      <c r="H656" s="110">
        <v>0</v>
      </c>
      <c r="I656" s="110"/>
      <c r="J656" s="110"/>
      <c r="K656" s="110"/>
      <c r="L656" s="110"/>
      <c r="M656" s="110"/>
      <c r="N656" s="110"/>
      <c r="O656" s="110"/>
      <c r="P656" s="110">
        <v>0</v>
      </c>
      <c r="Q656" s="110"/>
      <c r="R656" s="110">
        <v>0</v>
      </c>
      <c r="S656" s="110"/>
      <c r="T656" s="110">
        <v>0</v>
      </c>
      <c r="U656" s="110"/>
      <c r="V656" s="110"/>
      <c r="W656" s="110">
        <v>0</v>
      </c>
      <c r="X656" s="110"/>
      <c r="Y656" s="110">
        <v>0</v>
      </c>
      <c r="Z656" s="110">
        <v>0</v>
      </c>
      <c r="AA656" s="110"/>
      <c r="AB656" s="110">
        <v>0</v>
      </c>
      <c r="AC656" s="110">
        <v>0</v>
      </c>
      <c r="AD656" s="110">
        <v>0</v>
      </c>
      <c r="AE656" s="110"/>
      <c r="AF656" s="110"/>
      <c r="AG656" s="110">
        <v>0</v>
      </c>
    </row>
    <row r="657" spans="2:33" ht="15">
      <c r="B657" s="110"/>
      <c r="C657" s="110"/>
      <c r="D657" s="110">
        <v>2015</v>
      </c>
      <c r="E657" s="110">
        <v>0</v>
      </c>
      <c r="F657" s="110">
        <v>0</v>
      </c>
      <c r="G657" s="110">
        <v>0</v>
      </c>
      <c r="H657" s="110">
        <v>0</v>
      </c>
      <c r="I657" s="110">
        <v>0</v>
      </c>
      <c r="J657" s="110">
        <v>0</v>
      </c>
      <c r="K657" s="110">
        <v>0</v>
      </c>
      <c r="L657" s="110">
        <v>0</v>
      </c>
      <c r="M657" s="110">
        <v>0</v>
      </c>
      <c r="N657" s="110">
        <v>0</v>
      </c>
      <c r="O657" s="110">
        <v>0</v>
      </c>
      <c r="P657" s="110">
        <v>0</v>
      </c>
      <c r="Q657" s="110">
        <v>0</v>
      </c>
      <c r="R657" s="110">
        <v>0</v>
      </c>
      <c r="S657" s="110">
        <v>0</v>
      </c>
      <c r="T657" s="110">
        <v>0</v>
      </c>
      <c r="U657" s="110">
        <v>0</v>
      </c>
      <c r="V657" s="110">
        <v>0</v>
      </c>
      <c r="W657" s="110">
        <v>0</v>
      </c>
      <c r="X657" s="110">
        <v>0</v>
      </c>
      <c r="Y657" s="110">
        <v>0</v>
      </c>
      <c r="Z657" s="110">
        <v>0</v>
      </c>
      <c r="AA657" s="110">
        <v>0</v>
      </c>
      <c r="AB657" s="110">
        <v>0</v>
      </c>
      <c r="AC657" s="110">
        <v>0</v>
      </c>
      <c r="AD657" s="110">
        <v>0</v>
      </c>
      <c r="AE657" s="110">
        <v>0</v>
      </c>
      <c r="AF657" s="110"/>
      <c r="AG657" s="110">
        <v>0</v>
      </c>
    </row>
    <row r="658" spans="2:33" ht="15">
      <c r="B658" s="110"/>
      <c r="C658" s="110"/>
      <c r="D658" s="110">
        <v>2016</v>
      </c>
      <c r="E658" s="110">
        <v>0</v>
      </c>
      <c r="F658" s="110">
        <v>0</v>
      </c>
      <c r="G658" s="110">
        <v>0</v>
      </c>
      <c r="H658" s="110">
        <v>0</v>
      </c>
      <c r="I658" s="110">
        <v>0</v>
      </c>
      <c r="J658" s="110">
        <v>0</v>
      </c>
      <c r="K658" s="110">
        <v>0</v>
      </c>
      <c r="L658" s="110">
        <v>0</v>
      </c>
      <c r="M658" s="110">
        <v>0</v>
      </c>
      <c r="N658" s="110">
        <v>0</v>
      </c>
      <c r="O658" s="110">
        <v>0</v>
      </c>
      <c r="P658" s="110">
        <v>0</v>
      </c>
      <c r="Q658" s="110">
        <v>0</v>
      </c>
      <c r="R658" s="110">
        <v>0</v>
      </c>
      <c r="S658" s="110">
        <v>0</v>
      </c>
      <c r="T658" s="110">
        <v>0</v>
      </c>
      <c r="U658" s="110">
        <v>0</v>
      </c>
      <c r="V658" s="110">
        <v>0</v>
      </c>
      <c r="W658" s="110">
        <v>0</v>
      </c>
      <c r="X658" s="110">
        <v>0</v>
      </c>
      <c r="Y658" s="110">
        <v>0</v>
      </c>
      <c r="Z658" s="110">
        <v>0</v>
      </c>
      <c r="AA658" s="110">
        <v>0</v>
      </c>
      <c r="AB658" s="110">
        <v>0</v>
      </c>
      <c r="AC658" s="110">
        <v>0</v>
      </c>
      <c r="AD658" s="110">
        <v>0</v>
      </c>
      <c r="AE658" s="110">
        <v>0</v>
      </c>
      <c r="AF658" s="110">
        <v>0</v>
      </c>
      <c r="AG658" s="110">
        <v>0</v>
      </c>
    </row>
    <row r="659" spans="2:33" ht="15">
      <c r="B659" s="110"/>
      <c r="C659" s="110"/>
      <c r="D659" s="110">
        <v>2017</v>
      </c>
      <c r="E659" s="110">
        <v>0</v>
      </c>
      <c r="F659" s="110">
        <v>0</v>
      </c>
      <c r="G659" s="110">
        <v>0</v>
      </c>
      <c r="H659" s="110">
        <v>0</v>
      </c>
      <c r="I659" s="110">
        <v>0</v>
      </c>
      <c r="J659" s="110">
        <v>0</v>
      </c>
      <c r="K659" s="110">
        <v>0</v>
      </c>
      <c r="L659" s="110">
        <v>0</v>
      </c>
      <c r="M659" s="110">
        <v>0</v>
      </c>
      <c r="N659" s="110">
        <v>0</v>
      </c>
      <c r="O659" s="110">
        <v>0</v>
      </c>
      <c r="P659" s="110">
        <v>0</v>
      </c>
      <c r="Q659" s="110">
        <v>0</v>
      </c>
      <c r="R659" s="110">
        <v>0</v>
      </c>
      <c r="S659" s="110">
        <v>0</v>
      </c>
      <c r="T659" s="110">
        <v>0</v>
      </c>
      <c r="U659" s="110">
        <v>0</v>
      </c>
      <c r="V659" s="110">
        <v>0</v>
      </c>
      <c r="W659" s="110">
        <v>0</v>
      </c>
      <c r="X659" s="110">
        <v>0</v>
      </c>
      <c r="Y659" s="110">
        <v>0</v>
      </c>
      <c r="Z659" s="110">
        <v>0</v>
      </c>
      <c r="AA659" s="110">
        <v>0</v>
      </c>
      <c r="AB659" s="110">
        <v>0</v>
      </c>
      <c r="AC659" s="110">
        <v>0</v>
      </c>
      <c r="AD659" s="110">
        <v>0</v>
      </c>
      <c r="AE659" s="110">
        <v>0</v>
      </c>
      <c r="AF659" s="110">
        <v>0</v>
      </c>
      <c r="AG659" s="110">
        <v>0</v>
      </c>
    </row>
    <row r="660" spans="2:33" ht="15">
      <c r="B660" s="110"/>
      <c r="C660" s="110"/>
      <c r="D660" s="110">
        <v>2018</v>
      </c>
      <c r="E660" s="110">
        <v>0</v>
      </c>
      <c r="F660" s="110">
        <v>0</v>
      </c>
      <c r="G660" s="110">
        <v>0</v>
      </c>
      <c r="H660" s="110">
        <v>0</v>
      </c>
      <c r="I660" s="110">
        <v>0</v>
      </c>
      <c r="J660" s="110">
        <v>0</v>
      </c>
      <c r="K660" s="110">
        <v>0</v>
      </c>
      <c r="L660" s="110">
        <v>0</v>
      </c>
      <c r="M660" s="110">
        <v>0</v>
      </c>
      <c r="N660" s="110">
        <v>0</v>
      </c>
      <c r="O660" s="110">
        <v>0</v>
      </c>
      <c r="P660" s="110">
        <v>0</v>
      </c>
      <c r="Q660" s="110">
        <v>0</v>
      </c>
      <c r="R660" s="110">
        <v>0</v>
      </c>
      <c r="S660" s="110">
        <v>0</v>
      </c>
      <c r="T660" s="110">
        <v>0</v>
      </c>
      <c r="U660" s="110">
        <v>0</v>
      </c>
      <c r="V660" s="110">
        <v>0</v>
      </c>
      <c r="W660" s="110">
        <v>0</v>
      </c>
      <c r="X660" s="110">
        <v>0</v>
      </c>
      <c r="Y660" s="110">
        <v>0</v>
      </c>
      <c r="Z660" s="110">
        <v>0</v>
      </c>
      <c r="AA660" s="110">
        <v>0</v>
      </c>
      <c r="AB660" s="110">
        <v>0</v>
      </c>
      <c r="AC660" s="110">
        <v>0</v>
      </c>
      <c r="AD660" s="110">
        <v>0</v>
      </c>
      <c r="AE660" s="110">
        <v>0</v>
      </c>
      <c r="AF660" s="110">
        <v>0</v>
      </c>
      <c r="AG660" s="110">
        <v>0</v>
      </c>
    </row>
    <row r="661" spans="2:33" ht="15">
      <c r="B661" s="110"/>
      <c r="C661" s="110"/>
      <c r="D661" s="110">
        <v>2019</v>
      </c>
      <c r="E661" s="110">
        <v>0</v>
      </c>
      <c r="F661" s="110">
        <v>0</v>
      </c>
      <c r="G661" s="110">
        <v>0</v>
      </c>
      <c r="H661" s="110">
        <v>0</v>
      </c>
      <c r="I661" s="110">
        <v>0</v>
      </c>
      <c r="J661" s="110">
        <v>0</v>
      </c>
      <c r="K661" s="110">
        <v>0</v>
      </c>
      <c r="L661" s="110">
        <v>0</v>
      </c>
      <c r="M661" s="110">
        <v>0</v>
      </c>
      <c r="N661" s="110">
        <v>0</v>
      </c>
      <c r="O661" s="110">
        <v>0</v>
      </c>
      <c r="P661" s="110">
        <v>0</v>
      </c>
      <c r="Q661" s="110">
        <v>0</v>
      </c>
      <c r="R661" s="110">
        <v>0</v>
      </c>
      <c r="S661" s="110">
        <v>0</v>
      </c>
      <c r="T661" s="110">
        <v>0</v>
      </c>
      <c r="U661" s="110">
        <v>0</v>
      </c>
      <c r="V661" s="110">
        <v>0</v>
      </c>
      <c r="W661" s="110">
        <v>0</v>
      </c>
      <c r="X661" s="110">
        <v>0</v>
      </c>
      <c r="Y661" s="110">
        <v>0</v>
      </c>
      <c r="Z661" s="110">
        <v>0</v>
      </c>
      <c r="AA661" s="110">
        <v>0</v>
      </c>
      <c r="AB661" s="110">
        <v>0</v>
      </c>
      <c r="AC661" s="110">
        <v>0</v>
      </c>
      <c r="AD661" s="110">
        <v>0</v>
      </c>
      <c r="AE661" s="110">
        <v>0</v>
      </c>
      <c r="AF661" s="110">
        <v>0</v>
      </c>
      <c r="AG661" s="110">
        <v>0</v>
      </c>
    </row>
    <row r="662" spans="2:33" ht="15">
      <c r="B662" s="110"/>
      <c r="C662" s="110"/>
      <c r="D662" s="110">
        <v>2020</v>
      </c>
      <c r="E662" s="110"/>
      <c r="F662" s="110"/>
      <c r="G662" s="110"/>
      <c r="H662" s="110"/>
      <c r="I662" s="110"/>
      <c r="J662" s="110"/>
      <c r="K662" s="110"/>
      <c r="L662" s="110"/>
      <c r="M662" s="110"/>
      <c r="N662" s="110"/>
      <c r="O662" s="110"/>
      <c r="P662" s="110"/>
      <c r="Q662" s="110"/>
      <c r="R662" s="110"/>
      <c r="S662" s="110"/>
      <c r="T662" s="110"/>
      <c r="U662" s="110"/>
      <c r="V662" s="110"/>
      <c r="W662" s="110"/>
      <c r="X662" s="110"/>
      <c r="Y662" s="110"/>
      <c r="Z662" s="110"/>
      <c r="AA662" s="110"/>
      <c r="AB662" s="110"/>
      <c r="AC662" s="110"/>
      <c r="AD662" s="110"/>
      <c r="AE662" s="110"/>
      <c r="AF662" s="110"/>
      <c r="AG662" s="110"/>
    </row>
    <row r="663" spans="2:33" ht="15">
      <c r="B663" s="109" t="s">
        <v>305</v>
      </c>
      <c r="C663" s="109" t="s">
        <v>546</v>
      </c>
      <c r="D663" s="109">
        <v>2006</v>
      </c>
      <c r="E663" s="109"/>
      <c r="F663" s="109"/>
      <c r="G663" s="109"/>
      <c r="H663" s="109"/>
      <c r="I663" s="109"/>
      <c r="J663" s="109"/>
      <c r="K663" s="109"/>
      <c r="L663" s="109"/>
      <c r="M663" s="109"/>
      <c r="N663" s="109"/>
      <c r="O663" s="109"/>
      <c r="P663" s="10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  <c r="AA663" s="109"/>
      <c r="AB663" s="109"/>
      <c r="AC663" s="109"/>
      <c r="AD663" s="109"/>
      <c r="AE663" s="109"/>
      <c r="AF663" s="109"/>
      <c r="AG663" s="109"/>
    </row>
    <row r="664" spans="2:33" ht="15">
      <c r="B664" s="109"/>
      <c r="C664" s="109"/>
      <c r="D664" s="109">
        <v>2007</v>
      </c>
      <c r="E664" s="109"/>
      <c r="F664" s="109"/>
      <c r="G664" s="109"/>
      <c r="H664" s="109"/>
      <c r="I664" s="109"/>
      <c r="J664" s="109"/>
      <c r="K664" s="109"/>
      <c r="L664" s="109"/>
      <c r="M664" s="109"/>
      <c r="N664" s="109"/>
      <c r="O664" s="109"/>
      <c r="P664" s="10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  <c r="AA664" s="109"/>
      <c r="AB664" s="109"/>
      <c r="AC664" s="109"/>
      <c r="AD664" s="109"/>
      <c r="AE664" s="109"/>
      <c r="AF664" s="109"/>
      <c r="AG664" s="109"/>
    </row>
    <row r="665" spans="2:33" ht="15">
      <c r="B665" s="109"/>
      <c r="C665" s="109"/>
      <c r="D665" s="109">
        <v>2008</v>
      </c>
      <c r="E665" s="109"/>
      <c r="F665" s="109"/>
      <c r="G665" s="109"/>
      <c r="H665" s="109"/>
      <c r="I665" s="109"/>
      <c r="J665" s="109"/>
      <c r="K665" s="109"/>
      <c r="L665" s="109"/>
      <c r="M665" s="109"/>
      <c r="N665" s="109"/>
      <c r="O665" s="109"/>
      <c r="P665" s="10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  <c r="AA665" s="109"/>
      <c r="AB665" s="109"/>
      <c r="AC665" s="109"/>
      <c r="AD665" s="109"/>
      <c r="AE665" s="109"/>
      <c r="AF665" s="109"/>
      <c r="AG665" s="109"/>
    </row>
    <row r="666" spans="2:33" ht="15">
      <c r="B666" s="109"/>
      <c r="C666" s="109"/>
      <c r="D666" s="109">
        <v>2009</v>
      </c>
      <c r="E666" s="109"/>
      <c r="F666" s="109"/>
      <c r="G666" s="109"/>
      <c r="H666" s="109"/>
      <c r="I666" s="109"/>
      <c r="J666" s="109"/>
      <c r="K666" s="109"/>
      <c r="L666" s="109"/>
      <c r="M666" s="109"/>
      <c r="N666" s="109"/>
      <c r="O666" s="109"/>
      <c r="P666" s="10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  <c r="AA666" s="109"/>
      <c r="AB666" s="109"/>
      <c r="AC666" s="109"/>
      <c r="AD666" s="109"/>
      <c r="AE666" s="109"/>
      <c r="AF666" s="109"/>
      <c r="AG666" s="109"/>
    </row>
    <row r="667" spans="2:33" ht="15">
      <c r="B667" s="109"/>
      <c r="C667" s="109"/>
      <c r="D667" s="109">
        <v>2010</v>
      </c>
      <c r="E667" s="109"/>
      <c r="F667" s="109"/>
      <c r="G667" s="109"/>
      <c r="H667" s="109"/>
      <c r="I667" s="109"/>
      <c r="J667" s="109"/>
      <c r="K667" s="109"/>
      <c r="L667" s="109"/>
      <c r="M667" s="109"/>
      <c r="N667" s="109"/>
      <c r="O667" s="109"/>
      <c r="P667" s="10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  <c r="AA667" s="109"/>
      <c r="AB667" s="109"/>
      <c r="AC667" s="109"/>
      <c r="AD667" s="109"/>
      <c r="AE667" s="109"/>
      <c r="AF667" s="109"/>
      <c r="AG667" s="109"/>
    </row>
    <row r="668" spans="2:33" ht="15">
      <c r="B668" s="109"/>
      <c r="C668" s="109"/>
      <c r="D668" s="109">
        <v>2011</v>
      </c>
      <c r="E668" s="109"/>
      <c r="F668" s="109"/>
      <c r="G668" s="109"/>
      <c r="H668" s="109"/>
      <c r="I668" s="109"/>
      <c r="J668" s="109"/>
      <c r="K668" s="109"/>
      <c r="L668" s="109"/>
      <c r="M668" s="109"/>
      <c r="N668" s="109"/>
      <c r="O668" s="109"/>
      <c r="P668" s="10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  <c r="AA668" s="109"/>
      <c r="AB668" s="109"/>
      <c r="AC668" s="109"/>
      <c r="AD668" s="109"/>
      <c r="AE668" s="109"/>
      <c r="AF668" s="109"/>
      <c r="AG668" s="109"/>
    </row>
    <row r="669" spans="2:33" ht="15">
      <c r="B669" s="109"/>
      <c r="C669" s="109"/>
      <c r="D669" s="109">
        <v>2012</v>
      </c>
      <c r="E669" s="109"/>
      <c r="F669" s="109"/>
      <c r="G669" s="109"/>
      <c r="H669" s="109"/>
      <c r="I669" s="109"/>
      <c r="J669" s="109"/>
      <c r="K669" s="109"/>
      <c r="L669" s="109"/>
      <c r="M669" s="109"/>
      <c r="N669" s="109"/>
      <c r="O669" s="109"/>
      <c r="P669" s="10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  <c r="AA669" s="109"/>
      <c r="AB669" s="109"/>
      <c r="AC669" s="109"/>
      <c r="AD669" s="109"/>
      <c r="AE669" s="109"/>
      <c r="AF669" s="109"/>
      <c r="AG669" s="109"/>
    </row>
    <row r="670" spans="2:33" ht="15">
      <c r="B670" s="109"/>
      <c r="C670" s="109"/>
      <c r="D670" s="109">
        <v>2013</v>
      </c>
      <c r="E670" s="109"/>
      <c r="F670" s="109"/>
      <c r="G670" s="109"/>
      <c r="H670" s="109"/>
      <c r="I670" s="109"/>
      <c r="J670" s="109"/>
      <c r="K670" s="109"/>
      <c r="L670" s="109"/>
      <c r="M670" s="109"/>
      <c r="N670" s="109"/>
      <c r="O670" s="109"/>
      <c r="P670" s="109"/>
      <c r="Q670" s="109"/>
      <c r="R670" s="109"/>
      <c r="S670" s="109"/>
      <c r="T670" s="109"/>
      <c r="U670" s="109"/>
      <c r="V670" s="109"/>
      <c r="W670" s="109"/>
      <c r="X670" s="109"/>
      <c r="Y670" s="109"/>
      <c r="Z670" s="109"/>
      <c r="AA670" s="109"/>
      <c r="AB670" s="109"/>
      <c r="AC670" s="109"/>
      <c r="AD670" s="109"/>
      <c r="AE670" s="109"/>
      <c r="AF670" s="109"/>
      <c r="AG670" s="109"/>
    </row>
    <row r="671" spans="2:33" ht="15">
      <c r="B671" s="109"/>
      <c r="C671" s="109"/>
      <c r="D671" s="109">
        <v>2014</v>
      </c>
      <c r="E671" s="109">
        <v>0</v>
      </c>
      <c r="F671" s="109"/>
      <c r="G671" s="109"/>
      <c r="H671" s="109">
        <v>0</v>
      </c>
      <c r="I671" s="109"/>
      <c r="J671" s="109"/>
      <c r="K671" s="109"/>
      <c r="L671" s="109"/>
      <c r="M671" s="109"/>
      <c r="N671" s="109"/>
      <c r="O671" s="109"/>
      <c r="P671" s="109">
        <v>0</v>
      </c>
      <c r="Q671" s="109"/>
      <c r="R671" s="109">
        <v>0</v>
      </c>
      <c r="S671" s="109"/>
      <c r="T671" s="109">
        <v>0</v>
      </c>
      <c r="U671" s="109"/>
      <c r="V671" s="109"/>
      <c r="W671" s="109">
        <v>0</v>
      </c>
      <c r="X671" s="109"/>
      <c r="Y671" s="109">
        <v>0</v>
      </c>
      <c r="Z671" s="109">
        <v>0</v>
      </c>
      <c r="AA671" s="109"/>
      <c r="AB671" s="109">
        <v>0</v>
      </c>
      <c r="AC671" s="109">
        <v>0</v>
      </c>
      <c r="AD671" s="109">
        <v>0</v>
      </c>
      <c r="AE671" s="109"/>
      <c r="AF671" s="109"/>
      <c r="AG671" s="109">
        <v>0</v>
      </c>
    </row>
    <row r="672" spans="2:33" ht="15">
      <c r="B672" s="109"/>
      <c r="C672" s="109"/>
      <c r="D672" s="109">
        <v>2015</v>
      </c>
      <c r="E672" s="109">
        <v>0</v>
      </c>
      <c r="F672" s="109">
        <v>0</v>
      </c>
      <c r="G672" s="109">
        <v>0</v>
      </c>
      <c r="H672" s="109">
        <v>0</v>
      </c>
      <c r="I672" s="109">
        <v>0</v>
      </c>
      <c r="J672" s="109">
        <v>0</v>
      </c>
      <c r="K672" s="109">
        <v>0</v>
      </c>
      <c r="L672" s="109">
        <v>0</v>
      </c>
      <c r="M672" s="109">
        <v>0</v>
      </c>
      <c r="N672" s="109">
        <v>0</v>
      </c>
      <c r="O672" s="109">
        <v>0</v>
      </c>
      <c r="P672" s="109">
        <v>0</v>
      </c>
      <c r="Q672" s="109">
        <v>0</v>
      </c>
      <c r="R672" s="109">
        <v>0</v>
      </c>
      <c r="S672" s="109">
        <v>0</v>
      </c>
      <c r="T672" s="109">
        <v>0</v>
      </c>
      <c r="U672" s="109">
        <v>0</v>
      </c>
      <c r="V672" s="109">
        <v>0</v>
      </c>
      <c r="W672" s="109">
        <v>0</v>
      </c>
      <c r="X672" s="109">
        <v>0</v>
      </c>
      <c r="Y672" s="109">
        <v>0</v>
      </c>
      <c r="Z672" s="109">
        <v>0</v>
      </c>
      <c r="AA672" s="109">
        <v>0</v>
      </c>
      <c r="AB672" s="109">
        <v>0</v>
      </c>
      <c r="AC672" s="109">
        <v>0</v>
      </c>
      <c r="AD672" s="109">
        <v>0</v>
      </c>
      <c r="AE672" s="109">
        <v>0</v>
      </c>
      <c r="AF672" s="109"/>
      <c r="AG672" s="109">
        <v>0</v>
      </c>
    </row>
    <row r="673" spans="2:33" ht="15">
      <c r="B673" s="109"/>
      <c r="C673" s="109"/>
      <c r="D673" s="109">
        <v>2016</v>
      </c>
      <c r="E673" s="109">
        <v>0</v>
      </c>
      <c r="F673" s="109">
        <v>0</v>
      </c>
      <c r="G673" s="109">
        <v>0</v>
      </c>
      <c r="H673" s="109">
        <v>0</v>
      </c>
      <c r="I673" s="109">
        <v>0</v>
      </c>
      <c r="J673" s="109">
        <v>0</v>
      </c>
      <c r="K673" s="109">
        <v>0</v>
      </c>
      <c r="L673" s="109">
        <v>0</v>
      </c>
      <c r="M673" s="109">
        <v>0</v>
      </c>
      <c r="N673" s="109">
        <v>0</v>
      </c>
      <c r="O673" s="109">
        <v>0</v>
      </c>
      <c r="P673" s="109">
        <v>0</v>
      </c>
      <c r="Q673" s="109">
        <v>0</v>
      </c>
      <c r="R673" s="109">
        <v>0</v>
      </c>
      <c r="S673" s="109">
        <v>0</v>
      </c>
      <c r="T673" s="109">
        <v>0</v>
      </c>
      <c r="U673" s="109">
        <v>0</v>
      </c>
      <c r="V673" s="109">
        <v>0</v>
      </c>
      <c r="W673" s="109">
        <v>0</v>
      </c>
      <c r="X673" s="109">
        <v>0</v>
      </c>
      <c r="Y673" s="109">
        <v>0</v>
      </c>
      <c r="Z673" s="109">
        <v>0</v>
      </c>
      <c r="AA673" s="109">
        <v>0</v>
      </c>
      <c r="AB673" s="109">
        <v>0</v>
      </c>
      <c r="AC673" s="109">
        <v>0</v>
      </c>
      <c r="AD673" s="109">
        <v>0</v>
      </c>
      <c r="AE673" s="109">
        <v>0</v>
      </c>
      <c r="AF673" s="109">
        <v>0</v>
      </c>
      <c r="AG673" s="109">
        <v>0</v>
      </c>
    </row>
    <row r="674" spans="2:33" ht="15">
      <c r="B674" s="109"/>
      <c r="C674" s="109"/>
      <c r="D674" s="109">
        <v>2017</v>
      </c>
      <c r="E674" s="109">
        <v>0</v>
      </c>
      <c r="F674" s="109">
        <v>0</v>
      </c>
      <c r="G674" s="109">
        <v>0</v>
      </c>
      <c r="H674" s="109">
        <v>0</v>
      </c>
      <c r="I674" s="109">
        <v>0</v>
      </c>
      <c r="J674" s="109">
        <v>0</v>
      </c>
      <c r="K674" s="109">
        <v>0</v>
      </c>
      <c r="L674" s="109">
        <v>0</v>
      </c>
      <c r="M674" s="109">
        <v>0</v>
      </c>
      <c r="N674" s="109">
        <v>0</v>
      </c>
      <c r="O674" s="109">
        <v>0</v>
      </c>
      <c r="P674" s="109">
        <v>0</v>
      </c>
      <c r="Q674" s="109">
        <v>0</v>
      </c>
      <c r="R674" s="109">
        <v>0</v>
      </c>
      <c r="S674" s="109">
        <v>0</v>
      </c>
      <c r="T674" s="109">
        <v>0</v>
      </c>
      <c r="U674" s="109">
        <v>0</v>
      </c>
      <c r="V674" s="109">
        <v>0</v>
      </c>
      <c r="W674" s="109">
        <v>0</v>
      </c>
      <c r="X674" s="109">
        <v>0</v>
      </c>
      <c r="Y674" s="109">
        <v>0</v>
      </c>
      <c r="Z674" s="109">
        <v>0</v>
      </c>
      <c r="AA674" s="109">
        <v>0</v>
      </c>
      <c r="AB674" s="109">
        <v>0</v>
      </c>
      <c r="AC674" s="109">
        <v>0</v>
      </c>
      <c r="AD674" s="109">
        <v>0</v>
      </c>
      <c r="AE674" s="109">
        <v>0</v>
      </c>
      <c r="AF674" s="109">
        <v>0</v>
      </c>
      <c r="AG674" s="109">
        <v>0</v>
      </c>
    </row>
    <row r="675" spans="2:33" ht="15">
      <c r="B675" s="109"/>
      <c r="C675" s="109"/>
      <c r="D675" s="109">
        <v>2018</v>
      </c>
      <c r="E675" s="109">
        <v>0</v>
      </c>
      <c r="F675" s="109">
        <v>0</v>
      </c>
      <c r="G675" s="109">
        <v>0</v>
      </c>
      <c r="H675" s="109">
        <v>0</v>
      </c>
      <c r="I675" s="109">
        <v>0</v>
      </c>
      <c r="J675" s="109">
        <v>0</v>
      </c>
      <c r="K675" s="109">
        <v>0</v>
      </c>
      <c r="L675" s="109">
        <v>0</v>
      </c>
      <c r="M675" s="109">
        <v>0</v>
      </c>
      <c r="N675" s="109">
        <v>0</v>
      </c>
      <c r="O675" s="109">
        <v>0</v>
      </c>
      <c r="P675" s="109">
        <v>0</v>
      </c>
      <c r="Q675" s="109">
        <v>0</v>
      </c>
      <c r="R675" s="109">
        <v>0</v>
      </c>
      <c r="S675" s="109">
        <v>0</v>
      </c>
      <c r="T675" s="109">
        <v>0</v>
      </c>
      <c r="U675" s="109">
        <v>0</v>
      </c>
      <c r="V675" s="109">
        <v>0</v>
      </c>
      <c r="W675" s="109">
        <v>0</v>
      </c>
      <c r="X675" s="109">
        <v>0</v>
      </c>
      <c r="Y675" s="109">
        <v>0</v>
      </c>
      <c r="Z675" s="109">
        <v>0</v>
      </c>
      <c r="AA675" s="109">
        <v>0</v>
      </c>
      <c r="AB675" s="109">
        <v>0</v>
      </c>
      <c r="AC675" s="109">
        <v>0</v>
      </c>
      <c r="AD675" s="109">
        <v>0</v>
      </c>
      <c r="AE675" s="109">
        <v>0</v>
      </c>
      <c r="AF675" s="109">
        <v>0</v>
      </c>
      <c r="AG675" s="109">
        <v>0</v>
      </c>
    </row>
    <row r="676" spans="2:33" ht="15">
      <c r="B676" s="109"/>
      <c r="C676" s="109"/>
      <c r="D676" s="109">
        <v>2019</v>
      </c>
      <c r="E676" s="109">
        <v>0</v>
      </c>
      <c r="F676" s="109">
        <v>0</v>
      </c>
      <c r="G676" s="109">
        <v>0</v>
      </c>
      <c r="H676" s="109">
        <v>0</v>
      </c>
      <c r="I676" s="109">
        <v>0</v>
      </c>
      <c r="J676" s="109">
        <v>0</v>
      </c>
      <c r="K676" s="109">
        <v>0</v>
      </c>
      <c r="L676" s="109">
        <v>0</v>
      </c>
      <c r="M676" s="109">
        <v>0</v>
      </c>
      <c r="N676" s="109">
        <v>0</v>
      </c>
      <c r="O676" s="109">
        <v>0</v>
      </c>
      <c r="P676" s="109">
        <v>0</v>
      </c>
      <c r="Q676" s="109">
        <v>0</v>
      </c>
      <c r="R676" s="109">
        <v>0</v>
      </c>
      <c r="S676" s="109">
        <v>0</v>
      </c>
      <c r="T676" s="109">
        <v>0</v>
      </c>
      <c r="U676" s="109">
        <v>0</v>
      </c>
      <c r="V676" s="109">
        <v>0</v>
      </c>
      <c r="W676" s="109">
        <v>0</v>
      </c>
      <c r="X676" s="109">
        <v>0</v>
      </c>
      <c r="Y676" s="109">
        <v>0</v>
      </c>
      <c r="Z676" s="109">
        <v>0</v>
      </c>
      <c r="AA676" s="109">
        <v>0</v>
      </c>
      <c r="AB676" s="109">
        <v>0</v>
      </c>
      <c r="AC676" s="109">
        <v>0</v>
      </c>
      <c r="AD676" s="109">
        <v>0</v>
      </c>
      <c r="AE676" s="109">
        <v>0</v>
      </c>
      <c r="AF676" s="109">
        <v>0</v>
      </c>
      <c r="AG676" s="109">
        <v>0</v>
      </c>
    </row>
    <row r="677" spans="2:33" ht="15">
      <c r="B677" s="109"/>
      <c r="C677" s="109"/>
      <c r="D677" s="109">
        <v>2020</v>
      </c>
      <c r="E677" s="109"/>
      <c r="F677" s="109"/>
      <c r="G677" s="109"/>
      <c r="H677" s="109"/>
      <c r="I677" s="109"/>
      <c r="J677" s="109"/>
      <c r="K677" s="109"/>
      <c r="L677" s="109"/>
      <c r="M677" s="109"/>
      <c r="N677" s="109"/>
      <c r="O677" s="109"/>
      <c r="P677" s="109"/>
      <c r="Q677" s="109"/>
      <c r="R677" s="109"/>
      <c r="S677" s="109"/>
      <c r="T677" s="109"/>
      <c r="U677" s="109"/>
      <c r="V677" s="109"/>
      <c r="W677" s="109"/>
      <c r="X677" s="109"/>
      <c r="Y677" s="109"/>
      <c r="Z677" s="109"/>
      <c r="AA677" s="109"/>
      <c r="AB677" s="109"/>
      <c r="AC677" s="109"/>
      <c r="AD677" s="109"/>
      <c r="AE677" s="109"/>
      <c r="AF677" s="109"/>
      <c r="AG677" s="109"/>
    </row>
    <row r="678" spans="2:33" ht="15">
      <c r="B678" s="110" t="s">
        <v>306</v>
      </c>
      <c r="C678" s="110" t="s">
        <v>547</v>
      </c>
      <c r="D678" s="110">
        <v>2006</v>
      </c>
      <c r="E678" s="110"/>
      <c r="F678" s="110"/>
      <c r="G678" s="110"/>
      <c r="H678" s="110"/>
      <c r="I678" s="110"/>
      <c r="J678" s="110"/>
      <c r="K678" s="110"/>
      <c r="L678" s="110"/>
      <c r="M678" s="110"/>
      <c r="N678" s="110"/>
      <c r="O678" s="110"/>
      <c r="P678" s="110"/>
      <c r="Q678" s="110"/>
      <c r="R678" s="110"/>
      <c r="S678" s="110"/>
      <c r="T678" s="110"/>
      <c r="U678" s="110"/>
      <c r="V678" s="110"/>
      <c r="W678" s="110"/>
      <c r="X678" s="110"/>
      <c r="Y678" s="110"/>
      <c r="Z678" s="110"/>
      <c r="AA678" s="110"/>
      <c r="AB678" s="110"/>
      <c r="AC678" s="110"/>
      <c r="AD678" s="110"/>
      <c r="AE678" s="110"/>
      <c r="AF678" s="110"/>
      <c r="AG678" s="110"/>
    </row>
    <row r="679" spans="2:33" ht="15">
      <c r="B679" s="110"/>
      <c r="C679" s="110"/>
      <c r="D679" s="110">
        <v>2007</v>
      </c>
      <c r="E679" s="110"/>
      <c r="F679" s="110"/>
      <c r="G679" s="110"/>
      <c r="H679" s="110"/>
      <c r="I679" s="110"/>
      <c r="J679" s="110"/>
      <c r="K679" s="110"/>
      <c r="L679" s="110"/>
      <c r="M679" s="110"/>
      <c r="N679" s="110"/>
      <c r="O679" s="110"/>
      <c r="P679" s="110"/>
      <c r="Q679" s="110"/>
      <c r="R679" s="110"/>
      <c r="S679" s="110"/>
      <c r="T679" s="110"/>
      <c r="U679" s="110"/>
      <c r="V679" s="110"/>
      <c r="W679" s="110"/>
      <c r="X679" s="110"/>
      <c r="Y679" s="110"/>
      <c r="Z679" s="110"/>
      <c r="AA679" s="110"/>
      <c r="AB679" s="110"/>
      <c r="AC679" s="110"/>
      <c r="AD679" s="110"/>
      <c r="AE679" s="110"/>
      <c r="AF679" s="110"/>
      <c r="AG679" s="110"/>
    </row>
    <row r="680" spans="2:33" ht="15">
      <c r="B680" s="110"/>
      <c r="C680" s="110"/>
      <c r="D680" s="110">
        <v>2008</v>
      </c>
      <c r="E680" s="110"/>
      <c r="F680" s="110"/>
      <c r="G680" s="110"/>
      <c r="H680" s="110"/>
      <c r="I680" s="110"/>
      <c r="J680" s="110"/>
      <c r="K680" s="110"/>
      <c r="L680" s="110"/>
      <c r="M680" s="110"/>
      <c r="N680" s="110"/>
      <c r="O680" s="110"/>
      <c r="P680" s="110"/>
      <c r="Q680" s="110"/>
      <c r="R680" s="110"/>
      <c r="S680" s="110"/>
      <c r="T680" s="110"/>
      <c r="U680" s="110"/>
      <c r="V680" s="110"/>
      <c r="W680" s="110"/>
      <c r="X680" s="110"/>
      <c r="Y680" s="110"/>
      <c r="Z680" s="110"/>
      <c r="AA680" s="110"/>
      <c r="AB680" s="110"/>
      <c r="AC680" s="110"/>
      <c r="AD680" s="110"/>
      <c r="AE680" s="110"/>
      <c r="AF680" s="110"/>
      <c r="AG680" s="110"/>
    </row>
    <row r="681" spans="2:33" ht="15">
      <c r="B681" s="110"/>
      <c r="C681" s="110"/>
      <c r="D681" s="110">
        <v>2009</v>
      </c>
      <c r="E681" s="110"/>
      <c r="F681" s="110"/>
      <c r="G681" s="110"/>
      <c r="H681" s="110"/>
      <c r="I681" s="110"/>
      <c r="J681" s="110"/>
      <c r="K681" s="110"/>
      <c r="L681" s="110"/>
      <c r="M681" s="110"/>
      <c r="N681" s="110"/>
      <c r="O681" s="110"/>
      <c r="P681" s="110"/>
      <c r="Q681" s="110"/>
      <c r="R681" s="110"/>
      <c r="S681" s="110"/>
      <c r="T681" s="110"/>
      <c r="U681" s="110"/>
      <c r="V681" s="110"/>
      <c r="W681" s="110"/>
      <c r="X681" s="110"/>
      <c r="Y681" s="110"/>
      <c r="Z681" s="110"/>
      <c r="AA681" s="110"/>
      <c r="AB681" s="110"/>
      <c r="AC681" s="110"/>
      <c r="AD681" s="110"/>
      <c r="AE681" s="110"/>
      <c r="AF681" s="110"/>
      <c r="AG681" s="110"/>
    </row>
    <row r="682" spans="2:33" ht="15">
      <c r="B682" s="110"/>
      <c r="C682" s="110"/>
      <c r="D682" s="110">
        <v>2010</v>
      </c>
      <c r="E682" s="110"/>
      <c r="F682" s="110"/>
      <c r="G682" s="110"/>
      <c r="H682" s="110"/>
      <c r="I682" s="110"/>
      <c r="J682" s="110"/>
      <c r="K682" s="110"/>
      <c r="L682" s="110"/>
      <c r="M682" s="110"/>
      <c r="N682" s="110"/>
      <c r="O682" s="110"/>
      <c r="P682" s="110"/>
      <c r="Q682" s="110"/>
      <c r="R682" s="110"/>
      <c r="S682" s="110"/>
      <c r="T682" s="110"/>
      <c r="U682" s="110"/>
      <c r="V682" s="110"/>
      <c r="W682" s="110"/>
      <c r="X682" s="110"/>
      <c r="Y682" s="110"/>
      <c r="Z682" s="110"/>
      <c r="AA682" s="110"/>
      <c r="AB682" s="110"/>
      <c r="AC682" s="110"/>
      <c r="AD682" s="110"/>
      <c r="AE682" s="110"/>
      <c r="AF682" s="110"/>
      <c r="AG682" s="110"/>
    </row>
    <row r="683" spans="2:33" ht="15">
      <c r="B683" s="110"/>
      <c r="C683" s="110"/>
      <c r="D683" s="110">
        <v>2011</v>
      </c>
      <c r="E683" s="110"/>
      <c r="F683" s="110"/>
      <c r="G683" s="110"/>
      <c r="H683" s="110"/>
      <c r="I683" s="110"/>
      <c r="J683" s="110"/>
      <c r="K683" s="110"/>
      <c r="L683" s="110"/>
      <c r="M683" s="110"/>
      <c r="N683" s="110"/>
      <c r="O683" s="110"/>
      <c r="P683" s="110"/>
      <c r="Q683" s="110"/>
      <c r="R683" s="110"/>
      <c r="S683" s="110"/>
      <c r="T683" s="110"/>
      <c r="U683" s="110"/>
      <c r="V683" s="110"/>
      <c r="W683" s="110"/>
      <c r="X683" s="110"/>
      <c r="Y683" s="110"/>
      <c r="Z683" s="110"/>
      <c r="AA683" s="110"/>
      <c r="AB683" s="110"/>
      <c r="AC683" s="110"/>
      <c r="AD683" s="110"/>
      <c r="AE683" s="110"/>
      <c r="AF683" s="110"/>
      <c r="AG683" s="110"/>
    </row>
    <row r="684" spans="2:33" ht="15">
      <c r="B684" s="110"/>
      <c r="C684" s="110"/>
      <c r="D684" s="110">
        <v>2012</v>
      </c>
      <c r="E684" s="110"/>
      <c r="F684" s="110"/>
      <c r="G684" s="110"/>
      <c r="H684" s="110"/>
      <c r="I684" s="110"/>
      <c r="J684" s="110"/>
      <c r="K684" s="110"/>
      <c r="L684" s="110"/>
      <c r="M684" s="110"/>
      <c r="N684" s="110"/>
      <c r="O684" s="110"/>
      <c r="P684" s="110"/>
      <c r="Q684" s="110"/>
      <c r="R684" s="110"/>
      <c r="S684" s="110"/>
      <c r="T684" s="110"/>
      <c r="U684" s="110"/>
      <c r="V684" s="110"/>
      <c r="W684" s="110"/>
      <c r="X684" s="110"/>
      <c r="Y684" s="110"/>
      <c r="Z684" s="110"/>
      <c r="AA684" s="110"/>
      <c r="AB684" s="110"/>
      <c r="AC684" s="110"/>
      <c r="AD684" s="110"/>
      <c r="AE684" s="110"/>
      <c r="AF684" s="110"/>
      <c r="AG684" s="110"/>
    </row>
    <row r="685" spans="2:33" ht="15">
      <c r="B685" s="110"/>
      <c r="C685" s="110"/>
      <c r="D685" s="110">
        <v>2013</v>
      </c>
      <c r="E685" s="110"/>
      <c r="F685" s="110"/>
      <c r="G685" s="110"/>
      <c r="H685" s="110"/>
      <c r="I685" s="110"/>
      <c r="J685" s="110"/>
      <c r="K685" s="110"/>
      <c r="L685" s="110"/>
      <c r="M685" s="110"/>
      <c r="N685" s="110"/>
      <c r="O685" s="110"/>
      <c r="P685" s="110"/>
      <c r="Q685" s="110"/>
      <c r="R685" s="110"/>
      <c r="S685" s="110"/>
      <c r="T685" s="110"/>
      <c r="U685" s="110"/>
      <c r="V685" s="110"/>
      <c r="W685" s="110"/>
      <c r="X685" s="110"/>
      <c r="Y685" s="110"/>
      <c r="Z685" s="110"/>
      <c r="AA685" s="110"/>
      <c r="AB685" s="110"/>
      <c r="AC685" s="110"/>
      <c r="AD685" s="110"/>
      <c r="AE685" s="110"/>
      <c r="AF685" s="110"/>
      <c r="AG685" s="110"/>
    </row>
    <row r="686" spans="2:33" ht="15">
      <c r="B686" s="110"/>
      <c r="C686" s="110"/>
      <c r="D686" s="110">
        <v>2014</v>
      </c>
      <c r="E686" s="110">
        <v>0</v>
      </c>
      <c r="F686" s="110"/>
      <c r="G686" s="110"/>
      <c r="H686" s="110">
        <v>1</v>
      </c>
      <c r="I686" s="110"/>
      <c r="J686" s="110"/>
      <c r="K686" s="110"/>
      <c r="L686" s="110"/>
      <c r="M686" s="110"/>
      <c r="N686" s="110"/>
      <c r="O686" s="110"/>
      <c r="P686" s="110">
        <v>0</v>
      </c>
      <c r="Q686" s="110"/>
      <c r="R686" s="110">
        <v>0</v>
      </c>
      <c r="S686" s="110"/>
      <c r="T686" s="110">
        <v>1</v>
      </c>
      <c r="U686" s="110"/>
      <c r="V686" s="110"/>
      <c r="W686" s="110">
        <v>0</v>
      </c>
      <c r="X686" s="110"/>
      <c r="Y686" s="110">
        <v>0</v>
      </c>
      <c r="Z686" s="110">
        <v>0</v>
      </c>
      <c r="AA686" s="110"/>
      <c r="AB686" s="110">
        <v>0</v>
      </c>
      <c r="AC686" s="110">
        <v>0</v>
      </c>
      <c r="AD686" s="110">
        <v>0</v>
      </c>
      <c r="AE686" s="110"/>
      <c r="AF686" s="110"/>
      <c r="AG686" s="110">
        <v>2</v>
      </c>
    </row>
    <row r="687" spans="2:33" ht="15">
      <c r="B687" s="110"/>
      <c r="C687" s="110"/>
      <c r="D687" s="110">
        <v>2015</v>
      </c>
      <c r="E687" s="110">
        <v>1</v>
      </c>
      <c r="F687" s="110">
        <v>1</v>
      </c>
      <c r="G687" s="110">
        <v>0</v>
      </c>
      <c r="H687" s="110">
        <v>3</v>
      </c>
      <c r="I687" s="110">
        <v>0</v>
      </c>
      <c r="J687" s="110">
        <v>0</v>
      </c>
      <c r="K687" s="110">
        <v>10</v>
      </c>
      <c r="L687" s="110">
        <v>0</v>
      </c>
      <c r="M687" s="110">
        <v>0</v>
      </c>
      <c r="N687" s="110">
        <v>0</v>
      </c>
      <c r="O687" s="110">
        <v>0</v>
      </c>
      <c r="P687" s="110">
        <v>0</v>
      </c>
      <c r="Q687" s="110">
        <v>1</v>
      </c>
      <c r="R687" s="110">
        <v>0</v>
      </c>
      <c r="S687" s="110">
        <v>0</v>
      </c>
      <c r="T687" s="110">
        <v>0</v>
      </c>
      <c r="U687" s="110">
        <v>0</v>
      </c>
      <c r="V687" s="110">
        <v>0</v>
      </c>
      <c r="W687" s="110">
        <v>0</v>
      </c>
      <c r="X687" s="110">
        <v>2</v>
      </c>
      <c r="Y687" s="110">
        <v>2</v>
      </c>
      <c r="Z687" s="110">
        <v>0</v>
      </c>
      <c r="AA687" s="110">
        <v>0</v>
      </c>
      <c r="AB687" s="110">
        <v>0</v>
      </c>
      <c r="AC687" s="110">
        <v>0</v>
      </c>
      <c r="AD687" s="110">
        <v>0</v>
      </c>
      <c r="AE687" s="110">
        <v>0</v>
      </c>
      <c r="AF687" s="110"/>
      <c r="AG687" s="110">
        <v>4</v>
      </c>
    </row>
    <row r="688" spans="2:33" ht="15">
      <c r="B688" s="110"/>
      <c r="C688" s="110"/>
      <c r="D688" s="110">
        <v>2016</v>
      </c>
      <c r="E688" s="110">
        <v>1</v>
      </c>
      <c r="F688" s="110">
        <v>3</v>
      </c>
      <c r="G688" s="110">
        <v>1</v>
      </c>
      <c r="H688" s="110">
        <v>0</v>
      </c>
      <c r="I688" s="110">
        <v>0</v>
      </c>
      <c r="J688" s="110">
        <v>0</v>
      </c>
      <c r="K688" s="110">
        <v>3</v>
      </c>
      <c r="L688" s="110">
        <v>0</v>
      </c>
      <c r="M688" s="110">
        <v>0</v>
      </c>
      <c r="N688" s="110">
        <v>0</v>
      </c>
      <c r="O688" s="110">
        <v>2</v>
      </c>
      <c r="P688" s="110">
        <v>1</v>
      </c>
      <c r="Q688" s="110">
        <v>1</v>
      </c>
      <c r="R688" s="110">
        <v>0</v>
      </c>
      <c r="S688" s="110">
        <v>1</v>
      </c>
      <c r="T688" s="110">
        <v>0</v>
      </c>
      <c r="U688" s="110">
        <v>1</v>
      </c>
      <c r="V688" s="110">
        <v>0</v>
      </c>
      <c r="W688" s="110">
        <v>0</v>
      </c>
      <c r="X688" s="110">
        <v>0</v>
      </c>
      <c r="Y688" s="110">
        <v>1</v>
      </c>
      <c r="Z688" s="110">
        <v>0</v>
      </c>
      <c r="AA688" s="110">
        <v>0</v>
      </c>
      <c r="AB688" s="110">
        <v>2</v>
      </c>
      <c r="AC688" s="110">
        <v>0</v>
      </c>
      <c r="AD688" s="110">
        <v>0</v>
      </c>
      <c r="AE688" s="110">
        <v>0</v>
      </c>
      <c r="AF688" s="110">
        <v>0</v>
      </c>
      <c r="AG688" s="110">
        <v>3</v>
      </c>
    </row>
    <row r="689" spans="2:33" ht="15">
      <c r="B689" s="110"/>
      <c r="C689" s="110"/>
      <c r="D689" s="110">
        <v>2017</v>
      </c>
      <c r="E689" s="110">
        <v>0</v>
      </c>
      <c r="F689" s="110">
        <v>0</v>
      </c>
      <c r="G689" s="110">
        <v>0</v>
      </c>
      <c r="H689" s="110">
        <v>0</v>
      </c>
      <c r="I689" s="110">
        <v>0</v>
      </c>
      <c r="J689" s="110">
        <v>2</v>
      </c>
      <c r="K689" s="110">
        <v>8</v>
      </c>
      <c r="L689" s="110">
        <v>0</v>
      </c>
      <c r="M689" s="110">
        <v>0</v>
      </c>
      <c r="N689" s="110">
        <v>0</v>
      </c>
      <c r="O689" s="110">
        <v>3</v>
      </c>
      <c r="P689" s="110">
        <v>0</v>
      </c>
      <c r="Q689" s="110">
        <v>2</v>
      </c>
      <c r="R689" s="110">
        <v>0</v>
      </c>
      <c r="S689" s="110">
        <v>0</v>
      </c>
      <c r="T689" s="110">
        <v>0</v>
      </c>
      <c r="U689" s="110">
        <v>0</v>
      </c>
      <c r="V689" s="110">
        <v>0</v>
      </c>
      <c r="W689" s="110">
        <v>0</v>
      </c>
      <c r="X689" s="110">
        <v>0</v>
      </c>
      <c r="Y689" s="110">
        <v>1</v>
      </c>
      <c r="Z689" s="110">
        <v>0</v>
      </c>
      <c r="AA689" s="110">
        <v>0</v>
      </c>
      <c r="AB689" s="110">
        <v>0</v>
      </c>
      <c r="AC689" s="110">
        <v>0</v>
      </c>
      <c r="AD689" s="110">
        <v>0</v>
      </c>
      <c r="AE689" s="110">
        <v>0</v>
      </c>
      <c r="AF689" s="110">
        <v>1</v>
      </c>
      <c r="AG689" s="110">
        <v>1</v>
      </c>
    </row>
    <row r="690" spans="2:33" ht="15">
      <c r="B690" s="110"/>
      <c r="C690" s="110"/>
      <c r="D690" s="110">
        <v>2018</v>
      </c>
      <c r="E690" s="110">
        <v>0</v>
      </c>
      <c r="F690" s="110">
        <v>0</v>
      </c>
      <c r="G690" s="110">
        <v>0</v>
      </c>
      <c r="H690" s="110">
        <v>0</v>
      </c>
      <c r="I690" s="110">
        <v>0</v>
      </c>
      <c r="J690" s="110">
        <v>0</v>
      </c>
      <c r="K690" s="110">
        <v>5</v>
      </c>
      <c r="L690" s="110">
        <v>0</v>
      </c>
      <c r="M690" s="110">
        <v>0</v>
      </c>
      <c r="N690" s="110">
        <v>0</v>
      </c>
      <c r="O690" s="110">
        <v>1</v>
      </c>
      <c r="P690" s="110">
        <v>0</v>
      </c>
      <c r="Q690" s="110">
        <v>0</v>
      </c>
      <c r="R690" s="110">
        <v>0</v>
      </c>
      <c r="S690" s="110">
        <v>0</v>
      </c>
      <c r="T690" s="110">
        <v>0</v>
      </c>
      <c r="U690" s="110">
        <v>0</v>
      </c>
      <c r="V690" s="110">
        <v>0</v>
      </c>
      <c r="W690" s="110">
        <v>0</v>
      </c>
      <c r="X690" s="110">
        <v>0</v>
      </c>
      <c r="Y690" s="110">
        <v>1</v>
      </c>
      <c r="Z690" s="110">
        <v>0</v>
      </c>
      <c r="AA690" s="110">
        <v>0</v>
      </c>
      <c r="AB690" s="110">
        <v>1</v>
      </c>
      <c r="AC690" s="110">
        <v>0</v>
      </c>
      <c r="AD690" s="110">
        <v>0</v>
      </c>
      <c r="AE690" s="110">
        <v>0</v>
      </c>
      <c r="AF690" s="110">
        <v>0</v>
      </c>
      <c r="AG690" s="110">
        <v>3</v>
      </c>
    </row>
    <row r="691" spans="2:33" ht="15">
      <c r="B691" s="110"/>
      <c r="C691" s="110"/>
      <c r="D691" s="110">
        <v>2019</v>
      </c>
      <c r="E691" s="110">
        <v>0</v>
      </c>
      <c r="F691" s="110">
        <v>2</v>
      </c>
      <c r="G691" s="110">
        <v>0</v>
      </c>
      <c r="H691" s="110">
        <v>0</v>
      </c>
      <c r="I691" s="110">
        <v>0</v>
      </c>
      <c r="J691" s="110">
        <v>1</v>
      </c>
      <c r="K691" s="110">
        <v>7</v>
      </c>
      <c r="L691" s="110">
        <v>0</v>
      </c>
      <c r="M691" s="110">
        <v>0</v>
      </c>
      <c r="N691" s="110">
        <v>0</v>
      </c>
      <c r="O691" s="110">
        <v>4</v>
      </c>
      <c r="P691" s="110">
        <v>0</v>
      </c>
      <c r="Q691" s="110">
        <v>1</v>
      </c>
      <c r="R691" s="110">
        <v>0</v>
      </c>
      <c r="S691" s="110">
        <v>0</v>
      </c>
      <c r="T691" s="110">
        <v>0</v>
      </c>
      <c r="U691" s="110">
        <v>0</v>
      </c>
      <c r="V691" s="110">
        <v>0</v>
      </c>
      <c r="W691" s="110">
        <v>0</v>
      </c>
      <c r="X691" s="110">
        <v>0</v>
      </c>
      <c r="Y691" s="110">
        <v>1</v>
      </c>
      <c r="Z691" s="110">
        <v>0</v>
      </c>
      <c r="AA691" s="110">
        <v>0</v>
      </c>
      <c r="AB691" s="110">
        <v>1</v>
      </c>
      <c r="AC691" s="110">
        <v>0</v>
      </c>
      <c r="AD691" s="110">
        <v>0</v>
      </c>
      <c r="AE691" s="110">
        <v>0</v>
      </c>
      <c r="AF691" s="110">
        <v>0</v>
      </c>
      <c r="AG691" s="110">
        <v>4</v>
      </c>
    </row>
    <row r="692" spans="2:33" ht="15">
      <c r="B692" s="110"/>
      <c r="C692" s="110"/>
      <c r="D692" s="110">
        <v>2020</v>
      </c>
      <c r="E692" s="110"/>
      <c r="F692" s="110"/>
      <c r="G692" s="110"/>
      <c r="H692" s="110"/>
      <c r="I692" s="110"/>
      <c r="J692" s="110"/>
      <c r="K692" s="110"/>
      <c r="L692" s="110"/>
      <c r="M692" s="110"/>
      <c r="N692" s="110"/>
      <c r="O692" s="110"/>
      <c r="P692" s="110"/>
      <c r="Q692" s="110"/>
      <c r="R692" s="110"/>
      <c r="S692" s="110"/>
      <c r="T692" s="110"/>
      <c r="U692" s="110"/>
      <c r="V692" s="110"/>
      <c r="W692" s="110"/>
      <c r="X692" s="110"/>
      <c r="Y692" s="110"/>
      <c r="Z692" s="110"/>
      <c r="AA692" s="110"/>
      <c r="AB692" s="110"/>
      <c r="AC692" s="110"/>
      <c r="AD692" s="110"/>
      <c r="AE692" s="110"/>
      <c r="AF692" s="110"/>
      <c r="AG692" s="110"/>
    </row>
    <row r="693" spans="2:33" ht="15">
      <c r="B693" s="109" t="s">
        <v>307</v>
      </c>
      <c r="C693" s="109" t="s">
        <v>548</v>
      </c>
      <c r="D693" s="109">
        <v>2006</v>
      </c>
      <c r="E693" s="109"/>
      <c r="F693" s="109"/>
      <c r="G693" s="109"/>
      <c r="H693" s="109"/>
      <c r="I693" s="109"/>
      <c r="J693" s="109"/>
      <c r="K693" s="109"/>
      <c r="L693" s="109"/>
      <c r="M693" s="109"/>
      <c r="N693" s="109"/>
      <c r="O693" s="109"/>
      <c r="P693" s="109"/>
      <c r="Q693" s="109"/>
      <c r="R693" s="109"/>
      <c r="S693" s="109"/>
      <c r="T693" s="109"/>
      <c r="U693" s="109"/>
      <c r="V693" s="109"/>
      <c r="W693" s="109"/>
      <c r="X693" s="109"/>
      <c r="Y693" s="109"/>
      <c r="Z693" s="109"/>
      <c r="AA693" s="109"/>
      <c r="AB693" s="109"/>
      <c r="AC693" s="109"/>
      <c r="AD693" s="109"/>
      <c r="AE693" s="109"/>
      <c r="AF693" s="109"/>
      <c r="AG693" s="109"/>
    </row>
    <row r="694" spans="2:33" ht="15">
      <c r="B694" s="109"/>
      <c r="C694" s="109"/>
      <c r="D694" s="109">
        <v>2007</v>
      </c>
      <c r="E694" s="109"/>
      <c r="F694" s="109"/>
      <c r="G694" s="109"/>
      <c r="H694" s="109"/>
      <c r="I694" s="109"/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  <c r="AA694" s="109"/>
      <c r="AB694" s="109"/>
      <c r="AC694" s="109"/>
      <c r="AD694" s="109"/>
      <c r="AE694" s="109"/>
      <c r="AF694" s="109"/>
      <c r="AG694" s="109"/>
    </row>
    <row r="695" spans="2:33" ht="15">
      <c r="B695" s="109"/>
      <c r="C695" s="109"/>
      <c r="D695" s="109">
        <v>2008</v>
      </c>
      <c r="E695" s="109"/>
      <c r="F695" s="109"/>
      <c r="G695" s="109"/>
      <c r="H695" s="109"/>
      <c r="I695" s="109"/>
      <c r="J695" s="109"/>
      <c r="K695" s="109"/>
      <c r="L695" s="109"/>
      <c r="M695" s="109"/>
      <c r="N695" s="109"/>
      <c r="O695" s="109"/>
      <c r="P695" s="109"/>
      <c r="Q695" s="109"/>
      <c r="R695" s="109"/>
      <c r="S695" s="109"/>
      <c r="T695" s="109"/>
      <c r="U695" s="109"/>
      <c r="V695" s="109"/>
      <c r="W695" s="109"/>
      <c r="X695" s="109"/>
      <c r="Y695" s="109"/>
      <c r="Z695" s="109"/>
      <c r="AA695" s="109"/>
      <c r="AB695" s="109"/>
      <c r="AC695" s="109"/>
      <c r="AD695" s="109"/>
      <c r="AE695" s="109"/>
      <c r="AF695" s="109"/>
      <c r="AG695" s="109"/>
    </row>
    <row r="696" spans="2:33" ht="15">
      <c r="B696" s="109"/>
      <c r="C696" s="109"/>
      <c r="D696" s="109">
        <v>2009</v>
      </c>
      <c r="E696" s="109"/>
      <c r="F696" s="109"/>
      <c r="G696" s="109"/>
      <c r="H696" s="109"/>
      <c r="I696" s="109"/>
      <c r="J696" s="109"/>
      <c r="K696" s="109"/>
      <c r="L696" s="109"/>
      <c r="M696" s="109"/>
      <c r="N696" s="109"/>
      <c r="O696" s="109"/>
      <c r="P696" s="109"/>
      <c r="Q696" s="109"/>
      <c r="R696" s="109"/>
      <c r="S696" s="109"/>
      <c r="T696" s="109"/>
      <c r="U696" s="109"/>
      <c r="V696" s="109"/>
      <c r="W696" s="109"/>
      <c r="X696" s="109"/>
      <c r="Y696" s="109"/>
      <c r="Z696" s="109"/>
      <c r="AA696" s="109"/>
      <c r="AB696" s="109"/>
      <c r="AC696" s="109"/>
      <c r="AD696" s="109"/>
      <c r="AE696" s="109"/>
      <c r="AF696" s="109"/>
      <c r="AG696" s="109"/>
    </row>
    <row r="697" spans="2:33" ht="15">
      <c r="B697" s="109"/>
      <c r="C697" s="109"/>
      <c r="D697" s="109">
        <v>2010</v>
      </c>
      <c r="E697" s="109"/>
      <c r="F697" s="109"/>
      <c r="G697" s="109"/>
      <c r="H697" s="109"/>
      <c r="I697" s="109"/>
      <c r="J697" s="109"/>
      <c r="K697" s="109"/>
      <c r="L697" s="109"/>
      <c r="M697" s="109"/>
      <c r="N697" s="109"/>
      <c r="O697" s="109"/>
      <c r="P697" s="109"/>
      <c r="Q697" s="109"/>
      <c r="R697" s="109"/>
      <c r="S697" s="109"/>
      <c r="T697" s="109"/>
      <c r="U697" s="109"/>
      <c r="V697" s="109"/>
      <c r="W697" s="109"/>
      <c r="X697" s="109"/>
      <c r="Y697" s="109"/>
      <c r="Z697" s="109"/>
      <c r="AA697" s="109"/>
      <c r="AB697" s="109"/>
      <c r="AC697" s="109"/>
      <c r="AD697" s="109"/>
      <c r="AE697" s="109"/>
      <c r="AF697" s="109"/>
      <c r="AG697" s="109"/>
    </row>
    <row r="698" spans="2:33" ht="15">
      <c r="B698" s="109"/>
      <c r="C698" s="109"/>
      <c r="D698" s="109">
        <v>2011</v>
      </c>
      <c r="E698" s="109"/>
      <c r="F698" s="109"/>
      <c r="G698" s="109"/>
      <c r="H698" s="109"/>
      <c r="I698" s="109"/>
      <c r="J698" s="109"/>
      <c r="K698" s="109"/>
      <c r="L698" s="109"/>
      <c r="M698" s="109"/>
      <c r="N698" s="109"/>
      <c r="O698" s="109"/>
      <c r="P698" s="109"/>
      <c r="Q698" s="109"/>
      <c r="R698" s="109"/>
      <c r="S698" s="109"/>
      <c r="T698" s="109"/>
      <c r="U698" s="109"/>
      <c r="V698" s="109"/>
      <c r="W698" s="109"/>
      <c r="X698" s="109"/>
      <c r="Y698" s="109"/>
      <c r="Z698" s="109"/>
      <c r="AA698" s="109"/>
      <c r="AB698" s="109"/>
      <c r="AC698" s="109"/>
      <c r="AD698" s="109"/>
      <c r="AE698" s="109"/>
      <c r="AF698" s="109"/>
      <c r="AG698" s="109"/>
    </row>
    <row r="699" spans="2:33" ht="15">
      <c r="B699" s="109"/>
      <c r="C699" s="109"/>
      <c r="D699" s="109">
        <v>2012</v>
      </c>
      <c r="E699" s="109"/>
      <c r="F699" s="109"/>
      <c r="G699" s="109"/>
      <c r="H699" s="109"/>
      <c r="I699" s="109"/>
      <c r="J699" s="109"/>
      <c r="K699" s="109"/>
      <c r="L699" s="109"/>
      <c r="M699" s="109"/>
      <c r="N699" s="109"/>
      <c r="O699" s="109"/>
      <c r="P699" s="109"/>
      <c r="Q699" s="109"/>
      <c r="R699" s="109"/>
      <c r="S699" s="109"/>
      <c r="T699" s="109"/>
      <c r="U699" s="109"/>
      <c r="V699" s="109"/>
      <c r="W699" s="109"/>
      <c r="X699" s="109"/>
      <c r="Y699" s="109"/>
      <c r="Z699" s="109"/>
      <c r="AA699" s="109"/>
      <c r="AB699" s="109"/>
      <c r="AC699" s="109"/>
      <c r="AD699" s="109"/>
      <c r="AE699" s="109"/>
      <c r="AF699" s="109"/>
      <c r="AG699" s="109"/>
    </row>
    <row r="700" spans="2:33" ht="15">
      <c r="B700" s="109"/>
      <c r="C700" s="109"/>
      <c r="D700" s="109">
        <v>2013</v>
      </c>
      <c r="E700" s="109"/>
      <c r="F700" s="109"/>
      <c r="G700" s="109"/>
      <c r="H700" s="109"/>
      <c r="I700" s="109"/>
      <c r="J700" s="109"/>
      <c r="K700" s="109"/>
      <c r="L700" s="109"/>
      <c r="M700" s="109"/>
      <c r="N700" s="109"/>
      <c r="O700" s="109"/>
      <c r="P700" s="109"/>
      <c r="Q700" s="109"/>
      <c r="R700" s="109"/>
      <c r="S700" s="109"/>
      <c r="T700" s="109"/>
      <c r="U700" s="109"/>
      <c r="V700" s="109"/>
      <c r="W700" s="109"/>
      <c r="X700" s="109"/>
      <c r="Y700" s="109"/>
      <c r="Z700" s="109"/>
      <c r="AA700" s="109"/>
      <c r="AB700" s="109"/>
      <c r="AC700" s="109"/>
      <c r="AD700" s="109"/>
      <c r="AE700" s="109"/>
      <c r="AF700" s="109"/>
      <c r="AG700" s="109"/>
    </row>
    <row r="701" spans="2:33" ht="15">
      <c r="B701" s="109"/>
      <c r="C701" s="109"/>
      <c r="D701" s="109">
        <v>2014</v>
      </c>
      <c r="E701" s="109">
        <v>0</v>
      </c>
      <c r="F701" s="109"/>
      <c r="G701" s="109"/>
      <c r="H701" s="109">
        <v>0</v>
      </c>
      <c r="I701" s="109"/>
      <c r="J701" s="109"/>
      <c r="K701" s="109"/>
      <c r="L701" s="109"/>
      <c r="M701" s="109"/>
      <c r="N701" s="109"/>
      <c r="O701" s="109"/>
      <c r="P701" s="109">
        <v>0</v>
      </c>
      <c r="Q701" s="109"/>
      <c r="R701" s="109">
        <v>0</v>
      </c>
      <c r="S701" s="109"/>
      <c r="T701" s="109">
        <v>0</v>
      </c>
      <c r="U701" s="109"/>
      <c r="V701" s="109"/>
      <c r="W701" s="109">
        <v>0</v>
      </c>
      <c r="X701" s="109"/>
      <c r="Y701" s="109">
        <v>0</v>
      </c>
      <c r="Z701" s="109">
        <v>0</v>
      </c>
      <c r="AA701" s="109"/>
      <c r="AB701" s="109">
        <v>0</v>
      </c>
      <c r="AC701" s="109">
        <v>0</v>
      </c>
      <c r="AD701" s="109">
        <v>0</v>
      </c>
      <c r="AE701" s="109"/>
      <c r="AF701" s="109"/>
      <c r="AG701" s="109">
        <v>0</v>
      </c>
    </row>
    <row r="702" spans="2:33" ht="15">
      <c r="B702" s="109"/>
      <c r="C702" s="109"/>
      <c r="D702" s="109">
        <v>2015</v>
      </c>
      <c r="E702" s="109">
        <v>0</v>
      </c>
      <c r="F702" s="109">
        <v>0</v>
      </c>
      <c r="G702" s="109">
        <v>0</v>
      </c>
      <c r="H702" s="109">
        <v>0</v>
      </c>
      <c r="I702" s="109">
        <v>0</v>
      </c>
      <c r="J702" s="109">
        <v>0</v>
      </c>
      <c r="K702" s="109">
        <v>0</v>
      </c>
      <c r="L702" s="109">
        <v>0</v>
      </c>
      <c r="M702" s="109">
        <v>0</v>
      </c>
      <c r="N702" s="109">
        <v>0</v>
      </c>
      <c r="O702" s="109">
        <v>0</v>
      </c>
      <c r="P702" s="109">
        <v>0</v>
      </c>
      <c r="Q702" s="109">
        <v>0</v>
      </c>
      <c r="R702" s="109">
        <v>0</v>
      </c>
      <c r="S702" s="109">
        <v>0</v>
      </c>
      <c r="T702" s="109">
        <v>0</v>
      </c>
      <c r="U702" s="109">
        <v>0</v>
      </c>
      <c r="V702" s="109">
        <v>0</v>
      </c>
      <c r="W702" s="109">
        <v>0</v>
      </c>
      <c r="X702" s="109">
        <v>0</v>
      </c>
      <c r="Y702" s="109">
        <v>0</v>
      </c>
      <c r="Z702" s="109">
        <v>0</v>
      </c>
      <c r="AA702" s="109">
        <v>0</v>
      </c>
      <c r="AB702" s="109">
        <v>0</v>
      </c>
      <c r="AC702" s="109">
        <v>0</v>
      </c>
      <c r="AD702" s="109">
        <v>0</v>
      </c>
      <c r="AE702" s="109">
        <v>0</v>
      </c>
      <c r="AF702" s="109"/>
      <c r="AG702" s="109">
        <v>0</v>
      </c>
    </row>
    <row r="703" spans="2:33" ht="15">
      <c r="B703" s="109"/>
      <c r="C703" s="109"/>
      <c r="D703" s="109">
        <v>2016</v>
      </c>
      <c r="E703" s="109">
        <v>0</v>
      </c>
      <c r="F703" s="109">
        <v>0</v>
      </c>
      <c r="G703" s="109">
        <v>0</v>
      </c>
      <c r="H703" s="109">
        <v>0</v>
      </c>
      <c r="I703" s="109">
        <v>0</v>
      </c>
      <c r="J703" s="109">
        <v>0</v>
      </c>
      <c r="K703" s="109">
        <v>0</v>
      </c>
      <c r="L703" s="109">
        <v>0</v>
      </c>
      <c r="M703" s="109">
        <v>0</v>
      </c>
      <c r="N703" s="109">
        <v>0</v>
      </c>
      <c r="O703" s="109">
        <v>0</v>
      </c>
      <c r="P703" s="109">
        <v>0</v>
      </c>
      <c r="Q703" s="109">
        <v>0</v>
      </c>
      <c r="R703" s="109">
        <v>0</v>
      </c>
      <c r="S703" s="109">
        <v>0</v>
      </c>
      <c r="T703" s="109">
        <v>0</v>
      </c>
      <c r="U703" s="109">
        <v>0</v>
      </c>
      <c r="V703" s="109">
        <v>0</v>
      </c>
      <c r="W703" s="109">
        <v>0</v>
      </c>
      <c r="X703" s="109">
        <v>0</v>
      </c>
      <c r="Y703" s="109">
        <v>0</v>
      </c>
      <c r="Z703" s="109">
        <v>0</v>
      </c>
      <c r="AA703" s="109">
        <v>0</v>
      </c>
      <c r="AB703" s="109">
        <v>0</v>
      </c>
      <c r="AC703" s="109">
        <v>0</v>
      </c>
      <c r="AD703" s="109">
        <v>0</v>
      </c>
      <c r="AE703" s="109">
        <v>0</v>
      </c>
      <c r="AF703" s="109">
        <v>0</v>
      </c>
      <c r="AG703" s="109">
        <v>0</v>
      </c>
    </row>
    <row r="704" spans="2:33" ht="15">
      <c r="B704" s="109"/>
      <c r="C704" s="109"/>
      <c r="D704" s="109">
        <v>2017</v>
      </c>
      <c r="E704" s="109">
        <v>0</v>
      </c>
      <c r="F704" s="109">
        <v>0</v>
      </c>
      <c r="G704" s="109">
        <v>0</v>
      </c>
      <c r="H704" s="109">
        <v>0</v>
      </c>
      <c r="I704" s="109">
        <v>0</v>
      </c>
      <c r="J704" s="109">
        <v>0</v>
      </c>
      <c r="K704" s="109">
        <v>0</v>
      </c>
      <c r="L704" s="109">
        <v>0</v>
      </c>
      <c r="M704" s="109">
        <v>0</v>
      </c>
      <c r="N704" s="109">
        <v>0</v>
      </c>
      <c r="O704" s="109">
        <v>0</v>
      </c>
      <c r="P704" s="109">
        <v>0</v>
      </c>
      <c r="Q704" s="109">
        <v>0</v>
      </c>
      <c r="R704" s="109">
        <v>0</v>
      </c>
      <c r="S704" s="109">
        <v>0</v>
      </c>
      <c r="T704" s="109">
        <v>0</v>
      </c>
      <c r="U704" s="109">
        <v>0</v>
      </c>
      <c r="V704" s="109">
        <v>0</v>
      </c>
      <c r="W704" s="109">
        <v>0</v>
      </c>
      <c r="X704" s="109">
        <v>0</v>
      </c>
      <c r="Y704" s="109">
        <v>0</v>
      </c>
      <c r="Z704" s="109">
        <v>0</v>
      </c>
      <c r="AA704" s="109">
        <v>0</v>
      </c>
      <c r="AB704" s="109">
        <v>0</v>
      </c>
      <c r="AC704" s="109">
        <v>0</v>
      </c>
      <c r="AD704" s="109">
        <v>0</v>
      </c>
      <c r="AE704" s="109">
        <v>0</v>
      </c>
      <c r="AF704" s="109">
        <v>0</v>
      </c>
      <c r="AG704" s="109">
        <v>0</v>
      </c>
    </row>
    <row r="705" spans="2:33" ht="15">
      <c r="B705" s="109"/>
      <c r="C705" s="109"/>
      <c r="D705" s="109">
        <v>2018</v>
      </c>
      <c r="E705" s="109">
        <v>0</v>
      </c>
      <c r="F705" s="109">
        <v>0</v>
      </c>
      <c r="G705" s="109">
        <v>0</v>
      </c>
      <c r="H705" s="109">
        <v>0</v>
      </c>
      <c r="I705" s="109">
        <v>0</v>
      </c>
      <c r="J705" s="109">
        <v>0</v>
      </c>
      <c r="K705" s="109">
        <v>0</v>
      </c>
      <c r="L705" s="109">
        <v>0</v>
      </c>
      <c r="M705" s="109">
        <v>0</v>
      </c>
      <c r="N705" s="109">
        <v>0</v>
      </c>
      <c r="O705" s="109">
        <v>0</v>
      </c>
      <c r="P705" s="109">
        <v>0</v>
      </c>
      <c r="Q705" s="109">
        <v>0</v>
      </c>
      <c r="R705" s="109">
        <v>0</v>
      </c>
      <c r="S705" s="109">
        <v>0</v>
      </c>
      <c r="T705" s="109">
        <v>0</v>
      </c>
      <c r="U705" s="109">
        <v>0</v>
      </c>
      <c r="V705" s="109">
        <v>0</v>
      </c>
      <c r="W705" s="109">
        <v>0</v>
      </c>
      <c r="X705" s="109">
        <v>0</v>
      </c>
      <c r="Y705" s="109">
        <v>0</v>
      </c>
      <c r="Z705" s="109">
        <v>0</v>
      </c>
      <c r="AA705" s="109">
        <v>0</v>
      </c>
      <c r="AB705" s="109">
        <v>0</v>
      </c>
      <c r="AC705" s="109">
        <v>0</v>
      </c>
      <c r="AD705" s="109">
        <v>0</v>
      </c>
      <c r="AE705" s="109">
        <v>0</v>
      </c>
      <c r="AF705" s="109">
        <v>0</v>
      </c>
      <c r="AG705" s="109">
        <v>0</v>
      </c>
    </row>
    <row r="706" spans="2:33" ht="15">
      <c r="B706" s="109"/>
      <c r="C706" s="109"/>
      <c r="D706" s="109">
        <v>2019</v>
      </c>
      <c r="E706" s="109">
        <v>0</v>
      </c>
      <c r="F706" s="109">
        <v>0</v>
      </c>
      <c r="G706" s="109">
        <v>0</v>
      </c>
      <c r="H706" s="109">
        <v>0</v>
      </c>
      <c r="I706" s="109">
        <v>0</v>
      </c>
      <c r="J706" s="109">
        <v>0</v>
      </c>
      <c r="K706" s="109">
        <v>0</v>
      </c>
      <c r="L706" s="109">
        <v>0</v>
      </c>
      <c r="M706" s="109">
        <v>0</v>
      </c>
      <c r="N706" s="109">
        <v>0</v>
      </c>
      <c r="O706" s="109">
        <v>0</v>
      </c>
      <c r="P706" s="109">
        <v>0</v>
      </c>
      <c r="Q706" s="109">
        <v>0</v>
      </c>
      <c r="R706" s="109">
        <v>0</v>
      </c>
      <c r="S706" s="109">
        <v>0</v>
      </c>
      <c r="T706" s="109">
        <v>0</v>
      </c>
      <c r="U706" s="109">
        <v>0</v>
      </c>
      <c r="V706" s="109">
        <v>0</v>
      </c>
      <c r="W706" s="109">
        <v>0</v>
      </c>
      <c r="X706" s="109">
        <v>0</v>
      </c>
      <c r="Y706" s="109">
        <v>0</v>
      </c>
      <c r="Z706" s="109">
        <v>0</v>
      </c>
      <c r="AA706" s="109">
        <v>0</v>
      </c>
      <c r="AB706" s="109">
        <v>0</v>
      </c>
      <c r="AC706" s="109">
        <v>0</v>
      </c>
      <c r="AD706" s="109">
        <v>0</v>
      </c>
      <c r="AE706" s="109">
        <v>0</v>
      </c>
      <c r="AF706" s="109">
        <v>0</v>
      </c>
      <c r="AG706" s="109">
        <v>0</v>
      </c>
    </row>
    <row r="707" spans="2:33" ht="15">
      <c r="B707" s="109"/>
      <c r="C707" s="109"/>
      <c r="D707" s="109">
        <v>2020</v>
      </c>
      <c r="E707" s="109"/>
      <c r="F707" s="109"/>
      <c r="G707" s="109"/>
      <c r="H707" s="109"/>
      <c r="I707" s="109"/>
      <c r="J707" s="109"/>
      <c r="K707" s="109"/>
      <c r="L707" s="109"/>
      <c r="M707" s="109"/>
      <c r="N707" s="109"/>
      <c r="O707" s="109"/>
      <c r="P707" s="109"/>
      <c r="Q707" s="109"/>
      <c r="R707" s="109"/>
      <c r="S707" s="109"/>
      <c r="T707" s="109"/>
      <c r="U707" s="109"/>
      <c r="V707" s="109"/>
      <c r="W707" s="109"/>
      <c r="X707" s="109"/>
      <c r="Y707" s="109"/>
      <c r="Z707" s="109"/>
      <c r="AA707" s="109"/>
      <c r="AB707" s="109"/>
      <c r="AC707" s="109"/>
      <c r="AD707" s="109"/>
      <c r="AE707" s="109"/>
      <c r="AF707" s="109"/>
      <c r="AG707" s="109"/>
    </row>
    <row r="708" spans="2:33" ht="15">
      <c r="B708" s="110" t="s">
        <v>308</v>
      </c>
      <c r="C708" s="110" t="s">
        <v>549</v>
      </c>
      <c r="D708" s="110">
        <v>2006</v>
      </c>
      <c r="E708" s="110"/>
      <c r="F708" s="110"/>
      <c r="G708" s="110"/>
      <c r="H708" s="110"/>
      <c r="I708" s="110"/>
      <c r="J708" s="110"/>
      <c r="K708" s="110"/>
      <c r="L708" s="110"/>
      <c r="M708" s="110"/>
      <c r="N708" s="110"/>
      <c r="O708" s="110"/>
      <c r="P708" s="110"/>
      <c r="Q708" s="110"/>
      <c r="R708" s="110"/>
      <c r="S708" s="110"/>
      <c r="T708" s="110"/>
      <c r="U708" s="110"/>
      <c r="V708" s="110"/>
      <c r="W708" s="110"/>
      <c r="X708" s="110"/>
      <c r="Y708" s="110"/>
      <c r="Z708" s="110"/>
      <c r="AA708" s="110"/>
      <c r="AB708" s="110"/>
      <c r="AC708" s="110"/>
      <c r="AD708" s="110"/>
      <c r="AE708" s="110"/>
      <c r="AF708" s="110"/>
      <c r="AG708" s="110"/>
    </row>
    <row r="709" spans="2:33" ht="15">
      <c r="B709" s="110"/>
      <c r="C709" s="110"/>
      <c r="D709" s="110">
        <v>2007</v>
      </c>
      <c r="E709" s="110"/>
      <c r="F709" s="110"/>
      <c r="G709" s="110"/>
      <c r="H709" s="110"/>
      <c r="I709" s="110"/>
      <c r="J709" s="110"/>
      <c r="K709" s="110"/>
      <c r="L709" s="110"/>
      <c r="M709" s="110"/>
      <c r="N709" s="110"/>
      <c r="O709" s="110"/>
      <c r="P709" s="110"/>
      <c r="Q709" s="110"/>
      <c r="R709" s="110"/>
      <c r="S709" s="110"/>
      <c r="T709" s="110"/>
      <c r="U709" s="110"/>
      <c r="V709" s="110"/>
      <c r="W709" s="110"/>
      <c r="X709" s="110"/>
      <c r="Y709" s="110"/>
      <c r="Z709" s="110"/>
      <c r="AA709" s="110"/>
      <c r="AB709" s="110"/>
      <c r="AC709" s="110"/>
      <c r="AD709" s="110"/>
      <c r="AE709" s="110"/>
      <c r="AF709" s="110"/>
      <c r="AG709" s="110"/>
    </row>
    <row r="710" spans="2:33" ht="15">
      <c r="B710" s="110"/>
      <c r="C710" s="110"/>
      <c r="D710" s="110">
        <v>2008</v>
      </c>
      <c r="E710" s="110"/>
      <c r="F710" s="110"/>
      <c r="G710" s="110"/>
      <c r="H710" s="110"/>
      <c r="I710" s="110"/>
      <c r="J710" s="110"/>
      <c r="K710" s="110"/>
      <c r="L710" s="110"/>
      <c r="M710" s="110"/>
      <c r="N710" s="110"/>
      <c r="O710" s="110"/>
      <c r="P710" s="110"/>
      <c r="Q710" s="110"/>
      <c r="R710" s="110"/>
      <c r="S710" s="110"/>
      <c r="T710" s="110"/>
      <c r="U710" s="110"/>
      <c r="V710" s="110"/>
      <c r="W710" s="110"/>
      <c r="X710" s="110"/>
      <c r="Y710" s="110"/>
      <c r="Z710" s="110"/>
      <c r="AA710" s="110"/>
      <c r="AB710" s="110"/>
      <c r="AC710" s="110"/>
      <c r="AD710" s="110"/>
      <c r="AE710" s="110"/>
      <c r="AF710" s="110"/>
      <c r="AG710" s="110"/>
    </row>
    <row r="711" spans="2:33" ht="15">
      <c r="B711" s="110"/>
      <c r="C711" s="110"/>
      <c r="D711" s="110">
        <v>2009</v>
      </c>
      <c r="E711" s="110"/>
      <c r="F711" s="110"/>
      <c r="G711" s="110"/>
      <c r="H711" s="110"/>
      <c r="I711" s="110"/>
      <c r="J711" s="110"/>
      <c r="K711" s="110"/>
      <c r="L711" s="110"/>
      <c r="M711" s="110"/>
      <c r="N711" s="110"/>
      <c r="O711" s="110"/>
      <c r="P711" s="110"/>
      <c r="Q711" s="110"/>
      <c r="R711" s="110"/>
      <c r="S711" s="110"/>
      <c r="T711" s="110"/>
      <c r="U711" s="110"/>
      <c r="V711" s="110"/>
      <c r="W711" s="110"/>
      <c r="X711" s="110"/>
      <c r="Y711" s="110"/>
      <c r="Z711" s="110"/>
      <c r="AA711" s="110"/>
      <c r="AB711" s="110"/>
      <c r="AC711" s="110"/>
      <c r="AD711" s="110"/>
      <c r="AE711" s="110"/>
      <c r="AF711" s="110"/>
      <c r="AG711" s="110"/>
    </row>
    <row r="712" spans="2:33" ht="15">
      <c r="B712" s="110"/>
      <c r="C712" s="110"/>
      <c r="D712" s="110">
        <v>2010</v>
      </c>
      <c r="E712" s="110"/>
      <c r="F712" s="110"/>
      <c r="G712" s="110"/>
      <c r="H712" s="110"/>
      <c r="I712" s="110"/>
      <c r="J712" s="110"/>
      <c r="K712" s="110"/>
      <c r="L712" s="110"/>
      <c r="M712" s="110"/>
      <c r="N712" s="110"/>
      <c r="O712" s="110"/>
      <c r="P712" s="110"/>
      <c r="Q712" s="110"/>
      <c r="R712" s="110"/>
      <c r="S712" s="110"/>
      <c r="T712" s="110"/>
      <c r="U712" s="110"/>
      <c r="V712" s="110"/>
      <c r="W712" s="110"/>
      <c r="X712" s="110"/>
      <c r="Y712" s="110"/>
      <c r="Z712" s="110"/>
      <c r="AA712" s="110"/>
      <c r="AB712" s="110"/>
      <c r="AC712" s="110"/>
      <c r="AD712" s="110"/>
      <c r="AE712" s="110"/>
      <c r="AF712" s="110"/>
      <c r="AG712" s="110"/>
    </row>
    <row r="713" spans="2:33" ht="15">
      <c r="B713" s="110"/>
      <c r="C713" s="110"/>
      <c r="D713" s="110">
        <v>2011</v>
      </c>
      <c r="E713" s="110"/>
      <c r="F713" s="110"/>
      <c r="G713" s="110"/>
      <c r="H713" s="110"/>
      <c r="I713" s="110"/>
      <c r="J713" s="110"/>
      <c r="K713" s="110"/>
      <c r="L713" s="110"/>
      <c r="M713" s="110"/>
      <c r="N713" s="110"/>
      <c r="O713" s="110"/>
      <c r="P713" s="110"/>
      <c r="Q713" s="110"/>
      <c r="R713" s="110"/>
      <c r="S713" s="110"/>
      <c r="T713" s="110"/>
      <c r="U713" s="110"/>
      <c r="V713" s="110"/>
      <c r="W713" s="110"/>
      <c r="X713" s="110"/>
      <c r="Y713" s="110"/>
      <c r="Z713" s="110"/>
      <c r="AA713" s="110"/>
      <c r="AB713" s="110"/>
      <c r="AC713" s="110"/>
      <c r="AD713" s="110"/>
      <c r="AE713" s="110"/>
      <c r="AF713" s="110"/>
      <c r="AG713" s="110"/>
    </row>
    <row r="714" spans="2:33" ht="15">
      <c r="B714" s="110"/>
      <c r="C714" s="110"/>
      <c r="D714" s="110">
        <v>2012</v>
      </c>
      <c r="E714" s="110"/>
      <c r="F714" s="110"/>
      <c r="G714" s="110"/>
      <c r="H714" s="110"/>
      <c r="I714" s="110"/>
      <c r="J714" s="110"/>
      <c r="K714" s="110"/>
      <c r="L714" s="110"/>
      <c r="M714" s="110"/>
      <c r="N714" s="110"/>
      <c r="O714" s="110"/>
      <c r="P714" s="110"/>
      <c r="Q714" s="110"/>
      <c r="R714" s="110"/>
      <c r="S714" s="110"/>
      <c r="T714" s="110"/>
      <c r="U714" s="110"/>
      <c r="V714" s="110"/>
      <c r="W714" s="110"/>
      <c r="X714" s="110"/>
      <c r="Y714" s="110"/>
      <c r="Z714" s="110"/>
      <c r="AA714" s="110"/>
      <c r="AB714" s="110"/>
      <c r="AC714" s="110"/>
      <c r="AD714" s="110"/>
      <c r="AE714" s="110"/>
      <c r="AF714" s="110"/>
      <c r="AG714" s="110"/>
    </row>
    <row r="715" spans="2:33" ht="15">
      <c r="B715" s="110"/>
      <c r="C715" s="110"/>
      <c r="D715" s="110">
        <v>2013</v>
      </c>
      <c r="E715" s="110"/>
      <c r="F715" s="110"/>
      <c r="G715" s="110"/>
      <c r="H715" s="110"/>
      <c r="I715" s="110"/>
      <c r="J715" s="110"/>
      <c r="K715" s="110"/>
      <c r="L715" s="110"/>
      <c r="M715" s="110"/>
      <c r="N715" s="110"/>
      <c r="O715" s="110"/>
      <c r="P715" s="110"/>
      <c r="Q715" s="110"/>
      <c r="R715" s="110"/>
      <c r="S715" s="110"/>
      <c r="T715" s="110"/>
      <c r="U715" s="110"/>
      <c r="V715" s="110"/>
      <c r="W715" s="110"/>
      <c r="X715" s="110"/>
      <c r="Y715" s="110"/>
      <c r="Z715" s="110"/>
      <c r="AA715" s="110"/>
      <c r="AB715" s="110"/>
      <c r="AC715" s="110"/>
      <c r="AD715" s="110"/>
      <c r="AE715" s="110"/>
      <c r="AF715" s="110"/>
      <c r="AG715" s="110"/>
    </row>
    <row r="716" spans="2:33" ht="15">
      <c r="B716" s="110"/>
      <c r="C716" s="110"/>
      <c r="D716" s="110">
        <v>2014</v>
      </c>
      <c r="E716" s="110">
        <v>0</v>
      </c>
      <c r="F716" s="110"/>
      <c r="G716" s="110"/>
      <c r="H716" s="110">
        <v>0</v>
      </c>
      <c r="I716" s="110"/>
      <c r="J716" s="110"/>
      <c r="K716" s="110"/>
      <c r="L716" s="110"/>
      <c r="M716" s="110"/>
      <c r="N716" s="110"/>
      <c r="O716" s="110"/>
      <c r="P716" s="110">
        <v>0</v>
      </c>
      <c r="Q716" s="110"/>
      <c r="R716" s="110">
        <v>0</v>
      </c>
      <c r="S716" s="110"/>
      <c r="T716" s="110">
        <v>0</v>
      </c>
      <c r="U716" s="110"/>
      <c r="V716" s="110"/>
      <c r="W716" s="110">
        <v>0</v>
      </c>
      <c r="X716" s="110"/>
      <c r="Y716" s="110">
        <v>0</v>
      </c>
      <c r="Z716" s="110">
        <v>0</v>
      </c>
      <c r="AA716" s="110"/>
      <c r="AB716" s="110">
        <v>0</v>
      </c>
      <c r="AC716" s="110">
        <v>0</v>
      </c>
      <c r="AD716" s="110">
        <v>0</v>
      </c>
      <c r="AE716" s="110"/>
      <c r="AF716" s="110"/>
      <c r="AG716" s="110">
        <v>0</v>
      </c>
    </row>
    <row r="717" spans="2:33" ht="15">
      <c r="B717" s="110"/>
      <c r="C717" s="110"/>
      <c r="D717" s="110">
        <v>2015</v>
      </c>
      <c r="E717" s="110">
        <v>0</v>
      </c>
      <c r="F717" s="110">
        <v>0</v>
      </c>
      <c r="G717" s="110">
        <v>0</v>
      </c>
      <c r="H717" s="110">
        <v>0</v>
      </c>
      <c r="I717" s="110">
        <v>0</v>
      </c>
      <c r="J717" s="110">
        <v>0</v>
      </c>
      <c r="K717" s="110">
        <v>0</v>
      </c>
      <c r="L717" s="110">
        <v>0</v>
      </c>
      <c r="M717" s="110">
        <v>0</v>
      </c>
      <c r="N717" s="110">
        <v>0</v>
      </c>
      <c r="O717" s="110">
        <v>0</v>
      </c>
      <c r="P717" s="110">
        <v>0</v>
      </c>
      <c r="Q717" s="110">
        <v>0</v>
      </c>
      <c r="R717" s="110">
        <v>0</v>
      </c>
      <c r="S717" s="110">
        <v>0</v>
      </c>
      <c r="T717" s="110">
        <v>0</v>
      </c>
      <c r="U717" s="110">
        <v>0</v>
      </c>
      <c r="V717" s="110">
        <v>0</v>
      </c>
      <c r="W717" s="110">
        <v>0</v>
      </c>
      <c r="X717" s="110">
        <v>0</v>
      </c>
      <c r="Y717" s="110">
        <v>0</v>
      </c>
      <c r="Z717" s="110">
        <v>0</v>
      </c>
      <c r="AA717" s="110">
        <v>0</v>
      </c>
      <c r="AB717" s="110">
        <v>0</v>
      </c>
      <c r="AC717" s="110">
        <v>0</v>
      </c>
      <c r="AD717" s="110">
        <v>0</v>
      </c>
      <c r="AE717" s="110">
        <v>0</v>
      </c>
      <c r="AF717" s="110"/>
      <c r="AG717" s="110">
        <v>0</v>
      </c>
    </row>
    <row r="718" spans="2:33" ht="15">
      <c r="B718" s="110"/>
      <c r="C718" s="110"/>
      <c r="D718" s="110">
        <v>2016</v>
      </c>
      <c r="E718" s="110">
        <v>0</v>
      </c>
      <c r="F718" s="110">
        <v>0</v>
      </c>
      <c r="G718" s="110">
        <v>0</v>
      </c>
      <c r="H718" s="110">
        <v>0</v>
      </c>
      <c r="I718" s="110">
        <v>0</v>
      </c>
      <c r="J718" s="110">
        <v>0</v>
      </c>
      <c r="K718" s="110">
        <v>0</v>
      </c>
      <c r="L718" s="110">
        <v>0</v>
      </c>
      <c r="M718" s="110">
        <v>0</v>
      </c>
      <c r="N718" s="110">
        <v>0</v>
      </c>
      <c r="O718" s="110">
        <v>0</v>
      </c>
      <c r="P718" s="110">
        <v>0</v>
      </c>
      <c r="Q718" s="110">
        <v>0</v>
      </c>
      <c r="R718" s="110">
        <v>0</v>
      </c>
      <c r="S718" s="110">
        <v>0</v>
      </c>
      <c r="T718" s="110">
        <v>0</v>
      </c>
      <c r="U718" s="110">
        <v>0</v>
      </c>
      <c r="V718" s="110">
        <v>0</v>
      </c>
      <c r="W718" s="110">
        <v>0</v>
      </c>
      <c r="X718" s="110">
        <v>0</v>
      </c>
      <c r="Y718" s="110">
        <v>0</v>
      </c>
      <c r="Z718" s="110">
        <v>0</v>
      </c>
      <c r="AA718" s="110">
        <v>0</v>
      </c>
      <c r="AB718" s="110">
        <v>0</v>
      </c>
      <c r="AC718" s="110">
        <v>0</v>
      </c>
      <c r="AD718" s="110">
        <v>0</v>
      </c>
      <c r="AE718" s="110">
        <v>0</v>
      </c>
      <c r="AF718" s="110">
        <v>0</v>
      </c>
      <c r="AG718" s="110">
        <v>0</v>
      </c>
    </row>
    <row r="719" spans="2:33" ht="15">
      <c r="B719" s="110"/>
      <c r="C719" s="110"/>
      <c r="D719" s="110">
        <v>2017</v>
      </c>
      <c r="E719" s="110">
        <v>0</v>
      </c>
      <c r="F719" s="110">
        <v>0</v>
      </c>
      <c r="G719" s="110">
        <v>0</v>
      </c>
      <c r="H719" s="110">
        <v>0</v>
      </c>
      <c r="I719" s="110">
        <v>0</v>
      </c>
      <c r="J719" s="110">
        <v>0</v>
      </c>
      <c r="K719" s="110">
        <v>0</v>
      </c>
      <c r="L719" s="110">
        <v>0</v>
      </c>
      <c r="M719" s="110">
        <v>0</v>
      </c>
      <c r="N719" s="110">
        <v>0</v>
      </c>
      <c r="O719" s="110">
        <v>0</v>
      </c>
      <c r="P719" s="110">
        <v>0</v>
      </c>
      <c r="Q719" s="110">
        <v>1</v>
      </c>
      <c r="R719" s="110">
        <v>0</v>
      </c>
      <c r="S719" s="110">
        <v>0</v>
      </c>
      <c r="T719" s="110">
        <v>0</v>
      </c>
      <c r="U719" s="110">
        <v>0</v>
      </c>
      <c r="V719" s="110">
        <v>0</v>
      </c>
      <c r="W719" s="110">
        <v>0</v>
      </c>
      <c r="X719" s="110">
        <v>0</v>
      </c>
      <c r="Y719" s="110">
        <v>0</v>
      </c>
      <c r="Z719" s="110">
        <v>0</v>
      </c>
      <c r="AA719" s="110">
        <v>0</v>
      </c>
      <c r="AB719" s="110">
        <v>0</v>
      </c>
      <c r="AC719" s="110">
        <v>0</v>
      </c>
      <c r="AD719" s="110">
        <v>0</v>
      </c>
      <c r="AE719" s="110">
        <v>0</v>
      </c>
      <c r="AF719" s="110">
        <v>0</v>
      </c>
      <c r="AG719" s="110">
        <v>0</v>
      </c>
    </row>
    <row r="720" spans="2:33" ht="15">
      <c r="B720" s="110"/>
      <c r="C720" s="110"/>
      <c r="D720" s="110">
        <v>2018</v>
      </c>
      <c r="E720" s="110">
        <v>0</v>
      </c>
      <c r="F720" s="110">
        <v>0</v>
      </c>
      <c r="G720" s="110">
        <v>0</v>
      </c>
      <c r="H720" s="110">
        <v>0</v>
      </c>
      <c r="I720" s="110">
        <v>0</v>
      </c>
      <c r="J720" s="110">
        <v>0</v>
      </c>
      <c r="K720" s="110">
        <v>0</v>
      </c>
      <c r="L720" s="110">
        <v>0</v>
      </c>
      <c r="M720" s="110">
        <v>0</v>
      </c>
      <c r="N720" s="110">
        <v>0</v>
      </c>
      <c r="O720" s="110">
        <v>0</v>
      </c>
      <c r="P720" s="110">
        <v>0</v>
      </c>
      <c r="Q720" s="110">
        <v>0</v>
      </c>
      <c r="R720" s="110">
        <v>0</v>
      </c>
      <c r="S720" s="110">
        <v>0</v>
      </c>
      <c r="T720" s="110">
        <v>0</v>
      </c>
      <c r="U720" s="110">
        <v>0</v>
      </c>
      <c r="V720" s="110">
        <v>0</v>
      </c>
      <c r="W720" s="110">
        <v>0</v>
      </c>
      <c r="X720" s="110">
        <v>0</v>
      </c>
      <c r="Y720" s="110">
        <v>0</v>
      </c>
      <c r="Z720" s="110">
        <v>0</v>
      </c>
      <c r="AA720" s="110">
        <v>0</v>
      </c>
      <c r="AB720" s="110">
        <v>0</v>
      </c>
      <c r="AC720" s="110">
        <v>0</v>
      </c>
      <c r="AD720" s="110">
        <v>0</v>
      </c>
      <c r="AE720" s="110">
        <v>0</v>
      </c>
      <c r="AF720" s="110">
        <v>0</v>
      </c>
      <c r="AG720" s="110">
        <v>0</v>
      </c>
    </row>
    <row r="721" spans="2:33" ht="15">
      <c r="B721" s="110"/>
      <c r="C721" s="110"/>
      <c r="D721" s="110">
        <v>2019</v>
      </c>
      <c r="E721" s="110">
        <v>0</v>
      </c>
      <c r="F721" s="110">
        <v>0</v>
      </c>
      <c r="G721" s="110">
        <v>0</v>
      </c>
      <c r="H721" s="110">
        <v>0</v>
      </c>
      <c r="I721" s="110">
        <v>0</v>
      </c>
      <c r="J721" s="110">
        <v>0</v>
      </c>
      <c r="K721" s="110">
        <v>0</v>
      </c>
      <c r="L721" s="110">
        <v>0</v>
      </c>
      <c r="M721" s="110">
        <v>0</v>
      </c>
      <c r="N721" s="110">
        <v>0</v>
      </c>
      <c r="O721" s="110">
        <v>0</v>
      </c>
      <c r="P721" s="110">
        <v>0</v>
      </c>
      <c r="Q721" s="110">
        <v>0</v>
      </c>
      <c r="R721" s="110">
        <v>0</v>
      </c>
      <c r="S721" s="110">
        <v>0</v>
      </c>
      <c r="T721" s="110">
        <v>0</v>
      </c>
      <c r="U721" s="110">
        <v>0</v>
      </c>
      <c r="V721" s="110">
        <v>0</v>
      </c>
      <c r="W721" s="110">
        <v>0</v>
      </c>
      <c r="X721" s="110">
        <v>0</v>
      </c>
      <c r="Y721" s="110">
        <v>0</v>
      </c>
      <c r="Z721" s="110">
        <v>0</v>
      </c>
      <c r="AA721" s="110">
        <v>0</v>
      </c>
      <c r="AB721" s="110">
        <v>0</v>
      </c>
      <c r="AC721" s="110">
        <v>0</v>
      </c>
      <c r="AD721" s="110">
        <v>0</v>
      </c>
      <c r="AE721" s="110">
        <v>0</v>
      </c>
      <c r="AF721" s="110">
        <v>0</v>
      </c>
      <c r="AG721" s="110">
        <v>1</v>
      </c>
    </row>
    <row r="722" spans="2:33" ht="15">
      <c r="B722" s="110"/>
      <c r="C722" s="110"/>
      <c r="D722" s="110">
        <v>2020</v>
      </c>
      <c r="E722" s="110"/>
      <c r="F722" s="110"/>
      <c r="G722" s="110"/>
      <c r="H722" s="110"/>
      <c r="I722" s="110"/>
      <c r="J722" s="110"/>
      <c r="K722" s="110"/>
      <c r="L722" s="110"/>
      <c r="M722" s="110"/>
      <c r="N722" s="110"/>
      <c r="O722" s="110"/>
      <c r="P722" s="110"/>
      <c r="Q722" s="110"/>
      <c r="R722" s="110"/>
      <c r="S722" s="110"/>
      <c r="T722" s="110"/>
      <c r="U722" s="110"/>
      <c r="V722" s="110"/>
      <c r="W722" s="110"/>
      <c r="X722" s="110"/>
      <c r="Y722" s="110"/>
      <c r="Z722" s="110"/>
      <c r="AA722" s="110"/>
      <c r="AB722" s="110"/>
      <c r="AC722" s="110"/>
      <c r="AD722" s="110"/>
      <c r="AE722" s="110"/>
      <c r="AF722" s="110"/>
      <c r="AG722" s="110"/>
    </row>
    <row r="723" spans="2:33" ht="15">
      <c r="B723" s="109" t="s">
        <v>94</v>
      </c>
      <c r="C723" s="109" t="s">
        <v>550</v>
      </c>
      <c r="D723" s="109">
        <v>2006</v>
      </c>
      <c r="E723" s="109">
        <v>0</v>
      </c>
      <c r="F723" s="109">
        <v>4</v>
      </c>
      <c r="G723" s="109">
        <v>1</v>
      </c>
      <c r="H723" s="109"/>
      <c r="I723" s="109"/>
      <c r="J723" s="109">
        <v>4</v>
      </c>
      <c r="K723" s="109">
        <v>18</v>
      </c>
      <c r="L723" s="109">
        <v>0</v>
      </c>
      <c r="M723" s="109"/>
      <c r="N723" s="109">
        <v>3</v>
      </c>
      <c r="O723" s="109">
        <v>9</v>
      </c>
      <c r="P723" s="109">
        <v>1</v>
      </c>
      <c r="Q723" s="109">
        <v>12</v>
      </c>
      <c r="R723" s="109"/>
      <c r="S723" s="109">
        <v>4</v>
      </c>
      <c r="T723" s="109">
        <v>0</v>
      </c>
      <c r="U723" s="109">
        <v>5</v>
      </c>
      <c r="V723" s="109">
        <v>0</v>
      </c>
      <c r="W723" s="109"/>
      <c r="X723" s="109">
        <v>0</v>
      </c>
      <c r="Y723" s="109">
        <v>1</v>
      </c>
      <c r="Z723" s="109">
        <v>0</v>
      </c>
      <c r="AA723" s="109">
        <v>9</v>
      </c>
      <c r="AB723" s="109">
        <v>0</v>
      </c>
      <c r="AC723" s="109">
        <v>8</v>
      </c>
      <c r="AD723" s="109">
        <v>0</v>
      </c>
      <c r="AE723" s="109">
        <v>0</v>
      </c>
      <c r="AF723" s="109">
        <v>4</v>
      </c>
      <c r="AG723" s="109">
        <v>0</v>
      </c>
    </row>
    <row r="724" spans="2:33" ht="15">
      <c r="B724" s="109"/>
      <c r="C724" s="109"/>
      <c r="D724" s="109">
        <v>2007</v>
      </c>
      <c r="E724" s="109">
        <v>1</v>
      </c>
      <c r="F724" s="109">
        <v>9</v>
      </c>
      <c r="G724" s="109">
        <v>2</v>
      </c>
      <c r="H724" s="109"/>
      <c r="I724" s="109">
        <v>0</v>
      </c>
      <c r="J724" s="109">
        <v>0</v>
      </c>
      <c r="K724" s="109">
        <v>3</v>
      </c>
      <c r="L724" s="109">
        <v>0</v>
      </c>
      <c r="M724" s="109">
        <v>0</v>
      </c>
      <c r="N724" s="109">
        <v>0</v>
      </c>
      <c r="O724" s="109">
        <v>13</v>
      </c>
      <c r="P724" s="109">
        <v>0</v>
      </c>
      <c r="Q724" s="109">
        <v>9</v>
      </c>
      <c r="R724" s="109"/>
      <c r="S724" s="109">
        <v>14</v>
      </c>
      <c r="T724" s="109">
        <v>0</v>
      </c>
      <c r="U724" s="109">
        <v>5</v>
      </c>
      <c r="V724" s="109">
        <v>0</v>
      </c>
      <c r="W724" s="109"/>
      <c r="X724" s="109">
        <v>0</v>
      </c>
      <c r="Y724" s="109">
        <v>0</v>
      </c>
      <c r="Z724" s="109">
        <v>0</v>
      </c>
      <c r="AA724" s="109">
        <v>9</v>
      </c>
      <c r="AB724" s="109">
        <v>1</v>
      </c>
      <c r="AC724" s="109">
        <v>0</v>
      </c>
      <c r="AD724" s="109">
        <v>0</v>
      </c>
      <c r="AE724" s="109">
        <v>0</v>
      </c>
      <c r="AF724" s="109">
        <v>1</v>
      </c>
      <c r="AG724" s="109">
        <v>3</v>
      </c>
    </row>
    <row r="725" spans="2:33" ht="15">
      <c r="B725" s="109"/>
      <c r="C725" s="109"/>
      <c r="D725" s="109">
        <v>2008</v>
      </c>
      <c r="E725" s="109">
        <v>2</v>
      </c>
      <c r="F725" s="109">
        <v>2</v>
      </c>
      <c r="G725" s="109">
        <v>12</v>
      </c>
      <c r="H725" s="109"/>
      <c r="I725" s="109">
        <v>0</v>
      </c>
      <c r="J725" s="109">
        <v>13</v>
      </c>
      <c r="K725" s="109">
        <v>1</v>
      </c>
      <c r="L725" s="109">
        <v>0</v>
      </c>
      <c r="M725" s="109">
        <v>0</v>
      </c>
      <c r="N725" s="109">
        <v>1</v>
      </c>
      <c r="O725" s="109">
        <v>5</v>
      </c>
      <c r="P725" s="109">
        <v>0</v>
      </c>
      <c r="Q725" s="109">
        <v>10</v>
      </c>
      <c r="R725" s="109"/>
      <c r="S725" s="109">
        <v>10</v>
      </c>
      <c r="T725" s="109">
        <v>0</v>
      </c>
      <c r="U725" s="109">
        <v>4</v>
      </c>
      <c r="V725" s="109">
        <v>0</v>
      </c>
      <c r="W725" s="109"/>
      <c r="X725" s="109">
        <v>0</v>
      </c>
      <c r="Y725" s="109">
        <v>1</v>
      </c>
      <c r="Z725" s="109">
        <v>0</v>
      </c>
      <c r="AA725" s="109">
        <v>8</v>
      </c>
      <c r="AB725" s="109">
        <v>3</v>
      </c>
      <c r="AC725" s="109">
        <v>15</v>
      </c>
      <c r="AD725" s="109">
        <v>0</v>
      </c>
      <c r="AE725" s="109">
        <v>0</v>
      </c>
      <c r="AF725" s="109">
        <v>2</v>
      </c>
      <c r="AG725" s="109">
        <v>0</v>
      </c>
    </row>
    <row r="726" spans="2:33" ht="15">
      <c r="B726" s="109"/>
      <c r="C726" s="109"/>
      <c r="D726" s="109">
        <v>2009</v>
      </c>
      <c r="E726" s="109">
        <v>1</v>
      </c>
      <c r="F726" s="109">
        <v>2</v>
      </c>
      <c r="G726" s="109">
        <v>1</v>
      </c>
      <c r="H726" s="109">
        <v>1</v>
      </c>
      <c r="I726" s="109">
        <v>0</v>
      </c>
      <c r="J726" s="109">
        <v>1</v>
      </c>
      <c r="K726" s="109">
        <v>3</v>
      </c>
      <c r="L726" s="109">
        <v>0</v>
      </c>
      <c r="M726" s="109">
        <v>0</v>
      </c>
      <c r="N726" s="109">
        <v>0</v>
      </c>
      <c r="O726" s="109">
        <v>2</v>
      </c>
      <c r="P726" s="109">
        <v>0</v>
      </c>
      <c r="Q726" s="109">
        <v>7</v>
      </c>
      <c r="R726" s="109"/>
      <c r="S726" s="109">
        <v>0</v>
      </c>
      <c r="T726" s="109">
        <v>0</v>
      </c>
      <c r="U726" s="109">
        <v>5</v>
      </c>
      <c r="V726" s="109">
        <v>0</v>
      </c>
      <c r="W726" s="109">
        <v>0</v>
      </c>
      <c r="X726" s="109">
        <v>1</v>
      </c>
      <c r="Y726" s="109">
        <v>0</v>
      </c>
      <c r="Z726" s="109">
        <v>0</v>
      </c>
      <c r="AA726" s="109">
        <v>8</v>
      </c>
      <c r="AB726" s="109">
        <v>0</v>
      </c>
      <c r="AC726" s="109">
        <v>4</v>
      </c>
      <c r="AD726" s="109">
        <v>0</v>
      </c>
      <c r="AE726" s="109">
        <v>0</v>
      </c>
      <c r="AF726" s="109">
        <v>2</v>
      </c>
      <c r="AG726" s="109">
        <v>0</v>
      </c>
    </row>
    <row r="727" spans="2:33" ht="15">
      <c r="B727" s="109"/>
      <c r="C727" s="109"/>
      <c r="D727" s="109">
        <v>2010</v>
      </c>
      <c r="E727" s="109">
        <v>0</v>
      </c>
      <c r="F727" s="109">
        <v>18</v>
      </c>
      <c r="G727" s="109">
        <v>0</v>
      </c>
      <c r="H727" s="109">
        <v>0</v>
      </c>
      <c r="I727" s="109">
        <v>0</v>
      </c>
      <c r="J727" s="109">
        <v>2</v>
      </c>
      <c r="K727" s="109">
        <v>0</v>
      </c>
      <c r="L727" s="109">
        <v>0</v>
      </c>
      <c r="M727" s="109">
        <v>0</v>
      </c>
      <c r="N727" s="109">
        <v>1</v>
      </c>
      <c r="O727" s="109">
        <v>15</v>
      </c>
      <c r="P727" s="109">
        <v>0</v>
      </c>
      <c r="Q727" s="109">
        <v>2</v>
      </c>
      <c r="R727" s="109">
        <v>1</v>
      </c>
      <c r="S727" s="109">
        <v>3</v>
      </c>
      <c r="T727" s="109">
        <v>0</v>
      </c>
      <c r="U727" s="109">
        <v>7</v>
      </c>
      <c r="V727" s="109">
        <v>0</v>
      </c>
      <c r="W727" s="109">
        <v>0</v>
      </c>
      <c r="X727" s="109">
        <v>0</v>
      </c>
      <c r="Y727" s="109">
        <v>0</v>
      </c>
      <c r="Z727" s="109">
        <v>0</v>
      </c>
      <c r="AA727" s="109">
        <v>7</v>
      </c>
      <c r="AB727" s="109">
        <v>1</v>
      </c>
      <c r="AC727" s="109">
        <v>4</v>
      </c>
      <c r="AD727" s="109">
        <v>2</v>
      </c>
      <c r="AE727" s="109">
        <v>0</v>
      </c>
      <c r="AF727" s="109">
        <v>0</v>
      </c>
      <c r="AG727" s="109">
        <v>0</v>
      </c>
    </row>
    <row r="728" spans="2:33" ht="15">
      <c r="B728" s="109"/>
      <c r="C728" s="109"/>
      <c r="D728" s="109">
        <v>2011</v>
      </c>
      <c r="E728" s="109">
        <v>0</v>
      </c>
      <c r="F728" s="109">
        <v>0</v>
      </c>
      <c r="G728" s="109">
        <v>1</v>
      </c>
      <c r="H728" s="109">
        <v>1</v>
      </c>
      <c r="I728" s="109">
        <v>0</v>
      </c>
      <c r="J728" s="109">
        <v>5</v>
      </c>
      <c r="K728" s="109">
        <v>9</v>
      </c>
      <c r="L728" s="109">
        <v>0</v>
      </c>
      <c r="M728" s="109">
        <v>0</v>
      </c>
      <c r="N728" s="109">
        <v>0</v>
      </c>
      <c r="O728" s="109">
        <v>2</v>
      </c>
      <c r="P728" s="109">
        <v>0</v>
      </c>
      <c r="Q728" s="109">
        <v>7</v>
      </c>
      <c r="R728" s="109">
        <v>0</v>
      </c>
      <c r="S728" s="109">
        <v>3</v>
      </c>
      <c r="T728" s="109">
        <v>0</v>
      </c>
      <c r="U728" s="109">
        <v>0</v>
      </c>
      <c r="V728" s="109">
        <v>0</v>
      </c>
      <c r="W728" s="109">
        <v>0</v>
      </c>
      <c r="X728" s="109">
        <v>0</v>
      </c>
      <c r="Y728" s="109">
        <v>0</v>
      </c>
      <c r="Z728" s="109">
        <v>0</v>
      </c>
      <c r="AA728" s="109">
        <v>10</v>
      </c>
      <c r="AB728" s="109">
        <v>0</v>
      </c>
      <c r="AC728" s="109">
        <v>0</v>
      </c>
      <c r="AD728" s="109">
        <v>0</v>
      </c>
      <c r="AE728" s="109">
        <v>0</v>
      </c>
      <c r="AF728" s="109">
        <v>1</v>
      </c>
      <c r="AG728" s="109">
        <v>0</v>
      </c>
    </row>
    <row r="729" spans="2:33" ht="15">
      <c r="B729" s="109"/>
      <c r="C729" s="109"/>
      <c r="D729" s="109">
        <v>2012</v>
      </c>
      <c r="E729" s="109">
        <v>0</v>
      </c>
      <c r="F729" s="109">
        <v>0</v>
      </c>
      <c r="G729" s="109">
        <v>1</v>
      </c>
      <c r="H729" s="109">
        <v>0</v>
      </c>
      <c r="I729" s="109">
        <v>0</v>
      </c>
      <c r="J729" s="109">
        <v>2</v>
      </c>
      <c r="K729" s="109">
        <v>3</v>
      </c>
      <c r="L729" s="109">
        <v>1</v>
      </c>
      <c r="M729" s="109">
        <v>0</v>
      </c>
      <c r="N729" s="109">
        <v>0</v>
      </c>
      <c r="O729" s="109">
        <v>4</v>
      </c>
      <c r="P729" s="109">
        <v>0</v>
      </c>
      <c r="Q729" s="109">
        <v>2</v>
      </c>
      <c r="R729" s="109">
        <v>0</v>
      </c>
      <c r="S729" s="109">
        <v>3</v>
      </c>
      <c r="T729" s="109">
        <v>0</v>
      </c>
      <c r="U729" s="109">
        <v>2</v>
      </c>
      <c r="V729" s="109">
        <v>0</v>
      </c>
      <c r="W729" s="109">
        <v>0</v>
      </c>
      <c r="X729" s="109">
        <v>0</v>
      </c>
      <c r="Y729" s="109">
        <v>1</v>
      </c>
      <c r="Z729" s="109">
        <v>0</v>
      </c>
      <c r="AA729" s="109">
        <v>15</v>
      </c>
      <c r="AB729" s="109">
        <v>0</v>
      </c>
      <c r="AC729" s="109">
        <v>1</v>
      </c>
      <c r="AD729" s="109">
        <v>0</v>
      </c>
      <c r="AE729" s="109">
        <v>0</v>
      </c>
      <c r="AF729" s="109">
        <v>1</v>
      </c>
      <c r="AG729" s="109">
        <v>0</v>
      </c>
    </row>
    <row r="730" spans="2:33" ht="15">
      <c r="B730" s="109"/>
      <c r="C730" s="109"/>
      <c r="D730" s="109">
        <v>2013</v>
      </c>
      <c r="E730" s="109">
        <v>0</v>
      </c>
      <c r="F730" s="109">
        <v>0</v>
      </c>
      <c r="G730" s="109">
        <v>0</v>
      </c>
      <c r="H730" s="109">
        <v>0</v>
      </c>
      <c r="I730" s="109">
        <v>0</v>
      </c>
      <c r="J730" s="109">
        <v>0</v>
      </c>
      <c r="K730" s="109">
        <v>0</v>
      </c>
      <c r="L730" s="109">
        <v>0</v>
      </c>
      <c r="M730" s="109">
        <v>0</v>
      </c>
      <c r="N730" s="109">
        <v>0</v>
      </c>
      <c r="O730" s="109">
        <v>79</v>
      </c>
      <c r="P730" s="109">
        <v>0</v>
      </c>
      <c r="Q730" s="109">
        <v>4</v>
      </c>
      <c r="R730" s="109">
        <v>0</v>
      </c>
      <c r="S730" s="109">
        <v>4</v>
      </c>
      <c r="T730" s="109">
        <v>0</v>
      </c>
      <c r="U730" s="109">
        <v>2</v>
      </c>
      <c r="V730" s="109">
        <v>0</v>
      </c>
      <c r="W730" s="109">
        <v>0</v>
      </c>
      <c r="X730" s="109">
        <v>0</v>
      </c>
      <c r="Y730" s="109">
        <v>0</v>
      </c>
      <c r="Z730" s="109">
        <v>0</v>
      </c>
      <c r="AA730" s="109">
        <v>6</v>
      </c>
      <c r="AB730" s="109">
        <v>1</v>
      </c>
      <c r="AC730" s="109">
        <v>1</v>
      </c>
      <c r="AD730" s="109">
        <v>0</v>
      </c>
      <c r="AE730" s="109">
        <v>0</v>
      </c>
      <c r="AF730" s="109">
        <v>0</v>
      </c>
      <c r="AG730" s="109">
        <v>0</v>
      </c>
    </row>
    <row r="731" spans="2:33" ht="15">
      <c r="B731" s="109"/>
      <c r="C731" s="109"/>
      <c r="D731" s="109">
        <v>2014</v>
      </c>
      <c r="E731" s="109">
        <v>0</v>
      </c>
      <c r="F731" s="109">
        <v>0</v>
      </c>
      <c r="G731" s="109">
        <v>2</v>
      </c>
      <c r="H731" s="109">
        <v>0</v>
      </c>
      <c r="I731" s="109">
        <v>0</v>
      </c>
      <c r="J731" s="109">
        <v>2</v>
      </c>
      <c r="K731" s="109">
        <v>0</v>
      </c>
      <c r="L731" s="109">
        <v>0</v>
      </c>
      <c r="M731" s="109">
        <v>1</v>
      </c>
      <c r="N731" s="109">
        <v>0</v>
      </c>
      <c r="O731" s="109">
        <v>3</v>
      </c>
      <c r="P731" s="109">
        <v>0</v>
      </c>
      <c r="Q731" s="109">
        <v>0</v>
      </c>
      <c r="R731" s="109">
        <v>0</v>
      </c>
      <c r="S731" s="109">
        <v>3</v>
      </c>
      <c r="T731" s="109">
        <v>0</v>
      </c>
      <c r="U731" s="109">
        <v>1</v>
      </c>
      <c r="V731" s="109">
        <v>0</v>
      </c>
      <c r="W731" s="109">
        <v>0</v>
      </c>
      <c r="X731" s="109">
        <v>0</v>
      </c>
      <c r="Y731" s="109">
        <v>0</v>
      </c>
      <c r="Z731" s="109">
        <v>0</v>
      </c>
      <c r="AA731" s="109">
        <v>2</v>
      </c>
      <c r="AB731" s="109">
        <v>0</v>
      </c>
      <c r="AC731" s="109">
        <v>1</v>
      </c>
      <c r="AD731" s="109">
        <v>0</v>
      </c>
      <c r="AE731" s="109">
        <v>0</v>
      </c>
      <c r="AF731" s="109">
        <v>0</v>
      </c>
      <c r="AG731" s="109">
        <v>0</v>
      </c>
    </row>
    <row r="732" spans="2:33" ht="15">
      <c r="B732" s="109"/>
      <c r="C732" s="109"/>
      <c r="D732" s="109">
        <v>2015</v>
      </c>
      <c r="E732" s="109">
        <v>1</v>
      </c>
      <c r="F732" s="109">
        <v>0</v>
      </c>
      <c r="G732" s="109">
        <v>2</v>
      </c>
      <c r="H732" s="109">
        <v>0</v>
      </c>
      <c r="I732" s="109">
        <v>0</v>
      </c>
      <c r="J732" s="109">
        <v>6</v>
      </c>
      <c r="K732" s="109">
        <v>3</v>
      </c>
      <c r="L732" s="109">
        <v>0</v>
      </c>
      <c r="M732" s="109">
        <v>0</v>
      </c>
      <c r="N732" s="109">
        <v>0</v>
      </c>
      <c r="O732" s="109">
        <v>0</v>
      </c>
      <c r="P732" s="109">
        <v>0</v>
      </c>
      <c r="Q732" s="109">
        <v>4</v>
      </c>
      <c r="R732" s="109">
        <v>0</v>
      </c>
      <c r="S732" s="109">
        <v>3</v>
      </c>
      <c r="T732" s="109">
        <v>0</v>
      </c>
      <c r="U732" s="109">
        <v>2</v>
      </c>
      <c r="V732" s="109">
        <v>0</v>
      </c>
      <c r="W732" s="109">
        <v>0</v>
      </c>
      <c r="X732" s="109">
        <v>0</v>
      </c>
      <c r="Y732" s="109">
        <v>0</v>
      </c>
      <c r="Z732" s="109">
        <v>0</v>
      </c>
      <c r="AA732" s="109">
        <v>3</v>
      </c>
      <c r="AB732" s="109">
        <v>0</v>
      </c>
      <c r="AC732" s="109">
        <v>3</v>
      </c>
      <c r="AD732" s="109">
        <v>0</v>
      </c>
      <c r="AE732" s="109">
        <v>0</v>
      </c>
      <c r="AF732" s="109">
        <v>0</v>
      </c>
      <c r="AG732" s="109">
        <v>0</v>
      </c>
    </row>
    <row r="733" spans="2:33" ht="15">
      <c r="B733" s="109"/>
      <c r="C733" s="109"/>
      <c r="D733" s="109">
        <v>2016</v>
      </c>
      <c r="E733" s="109">
        <v>0</v>
      </c>
      <c r="F733" s="109">
        <v>2</v>
      </c>
      <c r="G733" s="109">
        <v>1</v>
      </c>
      <c r="H733" s="109">
        <v>0</v>
      </c>
      <c r="I733" s="109">
        <v>0</v>
      </c>
      <c r="J733" s="109">
        <v>4</v>
      </c>
      <c r="K733" s="109">
        <v>7</v>
      </c>
      <c r="L733" s="109">
        <v>0</v>
      </c>
      <c r="M733" s="109">
        <v>0</v>
      </c>
      <c r="N733" s="109">
        <v>0</v>
      </c>
      <c r="O733" s="109">
        <v>3</v>
      </c>
      <c r="P733" s="109">
        <v>0</v>
      </c>
      <c r="Q733" s="109">
        <v>2</v>
      </c>
      <c r="R733" s="109">
        <v>0</v>
      </c>
      <c r="S733" s="109">
        <v>4</v>
      </c>
      <c r="T733" s="109">
        <v>0</v>
      </c>
      <c r="U733" s="109">
        <v>19</v>
      </c>
      <c r="V733" s="109">
        <v>0</v>
      </c>
      <c r="W733" s="109">
        <v>0</v>
      </c>
      <c r="X733" s="109">
        <v>0</v>
      </c>
      <c r="Y733" s="109">
        <v>1</v>
      </c>
      <c r="Z733" s="109">
        <v>0</v>
      </c>
      <c r="AA733" s="109">
        <v>1</v>
      </c>
      <c r="AB733" s="109">
        <v>0</v>
      </c>
      <c r="AC733" s="109">
        <v>0</v>
      </c>
      <c r="AD733" s="109">
        <v>0</v>
      </c>
      <c r="AE733" s="109">
        <v>0</v>
      </c>
      <c r="AF733" s="109">
        <v>0</v>
      </c>
      <c r="AG733" s="109">
        <v>0</v>
      </c>
    </row>
    <row r="734" spans="2:33" ht="15">
      <c r="B734" s="109"/>
      <c r="C734" s="109"/>
      <c r="D734" s="109">
        <v>2017</v>
      </c>
      <c r="E734" s="109">
        <v>0</v>
      </c>
      <c r="F734" s="109">
        <v>1</v>
      </c>
      <c r="G734" s="109">
        <v>0</v>
      </c>
      <c r="H734" s="109">
        <v>0</v>
      </c>
      <c r="I734" s="109">
        <v>0</v>
      </c>
      <c r="J734" s="109">
        <v>1</v>
      </c>
      <c r="K734" s="109">
        <v>2</v>
      </c>
      <c r="L734" s="109">
        <v>0</v>
      </c>
      <c r="M734" s="109">
        <v>0</v>
      </c>
      <c r="N734" s="109">
        <v>1</v>
      </c>
      <c r="O734" s="109">
        <v>1</v>
      </c>
      <c r="P734" s="109">
        <v>0</v>
      </c>
      <c r="Q734" s="109">
        <v>1</v>
      </c>
      <c r="R734" s="109">
        <v>0</v>
      </c>
      <c r="S734" s="109">
        <v>1</v>
      </c>
      <c r="T734" s="109">
        <v>0</v>
      </c>
      <c r="U734" s="109">
        <v>2</v>
      </c>
      <c r="V734" s="109">
        <v>0</v>
      </c>
      <c r="W734" s="109">
        <v>0</v>
      </c>
      <c r="X734" s="109">
        <v>0</v>
      </c>
      <c r="Y734" s="109">
        <v>0</v>
      </c>
      <c r="Z734" s="109">
        <v>0</v>
      </c>
      <c r="AA734" s="109">
        <v>1</v>
      </c>
      <c r="AB734" s="109">
        <v>0</v>
      </c>
      <c r="AC734" s="109">
        <v>0</v>
      </c>
      <c r="AD734" s="109">
        <v>0</v>
      </c>
      <c r="AE734" s="109">
        <v>0</v>
      </c>
      <c r="AF734" s="109">
        <v>1</v>
      </c>
      <c r="AG734" s="109">
        <v>3</v>
      </c>
    </row>
    <row r="735" spans="2:33" ht="15">
      <c r="B735" s="109"/>
      <c r="C735" s="109"/>
      <c r="D735" s="109">
        <v>2018</v>
      </c>
      <c r="E735" s="109">
        <v>1</v>
      </c>
      <c r="F735" s="109">
        <v>0</v>
      </c>
      <c r="G735" s="109">
        <v>0</v>
      </c>
      <c r="H735" s="109">
        <v>0</v>
      </c>
      <c r="I735" s="109">
        <v>2</v>
      </c>
      <c r="J735" s="109">
        <v>0</v>
      </c>
      <c r="K735" s="109">
        <v>1</v>
      </c>
      <c r="L735" s="109">
        <v>0</v>
      </c>
      <c r="M735" s="109">
        <v>0</v>
      </c>
      <c r="N735" s="109">
        <v>0</v>
      </c>
      <c r="O735" s="109">
        <v>1</v>
      </c>
      <c r="P735" s="109">
        <v>0</v>
      </c>
      <c r="Q735" s="109">
        <v>0</v>
      </c>
      <c r="R735" s="109">
        <v>0</v>
      </c>
      <c r="S735" s="109">
        <v>3</v>
      </c>
      <c r="T735" s="109">
        <v>0</v>
      </c>
      <c r="U735" s="109">
        <v>4</v>
      </c>
      <c r="V735" s="109">
        <v>0</v>
      </c>
      <c r="W735" s="109">
        <v>0</v>
      </c>
      <c r="X735" s="109">
        <v>0</v>
      </c>
      <c r="Y735" s="109">
        <v>0</v>
      </c>
      <c r="Z735" s="109">
        <v>1</v>
      </c>
      <c r="AA735" s="109">
        <v>2</v>
      </c>
      <c r="AB735" s="109">
        <v>0</v>
      </c>
      <c r="AC735" s="109">
        <v>0</v>
      </c>
      <c r="AD735" s="109">
        <v>0</v>
      </c>
      <c r="AE735" s="109">
        <v>1</v>
      </c>
      <c r="AF735" s="109">
        <v>1</v>
      </c>
      <c r="AG735" s="109">
        <v>1</v>
      </c>
    </row>
    <row r="736" spans="2:33" ht="15">
      <c r="B736" s="109"/>
      <c r="C736" s="109"/>
      <c r="D736" s="109">
        <v>2019</v>
      </c>
      <c r="E736" s="109">
        <v>0</v>
      </c>
      <c r="F736" s="109">
        <v>0</v>
      </c>
      <c r="G736" s="109">
        <v>0</v>
      </c>
      <c r="H736" s="109">
        <v>0</v>
      </c>
      <c r="I736" s="109">
        <v>0</v>
      </c>
      <c r="J736" s="109">
        <v>1</v>
      </c>
      <c r="K736" s="109">
        <v>0</v>
      </c>
      <c r="L736" s="109">
        <v>8</v>
      </c>
      <c r="M736" s="109">
        <v>0</v>
      </c>
      <c r="N736" s="109">
        <v>1</v>
      </c>
      <c r="O736" s="109">
        <v>0</v>
      </c>
      <c r="P736" s="109">
        <v>0</v>
      </c>
      <c r="Q736" s="109">
        <v>2</v>
      </c>
      <c r="R736" s="109">
        <v>0</v>
      </c>
      <c r="S736" s="109">
        <v>1</v>
      </c>
      <c r="T736" s="109">
        <v>0</v>
      </c>
      <c r="U736" s="109">
        <v>1</v>
      </c>
      <c r="V736" s="109">
        <v>0</v>
      </c>
      <c r="W736" s="109">
        <v>0</v>
      </c>
      <c r="X736" s="109">
        <v>1</v>
      </c>
      <c r="Y736" s="109">
        <v>0</v>
      </c>
      <c r="Z736" s="109">
        <v>0</v>
      </c>
      <c r="AA736" s="109">
        <v>0</v>
      </c>
      <c r="AB736" s="109">
        <v>0</v>
      </c>
      <c r="AC736" s="109">
        <v>0</v>
      </c>
      <c r="AD736" s="109">
        <v>0</v>
      </c>
      <c r="AE736" s="109">
        <v>0</v>
      </c>
      <c r="AF736" s="109">
        <v>1</v>
      </c>
      <c r="AG736" s="109">
        <v>0</v>
      </c>
    </row>
    <row r="737" spans="2:33" ht="15">
      <c r="B737" s="109"/>
      <c r="C737" s="109"/>
      <c r="D737" s="109">
        <v>2020</v>
      </c>
      <c r="E737" s="109"/>
      <c r="F737" s="109"/>
      <c r="G737" s="109"/>
      <c r="H737" s="109"/>
      <c r="I737" s="109"/>
      <c r="J737" s="109"/>
      <c r="K737" s="109"/>
      <c r="L737" s="109"/>
      <c r="M737" s="109"/>
      <c r="N737" s="109"/>
      <c r="O737" s="109"/>
      <c r="P737" s="109"/>
      <c r="Q737" s="109"/>
      <c r="R737" s="109"/>
      <c r="S737" s="109"/>
      <c r="T737" s="109"/>
      <c r="U737" s="109"/>
      <c r="V737" s="109"/>
      <c r="W737" s="109"/>
      <c r="X737" s="109"/>
      <c r="Y737" s="109"/>
      <c r="Z737" s="109"/>
      <c r="AA737" s="109"/>
      <c r="AB737" s="109"/>
      <c r="AC737" s="109"/>
      <c r="AD737" s="109"/>
      <c r="AE737" s="109"/>
      <c r="AF737" s="109"/>
      <c r="AG737" s="109"/>
    </row>
    <row r="738" spans="2:33" ht="15">
      <c r="B738" s="110" t="s">
        <v>95</v>
      </c>
      <c r="C738" s="110" t="s">
        <v>816</v>
      </c>
      <c r="D738" s="110">
        <v>2006</v>
      </c>
      <c r="E738" s="110">
        <v>0</v>
      </c>
      <c r="F738" s="110">
        <v>0</v>
      </c>
      <c r="G738" s="110">
        <v>0</v>
      </c>
      <c r="H738" s="110"/>
      <c r="I738" s="110"/>
      <c r="J738" s="110">
        <v>0</v>
      </c>
      <c r="K738" s="110">
        <v>0</v>
      </c>
      <c r="L738" s="110">
        <v>0</v>
      </c>
      <c r="M738" s="110"/>
      <c r="N738" s="110">
        <v>1</v>
      </c>
      <c r="O738" s="110">
        <v>0</v>
      </c>
      <c r="P738" s="110">
        <v>0</v>
      </c>
      <c r="Q738" s="110">
        <v>4</v>
      </c>
      <c r="R738" s="110"/>
      <c r="S738" s="110"/>
      <c r="T738" s="110">
        <v>0</v>
      </c>
      <c r="U738" s="110">
        <v>0</v>
      </c>
      <c r="V738" s="110">
        <v>0</v>
      </c>
      <c r="W738" s="110"/>
      <c r="X738" s="110">
        <v>0</v>
      </c>
      <c r="Y738" s="110">
        <v>0</v>
      </c>
      <c r="Z738" s="110">
        <v>0</v>
      </c>
      <c r="AA738" s="110">
        <v>0</v>
      </c>
      <c r="AB738" s="110"/>
      <c r="AC738" s="110">
        <v>0</v>
      </c>
      <c r="AD738" s="110"/>
      <c r="AE738" s="110"/>
      <c r="AF738" s="110"/>
      <c r="AG738" s="110">
        <v>0</v>
      </c>
    </row>
    <row r="739" spans="2:33" ht="15.75" thickBot="1">
      <c r="B739" s="110"/>
      <c r="C739" s="110"/>
      <c r="D739" s="110">
        <v>2007</v>
      </c>
      <c r="E739" s="110">
        <v>0</v>
      </c>
      <c r="F739" s="110">
        <v>0</v>
      </c>
      <c r="G739" s="110">
        <v>0</v>
      </c>
      <c r="H739" s="110"/>
      <c r="I739" s="110">
        <v>0</v>
      </c>
      <c r="J739" s="110">
        <v>0</v>
      </c>
      <c r="K739" s="110">
        <v>0</v>
      </c>
      <c r="L739" s="110">
        <v>0</v>
      </c>
      <c r="M739" s="110">
        <v>0</v>
      </c>
      <c r="N739" s="110">
        <v>0</v>
      </c>
      <c r="O739" s="110">
        <v>0</v>
      </c>
      <c r="P739" s="110">
        <v>0</v>
      </c>
      <c r="Q739" s="110">
        <v>0</v>
      </c>
      <c r="R739" s="110"/>
      <c r="S739" s="110">
        <v>0</v>
      </c>
      <c r="T739" s="110">
        <v>0</v>
      </c>
      <c r="U739" s="110">
        <v>0</v>
      </c>
      <c r="V739" s="110">
        <v>0</v>
      </c>
      <c r="W739" s="110"/>
      <c r="X739" s="110">
        <v>0</v>
      </c>
      <c r="Y739" s="110">
        <v>0</v>
      </c>
      <c r="Z739" s="110">
        <v>0</v>
      </c>
      <c r="AA739" s="110">
        <v>0</v>
      </c>
      <c r="AB739" s="110">
        <v>0</v>
      </c>
      <c r="AC739" s="110">
        <v>0</v>
      </c>
      <c r="AD739" s="110">
        <v>0</v>
      </c>
      <c r="AE739" s="110">
        <v>0</v>
      </c>
      <c r="AF739" s="110">
        <v>0</v>
      </c>
      <c r="AG739" s="110">
        <v>0</v>
      </c>
    </row>
    <row r="740" spans="2:33" ht="15.75" thickBot="1">
      <c r="B740" s="110"/>
      <c r="C740" s="110"/>
      <c r="D740" s="110">
        <v>2008</v>
      </c>
      <c r="E740" s="110">
        <v>0</v>
      </c>
      <c r="F740" s="110">
        <v>0</v>
      </c>
      <c r="G740" s="110">
        <v>0</v>
      </c>
      <c r="H740" s="110"/>
      <c r="I740" s="110">
        <v>0</v>
      </c>
      <c r="J740" s="117">
        <v>8</v>
      </c>
      <c r="K740" s="110">
        <v>0</v>
      </c>
      <c r="L740" s="110">
        <v>0</v>
      </c>
      <c r="M740" s="110">
        <v>0</v>
      </c>
      <c r="N740" s="110">
        <v>0</v>
      </c>
      <c r="O740" s="110">
        <v>0</v>
      </c>
      <c r="P740" s="110">
        <v>0</v>
      </c>
      <c r="Q740" s="110">
        <v>0</v>
      </c>
      <c r="R740" s="110"/>
      <c r="S740" s="110">
        <v>4</v>
      </c>
      <c r="T740" s="110">
        <v>0</v>
      </c>
      <c r="U740" s="110">
        <v>0</v>
      </c>
      <c r="V740" s="110">
        <v>0</v>
      </c>
      <c r="W740" s="110"/>
      <c r="X740" s="110">
        <v>0</v>
      </c>
      <c r="Y740" s="110">
        <v>0</v>
      </c>
      <c r="Z740" s="110">
        <v>0</v>
      </c>
      <c r="AA740" s="110">
        <v>0</v>
      </c>
      <c r="AB740" s="110">
        <v>0</v>
      </c>
      <c r="AC740" s="110">
        <v>0</v>
      </c>
      <c r="AD740" s="110">
        <v>0</v>
      </c>
      <c r="AE740" s="110">
        <v>0</v>
      </c>
      <c r="AF740" s="110">
        <v>0</v>
      </c>
      <c r="AG740" s="110">
        <v>0</v>
      </c>
    </row>
    <row r="741" spans="2:33" ht="15">
      <c r="B741" s="110"/>
      <c r="C741" s="110"/>
      <c r="D741" s="110">
        <v>2009</v>
      </c>
      <c r="E741" s="110">
        <v>0</v>
      </c>
      <c r="F741" s="110">
        <v>0</v>
      </c>
      <c r="G741" s="110">
        <v>0</v>
      </c>
      <c r="H741" s="110">
        <v>0</v>
      </c>
      <c r="I741" s="110">
        <v>0</v>
      </c>
      <c r="J741" s="110">
        <v>0</v>
      </c>
      <c r="K741" s="110">
        <v>0</v>
      </c>
      <c r="L741" s="110">
        <v>0</v>
      </c>
      <c r="M741" s="110">
        <v>0</v>
      </c>
      <c r="N741" s="110">
        <v>0</v>
      </c>
      <c r="O741" s="110">
        <v>0</v>
      </c>
      <c r="P741" s="110">
        <v>0</v>
      </c>
      <c r="Q741" s="110">
        <v>0</v>
      </c>
      <c r="R741" s="110"/>
      <c r="S741" s="110">
        <v>0</v>
      </c>
      <c r="T741" s="110">
        <v>0</v>
      </c>
      <c r="U741" s="110">
        <v>0</v>
      </c>
      <c r="V741" s="110">
        <v>0</v>
      </c>
      <c r="W741" s="110">
        <v>0</v>
      </c>
      <c r="X741" s="110">
        <v>0</v>
      </c>
      <c r="Y741" s="110">
        <v>0</v>
      </c>
      <c r="Z741" s="110">
        <v>0</v>
      </c>
      <c r="AA741" s="110">
        <v>0</v>
      </c>
      <c r="AB741" s="110">
        <v>0</v>
      </c>
      <c r="AC741" s="110">
        <v>0</v>
      </c>
      <c r="AD741" s="110">
        <v>0</v>
      </c>
      <c r="AE741" s="110">
        <v>0</v>
      </c>
      <c r="AF741" s="110">
        <v>0</v>
      </c>
      <c r="AG741" s="110">
        <v>0</v>
      </c>
    </row>
    <row r="742" spans="2:33" ht="15.75" thickBot="1">
      <c r="B742" s="110"/>
      <c r="C742" s="110"/>
      <c r="D742" s="110">
        <v>2010</v>
      </c>
      <c r="E742" s="110">
        <v>0</v>
      </c>
      <c r="F742" s="114">
        <v>18</v>
      </c>
      <c r="G742" s="110">
        <v>0</v>
      </c>
      <c r="H742" s="110">
        <v>0</v>
      </c>
      <c r="I742" s="110">
        <v>0</v>
      </c>
      <c r="J742" s="110">
        <v>0</v>
      </c>
      <c r="K742" s="110">
        <v>0</v>
      </c>
      <c r="L742" s="110">
        <v>0</v>
      </c>
      <c r="M742" s="110">
        <v>0</v>
      </c>
      <c r="N742" s="110">
        <v>0</v>
      </c>
      <c r="O742" s="110">
        <v>0</v>
      </c>
      <c r="P742" s="110">
        <v>0</v>
      </c>
      <c r="Q742" s="110">
        <v>0</v>
      </c>
      <c r="R742" s="110">
        <v>0</v>
      </c>
      <c r="S742" s="110">
        <v>0</v>
      </c>
      <c r="T742" s="110">
        <v>0</v>
      </c>
      <c r="U742" s="110">
        <v>0</v>
      </c>
      <c r="V742" s="110">
        <v>0</v>
      </c>
      <c r="W742" s="110">
        <v>0</v>
      </c>
      <c r="X742" s="110">
        <v>0</v>
      </c>
      <c r="Y742" s="110">
        <v>0</v>
      </c>
      <c r="Z742" s="110">
        <v>0</v>
      </c>
      <c r="AA742" s="110">
        <v>0</v>
      </c>
      <c r="AB742" s="110">
        <v>0</v>
      </c>
      <c r="AC742" s="110">
        <v>0</v>
      </c>
      <c r="AD742" s="110">
        <v>1</v>
      </c>
      <c r="AE742" s="110">
        <v>0</v>
      </c>
      <c r="AF742" s="110">
        <v>0</v>
      </c>
      <c r="AG742" s="110">
        <v>0</v>
      </c>
    </row>
    <row r="743" spans="2:33" ht="15.75" thickBot="1">
      <c r="B743" s="110"/>
      <c r="C743" s="110"/>
      <c r="D743" s="110">
        <v>2011</v>
      </c>
      <c r="E743" s="110">
        <v>0</v>
      </c>
      <c r="F743" s="114">
        <v>0</v>
      </c>
      <c r="G743" s="110">
        <v>0</v>
      </c>
      <c r="H743" s="110">
        <v>0</v>
      </c>
      <c r="I743" s="110">
        <v>0</v>
      </c>
      <c r="J743" s="110">
        <v>1</v>
      </c>
      <c r="K743" s="117">
        <v>8</v>
      </c>
      <c r="L743" s="110">
        <v>0</v>
      </c>
      <c r="M743" s="110">
        <v>0</v>
      </c>
      <c r="N743" s="110">
        <v>0</v>
      </c>
      <c r="O743" s="110">
        <v>0</v>
      </c>
      <c r="P743" s="110">
        <v>0</v>
      </c>
      <c r="Q743" s="110">
        <v>0</v>
      </c>
      <c r="R743" s="110">
        <v>0</v>
      </c>
      <c r="S743" s="110">
        <v>0</v>
      </c>
      <c r="T743" s="110">
        <v>0</v>
      </c>
      <c r="U743" s="110">
        <v>0</v>
      </c>
      <c r="V743" s="110">
        <v>0</v>
      </c>
      <c r="W743" s="110">
        <v>0</v>
      </c>
      <c r="X743" s="110">
        <v>0</v>
      </c>
      <c r="Y743" s="110">
        <v>0</v>
      </c>
      <c r="Z743" s="110">
        <v>0</v>
      </c>
      <c r="AA743" s="110">
        <v>0</v>
      </c>
      <c r="AB743" s="110">
        <v>0</v>
      </c>
      <c r="AC743" s="110">
        <v>0</v>
      </c>
      <c r="AD743" s="110">
        <v>0</v>
      </c>
      <c r="AE743" s="110">
        <v>0</v>
      </c>
      <c r="AF743" s="110">
        <v>0</v>
      </c>
      <c r="AG743" s="110">
        <v>0</v>
      </c>
    </row>
    <row r="744" spans="2:33" ht="15.75" thickBot="1">
      <c r="B744" s="110"/>
      <c r="C744" s="110"/>
      <c r="D744" s="110">
        <v>2012</v>
      </c>
      <c r="E744" s="110">
        <v>0</v>
      </c>
      <c r="F744" s="114">
        <v>0</v>
      </c>
      <c r="G744" s="110">
        <v>0</v>
      </c>
      <c r="H744" s="110">
        <v>0</v>
      </c>
      <c r="I744" s="110">
        <v>0</v>
      </c>
      <c r="J744" s="110">
        <v>0</v>
      </c>
      <c r="K744" s="110">
        <v>1</v>
      </c>
      <c r="L744" s="110">
        <v>0</v>
      </c>
      <c r="M744" s="110">
        <v>0</v>
      </c>
      <c r="N744" s="110">
        <v>0</v>
      </c>
      <c r="O744" s="110">
        <v>0</v>
      </c>
      <c r="P744" s="110">
        <v>0</v>
      </c>
      <c r="Q744" s="110">
        <v>0</v>
      </c>
      <c r="R744" s="110">
        <v>0</v>
      </c>
      <c r="S744" s="110">
        <v>0</v>
      </c>
      <c r="T744" s="110">
        <v>0</v>
      </c>
      <c r="U744" s="110">
        <v>0</v>
      </c>
      <c r="V744" s="110">
        <v>0</v>
      </c>
      <c r="W744" s="110">
        <v>0</v>
      </c>
      <c r="X744" s="110">
        <v>0</v>
      </c>
      <c r="Y744" s="110">
        <v>1</v>
      </c>
      <c r="Z744" s="110">
        <v>0</v>
      </c>
      <c r="AA744" s="117">
        <v>11</v>
      </c>
      <c r="AB744" s="110">
        <v>0</v>
      </c>
      <c r="AC744" s="110">
        <v>0</v>
      </c>
      <c r="AD744" s="110">
        <v>0</v>
      </c>
      <c r="AE744" s="110">
        <v>0</v>
      </c>
      <c r="AF744" s="110">
        <v>0</v>
      </c>
      <c r="AG744" s="110">
        <v>0</v>
      </c>
    </row>
    <row r="745" spans="2:33" ht="15">
      <c r="B745" s="110"/>
      <c r="C745" s="110"/>
      <c r="D745" s="110">
        <v>2013</v>
      </c>
      <c r="E745" s="110">
        <v>0</v>
      </c>
      <c r="F745" s="112">
        <v>0</v>
      </c>
      <c r="G745" s="110">
        <v>0</v>
      </c>
      <c r="H745" s="110">
        <v>0</v>
      </c>
      <c r="I745" s="110">
        <v>0</v>
      </c>
      <c r="J745" s="110">
        <v>0</v>
      </c>
      <c r="K745" s="110">
        <v>0</v>
      </c>
      <c r="L745" s="110">
        <v>0</v>
      </c>
      <c r="M745" s="110">
        <v>0</v>
      </c>
      <c r="N745" s="110">
        <v>0</v>
      </c>
      <c r="O745" s="110">
        <v>0</v>
      </c>
      <c r="P745" s="110">
        <v>0</v>
      </c>
      <c r="Q745" s="110">
        <v>0</v>
      </c>
      <c r="R745" s="110">
        <v>0</v>
      </c>
      <c r="S745" s="110">
        <v>0</v>
      </c>
      <c r="T745" s="110">
        <v>0</v>
      </c>
      <c r="U745" s="110">
        <v>0</v>
      </c>
      <c r="V745" s="110">
        <v>0</v>
      </c>
      <c r="W745" s="110">
        <v>0</v>
      </c>
      <c r="X745" s="110">
        <v>0</v>
      </c>
      <c r="Y745" s="110">
        <v>0</v>
      </c>
      <c r="Z745" s="110">
        <v>0</v>
      </c>
      <c r="AA745" s="110">
        <v>0</v>
      </c>
      <c r="AB745" s="110">
        <v>0</v>
      </c>
      <c r="AC745" s="110">
        <v>0</v>
      </c>
      <c r="AD745" s="110">
        <v>0</v>
      </c>
      <c r="AE745" s="110">
        <v>0</v>
      </c>
      <c r="AF745" s="110">
        <v>0</v>
      </c>
      <c r="AG745" s="110">
        <v>0</v>
      </c>
    </row>
    <row r="746" spans="2:33" ht="15">
      <c r="B746" s="110"/>
      <c r="C746" s="110"/>
      <c r="D746" s="110">
        <v>2014</v>
      </c>
      <c r="E746" s="110">
        <v>0</v>
      </c>
      <c r="F746" s="110">
        <v>0</v>
      </c>
      <c r="G746" s="110">
        <v>0</v>
      </c>
      <c r="H746" s="110">
        <v>0</v>
      </c>
      <c r="I746" s="110">
        <v>0</v>
      </c>
      <c r="J746" s="110">
        <v>0</v>
      </c>
      <c r="K746" s="110">
        <v>0</v>
      </c>
      <c r="L746" s="110">
        <v>0</v>
      </c>
      <c r="M746" s="110">
        <v>0</v>
      </c>
      <c r="N746" s="110">
        <v>0</v>
      </c>
      <c r="O746" s="110">
        <v>0</v>
      </c>
      <c r="P746" s="110">
        <v>0</v>
      </c>
      <c r="Q746" s="110">
        <v>0</v>
      </c>
      <c r="R746" s="110">
        <v>0</v>
      </c>
      <c r="S746" s="110">
        <v>0</v>
      </c>
      <c r="T746" s="110">
        <v>0</v>
      </c>
      <c r="U746" s="110">
        <v>0</v>
      </c>
      <c r="V746" s="110">
        <v>0</v>
      </c>
      <c r="W746" s="110">
        <v>0</v>
      </c>
      <c r="X746" s="110">
        <v>0</v>
      </c>
      <c r="Y746" s="110">
        <v>0</v>
      </c>
      <c r="Z746" s="110">
        <v>0</v>
      </c>
      <c r="AA746" s="110">
        <v>0</v>
      </c>
      <c r="AB746" s="110">
        <v>0</v>
      </c>
      <c r="AC746" s="110">
        <v>0</v>
      </c>
      <c r="AD746" s="110">
        <v>0</v>
      </c>
      <c r="AE746" s="110">
        <v>0</v>
      </c>
      <c r="AF746" s="110">
        <v>0</v>
      </c>
      <c r="AG746" s="110">
        <v>0</v>
      </c>
    </row>
    <row r="747" spans="2:33" ht="15">
      <c r="B747" s="110"/>
      <c r="C747" s="110"/>
      <c r="D747" s="110">
        <v>2015</v>
      </c>
      <c r="E747" s="110">
        <v>1</v>
      </c>
      <c r="F747" s="110">
        <v>0</v>
      </c>
      <c r="G747" s="110">
        <v>0</v>
      </c>
      <c r="H747" s="110">
        <v>0</v>
      </c>
      <c r="I747" s="110">
        <v>0</v>
      </c>
      <c r="J747" s="110">
        <v>0</v>
      </c>
      <c r="K747" s="110">
        <v>0</v>
      </c>
      <c r="L747" s="110">
        <v>0</v>
      </c>
      <c r="M747" s="110">
        <v>0</v>
      </c>
      <c r="N747" s="110">
        <v>0</v>
      </c>
      <c r="O747" s="110">
        <v>0</v>
      </c>
      <c r="P747" s="110">
        <v>0</v>
      </c>
      <c r="Q747" s="110">
        <v>0</v>
      </c>
      <c r="R747" s="110">
        <v>0</v>
      </c>
      <c r="S747" s="110">
        <v>0</v>
      </c>
      <c r="T747" s="110">
        <v>0</v>
      </c>
      <c r="U747" s="110">
        <v>0</v>
      </c>
      <c r="V747" s="110">
        <v>0</v>
      </c>
      <c r="W747" s="110">
        <v>0</v>
      </c>
      <c r="X747" s="110">
        <v>0</v>
      </c>
      <c r="Y747" s="110">
        <v>0</v>
      </c>
      <c r="Z747" s="110">
        <v>0</v>
      </c>
      <c r="AA747" s="110">
        <v>0</v>
      </c>
      <c r="AB747" s="110">
        <v>0</v>
      </c>
      <c r="AC747" s="110">
        <v>0</v>
      </c>
      <c r="AD747" s="110">
        <v>0</v>
      </c>
      <c r="AE747" s="110">
        <v>0</v>
      </c>
      <c r="AF747" s="110">
        <v>0</v>
      </c>
      <c r="AG747" s="110">
        <v>0</v>
      </c>
    </row>
    <row r="748" spans="2:33" ht="15">
      <c r="B748" s="110"/>
      <c r="C748" s="110"/>
      <c r="D748" s="110">
        <v>2016</v>
      </c>
      <c r="E748" s="110">
        <v>0</v>
      </c>
      <c r="F748" s="110">
        <v>2</v>
      </c>
      <c r="G748" s="110">
        <v>0</v>
      </c>
      <c r="H748" s="110">
        <v>0</v>
      </c>
      <c r="I748" s="110">
        <v>0</v>
      </c>
      <c r="J748" s="110">
        <v>0</v>
      </c>
      <c r="K748" s="111">
        <v>7</v>
      </c>
      <c r="L748" s="110">
        <v>0</v>
      </c>
      <c r="M748" s="110">
        <v>0</v>
      </c>
      <c r="N748" s="110">
        <v>0</v>
      </c>
      <c r="O748" s="110">
        <v>0</v>
      </c>
      <c r="P748" s="110">
        <v>0</v>
      </c>
      <c r="Q748" s="110">
        <v>0</v>
      </c>
      <c r="R748" s="110">
        <v>0</v>
      </c>
      <c r="S748" s="110">
        <v>0</v>
      </c>
      <c r="T748" s="110">
        <v>0</v>
      </c>
      <c r="U748" s="113">
        <v>19</v>
      </c>
      <c r="V748" s="110">
        <v>0</v>
      </c>
      <c r="W748" s="110">
        <v>0</v>
      </c>
      <c r="X748" s="110">
        <v>0</v>
      </c>
      <c r="Y748" s="110">
        <v>0</v>
      </c>
      <c r="Z748" s="110">
        <v>0</v>
      </c>
      <c r="AA748" s="110">
        <v>0</v>
      </c>
      <c r="AB748" s="110">
        <v>0</v>
      </c>
      <c r="AC748" s="110">
        <v>0</v>
      </c>
      <c r="AD748" s="110">
        <v>0</v>
      </c>
      <c r="AE748" s="110">
        <v>0</v>
      </c>
      <c r="AF748" s="110">
        <v>0</v>
      </c>
      <c r="AG748" s="110">
        <v>0</v>
      </c>
    </row>
    <row r="749" spans="2:33" ht="15">
      <c r="B749" s="110"/>
      <c r="C749" s="110"/>
      <c r="D749" s="110">
        <v>2017</v>
      </c>
      <c r="E749" s="110">
        <v>0</v>
      </c>
      <c r="F749" s="110">
        <v>0</v>
      </c>
      <c r="G749" s="110">
        <v>0</v>
      </c>
      <c r="H749" s="110">
        <v>0</v>
      </c>
      <c r="I749" s="110">
        <v>0</v>
      </c>
      <c r="J749" s="110">
        <v>0</v>
      </c>
      <c r="K749" s="110">
        <v>0</v>
      </c>
      <c r="L749" s="110">
        <v>0</v>
      </c>
      <c r="M749" s="110">
        <v>0</v>
      </c>
      <c r="N749" s="110">
        <v>0</v>
      </c>
      <c r="O749" s="110">
        <v>0</v>
      </c>
      <c r="P749" s="110">
        <v>0</v>
      </c>
      <c r="Q749" s="110">
        <v>0</v>
      </c>
      <c r="R749" s="110">
        <v>0</v>
      </c>
      <c r="S749" s="110">
        <v>0</v>
      </c>
      <c r="T749" s="110">
        <v>0</v>
      </c>
      <c r="U749" s="112">
        <v>0</v>
      </c>
      <c r="V749" s="110">
        <v>0</v>
      </c>
      <c r="W749" s="110">
        <v>0</v>
      </c>
      <c r="X749" s="110">
        <v>0</v>
      </c>
      <c r="Y749" s="110">
        <v>0</v>
      </c>
      <c r="Z749" s="110">
        <v>0</v>
      </c>
      <c r="AA749" s="110">
        <v>0</v>
      </c>
      <c r="AB749" s="110">
        <v>0</v>
      </c>
      <c r="AC749" s="110">
        <v>0</v>
      </c>
      <c r="AD749" s="110">
        <v>0</v>
      </c>
      <c r="AE749" s="110">
        <v>0</v>
      </c>
      <c r="AF749" s="110">
        <v>0</v>
      </c>
      <c r="AG749" s="110">
        <v>0</v>
      </c>
    </row>
    <row r="750" spans="2:33" ht="15">
      <c r="B750" s="110"/>
      <c r="C750" s="110"/>
      <c r="D750" s="110">
        <v>2018</v>
      </c>
      <c r="E750" s="110">
        <v>1</v>
      </c>
      <c r="F750" s="110">
        <v>0</v>
      </c>
      <c r="G750" s="110">
        <v>0</v>
      </c>
      <c r="H750" s="110">
        <v>0</v>
      </c>
      <c r="I750" s="110">
        <v>0</v>
      </c>
      <c r="J750" s="110">
        <v>0</v>
      </c>
      <c r="K750" s="110">
        <v>1</v>
      </c>
      <c r="L750" s="110">
        <v>0</v>
      </c>
      <c r="M750" s="110">
        <v>0</v>
      </c>
      <c r="N750" s="110">
        <v>0</v>
      </c>
      <c r="O750" s="110">
        <v>1</v>
      </c>
      <c r="P750" s="110">
        <v>0</v>
      </c>
      <c r="Q750" s="110">
        <v>0</v>
      </c>
      <c r="R750" s="110">
        <v>0</v>
      </c>
      <c r="S750" s="110">
        <v>0</v>
      </c>
      <c r="T750" s="110">
        <v>0</v>
      </c>
      <c r="U750" s="112">
        <v>0</v>
      </c>
      <c r="V750" s="110">
        <v>0</v>
      </c>
      <c r="W750" s="110">
        <v>0</v>
      </c>
      <c r="X750" s="110">
        <v>0</v>
      </c>
      <c r="Y750" s="110">
        <v>0</v>
      </c>
      <c r="Z750" s="110">
        <v>0</v>
      </c>
      <c r="AA750" s="110">
        <v>0</v>
      </c>
      <c r="AB750" s="110">
        <v>0</v>
      </c>
      <c r="AC750" s="110">
        <v>0</v>
      </c>
      <c r="AD750" s="110">
        <v>0</v>
      </c>
      <c r="AE750" s="110">
        <v>0</v>
      </c>
      <c r="AF750" s="110">
        <v>0</v>
      </c>
      <c r="AG750" s="110">
        <v>0</v>
      </c>
    </row>
    <row r="751" spans="2:33" ht="15">
      <c r="B751" s="110"/>
      <c r="C751" s="110"/>
      <c r="D751" s="110">
        <v>2019</v>
      </c>
      <c r="E751" s="110">
        <v>0</v>
      </c>
      <c r="F751" s="110">
        <v>0</v>
      </c>
      <c r="G751" s="110">
        <v>0</v>
      </c>
      <c r="H751" s="110">
        <v>0</v>
      </c>
      <c r="I751" s="110">
        <v>0</v>
      </c>
      <c r="J751" s="110">
        <v>0</v>
      </c>
      <c r="K751" s="110">
        <v>0</v>
      </c>
      <c r="L751" s="111">
        <v>8</v>
      </c>
      <c r="M751" s="110">
        <v>0</v>
      </c>
      <c r="N751" s="110">
        <v>0</v>
      </c>
      <c r="O751" s="110">
        <v>0</v>
      </c>
      <c r="P751" s="110">
        <v>0</v>
      </c>
      <c r="Q751" s="110">
        <v>0</v>
      </c>
      <c r="R751" s="110">
        <v>0</v>
      </c>
      <c r="S751" s="110">
        <v>0</v>
      </c>
      <c r="T751" s="110">
        <v>0</v>
      </c>
      <c r="U751" s="112">
        <v>0</v>
      </c>
      <c r="V751" s="110">
        <v>0</v>
      </c>
      <c r="W751" s="110">
        <v>0</v>
      </c>
      <c r="X751" s="110">
        <v>0</v>
      </c>
      <c r="Y751" s="110">
        <v>0</v>
      </c>
      <c r="Z751" s="110">
        <v>0</v>
      </c>
      <c r="AA751" s="110">
        <v>0</v>
      </c>
      <c r="AB751" s="110">
        <v>0</v>
      </c>
      <c r="AC751" s="110">
        <v>0</v>
      </c>
      <c r="AD751" s="110">
        <v>0</v>
      </c>
      <c r="AE751" s="110">
        <v>0</v>
      </c>
      <c r="AF751" s="110">
        <v>0</v>
      </c>
      <c r="AG751" s="110">
        <v>0</v>
      </c>
    </row>
    <row r="752" spans="2:33" ht="15">
      <c r="B752" s="110"/>
      <c r="C752" s="110"/>
      <c r="D752" s="110">
        <v>2020</v>
      </c>
      <c r="E752" s="110"/>
      <c r="F752" s="110"/>
      <c r="G752" s="110"/>
      <c r="H752" s="110"/>
      <c r="I752" s="110"/>
      <c r="J752" s="110"/>
      <c r="K752" s="110"/>
      <c r="L752" s="110"/>
      <c r="M752" s="110"/>
      <c r="N752" s="110"/>
      <c r="O752" s="110"/>
      <c r="P752" s="110"/>
      <c r="Q752" s="110"/>
      <c r="R752" s="110"/>
      <c r="S752" s="110"/>
      <c r="T752" s="110"/>
      <c r="U752" s="110"/>
      <c r="V752" s="110"/>
      <c r="W752" s="110"/>
      <c r="X752" s="110"/>
      <c r="Y752" s="110"/>
      <c r="Z752" s="110"/>
      <c r="AA752" s="110"/>
      <c r="AB752" s="110"/>
      <c r="AC752" s="110"/>
      <c r="AD752" s="110"/>
      <c r="AE752" s="110"/>
      <c r="AF752" s="110"/>
      <c r="AG752" s="110"/>
    </row>
    <row r="753" spans="2:33" ht="15">
      <c r="B753" s="109" t="s">
        <v>285</v>
      </c>
      <c r="C753" s="109" t="s">
        <v>551</v>
      </c>
      <c r="D753" s="109">
        <v>2006</v>
      </c>
      <c r="E753" s="109"/>
      <c r="F753" s="109"/>
      <c r="G753" s="109"/>
      <c r="H753" s="109"/>
      <c r="I753" s="109"/>
      <c r="J753" s="109"/>
      <c r="K753" s="109"/>
      <c r="L753" s="109"/>
      <c r="M753" s="109"/>
      <c r="N753" s="109"/>
      <c r="O753" s="109"/>
      <c r="P753" s="109"/>
      <c r="Q753" s="109"/>
      <c r="R753" s="109"/>
      <c r="S753" s="109"/>
      <c r="T753" s="109"/>
      <c r="U753" s="109"/>
      <c r="V753" s="109"/>
      <c r="W753" s="109"/>
      <c r="X753" s="109"/>
      <c r="Y753" s="109"/>
      <c r="Z753" s="109"/>
      <c r="AA753" s="109"/>
      <c r="AB753" s="109"/>
      <c r="AC753" s="109"/>
      <c r="AD753" s="109"/>
      <c r="AE753" s="109"/>
      <c r="AF753" s="109"/>
      <c r="AG753" s="109"/>
    </row>
    <row r="754" spans="2:33" ht="15">
      <c r="B754" s="109"/>
      <c r="C754" s="109"/>
      <c r="D754" s="109">
        <v>2007</v>
      </c>
      <c r="E754" s="109"/>
      <c r="F754" s="109"/>
      <c r="G754" s="109"/>
      <c r="H754" s="109"/>
      <c r="I754" s="109"/>
      <c r="J754" s="109"/>
      <c r="K754" s="109"/>
      <c r="L754" s="109"/>
      <c r="M754" s="109"/>
      <c r="N754" s="109"/>
      <c r="O754" s="109"/>
      <c r="P754" s="109"/>
      <c r="Q754" s="109"/>
      <c r="R754" s="109"/>
      <c r="S754" s="109"/>
      <c r="T754" s="109"/>
      <c r="U754" s="109"/>
      <c r="V754" s="109"/>
      <c r="W754" s="109"/>
      <c r="X754" s="109"/>
      <c r="Y754" s="109"/>
      <c r="Z754" s="109"/>
      <c r="AA754" s="109"/>
      <c r="AB754" s="109"/>
      <c r="AC754" s="109"/>
      <c r="AD754" s="109"/>
      <c r="AE754" s="109"/>
      <c r="AF754" s="109"/>
      <c r="AG754" s="109"/>
    </row>
    <row r="755" spans="2:33" ht="15">
      <c r="B755" s="109"/>
      <c r="C755" s="109"/>
      <c r="D755" s="109">
        <v>2008</v>
      </c>
      <c r="E755" s="109"/>
      <c r="F755" s="109"/>
      <c r="G755" s="109"/>
      <c r="H755" s="109"/>
      <c r="I755" s="109"/>
      <c r="J755" s="109"/>
      <c r="K755" s="109"/>
      <c r="L755" s="109"/>
      <c r="M755" s="109"/>
      <c r="N755" s="109"/>
      <c r="O755" s="109"/>
      <c r="P755" s="109"/>
      <c r="Q755" s="109"/>
      <c r="R755" s="109"/>
      <c r="S755" s="109"/>
      <c r="T755" s="109"/>
      <c r="U755" s="109"/>
      <c r="V755" s="109"/>
      <c r="W755" s="109"/>
      <c r="X755" s="109"/>
      <c r="Y755" s="109"/>
      <c r="Z755" s="109"/>
      <c r="AA755" s="109"/>
      <c r="AB755" s="109"/>
      <c r="AC755" s="109"/>
      <c r="AD755" s="109"/>
      <c r="AE755" s="109"/>
      <c r="AF755" s="109"/>
      <c r="AG755" s="109"/>
    </row>
    <row r="756" spans="2:33" ht="15">
      <c r="B756" s="109"/>
      <c r="C756" s="109"/>
      <c r="D756" s="109">
        <v>2009</v>
      </c>
      <c r="E756" s="109"/>
      <c r="F756" s="109"/>
      <c r="G756" s="109"/>
      <c r="H756" s="109"/>
      <c r="I756" s="109"/>
      <c r="J756" s="109"/>
      <c r="K756" s="109"/>
      <c r="L756" s="109"/>
      <c r="M756" s="109"/>
      <c r="N756" s="109"/>
      <c r="O756" s="109"/>
      <c r="P756" s="109"/>
      <c r="Q756" s="109"/>
      <c r="R756" s="109"/>
      <c r="S756" s="109"/>
      <c r="T756" s="109"/>
      <c r="U756" s="109"/>
      <c r="V756" s="109"/>
      <c r="W756" s="109"/>
      <c r="X756" s="109"/>
      <c r="Y756" s="109"/>
      <c r="Z756" s="109"/>
      <c r="AA756" s="109"/>
      <c r="AB756" s="109"/>
      <c r="AC756" s="109"/>
      <c r="AD756" s="109"/>
      <c r="AE756" s="109"/>
      <c r="AF756" s="109"/>
      <c r="AG756" s="109"/>
    </row>
    <row r="757" spans="2:33" ht="15">
      <c r="B757" s="109"/>
      <c r="C757" s="109"/>
      <c r="D757" s="109">
        <v>2010</v>
      </c>
      <c r="E757" s="109"/>
      <c r="F757" s="109"/>
      <c r="G757" s="109"/>
      <c r="H757" s="109"/>
      <c r="I757" s="109"/>
      <c r="J757" s="109"/>
      <c r="K757" s="109"/>
      <c r="L757" s="109"/>
      <c r="M757" s="109"/>
      <c r="N757" s="109"/>
      <c r="O757" s="109"/>
      <c r="P757" s="109"/>
      <c r="Q757" s="109"/>
      <c r="R757" s="109"/>
      <c r="S757" s="109"/>
      <c r="T757" s="109"/>
      <c r="U757" s="109"/>
      <c r="V757" s="109"/>
      <c r="W757" s="109"/>
      <c r="X757" s="109"/>
      <c r="Y757" s="109"/>
      <c r="Z757" s="109"/>
      <c r="AA757" s="109"/>
      <c r="AB757" s="109"/>
      <c r="AC757" s="109"/>
      <c r="AD757" s="109"/>
      <c r="AE757" s="109"/>
      <c r="AF757" s="109"/>
      <c r="AG757" s="109"/>
    </row>
    <row r="758" spans="2:33" ht="15">
      <c r="B758" s="109"/>
      <c r="C758" s="109"/>
      <c r="D758" s="109">
        <v>2011</v>
      </c>
      <c r="E758" s="109"/>
      <c r="F758" s="109"/>
      <c r="G758" s="109"/>
      <c r="H758" s="109"/>
      <c r="I758" s="109"/>
      <c r="J758" s="109"/>
      <c r="K758" s="109"/>
      <c r="L758" s="109"/>
      <c r="M758" s="109"/>
      <c r="N758" s="109"/>
      <c r="O758" s="109"/>
      <c r="P758" s="109"/>
      <c r="Q758" s="109"/>
      <c r="R758" s="109"/>
      <c r="S758" s="109"/>
      <c r="T758" s="109"/>
      <c r="U758" s="109"/>
      <c r="V758" s="109"/>
      <c r="W758" s="109"/>
      <c r="X758" s="109"/>
      <c r="Y758" s="109"/>
      <c r="Z758" s="109"/>
      <c r="AA758" s="109"/>
      <c r="AB758" s="109"/>
      <c r="AC758" s="109"/>
      <c r="AD758" s="109"/>
      <c r="AE758" s="109"/>
      <c r="AF758" s="109"/>
      <c r="AG758" s="109"/>
    </row>
    <row r="759" spans="2:33" ht="15">
      <c r="B759" s="109"/>
      <c r="C759" s="109"/>
      <c r="D759" s="109">
        <v>2012</v>
      </c>
      <c r="E759" s="109"/>
      <c r="F759" s="109"/>
      <c r="G759" s="109"/>
      <c r="H759" s="109"/>
      <c r="I759" s="109"/>
      <c r="J759" s="109"/>
      <c r="K759" s="109"/>
      <c r="L759" s="109"/>
      <c r="M759" s="109"/>
      <c r="N759" s="109"/>
      <c r="O759" s="109"/>
      <c r="P759" s="109"/>
      <c r="Q759" s="109"/>
      <c r="R759" s="109"/>
      <c r="S759" s="109"/>
      <c r="T759" s="109"/>
      <c r="U759" s="109"/>
      <c r="V759" s="109"/>
      <c r="W759" s="109"/>
      <c r="X759" s="109"/>
      <c r="Y759" s="109"/>
      <c r="Z759" s="109"/>
      <c r="AA759" s="109"/>
      <c r="AB759" s="109"/>
      <c r="AC759" s="109"/>
      <c r="AD759" s="109"/>
      <c r="AE759" s="109"/>
      <c r="AF759" s="109"/>
      <c r="AG759" s="109"/>
    </row>
    <row r="760" spans="2:33" ht="15">
      <c r="B760" s="109"/>
      <c r="C760" s="109"/>
      <c r="D760" s="109">
        <v>2013</v>
      </c>
      <c r="E760" s="109"/>
      <c r="F760" s="109"/>
      <c r="G760" s="109"/>
      <c r="H760" s="109"/>
      <c r="I760" s="109"/>
      <c r="J760" s="109"/>
      <c r="K760" s="109"/>
      <c r="L760" s="109"/>
      <c r="M760" s="109"/>
      <c r="N760" s="109"/>
      <c r="O760" s="109"/>
      <c r="P760" s="109"/>
      <c r="Q760" s="109"/>
      <c r="R760" s="109"/>
      <c r="S760" s="109"/>
      <c r="T760" s="109"/>
      <c r="U760" s="109"/>
      <c r="V760" s="109"/>
      <c r="W760" s="109"/>
      <c r="X760" s="109"/>
      <c r="Y760" s="109"/>
      <c r="Z760" s="109"/>
      <c r="AA760" s="109"/>
      <c r="AB760" s="109"/>
      <c r="AC760" s="109"/>
      <c r="AD760" s="109"/>
      <c r="AE760" s="109"/>
      <c r="AF760" s="109"/>
      <c r="AG760" s="109"/>
    </row>
    <row r="761" spans="2:33" ht="15">
      <c r="B761" s="109"/>
      <c r="C761" s="109"/>
      <c r="D761" s="109">
        <v>2014</v>
      </c>
      <c r="E761" s="109">
        <v>0</v>
      </c>
      <c r="F761" s="109">
        <v>0</v>
      </c>
      <c r="G761" s="109"/>
      <c r="H761" s="109">
        <v>0</v>
      </c>
      <c r="I761" s="109"/>
      <c r="J761" s="109"/>
      <c r="K761" s="109"/>
      <c r="L761" s="109"/>
      <c r="M761" s="109"/>
      <c r="N761" s="109"/>
      <c r="O761" s="109">
        <v>0</v>
      </c>
      <c r="P761" s="109">
        <v>0</v>
      </c>
      <c r="Q761" s="109"/>
      <c r="R761" s="109">
        <v>0</v>
      </c>
      <c r="S761" s="109"/>
      <c r="T761" s="109">
        <v>0</v>
      </c>
      <c r="U761" s="109"/>
      <c r="V761" s="109"/>
      <c r="W761" s="109">
        <v>0</v>
      </c>
      <c r="X761" s="109"/>
      <c r="Y761" s="109">
        <v>0</v>
      </c>
      <c r="Z761" s="109">
        <v>0</v>
      </c>
      <c r="AA761" s="109"/>
      <c r="AB761" s="109">
        <v>0</v>
      </c>
      <c r="AC761" s="109">
        <v>0</v>
      </c>
      <c r="AD761" s="109">
        <v>0</v>
      </c>
      <c r="AE761" s="109"/>
      <c r="AF761" s="109"/>
      <c r="AG761" s="109">
        <v>0</v>
      </c>
    </row>
    <row r="762" spans="2:33" ht="15">
      <c r="B762" s="109"/>
      <c r="C762" s="109"/>
      <c r="D762" s="109">
        <v>2015</v>
      </c>
      <c r="E762" s="109">
        <v>1</v>
      </c>
      <c r="F762" s="109">
        <v>0</v>
      </c>
      <c r="G762" s="109">
        <v>0</v>
      </c>
      <c r="H762" s="109">
        <v>0</v>
      </c>
      <c r="I762" s="109">
        <v>0</v>
      </c>
      <c r="J762" s="109">
        <v>0</v>
      </c>
      <c r="K762" s="109">
        <v>0</v>
      </c>
      <c r="L762" s="109">
        <v>0</v>
      </c>
      <c r="M762" s="109">
        <v>0</v>
      </c>
      <c r="N762" s="109">
        <v>0</v>
      </c>
      <c r="O762" s="109">
        <v>0</v>
      </c>
      <c r="P762" s="109">
        <v>0</v>
      </c>
      <c r="Q762" s="109">
        <v>0</v>
      </c>
      <c r="R762" s="109">
        <v>0</v>
      </c>
      <c r="S762" s="109">
        <v>0</v>
      </c>
      <c r="T762" s="109">
        <v>0</v>
      </c>
      <c r="U762" s="109">
        <v>0</v>
      </c>
      <c r="V762" s="109">
        <v>0</v>
      </c>
      <c r="W762" s="109">
        <v>0</v>
      </c>
      <c r="X762" s="109">
        <v>0</v>
      </c>
      <c r="Y762" s="109">
        <v>0</v>
      </c>
      <c r="Z762" s="109">
        <v>0</v>
      </c>
      <c r="AA762" s="109"/>
      <c r="AB762" s="109">
        <v>0</v>
      </c>
      <c r="AC762" s="109">
        <v>0</v>
      </c>
      <c r="AD762" s="109">
        <v>0</v>
      </c>
      <c r="AE762" s="109">
        <v>0</v>
      </c>
      <c r="AF762" s="109">
        <v>0</v>
      </c>
      <c r="AG762" s="109">
        <v>0</v>
      </c>
    </row>
    <row r="763" spans="2:33" ht="15">
      <c r="B763" s="109"/>
      <c r="C763" s="109"/>
      <c r="D763" s="109">
        <v>2016</v>
      </c>
      <c r="E763" s="109">
        <v>0</v>
      </c>
      <c r="F763" s="109">
        <v>2</v>
      </c>
      <c r="G763" s="109">
        <v>0</v>
      </c>
      <c r="H763" s="109">
        <v>0</v>
      </c>
      <c r="I763" s="109">
        <v>0</v>
      </c>
      <c r="J763" s="109">
        <v>0</v>
      </c>
      <c r="K763" s="111">
        <v>7</v>
      </c>
      <c r="L763" s="109">
        <v>0</v>
      </c>
      <c r="M763" s="109">
        <v>0</v>
      </c>
      <c r="N763" s="109">
        <v>0</v>
      </c>
      <c r="O763" s="109">
        <v>0</v>
      </c>
      <c r="P763" s="109">
        <v>0</v>
      </c>
      <c r="Q763" s="109">
        <v>0</v>
      </c>
      <c r="R763" s="109">
        <v>0</v>
      </c>
      <c r="S763" s="109">
        <v>0</v>
      </c>
      <c r="T763" s="109">
        <v>0</v>
      </c>
      <c r="U763" s="113">
        <v>19</v>
      </c>
      <c r="V763" s="109">
        <v>0</v>
      </c>
      <c r="W763" s="109">
        <v>0</v>
      </c>
      <c r="X763" s="109">
        <v>0</v>
      </c>
      <c r="Y763" s="109">
        <v>0</v>
      </c>
      <c r="Z763" s="109">
        <v>0</v>
      </c>
      <c r="AA763" s="109">
        <v>0</v>
      </c>
      <c r="AB763" s="109">
        <v>0</v>
      </c>
      <c r="AC763" s="109">
        <v>0</v>
      </c>
      <c r="AD763" s="109">
        <v>0</v>
      </c>
      <c r="AE763" s="109">
        <v>0</v>
      </c>
      <c r="AF763" s="109">
        <v>0</v>
      </c>
      <c r="AG763" s="109">
        <v>0</v>
      </c>
    </row>
    <row r="764" spans="2:33" ht="15">
      <c r="B764" s="109"/>
      <c r="C764" s="109"/>
      <c r="D764" s="109">
        <v>2017</v>
      </c>
      <c r="E764" s="109">
        <v>0</v>
      </c>
      <c r="F764" s="109">
        <v>0</v>
      </c>
      <c r="G764" s="109">
        <v>0</v>
      </c>
      <c r="H764" s="109">
        <v>0</v>
      </c>
      <c r="I764" s="109">
        <v>0</v>
      </c>
      <c r="J764" s="109">
        <v>0</v>
      </c>
      <c r="K764" s="109">
        <v>0</v>
      </c>
      <c r="L764" s="109">
        <v>0</v>
      </c>
      <c r="M764" s="109">
        <v>0</v>
      </c>
      <c r="N764" s="109">
        <v>0</v>
      </c>
      <c r="O764" s="109">
        <v>0</v>
      </c>
      <c r="P764" s="109">
        <v>0</v>
      </c>
      <c r="Q764" s="109">
        <v>0</v>
      </c>
      <c r="R764" s="109">
        <v>0</v>
      </c>
      <c r="S764" s="109">
        <v>0</v>
      </c>
      <c r="T764" s="109">
        <v>0</v>
      </c>
      <c r="U764" s="112">
        <v>0</v>
      </c>
      <c r="V764" s="109">
        <v>0</v>
      </c>
      <c r="W764" s="109">
        <v>0</v>
      </c>
      <c r="X764" s="109">
        <v>0</v>
      </c>
      <c r="Y764" s="109">
        <v>0</v>
      </c>
      <c r="Z764" s="109">
        <v>0</v>
      </c>
      <c r="AA764" s="109">
        <v>0</v>
      </c>
      <c r="AB764" s="109">
        <v>0</v>
      </c>
      <c r="AC764" s="109">
        <v>0</v>
      </c>
      <c r="AD764" s="109">
        <v>0</v>
      </c>
      <c r="AE764" s="109">
        <v>0</v>
      </c>
      <c r="AF764" s="109">
        <v>0</v>
      </c>
      <c r="AG764" s="109">
        <v>0</v>
      </c>
    </row>
    <row r="765" spans="2:33" ht="15">
      <c r="B765" s="109"/>
      <c r="C765" s="109"/>
      <c r="D765" s="109">
        <v>2018</v>
      </c>
      <c r="E765" s="109">
        <v>1</v>
      </c>
      <c r="F765" s="109">
        <v>0</v>
      </c>
      <c r="G765" s="109">
        <v>0</v>
      </c>
      <c r="H765" s="109">
        <v>0</v>
      </c>
      <c r="I765" s="109">
        <v>0</v>
      </c>
      <c r="J765" s="109">
        <v>0</v>
      </c>
      <c r="K765" s="109">
        <v>1</v>
      </c>
      <c r="L765" s="109">
        <v>0</v>
      </c>
      <c r="M765" s="109">
        <v>0</v>
      </c>
      <c r="N765" s="109">
        <v>0</v>
      </c>
      <c r="O765" s="109">
        <v>0</v>
      </c>
      <c r="P765" s="109">
        <v>0</v>
      </c>
      <c r="Q765" s="109">
        <v>0</v>
      </c>
      <c r="R765" s="109">
        <v>0</v>
      </c>
      <c r="S765" s="109">
        <v>0</v>
      </c>
      <c r="T765" s="109">
        <v>0</v>
      </c>
      <c r="U765" s="112">
        <v>0</v>
      </c>
      <c r="V765" s="109">
        <v>0</v>
      </c>
      <c r="W765" s="109">
        <v>0</v>
      </c>
      <c r="X765" s="109">
        <v>0</v>
      </c>
      <c r="Y765" s="109">
        <v>0</v>
      </c>
      <c r="Z765" s="109">
        <v>0</v>
      </c>
      <c r="AA765" s="109">
        <v>0</v>
      </c>
      <c r="AB765" s="109">
        <v>0</v>
      </c>
      <c r="AC765" s="109">
        <v>0</v>
      </c>
      <c r="AD765" s="109">
        <v>0</v>
      </c>
      <c r="AE765" s="109">
        <v>0</v>
      </c>
      <c r="AF765" s="109">
        <v>0</v>
      </c>
      <c r="AG765" s="109">
        <v>0</v>
      </c>
    </row>
    <row r="766" spans="2:33" ht="15">
      <c r="B766" s="109"/>
      <c r="C766" s="109"/>
      <c r="D766" s="109">
        <v>2019</v>
      </c>
      <c r="E766" s="109">
        <v>0</v>
      </c>
      <c r="F766" s="109">
        <v>0</v>
      </c>
      <c r="G766" s="109">
        <v>0</v>
      </c>
      <c r="H766" s="109">
        <v>0</v>
      </c>
      <c r="I766" s="109">
        <v>0</v>
      </c>
      <c r="J766" s="109">
        <v>0</v>
      </c>
      <c r="K766" s="109">
        <v>0</v>
      </c>
      <c r="L766" s="111">
        <v>8</v>
      </c>
      <c r="M766" s="109">
        <v>0</v>
      </c>
      <c r="N766" s="109">
        <v>0</v>
      </c>
      <c r="O766" s="109">
        <v>0</v>
      </c>
      <c r="P766" s="109">
        <v>0</v>
      </c>
      <c r="Q766" s="109">
        <v>0</v>
      </c>
      <c r="R766" s="109">
        <v>0</v>
      </c>
      <c r="S766" s="109">
        <v>0</v>
      </c>
      <c r="T766" s="109">
        <v>0</v>
      </c>
      <c r="U766" s="112">
        <v>0</v>
      </c>
      <c r="V766" s="109">
        <v>0</v>
      </c>
      <c r="W766" s="109">
        <v>0</v>
      </c>
      <c r="X766" s="109">
        <v>0</v>
      </c>
      <c r="Y766" s="109">
        <v>0</v>
      </c>
      <c r="Z766" s="109">
        <v>0</v>
      </c>
      <c r="AA766" s="109">
        <v>0</v>
      </c>
      <c r="AB766" s="109">
        <v>0</v>
      </c>
      <c r="AC766" s="109">
        <v>0</v>
      </c>
      <c r="AD766" s="109">
        <v>0</v>
      </c>
      <c r="AE766" s="109">
        <v>0</v>
      </c>
      <c r="AF766" s="109">
        <v>0</v>
      </c>
      <c r="AG766" s="109">
        <v>0</v>
      </c>
    </row>
    <row r="767" spans="2:33" ht="15">
      <c r="B767" s="109"/>
      <c r="C767" s="109"/>
      <c r="D767" s="109">
        <v>2020</v>
      </c>
      <c r="E767" s="109"/>
      <c r="F767" s="109"/>
      <c r="G767" s="109"/>
      <c r="H767" s="109"/>
      <c r="I767" s="109"/>
      <c r="J767" s="109"/>
      <c r="K767" s="109"/>
      <c r="L767" s="109"/>
      <c r="M767" s="109"/>
      <c r="N767" s="109"/>
      <c r="O767" s="109"/>
      <c r="P767" s="109"/>
      <c r="Q767" s="109"/>
      <c r="R767" s="109"/>
      <c r="S767" s="109"/>
      <c r="T767" s="109"/>
      <c r="U767" s="109"/>
      <c r="V767" s="109"/>
      <c r="W767" s="109"/>
      <c r="X767" s="109"/>
      <c r="Y767" s="109"/>
      <c r="Z767" s="109"/>
      <c r="AA767" s="109"/>
      <c r="AB767" s="109"/>
      <c r="AC767" s="109"/>
      <c r="AD767" s="109"/>
      <c r="AE767" s="109"/>
      <c r="AF767" s="109"/>
      <c r="AG767" s="109"/>
    </row>
    <row r="768" spans="2:33" ht="15">
      <c r="B768" s="110" t="s">
        <v>286</v>
      </c>
      <c r="C768" s="110" t="s">
        <v>552</v>
      </c>
      <c r="D768" s="110">
        <v>2006</v>
      </c>
      <c r="E768" s="110"/>
      <c r="F768" s="110"/>
      <c r="G768" s="110"/>
      <c r="H768" s="110"/>
      <c r="I768" s="110"/>
      <c r="J768" s="110"/>
      <c r="K768" s="110"/>
      <c r="L768" s="110"/>
      <c r="M768" s="110"/>
      <c r="N768" s="110"/>
      <c r="O768" s="110"/>
      <c r="P768" s="110"/>
      <c r="Q768" s="110"/>
      <c r="R768" s="110"/>
      <c r="S768" s="110"/>
      <c r="T768" s="110"/>
      <c r="U768" s="110"/>
      <c r="V768" s="110"/>
      <c r="W768" s="110"/>
      <c r="X768" s="110"/>
      <c r="Y768" s="110"/>
      <c r="Z768" s="110"/>
      <c r="AA768" s="110"/>
      <c r="AB768" s="110"/>
      <c r="AC768" s="110"/>
      <c r="AD768" s="110"/>
      <c r="AE768" s="110"/>
      <c r="AF768" s="110"/>
      <c r="AG768" s="110"/>
    </row>
    <row r="769" spans="2:33" ht="15">
      <c r="B769" s="110"/>
      <c r="C769" s="110"/>
      <c r="D769" s="110">
        <v>2007</v>
      </c>
      <c r="E769" s="110"/>
      <c r="F769" s="110"/>
      <c r="G769" s="110"/>
      <c r="H769" s="110"/>
      <c r="I769" s="110"/>
      <c r="J769" s="110"/>
      <c r="K769" s="110"/>
      <c r="L769" s="110"/>
      <c r="M769" s="110"/>
      <c r="N769" s="110"/>
      <c r="O769" s="110"/>
      <c r="P769" s="110"/>
      <c r="Q769" s="110"/>
      <c r="R769" s="110"/>
      <c r="S769" s="110"/>
      <c r="T769" s="110"/>
      <c r="U769" s="110"/>
      <c r="V769" s="110"/>
      <c r="W769" s="110"/>
      <c r="X769" s="110"/>
      <c r="Y769" s="110"/>
      <c r="Z769" s="110"/>
      <c r="AA769" s="110"/>
      <c r="AB769" s="110"/>
      <c r="AC769" s="110"/>
      <c r="AD769" s="110"/>
      <c r="AE769" s="110"/>
      <c r="AF769" s="110"/>
      <c r="AG769" s="110"/>
    </row>
    <row r="770" spans="2:33" ht="15">
      <c r="B770" s="110"/>
      <c r="C770" s="110"/>
      <c r="D770" s="110">
        <v>2008</v>
      </c>
      <c r="E770" s="110"/>
      <c r="F770" s="110"/>
      <c r="G770" s="110"/>
      <c r="H770" s="110"/>
      <c r="I770" s="110"/>
      <c r="J770" s="110"/>
      <c r="K770" s="110"/>
      <c r="L770" s="110"/>
      <c r="M770" s="110"/>
      <c r="N770" s="110"/>
      <c r="O770" s="110"/>
      <c r="P770" s="110"/>
      <c r="Q770" s="110"/>
      <c r="R770" s="110"/>
      <c r="S770" s="110"/>
      <c r="T770" s="110"/>
      <c r="U770" s="110"/>
      <c r="V770" s="110"/>
      <c r="W770" s="110"/>
      <c r="X770" s="110"/>
      <c r="Y770" s="110"/>
      <c r="Z770" s="110"/>
      <c r="AA770" s="110"/>
      <c r="AB770" s="110"/>
      <c r="AC770" s="110"/>
      <c r="AD770" s="110"/>
      <c r="AE770" s="110"/>
      <c r="AF770" s="110"/>
      <c r="AG770" s="110"/>
    </row>
    <row r="771" spans="2:33" ht="15">
      <c r="B771" s="110"/>
      <c r="C771" s="110"/>
      <c r="D771" s="110">
        <v>2009</v>
      </c>
      <c r="E771" s="110"/>
      <c r="F771" s="110"/>
      <c r="G771" s="110"/>
      <c r="H771" s="110"/>
      <c r="I771" s="110"/>
      <c r="J771" s="110"/>
      <c r="K771" s="110"/>
      <c r="L771" s="110"/>
      <c r="M771" s="110"/>
      <c r="N771" s="110"/>
      <c r="O771" s="110"/>
      <c r="P771" s="110"/>
      <c r="Q771" s="110"/>
      <c r="R771" s="110"/>
      <c r="S771" s="110"/>
      <c r="T771" s="110"/>
      <c r="U771" s="110"/>
      <c r="V771" s="110"/>
      <c r="W771" s="110"/>
      <c r="X771" s="110"/>
      <c r="Y771" s="110"/>
      <c r="Z771" s="110"/>
      <c r="AA771" s="110"/>
      <c r="AB771" s="110"/>
      <c r="AC771" s="110"/>
      <c r="AD771" s="110"/>
      <c r="AE771" s="110"/>
      <c r="AF771" s="110"/>
      <c r="AG771" s="110"/>
    </row>
    <row r="772" spans="2:33" ht="15">
      <c r="B772" s="110"/>
      <c r="C772" s="110"/>
      <c r="D772" s="110">
        <v>2010</v>
      </c>
      <c r="E772" s="110"/>
      <c r="F772" s="110"/>
      <c r="G772" s="110"/>
      <c r="H772" s="110"/>
      <c r="I772" s="110"/>
      <c r="J772" s="110"/>
      <c r="K772" s="110"/>
      <c r="L772" s="110"/>
      <c r="M772" s="110"/>
      <c r="N772" s="110"/>
      <c r="O772" s="110"/>
      <c r="P772" s="110"/>
      <c r="Q772" s="110"/>
      <c r="R772" s="110"/>
      <c r="S772" s="110"/>
      <c r="T772" s="110"/>
      <c r="U772" s="110"/>
      <c r="V772" s="110"/>
      <c r="W772" s="110"/>
      <c r="X772" s="110"/>
      <c r="Y772" s="110"/>
      <c r="Z772" s="110"/>
      <c r="AA772" s="110"/>
      <c r="AB772" s="110"/>
      <c r="AC772" s="110"/>
      <c r="AD772" s="110"/>
      <c r="AE772" s="110"/>
      <c r="AF772" s="110"/>
      <c r="AG772" s="110"/>
    </row>
    <row r="773" spans="2:33" ht="15">
      <c r="B773" s="110"/>
      <c r="C773" s="110"/>
      <c r="D773" s="110">
        <v>2011</v>
      </c>
      <c r="E773" s="110"/>
      <c r="F773" s="110"/>
      <c r="G773" s="110"/>
      <c r="H773" s="110"/>
      <c r="I773" s="110"/>
      <c r="J773" s="110"/>
      <c r="K773" s="110"/>
      <c r="L773" s="110"/>
      <c r="M773" s="110"/>
      <c r="N773" s="110"/>
      <c r="O773" s="110"/>
      <c r="P773" s="110"/>
      <c r="Q773" s="110"/>
      <c r="R773" s="110"/>
      <c r="S773" s="110"/>
      <c r="T773" s="110"/>
      <c r="U773" s="110"/>
      <c r="V773" s="110"/>
      <c r="W773" s="110"/>
      <c r="X773" s="110"/>
      <c r="Y773" s="110"/>
      <c r="Z773" s="110"/>
      <c r="AA773" s="110"/>
      <c r="AB773" s="110"/>
      <c r="AC773" s="110"/>
      <c r="AD773" s="110"/>
      <c r="AE773" s="110"/>
      <c r="AF773" s="110"/>
      <c r="AG773" s="110"/>
    </row>
    <row r="774" spans="2:33" ht="15">
      <c r="B774" s="110"/>
      <c r="C774" s="110"/>
      <c r="D774" s="110">
        <v>2012</v>
      </c>
      <c r="E774" s="110"/>
      <c r="F774" s="110"/>
      <c r="G774" s="110"/>
      <c r="H774" s="110"/>
      <c r="I774" s="110"/>
      <c r="J774" s="110"/>
      <c r="K774" s="110"/>
      <c r="L774" s="110"/>
      <c r="M774" s="110"/>
      <c r="N774" s="110"/>
      <c r="O774" s="110"/>
      <c r="P774" s="110"/>
      <c r="Q774" s="110"/>
      <c r="R774" s="110"/>
      <c r="S774" s="110"/>
      <c r="T774" s="110"/>
      <c r="U774" s="110"/>
      <c r="V774" s="110"/>
      <c r="W774" s="110"/>
      <c r="X774" s="110"/>
      <c r="Y774" s="110"/>
      <c r="Z774" s="110"/>
      <c r="AA774" s="110"/>
      <c r="AB774" s="110"/>
      <c r="AC774" s="110"/>
      <c r="AD774" s="110"/>
      <c r="AE774" s="110"/>
      <c r="AF774" s="110"/>
      <c r="AG774" s="110"/>
    </row>
    <row r="775" spans="2:33" ht="15">
      <c r="B775" s="110"/>
      <c r="C775" s="110"/>
      <c r="D775" s="110">
        <v>2013</v>
      </c>
      <c r="E775" s="110"/>
      <c r="F775" s="110"/>
      <c r="G775" s="110"/>
      <c r="H775" s="110"/>
      <c r="I775" s="110"/>
      <c r="J775" s="110"/>
      <c r="K775" s="110"/>
      <c r="L775" s="110"/>
      <c r="M775" s="110"/>
      <c r="N775" s="110"/>
      <c r="O775" s="110"/>
      <c r="P775" s="110"/>
      <c r="Q775" s="110"/>
      <c r="R775" s="110"/>
      <c r="S775" s="110"/>
      <c r="T775" s="110"/>
      <c r="U775" s="110"/>
      <c r="V775" s="110"/>
      <c r="W775" s="110"/>
      <c r="X775" s="110"/>
      <c r="Y775" s="110"/>
      <c r="Z775" s="110"/>
      <c r="AA775" s="110"/>
      <c r="AB775" s="110"/>
      <c r="AC775" s="110"/>
      <c r="AD775" s="110"/>
      <c r="AE775" s="110"/>
      <c r="AF775" s="110"/>
      <c r="AG775" s="110"/>
    </row>
    <row r="776" spans="2:33" ht="15">
      <c r="B776" s="110"/>
      <c r="C776" s="110"/>
      <c r="D776" s="110">
        <v>2014</v>
      </c>
      <c r="E776" s="110">
        <v>0</v>
      </c>
      <c r="F776" s="110">
        <v>0</v>
      </c>
      <c r="G776" s="110"/>
      <c r="H776" s="110">
        <v>0</v>
      </c>
      <c r="I776" s="110"/>
      <c r="J776" s="110"/>
      <c r="K776" s="110"/>
      <c r="L776" s="110"/>
      <c r="M776" s="110"/>
      <c r="N776" s="110"/>
      <c r="O776" s="110">
        <v>0</v>
      </c>
      <c r="P776" s="110">
        <v>0</v>
      </c>
      <c r="Q776" s="110"/>
      <c r="R776" s="110">
        <v>0</v>
      </c>
      <c r="S776" s="110"/>
      <c r="T776" s="110">
        <v>0</v>
      </c>
      <c r="U776" s="110"/>
      <c r="V776" s="110"/>
      <c r="W776" s="110">
        <v>0</v>
      </c>
      <c r="X776" s="110"/>
      <c r="Y776" s="110">
        <v>0</v>
      </c>
      <c r="Z776" s="110">
        <v>0</v>
      </c>
      <c r="AA776" s="110"/>
      <c r="AB776" s="110">
        <v>0</v>
      </c>
      <c r="AC776" s="110">
        <v>0</v>
      </c>
      <c r="AD776" s="110">
        <v>0</v>
      </c>
      <c r="AE776" s="110"/>
      <c r="AF776" s="110"/>
      <c r="AG776" s="110">
        <v>0</v>
      </c>
    </row>
    <row r="777" spans="2:33" ht="15">
      <c r="B777" s="110"/>
      <c r="C777" s="110"/>
      <c r="D777" s="110">
        <v>2015</v>
      </c>
      <c r="E777" s="110">
        <v>0</v>
      </c>
      <c r="F777" s="110">
        <v>0</v>
      </c>
      <c r="G777" s="110">
        <v>0</v>
      </c>
      <c r="H777" s="110">
        <v>0</v>
      </c>
      <c r="I777" s="110">
        <v>0</v>
      </c>
      <c r="J777" s="110">
        <v>0</v>
      </c>
      <c r="K777" s="110">
        <v>0</v>
      </c>
      <c r="L777" s="110">
        <v>0</v>
      </c>
      <c r="M777" s="110">
        <v>0</v>
      </c>
      <c r="N777" s="110">
        <v>0</v>
      </c>
      <c r="O777" s="110">
        <v>0</v>
      </c>
      <c r="P777" s="110">
        <v>0</v>
      </c>
      <c r="Q777" s="110">
        <v>0</v>
      </c>
      <c r="R777" s="110">
        <v>0</v>
      </c>
      <c r="S777" s="110">
        <v>0</v>
      </c>
      <c r="T777" s="110">
        <v>0</v>
      </c>
      <c r="U777" s="110">
        <v>0</v>
      </c>
      <c r="V777" s="110">
        <v>0</v>
      </c>
      <c r="W777" s="110">
        <v>0</v>
      </c>
      <c r="X777" s="110">
        <v>0</v>
      </c>
      <c r="Y777" s="110">
        <v>0</v>
      </c>
      <c r="Z777" s="110">
        <v>0</v>
      </c>
      <c r="AA777" s="110"/>
      <c r="AB777" s="110">
        <v>0</v>
      </c>
      <c r="AC777" s="110">
        <v>0</v>
      </c>
      <c r="AD777" s="110">
        <v>0</v>
      </c>
      <c r="AE777" s="110">
        <v>0</v>
      </c>
      <c r="AF777" s="110">
        <v>0</v>
      </c>
      <c r="AG777" s="110">
        <v>0</v>
      </c>
    </row>
    <row r="778" spans="2:33" ht="15">
      <c r="B778" s="110"/>
      <c r="C778" s="110"/>
      <c r="D778" s="110">
        <v>2016</v>
      </c>
      <c r="E778" s="110">
        <v>0</v>
      </c>
      <c r="F778" s="110">
        <v>0</v>
      </c>
      <c r="G778" s="110">
        <v>0</v>
      </c>
      <c r="H778" s="110">
        <v>0</v>
      </c>
      <c r="I778" s="110">
        <v>0</v>
      </c>
      <c r="J778" s="110">
        <v>0</v>
      </c>
      <c r="K778" s="110">
        <v>0</v>
      </c>
      <c r="L778" s="110">
        <v>0</v>
      </c>
      <c r="M778" s="110">
        <v>0</v>
      </c>
      <c r="N778" s="110">
        <v>0</v>
      </c>
      <c r="O778" s="110">
        <v>0</v>
      </c>
      <c r="P778" s="110">
        <v>0</v>
      </c>
      <c r="Q778" s="110">
        <v>0</v>
      </c>
      <c r="R778" s="110">
        <v>0</v>
      </c>
      <c r="S778" s="110">
        <v>0</v>
      </c>
      <c r="T778" s="110">
        <v>0</v>
      </c>
      <c r="U778" s="110">
        <v>0</v>
      </c>
      <c r="V778" s="110">
        <v>0</v>
      </c>
      <c r="W778" s="110">
        <v>0</v>
      </c>
      <c r="X778" s="110">
        <v>0</v>
      </c>
      <c r="Y778" s="110">
        <v>0</v>
      </c>
      <c r="Z778" s="110">
        <v>0</v>
      </c>
      <c r="AA778" s="110">
        <v>0</v>
      </c>
      <c r="AB778" s="110">
        <v>0</v>
      </c>
      <c r="AC778" s="110">
        <v>0</v>
      </c>
      <c r="AD778" s="110">
        <v>0</v>
      </c>
      <c r="AE778" s="110">
        <v>0</v>
      </c>
      <c r="AF778" s="110">
        <v>0</v>
      </c>
      <c r="AG778" s="110">
        <v>0</v>
      </c>
    </row>
    <row r="779" spans="2:33" ht="15">
      <c r="B779" s="110"/>
      <c r="C779" s="110"/>
      <c r="D779" s="110">
        <v>2017</v>
      </c>
      <c r="E779" s="110">
        <v>0</v>
      </c>
      <c r="F779" s="110">
        <v>0</v>
      </c>
      <c r="G779" s="110">
        <v>0</v>
      </c>
      <c r="H779" s="110">
        <v>0</v>
      </c>
      <c r="I779" s="110">
        <v>0</v>
      </c>
      <c r="J779" s="110">
        <v>0</v>
      </c>
      <c r="K779" s="110">
        <v>0</v>
      </c>
      <c r="L779" s="110">
        <v>0</v>
      </c>
      <c r="M779" s="110">
        <v>0</v>
      </c>
      <c r="N779" s="110">
        <v>0</v>
      </c>
      <c r="O779" s="110">
        <v>0</v>
      </c>
      <c r="P779" s="110">
        <v>0</v>
      </c>
      <c r="Q779" s="110">
        <v>0</v>
      </c>
      <c r="R779" s="110">
        <v>0</v>
      </c>
      <c r="S779" s="110">
        <v>0</v>
      </c>
      <c r="T779" s="110">
        <v>0</v>
      </c>
      <c r="U779" s="110">
        <v>0</v>
      </c>
      <c r="V779" s="110">
        <v>0</v>
      </c>
      <c r="W779" s="110">
        <v>0</v>
      </c>
      <c r="X779" s="110">
        <v>0</v>
      </c>
      <c r="Y779" s="110">
        <v>0</v>
      </c>
      <c r="Z779" s="110">
        <v>0</v>
      </c>
      <c r="AA779" s="110">
        <v>0</v>
      </c>
      <c r="AB779" s="110">
        <v>0</v>
      </c>
      <c r="AC779" s="110">
        <v>0</v>
      </c>
      <c r="AD779" s="110">
        <v>0</v>
      </c>
      <c r="AE779" s="110">
        <v>0</v>
      </c>
      <c r="AF779" s="110">
        <v>0</v>
      </c>
      <c r="AG779" s="110">
        <v>0</v>
      </c>
    </row>
    <row r="780" spans="2:33" ht="15">
      <c r="B780" s="110"/>
      <c r="C780" s="110"/>
      <c r="D780" s="110">
        <v>2018</v>
      </c>
      <c r="E780" s="110">
        <v>0</v>
      </c>
      <c r="F780" s="110">
        <v>0</v>
      </c>
      <c r="G780" s="110">
        <v>0</v>
      </c>
      <c r="H780" s="110">
        <v>0</v>
      </c>
      <c r="I780" s="110">
        <v>0</v>
      </c>
      <c r="J780" s="110">
        <v>0</v>
      </c>
      <c r="K780" s="110">
        <v>0</v>
      </c>
      <c r="L780" s="110">
        <v>0</v>
      </c>
      <c r="M780" s="110">
        <v>0</v>
      </c>
      <c r="N780" s="110">
        <v>0</v>
      </c>
      <c r="O780" s="110">
        <v>1</v>
      </c>
      <c r="P780" s="110">
        <v>0</v>
      </c>
      <c r="Q780" s="110">
        <v>0</v>
      </c>
      <c r="R780" s="110">
        <v>0</v>
      </c>
      <c r="S780" s="110">
        <v>0</v>
      </c>
      <c r="T780" s="110">
        <v>0</v>
      </c>
      <c r="U780" s="110">
        <v>0</v>
      </c>
      <c r="V780" s="110">
        <v>0</v>
      </c>
      <c r="W780" s="110">
        <v>0</v>
      </c>
      <c r="X780" s="110">
        <v>0</v>
      </c>
      <c r="Y780" s="110">
        <v>0</v>
      </c>
      <c r="Z780" s="110">
        <v>0</v>
      </c>
      <c r="AA780" s="110">
        <v>0</v>
      </c>
      <c r="AB780" s="110">
        <v>0</v>
      </c>
      <c r="AC780" s="110">
        <v>0</v>
      </c>
      <c r="AD780" s="110">
        <v>0</v>
      </c>
      <c r="AE780" s="110">
        <v>0</v>
      </c>
      <c r="AF780" s="110">
        <v>0</v>
      </c>
      <c r="AG780" s="110">
        <v>0</v>
      </c>
    </row>
    <row r="781" spans="2:33" ht="15">
      <c r="B781" s="110"/>
      <c r="C781" s="110"/>
      <c r="D781" s="110">
        <v>2019</v>
      </c>
      <c r="E781" s="110">
        <v>0</v>
      </c>
      <c r="F781" s="110">
        <v>0</v>
      </c>
      <c r="G781" s="110">
        <v>0</v>
      </c>
      <c r="H781" s="110">
        <v>0</v>
      </c>
      <c r="I781" s="110">
        <v>0</v>
      </c>
      <c r="J781" s="110">
        <v>0</v>
      </c>
      <c r="K781" s="110">
        <v>0</v>
      </c>
      <c r="L781" s="110">
        <v>0</v>
      </c>
      <c r="M781" s="110">
        <v>0</v>
      </c>
      <c r="N781" s="110">
        <v>0</v>
      </c>
      <c r="O781" s="110">
        <v>0</v>
      </c>
      <c r="P781" s="110">
        <v>0</v>
      </c>
      <c r="Q781" s="110">
        <v>0</v>
      </c>
      <c r="R781" s="110">
        <v>0</v>
      </c>
      <c r="S781" s="110">
        <v>0</v>
      </c>
      <c r="T781" s="110">
        <v>0</v>
      </c>
      <c r="U781" s="110">
        <v>0</v>
      </c>
      <c r="V781" s="110">
        <v>0</v>
      </c>
      <c r="W781" s="110">
        <v>0</v>
      </c>
      <c r="X781" s="110">
        <v>0</v>
      </c>
      <c r="Y781" s="110">
        <v>0</v>
      </c>
      <c r="Z781" s="110">
        <v>0</v>
      </c>
      <c r="AA781" s="110">
        <v>0</v>
      </c>
      <c r="AB781" s="110">
        <v>0</v>
      </c>
      <c r="AC781" s="110">
        <v>0</v>
      </c>
      <c r="AD781" s="110">
        <v>0</v>
      </c>
      <c r="AE781" s="110">
        <v>0</v>
      </c>
      <c r="AF781" s="110">
        <v>0</v>
      </c>
      <c r="AG781" s="110">
        <v>0</v>
      </c>
    </row>
    <row r="782" spans="2:33" ht="15">
      <c r="B782" s="110"/>
      <c r="C782" s="110"/>
      <c r="D782" s="110">
        <v>2020</v>
      </c>
      <c r="E782" s="110"/>
      <c r="F782" s="110"/>
      <c r="G782" s="110"/>
      <c r="H782" s="110"/>
      <c r="I782" s="110"/>
      <c r="J782" s="110"/>
      <c r="K782" s="110"/>
      <c r="L782" s="110"/>
      <c r="M782" s="110"/>
      <c r="N782" s="110"/>
      <c r="O782" s="110"/>
      <c r="P782" s="110"/>
      <c r="Q782" s="110"/>
      <c r="R782" s="110"/>
      <c r="S782" s="110"/>
      <c r="T782" s="110"/>
      <c r="U782" s="110"/>
      <c r="V782" s="110"/>
      <c r="W782" s="110"/>
      <c r="X782" s="110"/>
      <c r="Y782" s="110"/>
      <c r="Z782" s="110"/>
      <c r="AA782" s="110"/>
      <c r="AB782" s="110"/>
      <c r="AC782" s="110"/>
      <c r="AD782" s="110"/>
      <c r="AE782" s="110"/>
      <c r="AF782" s="110"/>
      <c r="AG782" s="110"/>
    </row>
    <row r="783" spans="2:33" ht="15">
      <c r="B783" s="109" t="s">
        <v>96</v>
      </c>
      <c r="C783" s="109" t="s">
        <v>553</v>
      </c>
      <c r="D783" s="109">
        <v>2006</v>
      </c>
      <c r="E783" s="109">
        <v>0</v>
      </c>
      <c r="F783" s="109">
        <v>0</v>
      </c>
      <c r="G783" s="109">
        <v>0</v>
      </c>
      <c r="H783" s="109"/>
      <c r="I783" s="109"/>
      <c r="J783" s="109">
        <v>0</v>
      </c>
      <c r="K783" s="109">
        <v>0</v>
      </c>
      <c r="L783" s="109">
        <v>0</v>
      </c>
      <c r="M783" s="109"/>
      <c r="N783" s="109">
        <v>0</v>
      </c>
      <c r="O783" s="109">
        <v>7</v>
      </c>
      <c r="P783" s="109">
        <v>0</v>
      </c>
      <c r="Q783" s="109"/>
      <c r="R783" s="109"/>
      <c r="S783" s="109"/>
      <c r="T783" s="109">
        <v>0</v>
      </c>
      <c r="U783" s="109">
        <v>0</v>
      </c>
      <c r="V783" s="109">
        <v>0</v>
      </c>
      <c r="W783" s="109"/>
      <c r="X783" s="109">
        <v>0</v>
      </c>
      <c r="Y783" s="109">
        <v>0</v>
      </c>
      <c r="Z783" s="109">
        <v>0</v>
      </c>
      <c r="AA783" s="109">
        <v>0</v>
      </c>
      <c r="AB783" s="109"/>
      <c r="AC783" s="109">
        <v>0</v>
      </c>
      <c r="AD783" s="109"/>
      <c r="AE783" s="109"/>
      <c r="AF783" s="109"/>
      <c r="AG783" s="109">
        <v>0</v>
      </c>
    </row>
    <row r="784" spans="2:33" ht="15">
      <c r="B784" s="109"/>
      <c r="C784" s="109"/>
      <c r="D784" s="109">
        <v>2007</v>
      </c>
      <c r="E784" s="109">
        <v>0</v>
      </c>
      <c r="F784" s="109">
        <v>0</v>
      </c>
      <c r="G784" s="109">
        <v>0</v>
      </c>
      <c r="H784" s="109"/>
      <c r="I784" s="109">
        <v>0</v>
      </c>
      <c r="J784" s="109">
        <v>0</v>
      </c>
      <c r="K784" s="109">
        <v>0</v>
      </c>
      <c r="L784" s="109">
        <v>0</v>
      </c>
      <c r="M784" s="109">
        <v>0</v>
      </c>
      <c r="N784" s="109">
        <v>0</v>
      </c>
      <c r="O784" s="109">
        <v>0</v>
      </c>
      <c r="P784" s="109">
        <v>0</v>
      </c>
      <c r="Q784" s="109">
        <v>0</v>
      </c>
      <c r="R784" s="109"/>
      <c r="S784" s="109">
        <v>0</v>
      </c>
      <c r="T784" s="109">
        <v>0</v>
      </c>
      <c r="U784" s="109">
        <v>0</v>
      </c>
      <c r="V784" s="109">
        <v>0</v>
      </c>
      <c r="W784" s="109"/>
      <c r="X784" s="109">
        <v>0</v>
      </c>
      <c r="Y784" s="109">
        <v>0</v>
      </c>
      <c r="Z784" s="109">
        <v>0</v>
      </c>
      <c r="AA784" s="109">
        <v>0</v>
      </c>
      <c r="AB784" s="109">
        <v>1</v>
      </c>
      <c r="AC784" s="109">
        <v>0</v>
      </c>
      <c r="AD784" s="109">
        <v>0</v>
      </c>
      <c r="AE784" s="109">
        <v>0</v>
      </c>
      <c r="AF784" s="109">
        <v>0</v>
      </c>
      <c r="AG784" s="109">
        <v>1</v>
      </c>
    </row>
    <row r="785" spans="2:33" ht="15">
      <c r="B785" s="109"/>
      <c r="C785" s="109"/>
      <c r="D785" s="109">
        <v>2008</v>
      </c>
      <c r="E785" s="109">
        <v>0</v>
      </c>
      <c r="F785" s="109">
        <v>0</v>
      </c>
      <c r="G785" s="109">
        <v>0</v>
      </c>
      <c r="H785" s="109"/>
      <c r="I785" s="109">
        <v>0</v>
      </c>
      <c r="J785" s="109">
        <v>0</v>
      </c>
      <c r="K785" s="109">
        <v>0</v>
      </c>
      <c r="L785" s="109">
        <v>0</v>
      </c>
      <c r="M785" s="109">
        <v>0</v>
      </c>
      <c r="N785" s="109">
        <v>0</v>
      </c>
      <c r="O785" s="109">
        <v>0</v>
      </c>
      <c r="P785" s="109">
        <v>0</v>
      </c>
      <c r="Q785" s="109">
        <v>0</v>
      </c>
      <c r="R785" s="109"/>
      <c r="S785" s="109">
        <v>0</v>
      </c>
      <c r="T785" s="109">
        <v>0</v>
      </c>
      <c r="U785" s="109">
        <v>0</v>
      </c>
      <c r="V785" s="109">
        <v>0</v>
      </c>
      <c r="W785" s="109"/>
      <c r="X785" s="109">
        <v>0</v>
      </c>
      <c r="Y785" s="109">
        <v>0</v>
      </c>
      <c r="Z785" s="109">
        <v>0</v>
      </c>
      <c r="AA785" s="109">
        <v>0</v>
      </c>
      <c r="AB785" s="109">
        <v>1</v>
      </c>
      <c r="AC785" s="109">
        <v>1</v>
      </c>
      <c r="AD785" s="109">
        <v>0</v>
      </c>
      <c r="AE785" s="109">
        <v>0</v>
      </c>
      <c r="AF785" s="109">
        <v>0</v>
      </c>
      <c r="AG785" s="109">
        <v>0</v>
      </c>
    </row>
    <row r="786" spans="2:33" ht="15">
      <c r="B786" s="109"/>
      <c r="C786" s="109"/>
      <c r="D786" s="109">
        <v>2009</v>
      </c>
      <c r="E786" s="109">
        <v>0</v>
      </c>
      <c r="F786" s="109">
        <v>0</v>
      </c>
      <c r="G786" s="109">
        <v>0</v>
      </c>
      <c r="H786" s="109">
        <v>0</v>
      </c>
      <c r="I786" s="109">
        <v>0</v>
      </c>
      <c r="J786" s="109">
        <v>0</v>
      </c>
      <c r="K786" s="109">
        <v>0</v>
      </c>
      <c r="L786" s="109">
        <v>0</v>
      </c>
      <c r="M786" s="109">
        <v>0</v>
      </c>
      <c r="N786" s="109">
        <v>0</v>
      </c>
      <c r="O786" s="109">
        <v>0</v>
      </c>
      <c r="P786" s="109">
        <v>0</v>
      </c>
      <c r="Q786" s="109">
        <v>0</v>
      </c>
      <c r="R786" s="109"/>
      <c r="S786" s="109">
        <v>0</v>
      </c>
      <c r="T786" s="109">
        <v>0</v>
      </c>
      <c r="U786" s="109">
        <v>0</v>
      </c>
      <c r="V786" s="109">
        <v>0</v>
      </c>
      <c r="W786" s="109">
        <v>0</v>
      </c>
      <c r="X786" s="109">
        <v>0</v>
      </c>
      <c r="Y786" s="109">
        <v>0</v>
      </c>
      <c r="Z786" s="109">
        <v>0</v>
      </c>
      <c r="AA786" s="109">
        <v>0</v>
      </c>
      <c r="AB786" s="109">
        <v>0</v>
      </c>
      <c r="AC786" s="109">
        <v>0</v>
      </c>
      <c r="AD786" s="109">
        <v>0</v>
      </c>
      <c r="AE786" s="109">
        <v>0</v>
      </c>
      <c r="AF786" s="109">
        <v>0</v>
      </c>
      <c r="AG786" s="109">
        <v>0</v>
      </c>
    </row>
    <row r="787" spans="2:33" ht="15">
      <c r="B787" s="109"/>
      <c r="C787" s="109"/>
      <c r="D787" s="109">
        <v>2010</v>
      </c>
      <c r="E787" s="109">
        <v>0</v>
      </c>
      <c r="F787" s="109">
        <v>0</v>
      </c>
      <c r="G787" s="109">
        <v>0</v>
      </c>
      <c r="H787" s="109">
        <v>0</v>
      </c>
      <c r="I787" s="109">
        <v>0</v>
      </c>
      <c r="J787" s="109">
        <v>0</v>
      </c>
      <c r="K787" s="109">
        <v>0</v>
      </c>
      <c r="L787" s="109">
        <v>0</v>
      </c>
      <c r="M787" s="109">
        <v>0</v>
      </c>
      <c r="N787" s="109">
        <v>1</v>
      </c>
      <c r="O787" s="109">
        <v>0</v>
      </c>
      <c r="P787" s="109">
        <v>0</v>
      </c>
      <c r="Q787" s="109">
        <v>0</v>
      </c>
      <c r="R787" s="109">
        <v>0</v>
      </c>
      <c r="S787" s="109">
        <v>0</v>
      </c>
      <c r="T787" s="109">
        <v>0</v>
      </c>
      <c r="U787" s="109">
        <v>0</v>
      </c>
      <c r="V787" s="109">
        <v>0</v>
      </c>
      <c r="W787" s="109">
        <v>0</v>
      </c>
      <c r="X787" s="109">
        <v>0</v>
      </c>
      <c r="Y787" s="109">
        <v>0</v>
      </c>
      <c r="Z787" s="109">
        <v>0</v>
      </c>
      <c r="AA787" s="109">
        <v>0</v>
      </c>
      <c r="AB787" s="109">
        <v>0</v>
      </c>
      <c r="AC787" s="109">
        <v>0</v>
      </c>
      <c r="AD787" s="109">
        <v>0</v>
      </c>
      <c r="AE787" s="109">
        <v>0</v>
      </c>
      <c r="AF787" s="109">
        <v>0</v>
      </c>
      <c r="AG787" s="109">
        <v>0</v>
      </c>
    </row>
    <row r="788" spans="2:33" ht="15">
      <c r="B788" s="109"/>
      <c r="C788" s="109"/>
      <c r="D788" s="109">
        <v>2011</v>
      </c>
      <c r="E788" s="109">
        <v>0</v>
      </c>
      <c r="F788" s="109">
        <v>0</v>
      </c>
      <c r="G788" s="109">
        <v>0</v>
      </c>
      <c r="H788" s="109">
        <v>0</v>
      </c>
      <c r="I788" s="109">
        <v>0</v>
      </c>
      <c r="J788" s="109">
        <v>0</v>
      </c>
      <c r="K788" s="109">
        <v>0</v>
      </c>
      <c r="L788" s="109">
        <v>0</v>
      </c>
      <c r="M788" s="109">
        <v>0</v>
      </c>
      <c r="N788" s="109">
        <v>0</v>
      </c>
      <c r="O788" s="109">
        <v>0</v>
      </c>
      <c r="P788" s="109">
        <v>0</v>
      </c>
      <c r="Q788" s="109">
        <v>0</v>
      </c>
      <c r="R788" s="109">
        <v>0</v>
      </c>
      <c r="S788" s="109">
        <v>0</v>
      </c>
      <c r="T788" s="109">
        <v>0</v>
      </c>
      <c r="U788" s="109">
        <v>0</v>
      </c>
      <c r="V788" s="109">
        <v>0</v>
      </c>
      <c r="W788" s="109">
        <v>0</v>
      </c>
      <c r="X788" s="109">
        <v>0</v>
      </c>
      <c r="Y788" s="109">
        <v>0</v>
      </c>
      <c r="Z788" s="109">
        <v>0</v>
      </c>
      <c r="AA788" s="109">
        <v>2</v>
      </c>
      <c r="AB788" s="109">
        <v>0</v>
      </c>
      <c r="AC788" s="109">
        <v>0</v>
      </c>
      <c r="AD788" s="109">
        <v>0</v>
      </c>
      <c r="AE788" s="109">
        <v>0</v>
      </c>
      <c r="AF788" s="109">
        <v>0</v>
      </c>
      <c r="AG788" s="109">
        <v>0</v>
      </c>
    </row>
    <row r="789" spans="2:33" ht="15.75" thickBot="1">
      <c r="B789" s="109"/>
      <c r="C789" s="109"/>
      <c r="D789" s="109">
        <v>2012</v>
      </c>
      <c r="E789" s="109">
        <v>0</v>
      </c>
      <c r="F789" s="109">
        <v>0</v>
      </c>
      <c r="G789" s="109">
        <v>0</v>
      </c>
      <c r="H789" s="109">
        <v>0</v>
      </c>
      <c r="I789" s="109">
        <v>0</v>
      </c>
      <c r="J789" s="109">
        <v>0</v>
      </c>
      <c r="K789" s="109">
        <v>0</v>
      </c>
      <c r="L789" s="109">
        <v>0</v>
      </c>
      <c r="M789" s="109">
        <v>0</v>
      </c>
      <c r="N789" s="109">
        <v>0</v>
      </c>
      <c r="O789" s="109">
        <v>0</v>
      </c>
      <c r="P789" s="109">
        <v>0</v>
      </c>
      <c r="Q789" s="109">
        <v>0</v>
      </c>
      <c r="R789" s="109">
        <v>0</v>
      </c>
      <c r="S789" s="109">
        <v>0</v>
      </c>
      <c r="T789" s="109">
        <v>0</v>
      </c>
      <c r="U789" s="109">
        <v>0</v>
      </c>
      <c r="V789" s="109">
        <v>0</v>
      </c>
      <c r="W789" s="109">
        <v>0</v>
      </c>
      <c r="X789" s="109">
        <v>0</v>
      </c>
      <c r="Y789" s="109">
        <v>0</v>
      </c>
      <c r="Z789" s="109">
        <v>0</v>
      </c>
      <c r="AA789" s="109">
        <v>0</v>
      </c>
      <c r="AB789" s="109">
        <v>0</v>
      </c>
      <c r="AC789" s="109">
        <v>0</v>
      </c>
      <c r="AD789" s="109">
        <v>0</v>
      </c>
      <c r="AE789" s="109">
        <v>0</v>
      </c>
      <c r="AF789" s="109">
        <v>0</v>
      </c>
      <c r="AG789" s="109">
        <v>0</v>
      </c>
    </row>
    <row r="790" spans="2:33" ht="15.75" thickBot="1">
      <c r="B790" s="109"/>
      <c r="C790" s="109"/>
      <c r="D790" s="109">
        <v>2013</v>
      </c>
      <c r="E790" s="109">
        <v>0</v>
      </c>
      <c r="F790" s="109">
        <v>0</v>
      </c>
      <c r="G790" s="109">
        <v>0</v>
      </c>
      <c r="H790" s="109">
        <v>0</v>
      </c>
      <c r="I790" s="109">
        <v>0</v>
      </c>
      <c r="J790" s="109">
        <v>0</v>
      </c>
      <c r="K790" s="109">
        <v>0</v>
      </c>
      <c r="L790" s="109">
        <v>0</v>
      </c>
      <c r="M790" s="109">
        <v>0</v>
      </c>
      <c r="N790" s="109">
        <v>0</v>
      </c>
      <c r="O790" s="117">
        <v>77</v>
      </c>
      <c r="P790" s="109">
        <v>0</v>
      </c>
      <c r="Q790" s="109">
        <v>3</v>
      </c>
      <c r="R790" s="109">
        <v>0</v>
      </c>
      <c r="S790" s="109">
        <v>0</v>
      </c>
      <c r="T790" s="109">
        <v>0</v>
      </c>
      <c r="U790" s="109">
        <v>0</v>
      </c>
      <c r="V790" s="109">
        <v>0</v>
      </c>
      <c r="W790" s="109">
        <v>0</v>
      </c>
      <c r="X790" s="109">
        <v>0</v>
      </c>
      <c r="Y790" s="109">
        <v>0</v>
      </c>
      <c r="Z790" s="109">
        <v>0</v>
      </c>
      <c r="AA790" s="109">
        <v>0</v>
      </c>
      <c r="AB790" s="109">
        <v>0</v>
      </c>
      <c r="AC790" s="109">
        <v>0</v>
      </c>
      <c r="AD790" s="109">
        <v>0</v>
      </c>
      <c r="AE790" s="109">
        <v>0</v>
      </c>
      <c r="AF790" s="109">
        <v>0</v>
      </c>
      <c r="AG790" s="109">
        <v>0</v>
      </c>
    </row>
    <row r="791" spans="2:33" ht="15">
      <c r="B791" s="109"/>
      <c r="C791" s="109"/>
      <c r="D791" s="109">
        <v>2014</v>
      </c>
      <c r="E791" s="109">
        <v>0</v>
      </c>
      <c r="F791" s="109">
        <v>0</v>
      </c>
      <c r="G791" s="109">
        <v>0</v>
      </c>
      <c r="H791" s="109">
        <v>0</v>
      </c>
      <c r="I791" s="109">
        <v>0</v>
      </c>
      <c r="J791" s="109">
        <v>0</v>
      </c>
      <c r="K791" s="109">
        <v>0</v>
      </c>
      <c r="L791" s="109">
        <v>0</v>
      </c>
      <c r="M791" s="109">
        <v>0</v>
      </c>
      <c r="N791" s="109">
        <v>0</v>
      </c>
      <c r="O791" s="109">
        <v>0</v>
      </c>
      <c r="P791" s="109">
        <v>0</v>
      </c>
      <c r="Q791" s="109">
        <v>0</v>
      </c>
      <c r="R791" s="109">
        <v>0</v>
      </c>
      <c r="S791" s="109">
        <v>0</v>
      </c>
      <c r="T791" s="109">
        <v>0</v>
      </c>
      <c r="U791" s="109">
        <v>0</v>
      </c>
      <c r="V791" s="109">
        <v>0</v>
      </c>
      <c r="W791" s="109">
        <v>0</v>
      </c>
      <c r="X791" s="109">
        <v>0</v>
      </c>
      <c r="Y791" s="109">
        <v>0</v>
      </c>
      <c r="Z791" s="109">
        <v>0</v>
      </c>
      <c r="AA791" s="109">
        <v>0</v>
      </c>
      <c r="AB791" s="109">
        <v>0</v>
      </c>
      <c r="AC791" s="109">
        <v>0</v>
      </c>
      <c r="AD791" s="109">
        <v>0</v>
      </c>
      <c r="AE791" s="109">
        <v>0</v>
      </c>
      <c r="AF791" s="109">
        <v>0</v>
      </c>
      <c r="AG791" s="109">
        <v>0</v>
      </c>
    </row>
    <row r="792" spans="2:33" ht="15">
      <c r="B792" s="109"/>
      <c r="C792" s="109"/>
      <c r="D792" s="109">
        <v>2015</v>
      </c>
      <c r="E792" s="109">
        <v>0</v>
      </c>
      <c r="F792" s="109">
        <v>0</v>
      </c>
      <c r="G792" s="109">
        <v>0</v>
      </c>
      <c r="H792" s="109">
        <v>0</v>
      </c>
      <c r="I792" s="109">
        <v>0</v>
      </c>
      <c r="J792" s="109">
        <v>0</v>
      </c>
      <c r="K792" s="109">
        <v>0</v>
      </c>
      <c r="L792" s="109">
        <v>0</v>
      </c>
      <c r="M792" s="109">
        <v>0</v>
      </c>
      <c r="N792" s="109">
        <v>0</v>
      </c>
      <c r="O792" s="109">
        <v>0</v>
      </c>
      <c r="P792" s="109">
        <v>0</v>
      </c>
      <c r="Q792" s="109">
        <v>0</v>
      </c>
      <c r="R792" s="109">
        <v>0</v>
      </c>
      <c r="S792" s="109">
        <v>0</v>
      </c>
      <c r="T792" s="109">
        <v>0</v>
      </c>
      <c r="U792" s="109">
        <v>0</v>
      </c>
      <c r="V792" s="109">
        <v>0</v>
      </c>
      <c r="W792" s="109">
        <v>0</v>
      </c>
      <c r="X792" s="109">
        <v>0</v>
      </c>
      <c r="Y792" s="109">
        <v>0</v>
      </c>
      <c r="Z792" s="109">
        <v>0</v>
      </c>
      <c r="AA792" s="109">
        <v>0</v>
      </c>
      <c r="AB792" s="109">
        <v>0</v>
      </c>
      <c r="AC792" s="109">
        <v>0</v>
      </c>
      <c r="AD792" s="109">
        <v>0</v>
      </c>
      <c r="AE792" s="109">
        <v>0</v>
      </c>
      <c r="AF792" s="109">
        <v>0</v>
      </c>
      <c r="AG792" s="109">
        <v>0</v>
      </c>
    </row>
    <row r="793" spans="2:33" ht="15">
      <c r="B793" s="109"/>
      <c r="C793" s="109"/>
      <c r="D793" s="109">
        <v>2016</v>
      </c>
      <c r="E793" s="109">
        <v>0</v>
      </c>
      <c r="F793" s="109">
        <v>0</v>
      </c>
      <c r="G793" s="109">
        <v>0</v>
      </c>
      <c r="H793" s="109">
        <v>0</v>
      </c>
      <c r="I793" s="109">
        <v>0</v>
      </c>
      <c r="J793" s="109">
        <v>0</v>
      </c>
      <c r="K793" s="109">
        <v>0</v>
      </c>
      <c r="L793" s="109">
        <v>0</v>
      </c>
      <c r="M793" s="109">
        <v>0</v>
      </c>
      <c r="N793" s="109">
        <v>0</v>
      </c>
      <c r="O793" s="109">
        <v>2</v>
      </c>
      <c r="P793" s="109">
        <v>0</v>
      </c>
      <c r="Q793" s="109">
        <v>0</v>
      </c>
      <c r="R793" s="109">
        <v>0</v>
      </c>
      <c r="S793" s="109">
        <v>0</v>
      </c>
      <c r="T793" s="109">
        <v>0</v>
      </c>
      <c r="U793" s="109">
        <v>0</v>
      </c>
      <c r="V793" s="109">
        <v>0</v>
      </c>
      <c r="W793" s="109">
        <v>0</v>
      </c>
      <c r="X793" s="109">
        <v>0</v>
      </c>
      <c r="Y793" s="109">
        <v>0</v>
      </c>
      <c r="Z793" s="109">
        <v>0</v>
      </c>
      <c r="AA793" s="109">
        <v>0</v>
      </c>
      <c r="AB793" s="109">
        <v>0</v>
      </c>
      <c r="AC793" s="109">
        <v>0</v>
      </c>
      <c r="AD793" s="109">
        <v>0</v>
      </c>
      <c r="AE793" s="109">
        <v>0</v>
      </c>
      <c r="AF793" s="109">
        <v>0</v>
      </c>
      <c r="AG793" s="109">
        <v>0</v>
      </c>
    </row>
    <row r="794" spans="2:33" ht="15">
      <c r="B794" s="109"/>
      <c r="C794" s="109"/>
      <c r="D794" s="109">
        <v>2017</v>
      </c>
      <c r="E794" s="109">
        <v>0</v>
      </c>
      <c r="F794" s="109">
        <v>1</v>
      </c>
      <c r="G794" s="109">
        <v>0</v>
      </c>
      <c r="H794" s="109">
        <v>0</v>
      </c>
      <c r="I794" s="109">
        <v>0</v>
      </c>
      <c r="J794" s="109">
        <v>0</v>
      </c>
      <c r="K794" s="109">
        <v>0</v>
      </c>
      <c r="L794" s="109">
        <v>0</v>
      </c>
      <c r="M794" s="109">
        <v>0</v>
      </c>
      <c r="N794" s="109">
        <v>1</v>
      </c>
      <c r="O794" s="109">
        <v>0</v>
      </c>
      <c r="P794" s="109">
        <v>0</v>
      </c>
      <c r="Q794" s="109">
        <v>0</v>
      </c>
      <c r="R794" s="109">
        <v>0</v>
      </c>
      <c r="S794" s="109">
        <v>0</v>
      </c>
      <c r="T794" s="109">
        <v>0</v>
      </c>
      <c r="U794" s="109">
        <v>0</v>
      </c>
      <c r="V794" s="109">
        <v>0</v>
      </c>
      <c r="W794" s="109">
        <v>0</v>
      </c>
      <c r="X794" s="109">
        <v>0</v>
      </c>
      <c r="Y794" s="109">
        <v>0</v>
      </c>
      <c r="Z794" s="109">
        <v>0</v>
      </c>
      <c r="AA794" s="109">
        <v>0</v>
      </c>
      <c r="AB794" s="109">
        <v>0</v>
      </c>
      <c r="AC794" s="109">
        <v>0</v>
      </c>
      <c r="AD794" s="109">
        <v>0</v>
      </c>
      <c r="AE794" s="109">
        <v>0</v>
      </c>
      <c r="AF794" s="109">
        <v>0</v>
      </c>
      <c r="AG794" s="109">
        <v>0</v>
      </c>
    </row>
    <row r="795" spans="2:33" ht="15">
      <c r="B795" s="109"/>
      <c r="C795" s="109"/>
      <c r="D795" s="109">
        <v>2018</v>
      </c>
      <c r="E795" s="109">
        <v>0</v>
      </c>
      <c r="F795" s="109">
        <v>0</v>
      </c>
      <c r="G795" s="109">
        <v>0</v>
      </c>
      <c r="H795" s="109">
        <v>0</v>
      </c>
      <c r="I795" s="109">
        <v>0</v>
      </c>
      <c r="J795" s="109">
        <v>0</v>
      </c>
      <c r="K795" s="109">
        <v>0</v>
      </c>
      <c r="L795" s="109">
        <v>0</v>
      </c>
      <c r="M795" s="109">
        <v>0</v>
      </c>
      <c r="N795" s="109">
        <v>0</v>
      </c>
      <c r="O795" s="109">
        <v>0</v>
      </c>
      <c r="P795" s="109">
        <v>0</v>
      </c>
      <c r="Q795" s="109">
        <v>0</v>
      </c>
      <c r="R795" s="109">
        <v>0</v>
      </c>
      <c r="S795" s="109">
        <v>0</v>
      </c>
      <c r="T795" s="109">
        <v>0</v>
      </c>
      <c r="U795" s="109">
        <v>3</v>
      </c>
      <c r="V795" s="109">
        <v>0</v>
      </c>
      <c r="W795" s="109">
        <v>0</v>
      </c>
      <c r="X795" s="109">
        <v>0</v>
      </c>
      <c r="Y795" s="109">
        <v>0</v>
      </c>
      <c r="Z795" s="109">
        <v>0</v>
      </c>
      <c r="AA795" s="109">
        <v>0</v>
      </c>
      <c r="AB795" s="109">
        <v>0</v>
      </c>
      <c r="AC795" s="109">
        <v>0</v>
      </c>
      <c r="AD795" s="109">
        <v>0</v>
      </c>
      <c r="AE795" s="109">
        <v>0</v>
      </c>
      <c r="AF795" s="109">
        <v>0</v>
      </c>
      <c r="AG795" s="109">
        <v>0</v>
      </c>
    </row>
    <row r="796" spans="2:33" ht="15">
      <c r="B796" s="109"/>
      <c r="C796" s="109"/>
      <c r="D796" s="109">
        <v>2019</v>
      </c>
      <c r="E796" s="109">
        <v>0</v>
      </c>
      <c r="F796" s="109">
        <v>0</v>
      </c>
      <c r="G796" s="109">
        <v>0</v>
      </c>
      <c r="H796" s="109">
        <v>0</v>
      </c>
      <c r="I796" s="109">
        <v>0</v>
      </c>
      <c r="J796" s="109">
        <v>0</v>
      </c>
      <c r="K796" s="109">
        <v>0</v>
      </c>
      <c r="L796" s="109">
        <v>0</v>
      </c>
      <c r="M796" s="109">
        <v>0</v>
      </c>
      <c r="N796" s="109">
        <v>0</v>
      </c>
      <c r="O796" s="109">
        <v>0</v>
      </c>
      <c r="P796" s="109">
        <v>0</v>
      </c>
      <c r="Q796" s="109">
        <v>0</v>
      </c>
      <c r="R796" s="109">
        <v>0</v>
      </c>
      <c r="S796" s="109">
        <v>0</v>
      </c>
      <c r="T796" s="109">
        <v>0</v>
      </c>
      <c r="U796" s="109">
        <v>0</v>
      </c>
      <c r="V796" s="109">
        <v>0</v>
      </c>
      <c r="W796" s="109">
        <v>0</v>
      </c>
      <c r="X796" s="109">
        <v>0</v>
      </c>
      <c r="Y796" s="109">
        <v>0</v>
      </c>
      <c r="Z796" s="109">
        <v>0</v>
      </c>
      <c r="AA796" s="109">
        <v>0</v>
      </c>
      <c r="AB796" s="109">
        <v>0</v>
      </c>
      <c r="AC796" s="109">
        <v>0</v>
      </c>
      <c r="AD796" s="109">
        <v>0</v>
      </c>
      <c r="AE796" s="109">
        <v>0</v>
      </c>
      <c r="AF796" s="109">
        <v>0</v>
      </c>
      <c r="AG796" s="109">
        <v>0</v>
      </c>
    </row>
    <row r="797" spans="2:33" ht="15">
      <c r="B797" s="109"/>
      <c r="C797" s="109"/>
      <c r="D797" s="109">
        <v>2020</v>
      </c>
      <c r="E797" s="109"/>
      <c r="F797" s="109"/>
      <c r="G797" s="109"/>
      <c r="H797" s="109"/>
      <c r="I797" s="109"/>
      <c r="J797" s="109"/>
      <c r="K797" s="109"/>
      <c r="L797" s="109"/>
      <c r="M797" s="109"/>
      <c r="N797" s="109"/>
      <c r="O797" s="109"/>
      <c r="P797" s="109"/>
      <c r="Q797" s="109"/>
      <c r="R797" s="109"/>
      <c r="S797" s="109"/>
      <c r="T797" s="109"/>
      <c r="U797" s="109"/>
      <c r="V797" s="109"/>
      <c r="W797" s="109"/>
      <c r="X797" s="109"/>
      <c r="Y797" s="109"/>
      <c r="Z797" s="109"/>
      <c r="AA797" s="109"/>
      <c r="AB797" s="109"/>
      <c r="AC797" s="109"/>
      <c r="AD797" s="109"/>
      <c r="AE797" s="109"/>
      <c r="AF797" s="109"/>
      <c r="AG797" s="109"/>
    </row>
    <row r="798" spans="2:33" ht="15">
      <c r="B798" s="110" t="s">
        <v>97</v>
      </c>
      <c r="C798" s="110" t="s">
        <v>554</v>
      </c>
      <c r="D798" s="110">
        <v>2006</v>
      </c>
      <c r="E798" s="110">
        <v>0</v>
      </c>
      <c r="F798" s="110">
        <v>1</v>
      </c>
      <c r="G798" s="110">
        <v>0</v>
      </c>
      <c r="H798" s="110"/>
      <c r="I798" s="110"/>
      <c r="J798" s="110">
        <v>0</v>
      </c>
      <c r="K798" s="110">
        <v>0</v>
      </c>
      <c r="L798" s="110">
        <v>0</v>
      </c>
      <c r="M798" s="110"/>
      <c r="N798" s="110">
        <v>2</v>
      </c>
      <c r="O798" s="110">
        <v>0</v>
      </c>
      <c r="P798" s="110">
        <v>0</v>
      </c>
      <c r="Q798" s="110"/>
      <c r="R798" s="110"/>
      <c r="S798" s="110"/>
      <c r="T798" s="110">
        <v>0</v>
      </c>
      <c r="U798" s="110">
        <v>0</v>
      </c>
      <c r="V798" s="110">
        <v>0</v>
      </c>
      <c r="W798" s="110"/>
      <c r="X798" s="110">
        <v>0</v>
      </c>
      <c r="Y798" s="110">
        <v>0</v>
      </c>
      <c r="Z798" s="110">
        <v>0</v>
      </c>
      <c r="AA798" s="110">
        <v>1</v>
      </c>
      <c r="AB798" s="110"/>
      <c r="AC798" s="110">
        <v>0</v>
      </c>
      <c r="AD798" s="110"/>
      <c r="AE798" s="110"/>
      <c r="AF798" s="110">
        <v>1</v>
      </c>
      <c r="AG798" s="110">
        <v>0</v>
      </c>
    </row>
    <row r="799" spans="2:33" ht="15">
      <c r="B799" s="110"/>
      <c r="C799" s="110"/>
      <c r="D799" s="110">
        <v>2007</v>
      </c>
      <c r="E799" s="110">
        <v>0</v>
      </c>
      <c r="F799" s="110">
        <v>1</v>
      </c>
      <c r="G799" s="110">
        <v>0</v>
      </c>
      <c r="H799" s="110"/>
      <c r="I799" s="110">
        <v>0</v>
      </c>
      <c r="J799" s="110">
        <v>0</v>
      </c>
      <c r="K799" s="110">
        <v>0</v>
      </c>
      <c r="L799" s="110">
        <v>0</v>
      </c>
      <c r="M799" s="110">
        <v>0</v>
      </c>
      <c r="N799" s="110">
        <v>0</v>
      </c>
      <c r="O799" s="110">
        <v>0</v>
      </c>
      <c r="P799" s="110">
        <v>0</v>
      </c>
      <c r="Q799" s="110">
        <v>0</v>
      </c>
      <c r="R799" s="110"/>
      <c r="S799" s="110">
        <v>6</v>
      </c>
      <c r="T799" s="110">
        <v>0</v>
      </c>
      <c r="U799" s="110">
        <v>0</v>
      </c>
      <c r="V799" s="110">
        <v>0</v>
      </c>
      <c r="W799" s="110"/>
      <c r="X799" s="110">
        <v>0</v>
      </c>
      <c r="Y799" s="110">
        <v>0</v>
      </c>
      <c r="Z799" s="110">
        <v>0</v>
      </c>
      <c r="AA799" s="110">
        <v>1</v>
      </c>
      <c r="AB799" s="110">
        <v>0</v>
      </c>
      <c r="AC799" s="110">
        <v>0</v>
      </c>
      <c r="AD799" s="110">
        <v>0</v>
      </c>
      <c r="AE799" s="110">
        <v>0</v>
      </c>
      <c r="AF799" s="110">
        <v>0</v>
      </c>
      <c r="AG799" s="110">
        <v>0</v>
      </c>
    </row>
    <row r="800" spans="2:33" ht="15">
      <c r="B800" s="110"/>
      <c r="C800" s="110"/>
      <c r="D800" s="110">
        <v>2008</v>
      </c>
      <c r="E800" s="110">
        <v>0</v>
      </c>
      <c r="F800" s="110">
        <v>0</v>
      </c>
      <c r="G800" s="110">
        <v>0</v>
      </c>
      <c r="H800" s="110"/>
      <c r="I800" s="110">
        <v>0</v>
      </c>
      <c r="J800" s="110">
        <v>0</v>
      </c>
      <c r="K800" s="110">
        <v>0</v>
      </c>
      <c r="L800" s="110">
        <v>0</v>
      </c>
      <c r="M800" s="110">
        <v>0</v>
      </c>
      <c r="N800" s="110">
        <v>0</v>
      </c>
      <c r="O800" s="110">
        <v>0</v>
      </c>
      <c r="P800" s="110">
        <v>0</v>
      </c>
      <c r="Q800" s="110">
        <v>0</v>
      </c>
      <c r="R800" s="110"/>
      <c r="S800" s="110">
        <v>0</v>
      </c>
      <c r="T800" s="110">
        <v>0</v>
      </c>
      <c r="U800" s="110">
        <v>0</v>
      </c>
      <c r="V800" s="110">
        <v>0</v>
      </c>
      <c r="W800" s="110"/>
      <c r="X800" s="110">
        <v>0</v>
      </c>
      <c r="Y800" s="110">
        <v>0</v>
      </c>
      <c r="Z800" s="110">
        <v>0</v>
      </c>
      <c r="AA800" s="110">
        <v>0</v>
      </c>
      <c r="AB800" s="110">
        <v>0</v>
      </c>
      <c r="AC800" s="110">
        <v>0</v>
      </c>
      <c r="AD800" s="110">
        <v>0</v>
      </c>
      <c r="AE800" s="110">
        <v>0</v>
      </c>
      <c r="AF800" s="110">
        <v>0</v>
      </c>
      <c r="AG800" s="110">
        <v>0</v>
      </c>
    </row>
    <row r="801" spans="2:33" ht="15">
      <c r="B801" s="110"/>
      <c r="C801" s="110"/>
      <c r="D801" s="110">
        <v>2009</v>
      </c>
      <c r="E801" s="110">
        <v>0</v>
      </c>
      <c r="F801" s="110">
        <v>0</v>
      </c>
      <c r="G801" s="110">
        <v>0</v>
      </c>
      <c r="H801" s="110">
        <v>0</v>
      </c>
      <c r="I801" s="110">
        <v>0</v>
      </c>
      <c r="J801" s="110">
        <v>0</v>
      </c>
      <c r="K801" s="110">
        <v>0</v>
      </c>
      <c r="L801" s="110">
        <v>0</v>
      </c>
      <c r="M801" s="110">
        <v>0</v>
      </c>
      <c r="N801" s="110">
        <v>0</v>
      </c>
      <c r="O801" s="110">
        <v>0</v>
      </c>
      <c r="P801" s="110">
        <v>0</v>
      </c>
      <c r="Q801" s="110">
        <v>0</v>
      </c>
      <c r="R801" s="110"/>
      <c r="S801" s="110">
        <v>0</v>
      </c>
      <c r="T801" s="110">
        <v>0</v>
      </c>
      <c r="U801" s="110">
        <v>0</v>
      </c>
      <c r="V801" s="110">
        <v>0</v>
      </c>
      <c r="W801" s="110">
        <v>0</v>
      </c>
      <c r="X801" s="110">
        <v>1</v>
      </c>
      <c r="Y801" s="110">
        <v>0</v>
      </c>
      <c r="Z801" s="110">
        <v>0</v>
      </c>
      <c r="AA801" s="110">
        <v>1</v>
      </c>
      <c r="AB801" s="110">
        <v>0</v>
      </c>
      <c r="AC801" s="110">
        <v>0</v>
      </c>
      <c r="AD801" s="110">
        <v>0</v>
      </c>
      <c r="AE801" s="110">
        <v>0</v>
      </c>
      <c r="AF801" s="110">
        <v>0</v>
      </c>
      <c r="AG801" s="110">
        <v>0</v>
      </c>
    </row>
    <row r="802" spans="2:33" ht="15">
      <c r="B802" s="110"/>
      <c r="C802" s="110"/>
      <c r="D802" s="110">
        <v>2010</v>
      </c>
      <c r="E802" s="110">
        <v>0</v>
      </c>
      <c r="F802" s="110">
        <v>0</v>
      </c>
      <c r="G802" s="110">
        <v>0</v>
      </c>
      <c r="H802" s="110">
        <v>0</v>
      </c>
      <c r="I802" s="110">
        <v>0</v>
      </c>
      <c r="J802" s="110">
        <v>0</v>
      </c>
      <c r="K802" s="110">
        <v>0</v>
      </c>
      <c r="L802" s="110">
        <v>0</v>
      </c>
      <c r="M802" s="110">
        <v>0</v>
      </c>
      <c r="N802" s="110">
        <v>0</v>
      </c>
      <c r="O802" s="110">
        <v>1</v>
      </c>
      <c r="P802" s="110">
        <v>0</v>
      </c>
      <c r="Q802" s="110">
        <v>0</v>
      </c>
      <c r="R802" s="110">
        <v>0</v>
      </c>
      <c r="S802" s="110">
        <v>0</v>
      </c>
      <c r="T802" s="110">
        <v>0</v>
      </c>
      <c r="U802" s="110">
        <v>0</v>
      </c>
      <c r="V802" s="110">
        <v>0</v>
      </c>
      <c r="W802" s="110">
        <v>0</v>
      </c>
      <c r="X802" s="110">
        <v>0</v>
      </c>
      <c r="Y802" s="110">
        <v>0</v>
      </c>
      <c r="Z802" s="110">
        <v>0</v>
      </c>
      <c r="AA802" s="110">
        <v>0</v>
      </c>
      <c r="AB802" s="110">
        <v>0</v>
      </c>
      <c r="AC802" s="110">
        <v>0</v>
      </c>
      <c r="AD802" s="110">
        <v>0</v>
      </c>
      <c r="AE802" s="110">
        <v>0</v>
      </c>
      <c r="AF802" s="110">
        <v>0</v>
      </c>
      <c r="AG802" s="110">
        <v>0</v>
      </c>
    </row>
    <row r="803" spans="2:33" ht="15">
      <c r="B803" s="110"/>
      <c r="C803" s="110"/>
      <c r="D803" s="110">
        <v>2011</v>
      </c>
      <c r="E803" s="110">
        <v>0</v>
      </c>
      <c r="F803" s="110">
        <v>0</v>
      </c>
      <c r="G803" s="110">
        <v>0</v>
      </c>
      <c r="H803" s="110">
        <v>0</v>
      </c>
      <c r="I803" s="110">
        <v>0</v>
      </c>
      <c r="J803" s="110">
        <v>0</v>
      </c>
      <c r="K803" s="110">
        <v>0</v>
      </c>
      <c r="L803" s="110">
        <v>0</v>
      </c>
      <c r="M803" s="110">
        <v>0</v>
      </c>
      <c r="N803" s="110">
        <v>0</v>
      </c>
      <c r="O803" s="110">
        <v>0</v>
      </c>
      <c r="P803" s="110">
        <v>0</v>
      </c>
      <c r="Q803" s="110">
        <v>3</v>
      </c>
      <c r="R803" s="110">
        <v>0</v>
      </c>
      <c r="S803" s="110">
        <v>0</v>
      </c>
      <c r="T803" s="110">
        <v>0</v>
      </c>
      <c r="U803" s="110">
        <v>0</v>
      </c>
      <c r="V803" s="110">
        <v>0</v>
      </c>
      <c r="W803" s="110">
        <v>0</v>
      </c>
      <c r="X803" s="110">
        <v>0</v>
      </c>
      <c r="Y803" s="110">
        <v>0</v>
      </c>
      <c r="Z803" s="110">
        <v>0</v>
      </c>
      <c r="AA803" s="110">
        <v>2</v>
      </c>
      <c r="AB803" s="110">
        <v>0</v>
      </c>
      <c r="AC803" s="110">
        <v>0</v>
      </c>
      <c r="AD803" s="110">
        <v>0</v>
      </c>
      <c r="AE803" s="110">
        <v>0</v>
      </c>
      <c r="AF803" s="110">
        <v>0</v>
      </c>
      <c r="AG803" s="110">
        <v>0</v>
      </c>
    </row>
    <row r="804" spans="2:33" ht="15">
      <c r="B804" s="110"/>
      <c r="C804" s="110"/>
      <c r="D804" s="110">
        <v>2012</v>
      </c>
      <c r="E804" s="110">
        <v>0</v>
      </c>
      <c r="F804" s="110">
        <v>0</v>
      </c>
      <c r="G804" s="110">
        <v>0</v>
      </c>
      <c r="H804" s="110">
        <v>0</v>
      </c>
      <c r="I804" s="110">
        <v>0</v>
      </c>
      <c r="J804" s="110">
        <v>0</v>
      </c>
      <c r="K804" s="110">
        <v>0</v>
      </c>
      <c r="L804" s="110">
        <v>0</v>
      </c>
      <c r="M804" s="110">
        <v>0</v>
      </c>
      <c r="N804" s="110">
        <v>0</v>
      </c>
      <c r="O804" s="110">
        <v>0</v>
      </c>
      <c r="P804" s="110">
        <v>0</v>
      </c>
      <c r="Q804" s="110">
        <v>0</v>
      </c>
      <c r="R804" s="110">
        <v>0</v>
      </c>
      <c r="S804" s="110">
        <v>0</v>
      </c>
      <c r="T804" s="110">
        <v>0</v>
      </c>
      <c r="U804" s="110">
        <v>0</v>
      </c>
      <c r="V804" s="110">
        <v>0</v>
      </c>
      <c r="W804" s="110">
        <v>0</v>
      </c>
      <c r="X804" s="110">
        <v>0</v>
      </c>
      <c r="Y804" s="110">
        <v>0</v>
      </c>
      <c r="Z804" s="110">
        <v>0</v>
      </c>
      <c r="AA804" s="110">
        <v>0</v>
      </c>
      <c r="AB804" s="110">
        <v>0</v>
      </c>
      <c r="AC804" s="110">
        <v>0</v>
      </c>
      <c r="AD804" s="110">
        <v>0</v>
      </c>
      <c r="AE804" s="110">
        <v>0</v>
      </c>
      <c r="AF804" s="110">
        <v>0</v>
      </c>
      <c r="AG804" s="110">
        <v>0</v>
      </c>
    </row>
    <row r="805" spans="2:33" ht="15">
      <c r="B805" s="110"/>
      <c r="C805" s="110"/>
      <c r="D805" s="110">
        <v>2013</v>
      </c>
      <c r="E805" s="110">
        <v>0</v>
      </c>
      <c r="F805" s="110">
        <v>0</v>
      </c>
      <c r="G805" s="110">
        <v>0</v>
      </c>
      <c r="H805" s="110">
        <v>0</v>
      </c>
      <c r="I805" s="110">
        <v>0</v>
      </c>
      <c r="J805" s="110">
        <v>0</v>
      </c>
      <c r="K805" s="110">
        <v>0</v>
      </c>
      <c r="L805" s="110">
        <v>0</v>
      </c>
      <c r="M805" s="110">
        <v>0</v>
      </c>
      <c r="N805" s="110">
        <v>0</v>
      </c>
      <c r="O805" s="110">
        <v>0</v>
      </c>
      <c r="P805" s="110">
        <v>0</v>
      </c>
      <c r="Q805" s="110">
        <v>0</v>
      </c>
      <c r="R805" s="110">
        <v>0</v>
      </c>
      <c r="S805" s="110">
        <v>0</v>
      </c>
      <c r="T805" s="110">
        <v>0</v>
      </c>
      <c r="U805" s="110">
        <v>0</v>
      </c>
      <c r="V805" s="110">
        <v>0</v>
      </c>
      <c r="W805" s="110">
        <v>0</v>
      </c>
      <c r="X805" s="110">
        <v>0</v>
      </c>
      <c r="Y805" s="110">
        <v>0</v>
      </c>
      <c r="Z805" s="110">
        <v>0</v>
      </c>
      <c r="AA805" s="110">
        <v>0</v>
      </c>
      <c r="AB805" s="110">
        <v>0</v>
      </c>
      <c r="AC805" s="110">
        <v>0</v>
      </c>
      <c r="AD805" s="110">
        <v>0</v>
      </c>
      <c r="AE805" s="110">
        <v>0</v>
      </c>
      <c r="AF805" s="110">
        <v>0</v>
      </c>
      <c r="AG805" s="110">
        <v>0</v>
      </c>
    </row>
    <row r="806" spans="2:33" ht="15">
      <c r="B806" s="110"/>
      <c r="C806" s="110"/>
      <c r="D806" s="110">
        <v>2014</v>
      </c>
      <c r="E806" s="110">
        <v>0</v>
      </c>
      <c r="F806" s="110">
        <v>0</v>
      </c>
      <c r="G806" s="110">
        <v>1</v>
      </c>
      <c r="H806" s="110">
        <v>0</v>
      </c>
      <c r="I806" s="110">
        <v>0</v>
      </c>
      <c r="J806" s="110">
        <v>0</v>
      </c>
      <c r="K806" s="110">
        <v>0</v>
      </c>
      <c r="L806" s="110">
        <v>0</v>
      </c>
      <c r="M806" s="110">
        <v>1</v>
      </c>
      <c r="N806" s="110">
        <v>0</v>
      </c>
      <c r="O806" s="110">
        <v>0</v>
      </c>
      <c r="P806" s="110">
        <v>0</v>
      </c>
      <c r="Q806" s="110">
        <v>0</v>
      </c>
      <c r="R806" s="110">
        <v>0</v>
      </c>
      <c r="S806" s="110">
        <v>0</v>
      </c>
      <c r="T806" s="110">
        <v>0</v>
      </c>
      <c r="U806" s="110">
        <v>0</v>
      </c>
      <c r="V806" s="110">
        <v>0</v>
      </c>
      <c r="W806" s="110">
        <v>0</v>
      </c>
      <c r="X806" s="110">
        <v>0</v>
      </c>
      <c r="Y806" s="110">
        <v>0</v>
      </c>
      <c r="Z806" s="110">
        <v>0</v>
      </c>
      <c r="AA806" s="110">
        <v>0</v>
      </c>
      <c r="AB806" s="110">
        <v>0</v>
      </c>
      <c r="AC806" s="110">
        <v>0</v>
      </c>
      <c r="AD806" s="110">
        <v>0</v>
      </c>
      <c r="AE806" s="110">
        <v>0</v>
      </c>
      <c r="AF806" s="110">
        <v>0</v>
      </c>
      <c r="AG806" s="110">
        <v>0</v>
      </c>
    </row>
    <row r="807" spans="2:33" ht="15">
      <c r="B807" s="110"/>
      <c r="C807" s="110"/>
      <c r="D807" s="110">
        <v>2015</v>
      </c>
      <c r="E807" s="110">
        <v>0</v>
      </c>
      <c r="F807" s="110">
        <v>0</v>
      </c>
      <c r="G807" s="110">
        <v>0</v>
      </c>
      <c r="H807" s="110">
        <v>0</v>
      </c>
      <c r="I807" s="110">
        <v>0</v>
      </c>
      <c r="J807" s="110">
        <v>3</v>
      </c>
      <c r="K807" s="110">
        <v>1</v>
      </c>
      <c r="L807" s="110">
        <v>0</v>
      </c>
      <c r="M807" s="110">
        <v>0</v>
      </c>
      <c r="N807" s="110">
        <v>0</v>
      </c>
      <c r="O807" s="110">
        <v>0</v>
      </c>
      <c r="P807" s="110">
        <v>0</v>
      </c>
      <c r="Q807" s="110">
        <v>0</v>
      </c>
      <c r="R807" s="110">
        <v>0</v>
      </c>
      <c r="S807" s="110">
        <v>0</v>
      </c>
      <c r="T807" s="110">
        <v>0</v>
      </c>
      <c r="U807" s="110">
        <v>0</v>
      </c>
      <c r="V807" s="110">
        <v>0</v>
      </c>
      <c r="W807" s="110">
        <v>0</v>
      </c>
      <c r="X807" s="110">
        <v>0</v>
      </c>
      <c r="Y807" s="110">
        <v>0</v>
      </c>
      <c r="Z807" s="110">
        <v>0</v>
      </c>
      <c r="AA807" s="110">
        <v>0</v>
      </c>
      <c r="AB807" s="110">
        <v>0</v>
      </c>
      <c r="AC807" s="110">
        <v>0</v>
      </c>
      <c r="AD807" s="110">
        <v>0</v>
      </c>
      <c r="AE807" s="110">
        <v>0</v>
      </c>
      <c r="AF807" s="110">
        <v>0</v>
      </c>
      <c r="AG807" s="110">
        <v>0</v>
      </c>
    </row>
    <row r="808" spans="2:33" ht="15">
      <c r="B808" s="110"/>
      <c r="C808" s="110"/>
      <c r="D808" s="110">
        <v>2016</v>
      </c>
      <c r="E808" s="110">
        <v>0</v>
      </c>
      <c r="F808" s="110">
        <v>0</v>
      </c>
      <c r="G808" s="110">
        <v>0</v>
      </c>
      <c r="H808" s="110">
        <v>0</v>
      </c>
      <c r="I808" s="110">
        <v>0</v>
      </c>
      <c r="J808" s="110">
        <v>0</v>
      </c>
      <c r="K808" s="110">
        <v>0</v>
      </c>
      <c r="L808" s="110">
        <v>0</v>
      </c>
      <c r="M808" s="110">
        <v>0</v>
      </c>
      <c r="N808" s="110">
        <v>0</v>
      </c>
      <c r="O808" s="110">
        <v>0</v>
      </c>
      <c r="P808" s="110">
        <v>0</v>
      </c>
      <c r="Q808" s="110">
        <v>0</v>
      </c>
      <c r="R808" s="110">
        <v>0</v>
      </c>
      <c r="S808" s="110">
        <v>0</v>
      </c>
      <c r="T808" s="110">
        <v>0</v>
      </c>
      <c r="U808" s="110">
        <v>0</v>
      </c>
      <c r="V808" s="110">
        <v>0</v>
      </c>
      <c r="W808" s="110">
        <v>0</v>
      </c>
      <c r="X808" s="110">
        <v>0</v>
      </c>
      <c r="Y808" s="110">
        <v>0</v>
      </c>
      <c r="Z808" s="110">
        <v>0</v>
      </c>
      <c r="AA808" s="110">
        <v>0</v>
      </c>
      <c r="AB808" s="110">
        <v>0</v>
      </c>
      <c r="AC808" s="110">
        <v>0</v>
      </c>
      <c r="AD808" s="110">
        <v>0</v>
      </c>
      <c r="AE808" s="110">
        <v>0</v>
      </c>
      <c r="AF808" s="110">
        <v>0</v>
      </c>
      <c r="AG808" s="110">
        <v>0</v>
      </c>
    </row>
    <row r="809" spans="2:33" ht="15">
      <c r="B809" s="110"/>
      <c r="C809" s="110"/>
      <c r="D809" s="110">
        <v>2017</v>
      </c>
      <c r="E809" s="110">
        <v>0</v>
      </c>
      <c r="F809" s="110">
        <v>0</v>
      </c>
      <c r="G809" s="110">
        <v>0</v>
      </c>
      <c r="H809" s="110">
        <v>0</v>
      </c>
      <c r="I809" s="110">
        <v>0</v>
      </c>
      <c r="J809" s="110">
        <v>0</v>
      </c>
      <c r="K809" s="110">
        <v>0</v>
      </c>
      <c r="L809" s="110">
        <v>0</v>
      </c>
      <c r="M809" s="110">
        <v>0</v>
      </c>
      <c r="N809" s="110">
        <v>0</v>
      </c>
      <c r="O809" s="110">
        <v>0</v>
      </c>
      <c r="P809" s="110">
        <v>0</v>
      </c>
      <c r="Q809" s="110">
        <v>0</v>
      </c>
      <c r="R809" s="110">
        <v>0</v>
      </c>
      <c r="S809" s="110">
        <v>0</v>
      </c>
      <c r="T809" s="110">
        <v>0</v>
      </c>
      <c r="U809" s="110">
        <v>0</v>
      </c>
      <c r="V809" s="110">
        <v>0</v>
      </c>
      <c r="W809" s="110">
        <v>0</v>
      </c>
      <c r="X809" s="110">
        <v>0</v>
      </c>
      <c r="Y809" s="110">
        <v>0</v>
      </c>
      <c r="Z809" s="110">
        <v>0</v>
      </c>
      <c r="AA809" s="110">
        <v>0</v>
      </c>
      <c r="AB809" s="110">
        <v>0</v>
      </c>
      <c r="AC809" s="110">
        <v>0</v>
      </c>
      <c r="AD809" s="110">
        <v>0</v>
      </c>
      <c r="AE809" s="110">
        <v>0</v>
      </c>
      <c r="AF809" s="110">
        <v>0</v>
      </c>
      <c r="AG809" s="110">
        <v>0</v>
      </c>
    </row>
    <row r="810" spans="2:33" ht="15">
      <c r="B810" s="110"/>
      <c r="C810" s="110"/>
      <c r="D810" s="110">
        <v>2018</v>
      </c>
      <c r="E810" s="110">
        <v>0</v>
      </c>
      <c r="F810" s="110">
        <v>0</v>
      </c>
      <c r="G810" s="110">
        <v>0</v>
      </c>
      <c r="H810" s="110">
        <v>0</v>
      </c>
      <c r="I810" s="110">
        <v>0</v>
      </c>
      <c r="J810" s="110">
        <v>0</v>
      </c>
      <c r="K810" s="110">
        <v>0</v>
      </c>
      <c r="L810" s="110">
        <v>0</v>
      </c>
      <c r="M810" s="110">
        <v>0</v>
      </c>
      <c r="N810" s="110">
        <v>0</v>
      </c>
      <c r="O810" s="110">
        <v>0</v>
      </c>
      <c r="P810" s="110">
        <v>0</v>
      </c>
      <c r="Q810" s="110">
        <v>0</v>
      </c>
      <c r="R810" s="110">
        <v>0</v>
      </c>
      <c r="S810" s="110">
        <v>0</v>
      </c>
      <c r="T810" s="110">
        <v>0</v>
      </c>
      <c r="U810" s="110">
        <v>0</v>
      </c>
      <c r="V810" s="110">
        <v>0</v>
      </c>
      <c r="W810" s="110">
        <v>0</v>
      </c>
      <c r="X810" s="110">
        <v>0</v>
      </c>
      <c r="Y810" s="110">
        <v>0</v>
      </c>
      <c r="Z810" s="110">
        <v>0</v>
      </c>
      <c r="AA810" s="110">
        <v>0</v>
      </c>
      <c r="AB810" s="110">
        <v>0</v>
      </c>
      <c r="AC810" s="110">
        <v>0</v>
      </c>
      <c r="AD810" s="110">
        <v>0</v>
      </c>
      <c r="AE810" s="110">
        <v>0</v>
      </c>
      <c r="AF810" s="110">
        <v>0</v>
      </c>
      <c r="AG810" s="110">
        <v>0</v>
      </c>
    </row>
    <row r="811" spans="2:33" ht="15">
      <c r="B811" s="110"/>
      <c r="C811" s="110"/>
      <c r="D811" s="110">
        <v>2019</v>
      </c>
      <c r="E811" s="110">
        <v>0</v>
      </c>
      <c r="F811" s="110">
        <v>0</v>
      </c>
      <c r="G811" s="110">
        <v>0</v>
      </c>
      <c r="H811" s="110">
        <v>0</v>
      </c>
      <c r="I811" s="110">
        <v>0</v>
      </c>
      <c r="J811" s="110">
        <v>0</v>
      </c>
      <c r="K811" s="110">
        <v>0</v>
      </c>
      <c r="L811" s="110">
        <v>0</v>
      </c>
      <c r="M811" s="110">
        <v>0</v>
      </c>
      <c r="N811" s="110">
        <v>0</v>
      </c>
      <c r="O811" s="110">
        <v>0</v>
      </c>
      <c r="P811" s="110">
        <v>0</v>
      </c>
      <c r="Q811" s="110">
        <v>0</v>
      </c>
      <c r="R811" s="110">
        <v>0</v>
      </c>
      <c r="S811" s="110">
        <v>0</v>
      </c>
      <c r="T811" s="110">
        <v>0</v>
      </c>
      <c r="U811" s="110">
        <v>0</v>
      </c>
      <c r="V811" s="110">
        <v>0</v>
      </c>
      <c r="W811" s="110">
        <v>0</v>
      </c>
      <c r="X811" s="110">
        <v>0</v>
      </c>
      <c r="Y811" s="110">
        <v>0</v>
      </c>
      <c r="Z811" s="110">
        <v>0</v>
      </c>
      <c r="AA811" s="110">
        <v>0</v>
      </c>
      <c r="AB811" s="110">
        <v>0</v>
      </c>
      <c r="AC811" s="110">
        <v>0</v>
      </c>
      <c r="AD811" s="110">
        <v>0</v>
      </c>
      <c r="AE811" s="110">
        <v>0</v>
      </c>
      <c r="AF811" s="110">
        <v>0</v>
      </c>
      <c r="AG811" s="110">
        <v>0</v>
      </c>
    </row>
    <row r="812" spans="2:33" ht="15">
      <c r="B812" s="110"/>
      <c r="C812" s="110"/>
      <c r="D812" s="110">
        <v>2020</v>
      </c>
      <c r="E812" s="110"/>
      <c r="F812" s="110"/>
      <c r="G812" s="110"/>
      <c r="H812" s="110"/>
      <c r="I812" s="110"/>
      <c r="J812" s="110"/>
      <c r="K812" s="110"/>
      <c r="L812" s="110"/>
      <c r="M812" s="110"/>
      <c r="N812" s="110"/>
      <c r="O812" s="110"/>
      <c r="P812" s="110"/>
      <c r="Q812" s="110"/>
      <c r="R812" s="110"/>
      <c r="S812" s="110"/>
      <c r="T812" s="110"/>
      <c r="U812" s="110"/>
      <c r="V812" s="110"/>
      <c r="W812" s="110"/>
      <c r="X812" s="110"/>
      <c r="Y812" s="110"/>
      <c r="Z812" s="110"/>
      <c r="AA812" s="110"/>
      <c r="AB812" s="110"/>
      <c r="AC812" s="110"/>
      <c r="AD812" s="110"/>
      <c r="AE812" s="110"/>
      <c r="AF812" s="110"/>
      <c r="AG812" s="110"/>
    </row>
    <row r="813" spans="2:33" ht="15">
      <c r="B813" s="109" t="s">
        <v>98</v>
      </c>
      <c r="C813" s="109" t="s">
        <v>555</v>
      </c>
      <c r="D813" s="109">
        <v>2006</v>
      </c>
      <c r="E813" s="109">
        <v>0</v>
      </c>
      <c r="F813" s="109">
        <v>3</v>
      </c>
      <c r="G813" s="109">
        <v>1</v>
      </c>
      <c r="H813" s="109"/>
      <c r="I813" s="109"/>
      <c r="J813" s="109">
        <v>4</v>
      </c>
      <c r="K813" s="109">
        <v>18</v>
      </c>
      <c r="L813" s="109">
        <v>0</v>
      </c>
      <c r="M813" s="109"/>
      <c r="N813" s="109">
        <v>0</v>
      </c>
      <c r="O813" s="109">
        <v>2</v>
      </c>
      <c r="P813" s="109">
        <v>1</v>
      </c>
      <c r="Q813" s="109">
        <v>8</v>
      </c>
      <c r="R813" s="109"/>
      <c r="S813" s="109">
        <v>4</v>
      </c>
      <c r="T813" s="109">
        <v>0</v>
      </c>
      <c r="U813" s="109">
        <v>5</v>
      </c>
      <c r="V813" s="109">
        <v>0</v>
      </c>
      <c r="W813" s="109"/>
      <c r="X813" s="109">
        <v>0</v>
      </c>
      <c r="Y813" s="109">
        <v>1</v>
      </c>
      <c r="Z813" s="109">
        <v>0</v>
      </c>
      <c r="AA813" s="109">
        <v>0</v>
      </c>
      <c r="AB813" s="109"/>
      <c r="AC813" s="109">
        <v>8</v>
      </c>
      <c r="AD813" s="109"/>
      <c r="AE813" s="109"/>
      <c r="AF813" s="109">
        <v>3</v>
      </c>
      <c r="AG813" s="109">
        <v>0</v>
      </c>
    </row>
    <row r="814" spans="2:33" ht="15">
      <c r="B814" s="109"/>
      <c r="C814" s="109"/>
      <c r="D814" s="109">
        <v>2007</v>
      </c>
      <c r="E814" s="109">
        <v>1</v>
      </c>
      <c r="F814" s="109">
        <v>8</v>
      </c>
      <c r="G814" s="109">
        <v>2</v>
      </c>
      <c r="H814" s="109"/>
      <c r="I814" s="109">
        <v>0</v>
      </c>
      <c r="J814" s="109">
        <v>0</v>
      </c>
      <c r="K814" s="109">
        <v>3</v>
      </c>
      <c r="L814" s="109">
        <v>0</v>
      </c>
      <c r="M814" s="109">
        <v>0</v>
      </c>
      <c r="N814" s="109">
        <v>0</v>
      </c>
      <c r="O814" s="109">
        <v>13</v>
      </c>
      <c r="P814" s="109">
        <v>0</v>
      </c>
      <c r="Q814" s="109">
        <v>9</v>
      </c>
      <c r="R814" s="109"/>
      <c r="S814" s="109">
        <v>8</v>
      </c>
      <c r="T814" s="109">
        <v>0</v>
      </c>
      <c r="U814" s="109">
        <v>5</v>
      </c>
      <c r="V814" s="109">
        <v>0</v>
      </c>
      <c r="W814" s="109"/>
      <c r="X814" s="109">
        <v>0</v>
      </c>
      <c r="Y814" s="109">
        <v>0</v>
      </c>
      <c r="Z814" s="109">
        <v>0</v>
      </c>
      <c r="AA814" s="109">
        <v>0</v>
      </c>
      <c r="AB814" s="109">
        <v>0</v>
      </c>
      <c r="AC814" s="109">
        <v>0</v>
      </c>
      <c r="AD814" s="109">
        <v>0</v>
      </c>
      <c r="AE814" s="109">
        <v>0</v>
      </c>
      <c r="AF814" s="109">
        <v>1</v>
      </c>
      <c r="AG814" s="109">
        <v>2</v>
      </c>
    </row>
    <row r="815" spans="2:33" ht="15">
      <c r="B815" s="109"/>
      <c r="C815" s="109"/>
      <c r="D815" s="109">
        <v>2008</v>
      </c>
      <c r="E815" s="109">
        <v>1</v>
      </c>
      <c r="F815" s="109">
        <v>2</v>
      </c>
      <c r="G815" s="109">
        <v>3</v>
      </c>
      <c r="H815" s="109"/>
      <c r="I815" s="109">
        <v>0</v>
      </c>
      <c r="J815" s="109">
        <v>5</v>
      </c>
      <c r="K815" s="109">
        <v>1</v>
      </c>
      <c r="L815" s="109">
        <v>0</v>
      </c>
      <c r="M815" s="109">
        <v>0</v>
      </c>
      <c r="N815" s="109">
        <v>1</v>
      </c>
      <c r="O815" s="109">
        <v>5</v>
      </c>
      <c r="P815" s="109">
        <v>0</v>
      </c>
      <c r="Q815" s="109">
        <v>6</v>
      </c>
      <c r="R815" s="109"/>
      <c r="S815" s="109">
        <v>6</v>
      </c>
      <c r="T815" s="109">
        <v>0</v>
      </c>
      <c r="U815" s="109">
        <v>4</v>
      </c>
      <c r="V815" s="109">
        <v>0</v>
      </c>
      <c r="W815" s="109"/>
      <c r="X815" s="109">
        <v>0</v>
      </c>
      <c r="Y815" s="109">
        <v>1</v>
      </c>
      <c r="Z815" s="109">
        <v>0</v>
      </c>
      <c r="AA815" s="109">
        <v>0</v>
      </c>
      <c r="AB815" s="109">
        <v>2</v>
      </c>
      <c r="AC815" s="109">
        <v>13</v>
      </c>
      <c r="AD815" s="109">
        <v>0</v>
      </c>
      <c r="AE815" s="109">
        <v>0</v>
      </c>
      <c r="AF815" s="109">
        <v>2</v>
      </c>
      <c r="AG815" s="109">
        <v>0</v>
      </c>
    </row>
    <row r="816" spans="2:33" ht="15.75" thickBot="1">
      <c r="B816" s="109"/>
      <c r="C816" s="109"/>
      <c r="D816" s="109">
        <v>2009</v>
      </c>
      <c r="E816" s="109">
        <v>1</v>
      </c>
      <c r="F816" s="109">
        <v>2</v>
      </c>
      <c r="G816" s="109">
        <v>1</v>
      </c>
      <c r="H816" s="109">
        <v>1</v>
      </c>
      <c r="I816" s="109">
        <v>0</v>
      </c>
      <c r="J816" s="109">
        <v>1</v>
      </c>
      <c r="K816" s="109">
        <v>2</v>
      </c>
      <c r="L816" s="109">
        <v>0</v>
      </c>
      <c r="M816" s="109">
        <v>0</v>
      </c>
      <c r="N816" s="109">
        <v>0</v>
      </c>
      <c r="O816" s="109">
        <v>2</v>
      </c>
      <c r="P816" s="109">
        <v>0</v>
      </c>
      <c r="Q816" s="109">
        <v>7</v>
      </c>
      <c r="R816" s="109"/>
      <c r="S816" s="109">
        <v>0</v>
      </c>
      <c r="T816" s="109">
        <v>0</v>
      </c>
      <c r="U816" s="109">
        <v>5</v>
      </c>
      <c r="V816" s="109">
        <v>0</v>
      </c>
      <c r="W816" s="109">
        <v>0</v>
      </c>
      <c r="X816" s="109">
        <v>0</v>
      </c>
      <c r="Y816" s="109">
        <v>0</v>
      </c>
      <c r="Z816" s="109">
        <v>0</v>
      </c>
      <c r="AA816" s="109">
        <v>7</v>
      </c>
      <c r="AB816" s="109">
        <v>0</v>
      </c>
      <c r="AC816" s="109">
        <v>4</v>
      </c>
      <c r="AD816" s="109">
        <v>0</v>
      </c>
      <c r="AE816" s="109">
        <v>0</v>
      </c>
      <c r="AF816" s="109">
        <v>2</v>
      </c>
      <c r="AG816" s="109">
        <v>0</v>
      </c>
    </row>
    <row r="817" spans="2:33" ht="15.75" thickBot="1">
      <c r="B817" s="109"/>
      <c r="C817" s="109"/>
      <c r="D817" s="109">
        <v>2010</v>
      </c>
      <c r="E817" s="109">
        <v>0</v>
      </c>
      <c r="F817" s="109">
        <v>0</v>
      </c>
      <c r="G817" s="109">
        <v>0</v>
      </c>
      <c r="H817" s="109">
        <v>0</v>
      </c>
      <c r="I817" s="109">
        <v>0</v>
      </c>
      <c r="J817" s="109">
        <v>2</v>
      </c>
      <c r="K817" s="112">
        <v>0</v>
      </c>
      <c r="L817" s="109">
        <v>0</v>
      </c>
      <c r="M817" s="109">
        <v>0</v>
      </c>
      <c r="N817" s="109">
        <v>0</v>
      </c>
      <c r="O817" s="117">
        <v>14</v>
      </c>
      <c r="P817" s="109">
        <v>0</v>
      </c>
      <c r="Q817" s="109">
        <v>2</v>
      </c>
      <c r="R817" s="109">
        <v>1</v>
      </c>
      <c r="S817" s="109">
        <v>3</v>
      </c>
      <c r="T817" s="109">
        <v>0</v>
      </c>
      <c r="U817" s="109">
        <v>7</v>
      </c>
      <c r="V817" s="109">
        <v>0</v>
      </c>
      <c r="W817" s="109">
        <v>0</v>
      </c>
      <c r="X817" s="109">
        <v>0</v>
      </c>
      <c r="Y817" s="109">
        <v>0</v>
      </c>
      <c r="Z817" s="109">
        <v>0</v>
      </c>
      <c r="AA817" s="109">
        <v>7</v>
      </c>
      <c r="AB817" s="109">
        <v>1</v>
      </c>
      <c r="AC817" s="109">
        <v>4</v>
      </c>
      <c r="AD817" s="109">
        <v>1</v>
      </c>
      <c r="AE817" s="109">
        <v>0</v>
      </c>
      <c r="AF817" s="109">
        <v>0</v>
      </c>
      <c r="AG817" s="109">
        <v>0</v>
      </c>
    </row>
    <row r="818" spans="2:33" ht="15">
      <c r="B818" s="109"/>
      <c r="C818" s="109"/>
      <c r="D818" s="109">
        <v>2011</v>
      </c>
      <c r="E818" s="109">
        <v>0</v>
      </c>
      <c r="F818" s="109">
        <v>0</v>
      </c>
      <c r="G818" s="109">
        <v>1</v>
      </c>
      <c r="H818" s="109">
        <v>1</v>
      </c>
      <c r="I818" s="109">
        <v>0</v>
      </c>
      <c r="J818" s="109">
        <v>4</v>
      </c>
      <c r="K818" s="109">
        <v>1</v>
      </c>
      <c r="L818" s="109">
        <v>0</v>
      </c>
      <c r="M818" s="109">
        <v>0</v>
      </c>
      <c r="N818" s="109">
        <v>0</v>
      </c>
      <c r="O818" s="109">
        <v>2</v>
      </c>
      <c r="P818" s="109">
        <v>0</v>
      </c>
      <c r="Q818" s="109">
        <v>4</v>
      </c>
      <c r="R818" s="109">
        <v>0</v>
      </c>
      <c r="S818" s="109">
        <v>3</v>
      </c>
      <c r="T818" s="109">
        <v>0</v>
      </c>
      <c r="U818" s="112">
        <v>0</v>
      </c>
      <c r="V818" s="109">
        <v>0</v>
      </c>
      <c r="W818" s="109">
        <v>0</v>
      </c>
      <c r="X818" s="109">
        <v>0</v>
      </c>
      <c r="Y818" s="109">
        <v>0</v>
      </c>
      <c r="Z818" s="109">
        <v>0</v>
      </c>
      <c r="AA818" s="109">
        <v>6</v>
      </c>
      <c r="AB818" s="109">
        <v>0</v>
      </c>
      <c r="AC818" s="112">
        <v>0</v>
      </c>
      <c r="AD818" s="109">
        <v>0</v>
      </c>
      <c r="AE818" s="109">
        <v>0</v>
      </c>
      <c r="AF818" s="109">
        <v>1</v>
      </c>
      <c r="AG818" s="109">
        <v>0</v>
      </c>
    </row>
    <row r="819" spans="2:33" ht="15">
      <c r="B819" s="109"/>
      <c r="C819" s="109"/>
      <c r="D819" s="109">
        <v>2012</v>
      </c>
      <c r="E819" s="109">
        <v>0</v>
      </c>
      <c r="F819" s="109">
        <v>0</v>
      </c>
      <c r="G819" s="109">
        <v>1</v>
      </c>
      <c r="H819" s="109">
        <v>0</v>
      </c>
      <c r="I819" s="109">
        <v>0</v>
      </c>
      <c r="J819" s="109">
        <v>2</v>
      </c>
      <c r="K819" s="109">
        <v>2</v>
      </c>
      <c r="L819" s="109">
        <v>1</v>
      </c>
      <c r="M819" s="109">
        <v>0</v>
      </c>
      <c r="N819" s="109">
        <v>0</v>
      </c>
      <c r="O819" s="109">
        <v>4</v>
      </c>
      <c r="P819" s="109">
        <v>0</v>
      </c>
      <c r="Q819" s="109">
        <v>2</v>
      </c>
      <c r="R819" s="109">
        <v>0</v>
      </c>
      <c r="S819" s="109">
        <v>3</v>
      </c>
      <c r="T819" s="109">
        <v>0</v>
      </c>
      <c r="U819" s="109">
        <v>2</v>
      </c>
      <c r="V819" s="109">
        <v>0</v>
      </c>
      <c r="W819" s="109">
        <v>0</v>
      </c>
      <c r="X819" s="109">
        <v>0</v>
      </c>
      <c r="Y819" s="109">
        <v>0</v>
      </c>
      <c r="Z819" s="109">
        <v>0</v>
      </c>
      <c r="AA819" s="109">
        <v>4</v>
      </c>
      <c r="AB819" s="109">
        <v>0</v>
      </c>
      <c r="AC819" s="109">
        <v>1</v>
      </c>
      <c r="AD819" s="109">
        <v>0</v>
      </c>
      <c r="AE819" s="109">
        <v>0</v>
      </c>
      <c r="AF819" s="109">
        <v>1</v>
      </c>
      <c r="AG819" s="109">
        <v>0</v>
      </c>
    </row>
    <row r="820" spans="2:33" ht="15">
      <c r="B820" s="109"/>
      <c r="C820" s="109"/>
      <c r="D820" s="109">
        <v>2013</v>
      </c>
      <c r="E820" s="109">
        <v>0</v>
      </c>
      <c r="F820" s="109">
        <v>0</v>
      </c>
      <c r="G820" s="109">
        <v>0</v>
      </c>
      <c r="H820" s="109">
        <v>0</v>
      </c>
      <c r="I820" s="109">
        <v>0</v>
      </c>
      <c r="J820" s="109">
        <v>0</v>
      </c>
      <c r="K820" s="109">
        <v>0</v>
      </c>
      <c r="L820" s="109">
        <v>0</v>
      </c>
      <c r="M820" s="109">
        <v>0</v>
      </c>
      <c r="N820" s="109">
        <v>0</v>
      </c>
      <c r="O820" s="109">
        <v>2</v>
      </c>
      <c r="P820" s="109">
        <v>0</v>
      </c>
      <c r="Q820" s="109">
        <v>0</v>
      </c>
      <c r="R820" s="109">
        <v>0</v>
      </c>
      <c r="S820" s="109">
        <v>4</v>
      </c>
      <c r="T820" s="109">
        <v>0</v>
      </c>
      <c r="U820" s="109">
        <v>2</v>
      </c>
      <c r="V820" s="109">
        <v>0</v>
      </c>
      <c r="W820" s="109">
        <v>0</v>
      </c>
      <c r="X820" s="109">
        <v>0</v>
      </c>
      <c r="Y820" s="109">
        <v>0</v>
      </c>
      <c r="Z820" s="109">
        <v>0</v>
      </c>
      <c r="AA820" s="109">
        <v>6</v>
      </c>
      <c r="AB820" s="109">
        <v>1</v>
      </c>
      <c r="AC820" s="109">
        <v>1</v>
      </c>
      <c r="AD820" s="109">
        <v>0</v>
      </c>
      <c r="AE820" s="109">
        <v>0</v>
      </c>
      <c r="AF820" s="109">
        <v>0</v>
      </c>
      <c r="AG820" s="109">
        <v>0</v>
      </c>
    </row>
    <row r="821" spans="2:33" ht="15">
      <c r="B821" s="109"/>
      <c r="C821" s="109"/>
      <c r="D821" s="109">
        <v>2014</v>
      </c>
      <c r="E821" s="109">
        <v>0</v>
      </c>
      <c r="F821" s="109">
        <v>0</v>
      </c>
      <c r="G821" s="109">
        <v>1</v>
      </c>
      <c r="H821" s="109">
        <v>0</v>
      </c>
      <c r="I821" s="109">
        <v>0</v>
      </c>
      <c r="J821" s="109">
        <v>2</v>
      </c>
      <c r="K821" s="109">
        <v>0</v>
      </c>
      <c r="L821" s="109">
        <v>0</v>
      </c>
      <c r="M821" s="109">
        <v>0</v>
      </c>
      <c r="N821" s="109">
        <v>0</v>
      </c>
      <c r="O821" s="109">
        <v>3</v>
      </c>
      <c r="P821" s="109">
        <v>0</v>
      </c>
      <c r="Q821" s="109">
        <v>0</v>
      </c>
      <c r="R821" s="109">
        <v>0</v>
      </c>
      <c r="S821" s="109">
        <v>3</v>
      </c>
      <c r="T821" s="109">
        <v>0</v>
      </c>
      <c r="U821" s="109">
        <v>1</v>
      </c>
      <c r="V821" s="109">
        <v>0</v>
      </c>
      <c r="W821" s="109">
        <v>0</v>
      </c>
      <c r="X821" s="109">
        <v>0</v>
      </c>
      <c r="Y821" s="109">
        <v>0</v>
      </c>
      <c r="Z821" s="109">
        <v>0</v>
      </c>
      <c r="AA821" s="109">
        <v>2</v>
      </c>
      <c r="AB821" s="109">
        <v>0</v>
      </c>
      <c r="AC821" s="109">
        <v>1</v>
      </c>
      <c r="AD821" s="109">
        <v>0</v>
      </c>
      <c r="AE821" s="109">
        <v>0</v>
      </c>
      <c r="AF821" s="109">
        <v>0</v>
      </c>
      <c r="AG821" s="109">
        <v>0</v>
      </c>
    </row>
    <row r="822" spans="2:33" ht="15">
      <c r="B822" s="109"/>
      <c r="C822" s="109"/>
      <c r="D822" s="109">
        <v>2015</v>
      </c>
      <c r="E822" s="109">
        <v>0</v>
      </c>
      <c r="F822" s="109">
        <v>0</v>
      </c>
      <c r="G822" s="109">
        <v>2</v>
      </c>
      <c r="H822" s="109">
        <v>0</v>
      </c>
      <c r="I822" s="109">
        <v>0</v>
      </c>
      <c r="J822" s="109">
        <v>3</v>
      </c>
      <c r="K822" s="109">
        <v>2</v>
      </c>
      <c r="L822" s="109">
        <v>0</v>
      </c>
      <c r="M822" s="109">
        <v>0</v>
      </c>
      <c r="N822" s="109">
        <v>0</v>
      </c>
      <c r="O822" s="109">
        <v>0</v>
      </c>
      <c r="P822" s="109">
        <v>0</v>
      </c>
      <c r="Q822" s="109">
        <v>4</v>
      </c>
      <c r="R822" s="109">
        <v>0</v>
      </c>
      <c r="S822" s="109">
        <v>3</v>
      </c>
      <c r="T822" s="109">
        <v>0</v>
      </c>
      <c r="U822" s="109">
        <v>2</v>
      </c>
      <c r="V822" s="109">
        <v>0</v>
      </c>
      <c r="W822" s="109">
        <v>0</v>
      </c>
      <c r="X822" s="109">
        <v>0</v>
      </c>
      <c r="Y822" s="109">
        <v>0</v>
      </c>
      <c r="Z822" s="109">
        <v>0</v>
      </c>
      <c r="AA822" s="109">
        <v>3</v>
      </c>
      <c r="AB822" s="109">
        <v>0</v>
      </c>
      <c r="AC822" s="109">
        <v>3</v>
      </c>
      <c r="AD822" s="109">
        <v>0</v>
      </c>
      <c r="AE822" s="109">
        <v>0</v>
      </c>
      <c r="AF822" s="109">
        <v>0</v>
      </c>
      <c r="AG822" s="109">
        <v>0</v>
      </c>
    </row>
    <row r="823" spans="2:33" ht="15">
      <c r="B823" s="109"/>
      <c r="C823" s="109"/>
      <c r="D823" s="109">
        <v>2016</v>
      </c>
      <c r="E823" s="109">
        <v>0</v>
      </c>
      <c r="F823" s="109">
        <v>0</v>
      </c>
      <c r="G823" s="109">
        <v>1</v>
      </c>
      <c r="H823" s="109">
        <v>0</v>
      </c>
      <c r="I823" s="109">
        <v>0</v>
      </c>
      <c r="J823" s="109">
        <v>4</v>
      </c>
      <c r="K823" s="109">
        <v>0</v>
      </c>
      <c r="L823" s="109">
        <v>0</v>
      </c>
      <c r="M823" s="109">
        <v>0</v>
      </c>
      <c r="N823" s="109">
        <v>0</v>
      </c>
      <c r="O823" s="109">
        <v>1</v>
      </c>
      <c r="P823" s="109">
        <v>0</v>
      </c>
      <c r="Q823" s="109">
        <v>2</v>
      </c>
      <c r="R823" s="109">
        <v>0</v>
      </c>
      <c r="S823" s="109">
        <v>2</v>
      </c>
      <c r="T823" s="109">
        <v>0</v>
      </c>
      <c r="U823" s="109">
        <v>0</v>
      </c>
      <c r="V823" s="109">
        <v>0</v>
      </c>
      <c r="W823" s="109">
        <v>0</v>
      </c>
      <c r="X823" s="109">
        <v>0</v>
      </c>
      <c r="Y823" s="109">
        <v>1</v>
      </c>
      <c r="Z823" s="109">
        <v>0</v>
      </c>
      <c r="AA823" s="109">
        <v>1</v>
      </c>
      <c r="AB823" s="109">
        <v>0</v>
      </c>
      <c r="AC823" s="109">
        <v>0</v>
      </c>
      <c r="AD823" s="109">
        <v>0</v>
      </c>
      <c r="AE823" s="109">
        <v>0</v>
      </c>
      <c r="AF823" s="109">
        <v>0</v>
      </c>
      <c r="AG823" s="109">
        <v>0</v>
      </c>
    </row>
    <row r="824" spans="2:33" ht="15">
      <c r="B824" s="109"/>
      <c r="C824" s="109"/>
      <c r="D824" s="109">
        <v>2017</v>
      </c>
      <c r="E824" s="109">
        <v>0</v>
      </c>
      <c r="F824" s="109">
        <v>0</v>
      </c>
      <c r="G824" s="109">
        <v>0</v>
      </c>
      <c r="H824" s="109">
        <v>0</v>
      </c>
      <c r="I824" s="109">
        <v>0</v>
      </c>
      <c r="J824" s="109">
        <v>1</v>
      </c>
      <c r="K824" s="109">
        <v>2</v>
      </c>
      <c r="L824" s="109">
        <v>0</v>
      </c>
      <c r="M824" s="109">
        <v>0</v>
      </c>
      <c r="N824" s="109">
        <v>0</v>
      </c>
      <c r="O824" s="109">
        <v>1</v>
      </c>
      <c r="P824" s="109">
        <v>0</v>
      </c>
      <c r="Q824" s="109">
        <v>0</v>
      </c>
      <c r="R824" s="109">
        <v>0</v>
      </c>
      <c r="S824" s="109">
        <v>1</v>
      </c>
      <c r="T824" s="109">
        <v>0</v>
      </c>
      <c r="U824" s="109">
        <v>2</v>
      </c>
      <c r="V824" s="109">
        <v>0</v>
      </c>
      <c r="W824" s="109">
        <v>0</v>
      </c>
      <c r="X824" s="109">
        <v>0</v>
      </c>
      <c r="Y824" s="109">
        <v>0</v>
      </c>
      <c r="Z824" s="109">
        <v>0</v>
      </c>
      <c r="AA824" s="109">
        <v>1</v>
      </c>
      <c r="AB824" s="109">
        <v>0</v>
      </c>
      <c r="AC824" s="109">
        <v>0</v>
      </c>
      <c r="AD824" s="109">
        <v>0</v>
      </c>
      <c r="AE824" s="109">
        <v>0</v>
      </c>
      <c r="AF824" s="109">
        <v>1</v>
      </c>
      <c r="AG824" s="109">
        <v>3</v>
      </c>
    </row>
    <row r="825" spans="2:33" ht="15">
      <c r="B825" s="109"/>
      <c r="C825" s="109"/>
      <c r="D825" s="109">
        <v>2018</v>
      </c>
      <c r="E825" s="109">
        <v>0</v>
      </c>
      <c r="F825" s="109">
        <v>0</v>
      </c>
      <c r="G825" s="109">
        <v>0</v>
      </c>
      <c r="H825" s="109">
        <v>0</v>
      </c>
      <c r="I825" s="109">
        <v>0</v>
      </c>
      <c r="J825" s="109">
        <v>0</v>
      </c>
      <c r="K825" s="109">
        <v>0</v>
      </c>
      <c r="L825" s="109">
        <v>0</v>
      </c>
      <c r="M825" s="109">
        <v>0</v>
      </c>
      <c r="N825" s="109">
        <v>0</v>
      </c>
      <c r="O825" s="109">
        <v>0</v>
      </c>
      <c r="P825" s="109">
        <v>0</v>
      </c>
      <c r="Q825" s="109">
        <v>0</v>
      </c>
      <c r="R825" s="109">
        <v>0</v>
      </c>
      <c r="S825" s="109">
        <v>3</v>
      </c>
      <c r="T825" s="109">
        <v>0</v>
      </c>
      <c r="U825" s="109">
        <v>1</v>
      </c>
      <c r="V825" s="109">
        <v>0</v>
      </c>
      <c r="W825" s="109">
        <v>0</v>
      </c>
      <c r="X825" s="109">
        <v>0</v>
      </c>
      <c r="Y825" s="109">
        <v>0</v>
      </c>
      <c r="Z825" s="109">
        <v>1</v>
      </c>
      <c r="AA825" s="109">
        <v>2</v>
      </c>
      <c r="AB825" s="109">
        <v>0</v>
      </c>
      <c r="AC825" s="109">
        <v>0</v>
      </c>
      <c r="AD825" s="109">
        <v>0</v>
      </c>
      <c r="AE825" s="109">
        <v>1</v>
      </c>
      <c r="AF825" s="109">
        <v>1</v>
      </c>
      <c r="AG825" s="109">
        <v>1</v>
      </c>
    </row>
    <row r="826" spans="2:33" ht="15">
      <c r="B826" s="109"/>
      <c r="C826" s="109"/>
      <c r="D826" s="109">
        <v>2019</v>
      </c>
      <c r="E826" s="109">
        <v>0</v>
      </c>
      <c r="F826" s="109">
        <v>0</v>
      </c>
      <c r="G826" s="109">
        <v>0</v>
      </c>
      <c r="H826" s="109">
        <v>0</v>
      </c>
      <c r="I826" s="109">
        <v>0</v>
      </c>
      <c r="J826" s="109">
        <v>1</v>
      </c>
      <c r="K826" s="109">
        <v>0</v>
      </c>
      <c r="L826" s="109">
        <v>0</v>
      </c>
      <c r="M826" s="109">
        <v>0</v>
      </c>
      <c r="N826" s="109">
        <v>1</v>
      </c>
      <c r="O826" s="109">
        <v>0</v>
      </c>
      <c r="P826" s="109">
        <v>0</v>
      </c>
      <c r="Q826" s="109">
        <v>2</v>
      </c>
      <c r="R826" s="109">
        <v>0</v>
      </c>
      <c r="S826" s="109">
        <v>1</v>
      </c>
      <c r="T826" s="109">
        <v>0</v>
      </c>
      <c r="U826" s="109">
        <v>1</v>
      </c>
      <c r="V826" s="109">
        <v>0</v>
      </c>
      <c r="W826" s="109">
        <v>0</v>
      </c>
      <c r="X826" s="109">
        <v>1</v>
      </c>
      <c r="Y826" s="109">
        <v>0</v>
      </c>
      <c r="Z826" s="109">
        <v>0</v>
      </c>
      <c r="AA826" s="109">
        <v>0</v>
      </c>
      <c r="AB826" s="109">
        <v>0</v>
      </c>
      <c r="AC826" s="109">
        <v>0</v>
      </c>
      <c r="AD826" s="109">
        <v>0</v>
      </c>
      <c r="AE826" s="109">
        <v>0</v>
      </c>
      <c r="AF826" s="109">
        <v>1</v>
      </c>
      <c r="AG826" s="109">
        <v>0</v>
      </c>
    </row>
    <row r="827" spans="2:33" ht="15">
      <c r="B827" s="109"/>
      <c r="C827" s="109"/>
      <c r="D827" s="109">
        <v>2020</v>
      </c>
      <c r="E827" s="109"/>
      <c r="F827" s="109"/>
      <c r="G827" s="109"/>
      <c r="H827" s="109"/>
      <c r="I827" s="109"/>
      <c r="J827" s="109"/>
      <c r="K827" s="109"/>
      <c r="L827" s="109"/>
      <c r="M827" s="109"/>
      <c r="N827" s="109"/>
      <c r="O827" s="109"/>
      <c r="P827" s="109"/>
      <c r="Q827" s="109"/>
      <c r="R827" s="109"/>
      <c r="S827" s="109"/>
      <c r="T827" s="109"/>
      <c r="U827" s="109"/>
      <c r="V827" s="109"/>
      <c r="W827" s="109"/>
      <c r="X827" s="109"/>
      <c r="Y827" s="109"/>
      <c r="Z827" s="109"/>
      <c r="AA827" s="109"/>
      <c r="AB827" s="109"/>
      <c r="AC827" s="109"/>
      <c r="AD827" s="109"/>
      <c r="AE827" s="109"/>
      <c r="AF827" s="109"/>
      <c r="AG827" s="109"/>
    </row>
    <row r="828" spans="2:33" ht="15">
      <c r="B828" s="110" t="s">
        <v>99</v>
      </c>
      <c r="C828" s="110" t="s">
        <v>556</v>
      </c>
      <c r="D828" s="110">
        <v>2006</v>
      </c>
      <c r="E828" s="110">
        <v>0</v>
      </c>
      <c r="F828" s="110">
        <v>0</v>
      </c>
      <c r="G828" s="110">
        <v>0</v>
      </c>
      <c r="H828" s="110"/>
      <c r="I828" s="110"/>
      <c r="J828" s="110">
        <v>0</v>
      </c>
      <c r="K828" s="110">
        <v>0</v>
      </c>
      <c r="L828" s="110">
        <v>0</v>
      </c>
      <c r="M828" s="110"/>
      <c r="N828" s="110">
        <v>0</v>
      </c>
      <c r="O828" s="110">
        <v>0</v>
      </c>
      <c r="P828" s="110">
        <v>0</v>
      </c>
      <c r="Q828" s="110"/>
      <c r="R828" s="110"/>
      <c r="S828" s="110"/>
      <c r="T828" s="110">
        <v>0</v>
      </c>
      <c r="U828" s="110">
        <v>0</v>
      </c>
      <c r="V828" s="110">
        <v>0</v>
      </c>
      <c r="W828" s="110"/>
      <c r="X828" s="110">
        <v>0</v>
      </c>
      <c r="Y828" s="110">
        <v>0</v>
      </c>
      <c r="Z828" s="110">
        <v>0</v>
      </c>
      <c r="AA828" s="110">
        <v>0</v>
      </c>
      <c r="AB828" s="110"/>
      <c r="AC828" s="110">
        <v>0</v>
      </c>
      <c r="AD828" s="110"/>
      <c r="AE828" s="110"/>
      <c r="AF828" s="110"/>
      <c r="AG828" s="110">
        <v>0</v>
      </c>
    </row>
    <row r="829" spans="2:33" ht="15">
      <c r="B829" s="110"/>
      <c r="C829" s="110"/>
      <c r="D829" s="110">
        <v>2007</v>
      </c>
      <c r="E829" s="110">
        <v>0</v>
      </c>
      <c r="F829" s="110">
        <v>0</v>
      </c>
      <c r="G829" s="110">
        <v>0</v>
      </c>
      <c r="H829" s="110"/>
      <c r="I829" s="110">
        <v>0</v>
      </c>
      <c r="J829" s="110">
        <v>0</v>
      </c>
      <c r="K829" s="110">
        <v>0</v>
      </c>
      <c r="L829" s="110">
        <v>0</v>
      </c>
      <c r="M829" s="110">
        <v>0</v>
      </c>
      <c r="N829" s="110">
        <v>0</v>
      </c>
      <c r="O829" s="110">
        <v>0</v>
      </c>
      <c r="P829" s="110">
        <v>0</v>
      </c>
      <c r="Q829" s="110">
        <v>0</v>
      </c>
      <c r="R829" s="110"/>
      <c r="S829" s="110">
        <v>0</v>
      </c>
      <c r="T829" s="110">
        <v>0</v>
      </c>
      <c r="U829" s="110">
        <v>0</v>
      </c>
      <c r="V829" s="110">
        <v>0</v>
      </c>
      <c r="W829" s="110"/>
      <c r="X829" s="110">
        <v>0</v>
      </c>
      <c r="Y829" s="110">
        <v>0</v>
      </c>
      <c r="Z829" s="110">
        <v>0</v>
      </c>
      <c r="AA829" s="110">
        <v>0</v>
      </c>
      <c r="AB829" s="110">
        <v>0</v>
      </c>
      <c r="AC829" s="110">
        <v>0</v>
      </c>
      <c r="AD829" s="110">
        <v>0</v>
      </c>
      <c r="AE829" s="110">
        <v>0</v>
      </c>
      <c r="AF829" s="110">
        <v>0</v>
      </c>
      <c r="AG829" s="110">
        <v>0</v>
      </c>
    </row>
    <row r="830" spans="2:33" ht="15">
      <c r="B830" s="110"/>
      <c r="C830" s="110"/>
      <c r="D830" s="110">
        <v>2008</v>
      </c>
      <c r="E830" s="110">
        <v>0</v>
      </c>
      <c r="F830" s="110">
        <v>0</v>
      </c>
      <c r="G830" s="111">
        <v>9</v>
      </c>
      <c r="H830" s="110"/>
      <c r="I830" s="110">
        <v>0</v>
      </c>
      <c r="J830" s="110">
        <v>0</v>
      </c>
      <c r="K830" s="110">
        <v>0</v>
      </c>
      <c r="L830" s="110">
        <v>0</v>
      </c>
      <c r="M830" s="110">
        <v>0</v>
      </c>
      <c r="N830" s="110">
        <v>0</v>
      </c>
      <c r="O830" s="110">
        <v>0</v>
      </c>
      <c r="P830" s="110">
        <v>0</v>
      </c>
      <c r="Q830" s="110">
        <v>0</v>
      </c>
      <c r="R830" s="110"/>
      <c r="S830" s="110">
        <v>0</v>
      </c>
      <c r="T830" s="110">
        <v>0</v>
      </c>
      <c r="U830" s="110">
        <v>0</v>
      </c>
      <c r="V830" s="110">
        <v>0</v>
      </c>
      <c r="W830" s="110"/>
      <c r="X830" s="110">
        <v>0</v>
      </c>
      <c r="Y830" s="110">
        <v>0</v>
      </c>
      <c r="Z830" s="110">
        <v>0</v>
      </c>
      <c r="AA830" s="110">
        <v>0</v>
      </c>
      <c r="AB830" s="110">
        <v>0</v>
      </c>
      <c r="AC830" s="110">
        <v>0</v>
      </c>
      <c r="AD830" s="110">
        <v>0</v>
      </c>
      <c r="AE830" s="110">
        <v>0</v>
      </c>
      <c r="AF830" s="110">
        <v>0</v>
      </c>
      <c r="AG830" s="110">
        <v>0</v>
      </c>
    </row>
    <row r="831" spans="2:33" ht="15">
      <c r="B831" s="110"/>
      <c r="C831" s="110"/>
      <c r="D831" s="110">
        <v>2009</v>
      </c>
      <c r="E831" s="110">
        <v>0</v>
      </c>
      <c r="F831" s="110">
        <v>0</v>
      </c>
      <c r="G831" s="110">
        <v>0</v>
      </c>
      <c r="H831" s="110">
        <v>0</v>
      </c>
      <c r="I831" s="110">
        <v>0</v>
      </c>
      <c r="J831" s="110">
        <v>0</v>
      </c>
      <c r="K831" s="110">
        <v>0</v>
      </c>
      <c r="L831" s="110">
        <v>0</v>
      </c>
      <c r="M831" s="110">
        <v>0</v>
      </c>
      <c r="N831" s="110">
        <v>0</v>
      </c>
      <c r="O831" s="110">
        <v>0</v>
      </c>
      <c r="P831" s="110">
        <v>0</v>
      </c>
      <c r="Q831" s="110">
        <v>0</v>
      </c>
      <c r="R831" s="110"/>
      <c r="S831" s="110">
        <v>0</v>
      </c>
      <c r="T831" s="110">
        <v>0</v>
      </c>
      <c r="U831" s="110">
        <v>0</v>
      </c>
      <c r="V831" s="110">
        <v>0</v>
      </c>
      <c r="W831" s="110">
        <v>0</v>
      </c>
      <c r="X831" s="110">
        <v>0</v>
      </c>
      <c r="Y831" s="110">
        <v>0</v>
      </c>
      <c r="Z831" s="110">
        <v>0</v>
      </c>
      <c r="AA831" s="110">
        <v>0</v>
      </c>
      <c r="AB831" s="110">
        <v>0</v>
      </c>
      <c r="AC831" s="110">
        <v>0</v>
      </c>
      <c r="AD831" s="110">
        <v>0</v>
      </c>
      <c r="AE831" s="110">
        <v>0</v>
      </c>
      <c r="AF831" s="110">
        <v>0</v>
      </c>
      <c r="AG831" s="110">
        <v>0</v>
      </c>
    </row>
    <row r="832" spans="2:33" ht="15">
      <c r="B832" s="110"/>
      <c r="C832" s="110"/>
      <c r="D832" s="110">
        <v>2010</v>
      </c>
      <c r="E832" s="110">
        <v>0</v>
      </c>
      <c r="F832" s="110">
        <v>0</v>
      </c>
      <c r="G832" s="110">
        <v>0</v>
      </c>
      <c r="H832" s="110">
        <v>0</v>
      </c>
      <c r="I832" s="110">
        <v>0</v>
      </c>
      <c r="J832" s="110">
        <v>0</v>
      </c>
      <c r="K832" s="110">
        <v>0</v>
      </c>
      <c r="L832" s="110">
        <v>0</v>
      </c>
      <c r="M832" s="110">
        <v>0</v>
      </c>
      <c r="N832" s="110">
        <v>0</v>
      </c>
      <c r="O832" s="110">
        <v>0</v>
      </c>
      <c r="P832" s="110">
        <v>0</v>
      </c>
      <c r="Q832" s="110">
        <v>0</v>
      </c>
      <c r="R832" s="110">
        <v>0</v>
      </c>
      <c r="S832" s="110">
        <v>0</v>
      </c>
      <c r="T832" s="110">
        <v>0</v>
      </c>
      <c r="U832" s="110">
        <v>0</v>
      </c>
      <c r="V832" s="110">
        <v>0</v>
      </c>
      <c r="W832" s="110">
        <v>0</v>
      </c>
      <c r="X832" s="110">
        <v>0</v>
      </c>
      <c r="Y832" s="110">
        <v>0</v>
      </c>
      <c r="Z832" s="110">
        <v>0</v>
      </c>
      <c r="AA832" s="110">
        <v>0</v>
      </c>
      <c r="AB832" s="110">
        <v>0</v>
      </c>
      <c r="AC832" s="110">
        <v>0</v>
      </c>
      <c r="AD832" s="110">
        <v>0</v>
      </c>
      <c r="AE832" s="110">
        <v>0</v>
      </c>
      <c r="AF832" s="110">
        <v>0</v>
      </c>
      <c r="AG832" s="110">
        <v>0</v>
      </c>
    </row>
    <row r="833" spans="2:33" ht="15">
      <c r="B833" s="110"/>
      <c r="C833" s="110"/>
      <c r="D833" s="110">
        <v>2011</v>
      </c>
      <c r="E833" s="110">
        <v>0</v>
      </c>
      <c r="F833" s="110">
        <v>0</v>
      </c>
      <c r="G833" s="110">
        <v>0</v>
      </c>
      <c r="H833" s="110">
        <v>0</v>
      </c>
      <c r="I833" s="110">
        <v>0</v>
      </c>
      <c r="J833" s="110">
        <v>0</v>
      </c>
      <c r="K833" s="110">
        <v>0</v>
      </c>
      <c r="L833" s="110">
        <v>0</v>
      </c>
      <c r="M833" s="110">
        <v>0</v>
      </c>
      <c r="N833" s="110">
        <v>0</v>
      </c>
      <c r="O833" s="110">
        <v>0</v>
      </c>
      <c r="P833" s="110">
        <v>0</v>
      </c>
      <c r="Q833" s="110">
        <v>0</v>
      </c>
      <c r="R833" s="110">
        <v>0</v>
      </c>
      <c r="S833" s="110">
        <v>0</v>
      </c>
      <c r="T833" s="110">
        <v>0</v>
      </c>
      <c r="U833" s="110">
        <v>0</v>
      </c>
      <c r="V833" s="110">
        <v>0</v>
      </c>
      <c r="W833" s="110">
        <v>0</v>
      </c>
      <c r="X833" s="110">
        <v>0</v>
      </c>
      <c r="Y833" s="110">
        <v>0</v>
      </c>
      <c r="Z833" s="110">
        <v>0</v>
      </c>
      <c r="AA833" s="110">
        <v>0</v>
      </c>
      <c r="AB833" s="110">
        <v>0</v>
      </c>
      <c r="AC833" s="110">
        <v>0</v>
      </c>
      <c r="AD833" s="110">
        <v>0</v>
      </c>
      <c r="AE833" s="110">
        <v>0</v>
      </c>
      <c r="AF833" s="110">
        <v>0</v>
      </c>
      <c r="AG833" s="110">
        <v>0</v>
      </c>
    </row>
    <row r="834" spans="2:33" ht="15">
      <c r="B834" s="110"/>
      <c r="C834" s="110"/>
      <c r="D834" s="110">
        <v>2012</v>
      </c>
      <c r="E834" s="110">
        <v>0</v>
      </c>
      <c r="F834" s="110">
        <v>0</v>
      </c>
      <c r="G834" s="110">
        <v>0</v>
      </c>
      <c r="H834" s="110">
        <v>0</v>
      </c>
      <c r="I834" s="110">
        <v>0</v>
      </c>
      <c r="J834" s="110">
        <v>0</v>
      </c>
      <c r="K834" s="110">
        <v>0</v>
      </c>
      <c r="L834" s="110">
        <v>0</v>
      </c>
      <c r="M834" s="110">
        <v>0</v>
      </c>
      <c r="N834" s="110">
        <v>0</v>
      </c>
      <c r="O834" s="110">
        <v>0</v>
      </c>
      <c r="P834" s="110">
        <v>0</v>
      </c>
      <c r="Q834" s="110">
        <v>0</v>
      </c>
      <c r="R834" s="110">
        <v>0</v>
      </c>
      <c r="S834" s="110">
        <v>0</v>
      </c>
      <c r="T834" s="110">
        <v>0</v>
      </c>
      <c r="U834" s="110">
        <v>0</v>
      </c>
      <c r="V834" s="110">
        <v>0</v>
      </c>
      <c r="W834" s="110">
        <v>0</v>
      </c>
      <c r="X834" s="110">
        <v>0</v>
      </c>
      <c r="Y834" s="110">
        <v>0</v>
      </c>
      <c r="Z834" s="110">
        <v>0</v>
      </c>
      <c r="AA834" s="110">
        <v>0</v>
      </c>
      <c r="AB834" s="110">
        <v>0</v>
      </c>
      <c r="AC834" s="110">
        <v>0</v>
      </c>
      <c r="AD834" s="110">
        <v>0</v>
      </c>
      <c r="AE834" s="110">
        <v>0</v>
      </c>
      <c r="AF834" s="110">
        <v>0</v>
      </c>
      <c r="AG834" s="110">
        <v>0</v>
      </c>
    </row>
    <row r="835" spans="2:33" ht="15">
      <c r="B835" s="110"/>
      <c r="C835" s="110"/>
      <c r="D835" s="110">
        <v>2013</v>
      </c>
      <c r="E835" s="110">
        <v>0</v>
      </c>
      <c r="F835" s="110">
        <v>0</v>
      </c>
      <c r="G835" s="110">
        <v>0</v>
      </c>
      <c r="H835" s="110">
        <v>0</v>
      </c>
      <c r="I835" s="110">
        <v>0</v>
      </c>
      <c r="J835" s="110">
        <v>0</v>
      </c>
      <c r="K835" s="110">
        <v>0</v>
      </c>
      <c r="L835" s="110">
        <v>0</v>
      </c>
      <c r="M835" s="110">
        <v>0</v>
      </c>
      <c r="N835" s="110">
        <v>0</v>
      </c>
      <c r="O835" s="110">
        <v>0</v>
      </c>
      <c r="P835" s="110">
        <v>0</v>
      </c>
      <c r="Q835" s="110">
        <v>0</v>
      </c>
      <c r="R835" s="110">
        <v>0</v>
      </c>
      <c r="S835" s="110">
        <v>0</v>
      </c>
      <c r="T835" s="110">
        <v>0</v>
      </c>
      <c r="U835" s="110">
        <v>0</v>
      </c>
      <c r="V835" s="110">
        <v>0</v>
      </c>
      <c r="W835" s="110">
        <v>0</v>
      </c>
      <c r="X835" s="110">
        <v>0</v>
      </c>
      <c r="Y835" s="110">
        <v>0</v>
      </c>
      <c r="Z835" s="110">
        <v>0</v>
      </c>
      <c r="AA835" s="110">
        <v>0</v>
      </c>
      <c r="AB835" s="110">
        <v>0</v>
      </c>
      <c r="AC835" s="110">
        <v>0</v>
      </c>
      <c r="AD835" s="110">
        <v>0</v>
      </c>
      <c r="AE835" s="110">
        <v>0</v>
      </c>
      <c r="AF835" s="110">
        <v>0</v>
      </c>
      <c r="AG835" s="110">
        <v>0</v>
      </c>
    </row>
    <row r="836" spans="2:33" ht="15">
      <c r="B836" s="110"/>
      <c r="C836" s="110"/>
      <c r="D836" s="110">
        <v>2014</v>
      </c>
      <c r="E836" s="110">
        <v>0</v>
      </c>
      <c r="F836" s="110">
        <v>0</v>
      </c>
      <c r="G836" s="110">
        <v>0</v>
      </c>
      <c r="H836" s="110">
        <v>0</v>
      </c>
      <c r="I836" s="110">
        <v>0</v>
      </c>
      <c r="J836" s="110">
        <v>0</v>
      </c>
      <c r="K836" s="110">
        <v>0</v>
      </c>
      <c r="L836" s="110">
        <v>0</v>
      </c>
      <c r="M836" s="110">
        <v>0</v>
      </c>
      <c r="N836" s="110">
        <v>0</v>
      </c>
      <c r="O836" s="110">
        <v>0</v>
      </c>
      <c r="P836" s="110">
        <v>0</v>
      </c>
      <c r="Q836" s="110">
        <v>0</v>
      </c>
      <c r="R836" s="110">
        <v>0</v>
      </c>
      <c r="S836" s="110">
        <v>0</v>
      </c>
      <c r="T836" s="110">
        <v>0</v>
      </c>
      <c r="U836" s="110">
        <v>0</v>
      </c>
      <c r="V836" s="110">
        <v>0</v>
      </c>
      <c r="W836" s="110">
        <v>0</v>
      </c>
      <c r="X836" s="110">
        <v>0</v>
      </c>
      <c r="Y836" s="110">
        <v>0</v>
      </c>
      <c r="Z836" s="110">
        <v>0</v>
      </c>
      <c r="AA836" s="110">
        <v>0</v>
      </c>
      <c r="AB836" s="110">
        <v>0</v>
      </c>
      <c r="AC836" s="110">
        <v>0</v>
      </c>
      <c r="AD836" s="110">
        <v>0</v>
      </c>
      <c r="AE836" s="110">
        <v>0</v>
      </c>
      <c r="AF836" s="110">
        <v>0</v>
      </c>
      <c r="AG836" s="110">
        <v>0</v>
      </c>
    </row>
    <row r="837" spans="2:33" ht="15">
      <c r="B837" s="110"/>
      <c r="C837" s="110"/>
      <c r="D837" s="110">
        <v>2015</v>
      </c>
      <c r="E837" s="110">
        <v>0</v>
      </c>
      <c r="F837" s="110">
        <v>0</v>
      </c>
      <c r="G837" s="110">
        <v>0</v>
      </c>
      <c r="H837" s="110">
        <v>0</v>
      </c>
      <c r="I837" s="110">
        <v>0</v>
      </c>
      <c r="J837" s="110">
        <v>0</v>
      </c>
      <c r="K837" s="110">
        <v>0</v>
      </c>
      <c r="L837" s="110">
        <v>0</v>
      </c>
      <c r="M837" s="110">
        <v>0</v>
      </c>
      <c r="N837" s="110">
        <v>0</v>
      </c>
      <c r="O837" s="110">
        <v>0</v>
      </c>
      <c r="P837" s="110">
        <v>0</v>
      </c>
      <c r="Q837" s="110">
        <v>0</v>
      </c>
      <c r="R837" s="110">
        <v>0</v>
      </c>
      <c r="S837" s="110">
        <v>0</v>
      </c>
      <c r="T837" s="110">
        <v>0</v>
      </c>
      <c r="U837" s="110">
        <v>0</v>
      </c>
      <c r="V837" s="110">
        <v>0</v>
      </c>
      <c r="W837" s="110">
        <v>0</v>
      </c>
      <c r="X837" s="110">
        <v>0</v>
      </c>
      <c r="Y837" s="110">
        <v>0</v>
      </c>
      <c r="Z837" s="110">
        <v>0</v>
      </c>
      <c r="AA837" s="110">
        <v>0</v>
      </c>
      <c r="AB837" s="110">
        <v>0</v>
      </c>
      <c r="AC837" s="110">
        <v>0</v>
      </c>
      <c r="AD837" s="110">
        <v>0</v>
      </c>
      <c r="AE837" s="110">
        <v>0</v>
      </c>
      <c r="AF837" s="110">
        <v>0</v>
      </c>
      <c r="AG837" s="110">
        <v>0</v>
      </c>
    </row>
    <row r="838" spans="2:33" ht="15">
      <c r="B838" s="110"/>
      <c r="C838" s="110"/>
      <c r="D838" s="110">
        <v>2016</v>
      </c>
      <c r="E838" s="110">
        <v>0</v>
      </c>
      <c r="F838" s="110">
        <v>0</v>
      </c>
      <c r="G838" s="110">
        <v>0</v>
      </c>
      <c r="H838" s="110">
        <v>0</v>
      </c>
      <c r="I838" s="110">
        <v>0</v>
      </c>
      <c r="J838" s="110">
        <v>0</v>
      </c>
      <c r="K838" s="110">
        <v>0</v>
      </c>
      <c r="L838" s="110">
        <v>0</v>
      </c>
      <c r="M838" s="110">
        <v>0</v>
      </c>
      <c r="N838" s="110">
        <v>0</v>
      </c>
      <c r="O838" s="110">
        <v>0</v>
      </c>
      <c r="P838" s="110">
        <v>0</v>
      </c>
      <c r="Q838" s="110">
        <v>0</v>
      </c>
      <c r="R838" s="110">
        <v>0</v>
      </c>
      <c r="S838" s="110">
        <v>0</v>
      </c>
      <c r="T838" s="110">
        <v>0</v>
      </c>
      <c r="U838" s="110">
        <v>0</v>
      </c>
      <c r="V838" s="110">
        <v>0</v>
      </c>
      <c r="W838" s="110">
        <v>0</v>
      </c>
      <c r="X838" s="110">
        <v>0</v>
      </c>
      <c r="Y838" s="110">
        <v>0</v>
      </c>
      <c r="Z838" s="110">
        <v>0</v>
      </c>
      <c r="AA838" s="110">
        <v>0</v>
      </c>
      <c r="AB838" s="110">
        <v>0</v>
      </c>
      <c r="AC838" s="110">
        <v>0</v>
      </c>
      <c r="AD838" s="110">
        <v>0</v>
      </c>
      <c r="AE838" s="110">
        <v>0</v>
      </c>
      <c r="AF838" s="110">
        <v>0</v>
      </c>
      <c r="AG838" s="110">
        <v>0</v>
      </c>
    </row>
    <row r="839" spans="2:33" ht="15">
      <c r="B839" s="110"/>
      <c r="C839" s="110"/>
      <c r="D839" s="110">
        <v>2017</v>
      </c>
      <c r="E839" s="110">
        <v>0</v>
      </c>
      <c r="F839" s="110">
        <v>0</v>
      </c>
      <c r="G839" s="110">
        <v>0</v>
      </c>
      <c r="H839" s="110">
        <v>0</v>
      </c>
      <c r="I839" s="110">
        <v>0</v>
      </c>
      <c r="J839" s="110">
        <v>0</v>
      </c>
      <c r="K839" s="110">
        <v>0</v>
      </c>
      <c r="L839" s="110">
        <v>0</v>
      </c>
      <c r="M839" s="110">
        <v>0</v>
      </c>
      <c r="N839" s="110">
        <v>0</v>
      </c>
      <c r="O839" s="110">
        <v>0</v>
      </c>
      <c r="P839" s="110">
        <v>0</v>
      </c>
      <c r="Q839" s="110">
        <v>0</v>
      </c>
      <c r="R839" s="110">
        <v>0</v>
      </c>
      <c r="S839" s="110">
        <v>0</v>
      </c>
      <c r="T839" s="110">
        <v>0</v>
      </c>
      <c r="U839" s="110">
        <v>0</v>
      </c>
      <c r="V839" s="110">
        <v>0</v>
      </c>
      <c r="W839" s="110">
        <v>0</v>
      </c>
      <c r="X839" s="110">
        <v>0</v>
      </c>
      <c r="Y839" s="110">
        <v>0</v>
      </c>
      <c r="Z839" s="110">
        <v>0</v>
      </c>
      <c r="AA839" s="110">
        <v>0</v>
      </c>
      <c r="AB839" s="110">
        <v>0</v>
      </c>
      <c r="AC839" s="110">
        <v>0</v>
      </c>
      <c r="AD839" s="110">
        <v>0</v>
      </c>
      <c r="AE839" s="110">
        <v>0</v>
      </c>
      <c r="AF839" s="110">
        <v>0</v>
      </c>
      <c r="AG839" s="110">
        <v>0</v>
      </c>
    </row>
    <row r="840" spans="2:33" ht="15">
      <c r="B840" s="110"/>
      <c r="C840" s="110"/>
      <c r="D840" s="110">
        <v>2018</v>
      </c>
      <c r="E840" s="110">
        <v>0</v>
      </c>
      <c r="F840" s="110">
        <v>0</v>
      </c>
      <c r="G840" s="110">
        <v>0</v>
      </c>
      <c r="H840" s="110">
        <v>0</v>
      </c>
      <c r="I840" s="110">
        <v>0</v>
      </c>
      <c r="J840" s="110">
        <v>0</v>
      </c>
      <c r="K840" s="110">
        <v>0</v>
      </c>
      <c r="L840" s="110">
        <v>0</v>
      </c>
      <c r="M840" s="110">
        <v>0</v>
      </c>
      <c r="N840" s="110">
        <v>0</v>
      </c>
      <c r="O840" s="110">
        <v>0</v>
      </c>
      <c r="P840" s="110">
        <v>0</v>
      </c>
      <c r="Q840" s="110">
        <v>0</v>
      </c>
      <c r="R840" s="110">
        <v>0</v>
      </c>
      <c r="S840" s="110">
        <v>0</v>
      </c>
      <c r="T840" s="110">
        <v>0</v>
      </c>
      <c r="U840" s="110">
        <v>0</v>
      </c>
      <c r="V840" s="110">
        <v>0</v>
      </c>
      <c r="W840" s="110">
        <v>0</v>
      </c>
      <c r="X840" s="110">
        <v>0</v>
      </c>
      <c r="Y840" s="110">
        <v>0</v>
      </c>
      <c r="Z840" s="110">
        <v>0</v>
      </c>
      <c r="AA840" s="110">
        <v>0</v>
      </c>
      <c r="AB840" s="110">
        <v>0</v>
      </c>
      <c r="AC840" s="110">
        <v>0</v>
      </c>
      <c r="AD840" s="110">
        <v>0</v>
      </c>
      <c r="AE840" s="110">
        <v>0</v>
      </c>
      <c r="AF840" s="110">
        <v>0</v>
      </c>
      <c r="AG840" s="110">
        <v>0</v>
      </c>
    </row>
    <row r="841" spans="2:33" ht="15">
      <c r="B841" s="110"/>
      <c r="C841" s="110"/>
      <c r="D841" s="110">
        <v>2019</v>
      </c>
      <c r="E841" s="110">
        <v>0</v>
      </c>
      <c r="F841" s="110">
        <v>0</v>
      </c>
      <c r="G841" s="110">
        <v>0</v>
      </c>
      <c r="H841" s="110">
        <v>0</v>
      </c>
      <c r="I841" s="110">
        <v>0</v>
      </c>
      <c r="J841" s="110">
        <v>0</v>
      </c>
      <c r="K841" s="110">
        <v>0</v>
      </c>
      <c r="L841" s="110">
        <v>0</v>
      </c>
      <c r="M841" s="110">
        <v>0</v>
      </c>
      <c r="N841" s="110">
        <v>0</v>
      </c>
      <c r="O841" s="110">
        <v>0</v>
      </c>
      <c r="P841" s="110">
        <v>0</v>
      </c>
      <c r="Q841" s="110">
        <v>0</v>
      </c>
      <c r="R841" s="110">
        <v>0</v>
      </c>
      <c r="S841" s="110">
        <v>0</v>
      </c>
      <c r="T841" s="110">
        <v>0</v>
      </c>
      <c r="U841" s="110">
        <v>0</v>
      </c>
      <c r="V841" s="110">
        <v>0</v>
      </c>
      <c r="W841" s="110">
        <v>0</v>
      </c>
      <c r="X841" s="110">
        <v>0</v>
      </c>
      <c r="Y841" s="110">
        <v>0</v>
      </c>
      <c r="Z841" s="110">
        <v>0</v>
      </c>
      <c r="AA841" s="110">
        <v>0</v>
      </c>
      <c r="AB841" s="110">
        <v>0</v>
      </c>
      <c r="AC841" s="110">
        <v>0</v>
      </c>
      <c r="AD841" s="110">
        <v>0</v>
      </c>
      <c r="AE841" s="110">
        <v>0</v>
      </c>
      <c r="AF841" s="110">
        <v>0</v>
      </c>
      <c r="AG841" s="110">
        <v>0</v>
      </c>
    </row>
    <row r="842" spans="2:33" ht="15">
      <c r="B842" s="110"/>
      <c r="C842" s="110"/>
      <c r="D842" s="110">
        <v>2020</v>
      </c>
      <c r="E842" s="110"/>
      <c r="F842" s="110"/>
      <c r="G842" s="110"/>
      <c r="H842" s="110"/>
      <c r="I842" s="110"/>
      <c r="J842" s="110"/>
      <c r="K842" s="110"/>
      <c r="L842" s="110"/>
      <c r="M842" s="110"/>
      <c r="N842" s="110"/>
      <c r="O842" s="110"/>
      <c r="P842" s="110"/>
      <c r="Q842" s="110"/>
      <c r="R842" s="110"/>
      <c r="S842" s="110"/>
      <c r="T842" s="110"/>
      <c r="U842" s="110"/>
      <c r="V842" s="110"/>
      <c r="W842" s="110"/>
      <c r="X842" s="110"/>
      <c r="Y842" s="110"/>
      <c r="Z842" s="110"/>
      <c r="AA842" s="110"/>
      <c r="AB842" s="110"/>
      <c r="AC842" s="110"/>
      <c r="AD842" s="110"/>
      <c r="AE842" s="110"/>
      <c r="AF842" s="110"/>
      <c r="AG842" s="110"/>
    </row>
    <row r="843" spans="2:33" ht="15">
      <c r="B843" s="109" t="s">
        <v>100</v>
      </c>
      <c r="C843" s="109" t="s">
        <v>557</v>
      </c>
      <c r="D843" s="109">
        <v>2006</v>
      </c>
      <c r="E843" s="109">
        <v>0</v>
      </c>
      <c r="F843" s="109">
        <v>0</v>
      </c>
      <c r="G843" s="109">
        <v>0</v>
      </c>
      <c r="H843" s="109"/>
      <c r="I843" s="109"/>
      <c r="J843" s="109">
        <v>0</v>
      </c>
      <c r="K843" s="109">
        <v>0</v>
      </c>
      <c r="L843" s="109">
        <v>0</v>
      </c>
      <c r="M843" s="109"/>
      <c r="N843" s="109">
        <v>0</v>
      </c>
      <c r="O843" s="109">
        <v>0</v>
      </c>
      <c r="P843" s="109">
        <v>0</v>
      </c>
      <c r="Q843" s="109"/>
      <c r="R843" s="109"/>
      <c r="S843" s="109"/>
      <c r="T843" s="109">
        <v>0</v>
      </c>
      <c r="U843" s="109">
        <v>0</v>
      </c>
      <c r="V843" s="109">
        <v>0</v>
      </c>
      <c r="W843" s="109"/>
      <c r="X843" s="109">
        <v>0</v>
      </c>
      <c r="Y843" s="109">
        <v>0</v>
      </c>
      <c r="Z843" s="109">
        <v>0</v>
      </c>
      <c r="AA843" s="109">
        <v>8</v>
      </c>
      <c r="AB843" s="109"/>
      <c r="AC843" s="109">
        <v>0</v>
      </c>
      <c r="AD843" s="109"/>
      <c r="AE843" s="109"/>
      <c r="AF843" s="109"/>
      <c r="AG843" s="109">
        <v>0</v>
      </c>
    </row>
    <row r="844" spans="2:33" ht="15">
      <c r="B844" s="109"/>
      <c r="C844" s="109"/>
      <c r="D844" s="109">
        <v>2007</v>
      </c>
      <c r="E844" s="109">
        <v>0</v>
      </c>
      <c r="F844" s="109">
        <v>0</v>
      </c>
      <c r="G844" s="109">
        <v>0</v>
      </c>
      <c r="H844" s="109"/>
      <c r="I844" s="109">
        <v>0</v>
      </c>
      <c r="J844" s="109">
        <v>0</v>
      </c>
      <c r="K844" s="109">
        <v>0</v>
      </c>
      <c r="L844" s="109">
        <v>0</v>
      </c>
      <c r="M844" s="109">
        <v>0</v>
      </c>
      <c r="N844" s="109">
        <v>0</v>
      </c>
      <c r="O844" s="109">
        <v>0</v>
      </c>
      <c r="P844" s="109">
        <v>0</v>
      </c>
      <c r="Q844" s="109">
        <v>0</v>
      </c>
      <c r="R844" s="109"/>
      <c r="S844" s="109">
        <v>0</v>
      </c>
      <c r="T844" s="109">
        <v>0</v>
      </c>
      <c r="U844" s="109">
        <v>0</v>
      </c>
      <c r="V844" s="109">
        <v>0</v>
      </c>
      <c r="W844" s="109"/>
      <c r="X844" s="109">
        <v>0</v>
      </c>
      <c r="Y844" s="109">
        <v>0</v>
      </c>
      <c r="Z844" s="109">
        <v>0</v>
      </c>
      <c r="AA844" s="109">
        <v>8</v>
      </c>
      <c r="AB844" s="109">
        <v>0</v>
      </c>
      <c r="AC844" s="109">
        <v>0</v>
      </c>
      <c r="AD844" s="109">
        <v>0</v>
      </c>
      <c r="AE844" s="109">
        <v>0</v>
      </c>
      <c r="AF844" s="109">
        <v>0</v>
      </c>
      <c r="AG844" s="109">
        <v>0</v>
      </c>
    </row>
    <row r="845" spans="2:33" ht="15">
      <c r="B845" s="109"/>
      <c r="C845" s="109"/>
      <c r="D845" s="109">
        <v>2008</v>
      </c>
      <c r="E845" s="109">
        <v>1</v>
      </c>
      <c r="F845" s="109">
        <v>0</v>
      </c>
      <c r="G845" s="109">
        <v>0</v>
      </c>
      <c r="H845" s="109"/>
      <c r="I845" s="109">
        <v>0</v>
      </c>
      <c r="J845" s="109">
        <v>0</v>
      </c>
      <c r="K845" s="109">
        <v>0</v>
      </c>
      <c r="L845" s="109">
        <v>0</v>
      </c>
      <c r="M845" s="109">
        <v>0</v>
      </c>
      <c r="N845" s="109">
        <v>0</v>
      </c>
      <c r="O845" s="109">
        <v>0</v>
      </c>
      <c r="P845" s="109">
        <v>0</v>
      </c>
      <c r="Q845" s="109">
        <v>4</v>
      </c>
      <c r="R845" s="109"/>
      <c r="S845" s="109">
        <v>0</v>
      </c>
      <c r="T845" s="109">
        <v>0</v>
      </c>
      <c r="U845" s="109">
        <v>0</v>
      </c>
      <c r="V845" s="109">
        <v>0</v>
      </c>
      <c r="W845" s="109"/>
      <c r="X845" s="109">
        <v>0</v>
      </c>
      <c r="Y845" s="109">
        <v>0</v>
      </c>
      <c r="Z845" s="109">
        <v>0</v>
      </c>
      <c r="AA845" s="109">
        <v>8</v>
      </c>
      <c r="AB845" s="109">
        <v>0</v>
      </c>
      <c r="AC845" s="109">
        <v>1</v>
      </c>
      <c r="AD845" s="109">
        <v>0</v>
      </c>
      <c r="AE845" s="109">
        <v>0</v>
      </c>
      <c r="AF845" s="109">
        <v>0</v>
      </c>
      <c r="AG845" s="109">
        <v>0</v>
      </c>
    </row>
    <row r="846" spans="2:33" ht="15">
      <c r="B846" s="109"/>
      <c r="C846" s="109"/>
      <c r="D846" s="109">
        <v>2009</v>
      </c>
      <c r="E846" s="109">
        <v>0</v>
      </c>
      <c r="F846" s="109">
        <v>0</v>
      </c>
      <c r="G846" s="109">
        <v>0</v>
      </c>
      <c r="H846" s="109">
        <v>0</v>
      </c>
      <c r="I846" s="109">
        <v>0</v>
      </c>
      <c r="J846" s="109">
        <v>0</v>
      </c>
      <c r="K846" s="109">
        <v>1</v>
      </c>
      <c r="L846" s="109">
        <v>0</v>
      </c>
      <c r="M846" s="109">
        <v>0</v>
      </c>
      <c r="N846" s="109">
        <v>0</v>
      </c>
      <c r="O846" s="109">
        <v>0</v>
      </c>
      <c r="P846" s="109">
        <v>0</v>
      </c>
      <c r="Q846" s="109">
        <v>0</v>
      </c>
      <c r="R846" s="109"/>
      <c r="S846" s="109">
        <v>0</v>
      </c>
      <c r="T846" s="109">
        <v>0</v>
      </c>
      <c r="U846" s="109">
        <v>0</v>
      </c>
      <c r="V846" s="109">
        <v>0</v>
      </c>
      <c r="W846" s="109">
        <v>0</v>
      </c>
      <c r="X846" s="109">
        <v>0</v>
      </c>
      <c r="Y846" s="109">
        <v>0</v>
      </c>
      <c r="Z846" s="109">
        <v>0</v>
      </c>
      <c r="AA846" s="109">
        <v>0</v>
      </c>
      <c r="AB846" s="109">
        <v>0</v>
      </c>
      <c r="AC846" s="109">
        <v>0</v>
      </c>
      <c r="AD846" s="109">
        <v>0</v>
      </c>
      <c r="AE846" s="109">
        <v>0</v>
      </c>
      <c r="AF846" s="109">
        <v>0</v>
      </c>
      <c r="AG846" s="109">
        <v>0</v>
      </c>
    </row>
    <row r="847" spans="2:33" ht="15">
      <c r="B847" s="109"/>
      <c r="C847" s="109"/>
      <c r="D847" s="109">
        <v>2010</v>
      </c>
      <c r="E847" s="109">
        <v>0</v>
      </c>
      <c r="F847" s="109">
        <v>0</v>
      </c>
      <c r="G847" s="109">
        <v>0</v>
      </c>
      <c r="H847" s="109">
        <v>0</v>
      </c>
      <c r="I847" s="109">
        <v>0</v>
      </c>
      <c r="J847" s="109">
        <v>0</v>
      </c>
      <c r="K847" s="109">
        <v>0</v>
      </c>
      <c r="L847" s="109">
        <v>0</v>
      </c>
      <c r="M847" s="109">
        <v>0</v>
      </c>
      <c r="N847" s="109">
        <v>0</v>
      </c>
      <c r="O847" s="109">
        <v>0</v>
      </c>
      <c r="P847" s="109">
        <v>0</v>
      </c>
      <c r="Q847" s="109">
        <v>0</v>
      </c>
      <c r="R847" s="109">
        <v>0</v>
      </c>
      <c r="S847" s="109">
        <v>0</v>
      </c>
      <c r="T847" s="109">
        <v>0</v>
      </c>
      <c r="U847" s="109">
        <v>0</v>
      </c>
      <c r="V847" s="109">
        <v>0</v>
      </c>
      <c r="W847" s="109">
        <v>0</v>
      </c>
      <c r="X847" s="109">
        <v>0</v>
      </c>
      <c r="Y847" s="109">
        <v>0</v>
      </c>
      <c r="Z847" s="109">
        <v>0</v>
      </c>
      <c r="AA847" s="109">
        <v>0</v>
      </c>
      <c r="AB847" s="109">
        <v>0</v>
      </c>
      <c r="AC847" s="109">
        <v>0</v>
      </c>
      <c r="AD847" s="109">
        <v>0</v>
      </c>
      <c r="AE847" s="109">
        <v>0</v>
      </c>
      <c r="AF847" s="109">
        <v>0</v>
      </c>
      <c r="AG847" s="109">
        <v>0</v>
      </c>
    </row>
    <row r="848" spans="2:33" ht="15">
      <c r="B848" s="109"/>
      <c r="C848" s="109"/>
      <c r="D848" s="109">
        <v>2011</v>
      </c>
      <c r="E848" s="109">
        <v>0</v>
      </c>
      <c r="F848" s="109">
        <v>0</v>
      </c>
      <c r="G848" s="109">
        <v>0</v>
      </c>
      <c r="H848" s="109">
        <v>0</v>
      </c>
      <c r="I848" s="109">
        <v>0</v>
      </c>
      <c r="J848" s="109">
        <v>0</v>
      </c>
      <c r="K848" s="109">
        <v>0</v>
      </c>
      <c r="L848" s="109">
        <v>0</v>
      </c>
      <c r="M848" s="109">
        <v>0</v>
      </c>
      <c r="N848" s="109">
        <v>0</v>
      </c>
      <c r="O848" s="109">
        <v>0</v>
      </c>
      <c r="P848" s="109">
        <v>0</v>
      </c>
      <c r="Q848" s="109">
        <v>0</v>
      </c>
      <c r="R848" s="109">
        <v>0</v>
      </c>
      <c r="S848" s="109">
        <v>0</v>
      </c>
      <c r="T848" s="109">
        <v>0</v>
      </c>
      <c r="U848" s="109">
        <v>0</v>
      </c>
      <c r="V848" s="109">
        <v>0</v>
      </c>
      <c r="W848" s="109">
        <v>0</v>
      </c>
      <c r="X848" s="109">
        <v>0</v>
      </c>
      <c r="Y848" s="109">
        <v>0</v>
      </c>
      <c r="Z848" s="109">
        <v>0</v>
      </c>
      <c r="AA848" s="109">
        <v>0</v>
      </c>
      <c r="AB848" s="109">
        <v>0</v>
      </c>
      <c r="AC848" s="109">
        <v>0</v>
      </c>
      <c r="AD848" s="109">
        <v>0</v>
      </c>
      <c r="AE848" s="109">
        <v>0</v>
      </c>
      <c r="AF848" s="109">
        <v>0</v>
      </c>
      <c r="AG848" s="109">
        <v>0</v>
      </c>
    </row>
    <row r="849" spans="2:33" ht="15">
      <c r="B849" s="109"/>
      <c r="C849" s="109"/>
      <c r="D849" s="109">
        <v>2012</v>
      </c>
      <c r="E849" s="109">
        <v>0</v>
      </c>
      <c r="F849" s="109">
        <v>0</v>
      </c>
      <c r="G849" s="109">
        <v>0</v>
      </c>
      <c r="H849" s="109">
        <v>0</v>
      </c>
      <c r="I849" s="109">
        <v>0</v>
      </c>
      <c r="J849" s="109">
        <v>0</v>
      </c>
      <c r="K849" s="109">
        <v>0</v>
      </c>
      <c r="L849" s="109">
        <v>0</v>
      </c>
      <c r="M849" s="109">
        <v>0</v>
      </c>
      <c r="N849" s="109">
        <v>0</v>
      </c>
      <c r="O849" s="109">
        <v>0</v>
      </c>
      <c r="P849" s="109">
        <v>0</v>
      </c>
      <c r="Q849" s="109">
        <v>0</v>
      </c>
      <c r="R849" s="109">
        <v>0</v>
      </c>
      <c r="S849" s="109">
        <v>0</v>
      </c>
      <c r="T849" s="109">
        <v>0</v>
      </c>
      <c r="U849" s="109">
        <v>0</v>
      </c>
      <c r="V849" s="109">
        <v>0</v>
      </c>
      <c r="W849" s="109">
        <v>0</v>
      </c>
      <c r="X849" s="109">
        <v>0</v>
      </c>
      <c r="Y849" s="109">
        <v>0</v>
      </c>
      <c r="Z849" s="109">
        <v>0</v>
      </c>
      <c r="AA849" s="109">
        <v>0</v>
      </c>
      <c r="AB849" s="109">
        <v>0</v>
      </c>
      <c r="AC849" s="109">
        <v>0</v>
      </c>
      <c r="AD849" s="109">
        <v>0</v>
      </c>
      <c r="AE849" s="109">
        <v>0</v>
      </c>
      <c r="AF849" s="109">
        <v>0</v>
      </c>
      <c r="AG849" s="109">
        <v>0</v>
      </c>
    </row>
    <row r="850" spans="2:33" ht="15">
      <c r="B850" s="109"/>
      <c r="C850" s="109"/>
      <c r="D850" s="109">
        <v>2013</v>
      </c>
      <c r="E850" s="109">
        <v>0</v>
      </c>
      <c r="F850" s="109">
        <v>0</v>
      </c>
      <c r="G850" s="109">
        <v>0</v>
      </c>
      <c r="H850" s="109">
        <v>0</v>
      </c>
      <c r="I850" s="109">
        <v>0</v>
      </c>
      <c r="J850" s="109">
        <v>0</v>
      </c>
      <c r="K850" s="109">
        <v>0</v>
      </c>
      <c r="L850" s="109">
        <v>0</v>
      </c>
      <c r="M850" s="109">
        <v>0</v>
      </c>
      <c r="N850" s="109">
        <v>0</v>
      </c>
      <c r="O850" s="109">
        <v>0</v>
      </c>
      <c r="P850" s="109">
        <v>0</v>
      </c>
      <c r="Q850" s="109">
        <v>1</v>
      </c>
      <c r="R850" s="109">
        <v>0</v>
      </c>
      <c r="S850" s="109">
        <v>0</v>
      </c>
      <c r="T850" s="109">
        <v>0</v>
      </c>
      <c r="U850" s="109">
        <v>0</v>
      </c>
      <c r="V850" s="109">
        <v>0</v>
      </c>
      <c r="W850" s="109">
        <v>0</v>
      </c>
      <c r="X850" s="109">
        <v>0</v>
      </c>
      <c r="Y850" s="109">
        <v>0</v>
      </c>
      <c r="Z850" s="109">
        <v>0</v>
      </c>
      <c r="AA850" s="109">
        <v>0</v>
      </c>
      <c r="AB850" s="109">
        <v>0</v>
      </c>
      <c r="AC850" s="109">
        <v>0</v>
      </c>
      <c r="AD850" s="109">
        <v>0</v>
      </c>
      <c r="AE850" s="109">
        <v>0</v>
      </c>
      <c r="AF850" s="109">
        <v>0</v>
      </c>
      <c r="AG850" s="109">
        <v>0</v>
      </c>
    </row>
    <row r="851" spans="2:33" ht="15">
      <c r="B851" s="109"/>
      <c r="C851" s="109"/>
      <c r="D851" s="109">
        <v>2014</v>
      </c>
      <c r="E851" s="109">
        <v>0</v>
      </c>
      <c r="F851" s="109">
        <v>0</v>
      </c>
      <c r="G851" s="109">
        <v>0</v>
      </c>
      <c r="H851" s="109">
        <v>0</v>
      </c>
      <c r="I851" s="109">
        <v>0</v>
      </c>
      <c r="J851" s="109">
        <v>0</v>
      </c>
      <c r="K851" s="109">
        <v>0</v>
      </c>
      <c r="L851" s="109">
        <v>0</v>
      </c>
      <c r="M851" s="109">
        <v>0</v>
      </c>
      <c r="N851" s="109">
        <v>0</v>
      </c>
      <c r="O851" s="109">
        <v>0</v>
      </c>
      <c r="P851" s="109">
        <v>0</v>
      </c>
      <c r="Q851" s="109">
        <v>0</v>
      </c>
      <c r="R851" s="109">
        <v>0</v>
      </c>
      <c r="S851" s="109">
        <v>0</v>
      </c>
      <c r="T851" s="109">
        <v>0</v>
      </c>
      <c r="U851" s="109">
        <v>0</v>
      </c>
      <c r="V851" s="109">
        <v>0</v>
      </c>
      <c r="W851" s="109">
        <v>0</v>
      </c>
      <c r="X851" s="109">
        <v>0</v>
      </c>
      <c r="Y851" s="109">
        <v>0</v>
      </c>
      <c r="Z851" s="109">
        <v>0</v>
      </c>
      <c r="AA851" s="109">
        <v>0</v>
      </c>
      <c r="AB851" s="109">
        <v>0</v>
      </c>
      <c r="AC851" s="109">
        <v>0</v>
      </c>
      <c r="AD851" s="109">
        <v>0</v>
      </c>
      <c r="AE851" s="109">
        <v>0</v>
      </c>
      <c r="AF851" s="109">
        <v>0</v>
      </c>
      <c r="AG851" s="109">
        <v>0</v>
      </c>
    </row>
    <row r="852" spans="2:33" ht="15">
      <c r="B852" s="109"/>
      <c r="C852" s="109"/>
      <c r="D852" s="109">
        <v>2015</v>
      </c>
      <c r="E852" s="109">
        <v>0</v>
      </c>
      <c r="F852" s="109">
        <v>0</v>
      </c>
      <c r="G852" s="109">
        <v>0</v>
      </c>
      <c r="H852" s="109">
        <v>0</v>
      </c>
      <c r="I852" s="109">
        <v>0</v>
      </c>
      <c r="J852" s="109">
        <v>0</v>
      </c>
      <c r="K852" s="109">
        <v>0</v>
      </c>
      <c r="L852" s="109">
        <v>0</v>
      </c>
      <c r="M852" s="109">
        <v>0</v>
      </c>
      <c r="N852" s="109">
        <v>0</v>
      </c>
      <c r="O852" s="109">
        <v>0</v>
      </c>
      <c r="P852" s="109">
        <v>0</v>
      </c>
      <c r="Q852" s="109">
        <v>0</v>
      </c>
      <c r="R852" s="109">
        <v>0</v>
      </c>
      <c r="S852" s="109">
        <v>0</v>
      </c>
      <c r="T852" s="109">
        <v>0</v>
      </c>
      <c r="U852" s="109">
        <v>0</v>
      </c>
      <c r="V852" s="109">
        <v>0</v>
      </c>
      <c r="W852" s="109">
        <v>0</v>
      </c>
      <c r="X852" s="109">
        <v>0</v>
      </c>
      <c r="Y852" s="109">
        <v>0</v>
      </c>
      <c r="Z852" s="109">
        <v>0</v>
      </c>
      <c r="AA852" s="109">
        <v>0</v>
      </c>
      <c r="AB852" s="109">
        <v>0</v>
      </c>
      <c r="AC852" s="109">
        <v>0</v>
      </c>
      <c r="AD852" s="109">
        <v>0</v>
      </c>
      <c r="AE852" s="109">
        <v>0</v>
      </c>
      <c r="AF852" s="109">
        <v>0</v>
      </c>
      <c r="AG852" s="109">
        <v>0</v>
      </c>
    </row>
    <row r="853" spans="2:33" ht="15">
      <c r="B853" s="109"/>
      <c r="C853" s="109"/>
      <c r="D853" s="109">
        <v>2016</v>
      </c>
      <c r="E853" s="109">
        <v>0</v>
      </c>
      <c r="F853" s="109">
        <v>0</v>
      </c>
      <c r="G853" s="109">
        <v>0</v>
      </c>
      <c r="H853" s="109">
        <v>0</v>
      </c>
      <c r="I853" s="109">
        <v>0</v>
      </c>
      <c r="J853" s="109">
        <v>0</v>
      </c>
      <c r="K853" s="109">
        <v>0</v>
      </c>
      <c r="L853" s="109">
        <v>0</v>
      </c>
      <c r="M853" s="109">
        <v>0</v>
      </c>
      <c r="N853" s="109">
        <v>0</v>
      </c>
      <c r="O853" s="109">
        <v>0</v>
      </c>
      <c r="P853" s="109">
        <v>0</v>
      </c>
      <c r="Q853" s="109">
        <v>0</v>
      </c>
      <c r="R853" s="109">
        <v>0</v>
      </c>
      <c r="S853" s="109">
        <v>2</v>
      </c>
      <c r="T853" s="109">
        <v>0</v>
      </c>
      <c r="U853" s="109">
        <v>0</v>
      </c>
      <c r="V853" s="109">
        <v>0</v>
      </c>
      <c r="W853" s="109">
        <v>0</v>
      </c>
      <c r="X853" s="109">
        <v>0</v>
      </c>
      <c r="Y853" s="109">
        <v>0</v>
      </c>
      <c r="Z853" s="109">
        <v>0</v>
      </c>
      <c r="AA853" s="109">
        <v>0</v>
      </c>
      <c r="AB853" s="109">
        <v>0</v>
      </c>
      <c r="AC853" s="109">
        <v>0</v>
      </c>
      <c r="AD853" s="109">
        <v>0</v>
      </c>
      <c r="AE853" s="109">
        <v>0</v>
      </c>
      <c r="AF853" s="109">
        <v>0</v>
      </c>
      <c r="AG853" s="109">
        <v>0</v>
      </c>
    </row>
    <row r="854" spans="2:33" ht="15">
      <c r="B854" s="109"/>
      <c r="C854" s="109"/>
      <c r="D854" s="109">
        <v>2017</v>
      </c>
      <c r="E854" s="109">
        <v>0</v>
      </c>
      <c r="F854" s="109">
        <v>0</v>
      </c>
      <c r="G854" s="109">
        <v>0</v>
      </c>
      <c r="H854" s="109">
        <v>0</v>
      </c>
      <c r="I854" s="109">
        <v>0</v>
      </c>
      <c r="J854" s="109">
        <v>0</v>
      </c>
      <c r="K854" s="109">
        <v>0</v>
      </c>
      <c r="L854" s="109">
        <v>0</v>
      </c>
      <c r="M854" s="109">
        <v>0</v>
      </c>
      <c r="N854" s="109">
        <v>0</v>
      </c>
      <c r="O854" s="109">
        <v>0</v>
      </c>
      <c r="P854" s="109">
        <v>0</v>
      </c>
      <c r="Q854" s="109">
        <v>1</v>
      </c>
      <c r="R854" s="109">
        <v>0</v>
      </c>
      <c r="S854" s="109">
        <v>0</v>
      </c>
      <c r="T854" s="109">
        <v>0</v>
      </c>
      <c r="U854" s="109">
        <v>0</v>
      </c>
      <c r="V854" s="109">
        <v>0</v>
      </c>
      <c r="W854" s="109">
        <v>0</v>
      </c>
      <c r="X854" s="109">
        <v>0</v>
      </c>
      <c r="Y854" s="109">
        <v>0</v>
      </c>
      <c r="Z854" s="109">
        <v>0</v>
      </c>
      <c r="AA854" s="109">
        <v>0</v>
      </c>
      <c r="AB854" s="109">
        <v>0</v>
      </c>
      <c r="AC854" s="109">
        <v>0</v>
      </c>
      <c r="AD854" s="109">
        <v>0</v>
      </c>
      <c r="AE854" s="109">
        <v>0</v>
      </c>
      <c r="AF854" s="109">
        <v>0</v>
      </c>
      <c r="AG854" s="109">
        <v>0</v>
      </c>
    </row>
    <row r="855" spans="2:33" ht="15">
      <c r="B855" s="109"/>
      <c r="C855" s="109"/>
      <c r="D855" s="109">
        <v>2018</v>
      </c>
      <c r="E855" s="109">
        <v>0</v>
      </c>
      <c r="F855" s="109">
        <v>0</v>
      </c>
      <c r="G855" s="109">
        <v>0</v>
      </c>
      <c r="H855" s="109">
        <v>0</v>
      </c>
      <c r="I855" s="109">
        <v>2</v>
      </c>
      <c r="J855" s="109">
        <v>0</v>
      </c>
      <c r="K855" s="109">
        <v>0</v>
      </c>
      <c r="L855" s="109">
        <v>0</v>
      </c>
      <c r="M855" s="109">
        <v>0</v>
      </c>
      <c r="N855" s="109">
        <v>0</v>
      </c>
      <c r="O855" s="109">
        <v>0</v>
      </c>
      <c r="P855" s="109">
        <v>0</v>
      </c>
      <c r="Q855" s="109">
        <v>0</v>
      </c>
      <c r="R855" s="109">
        <v>0</v>
      </c>
      <c r="S855" s="109">
        <v>0</v>
      </c>
      <c r="T855" s="109">
        <v>0</v>
      </c>
      <c r="U855" s="109">
        <v>0</v>
      </c>
      <c r="V855" s="109">
        <v>0</v>
      </c>
      <c r="W855" s="109">
        <v>0</v>
      </c>
      <c r="X855" s="109">
        <v>0</v>
      </c>
      <c r="Y855" s="109">
        <v>0</v>
      </c>
      <c r="Z855" s="109">
        <v>0</v>
      </c>
      <c r="AA855" s="109">
        <v>0</v>
      </c>
      <c r="AB855" s="109">
        <v>0</v>
      </c>
      <c r="AC855" s="109">
        <v>0</v>
      </c>
      <c r="AD855" s="109">
        <v>0</v>
      </c>
      <c r="AE855" s="109">
        <v>0</v>
      </c>
      <c r="AF855" s="109">
        <v>0</v>
      </c>
      <c r="AG855" s="109">
        <v>0</v>
      </c>
    </row>
    <row r="856" spans="2:33" ht="15">
      <c r="B856" s="109"/>
      <c r="C856" s="109"/>
      <c r="D856" s="109">
        <v>2019</v>
      </c>
      <c r="E856" s="109">
        <v>0</v>
      </c>
      <c r="F856" s="109">
        <v>0</v>
      </c>
      <c r="G856" s="109">
        <v>0</v>
      </c>
      <c r="H856" s="109">
        <v>0</v>
      </c>
      <c r="I856" s="109">
        <v>0</v>
      </c>
      <c r="J856" s="109">
        <v>0</v>
      </c>
      <c r="K856" s="109">
        <v>0</v>
      </c>
      <c r="L856" s="109">
        <v>0</v>
      </c>
      <c r="M856" s="109">
        <v>0</v>
      </c>
      <c r="N856" s="109">
        <v>0</v>
      </c>
      <c r="O856" s="109">
        <v>0</v>
      </c>
      <c r="P856" s="109">
        <v>0</v>
      </c>
      <c r="Q856" s="109">
        <v>0</v>
      </c>
      <c r="R856" s="109">
        <v>0</v>
      </c>
      <c r="S856" s="109">
        <v>0</v>
      </c>
      <c r="T856" s="109">
        <v>0</v>
      </c>
      <c r="U856" s="109">
        <v>0</v>
      </c>
      <c r="V856" s="109">
        <v>0</v>
      </c>
      <c r="W856" s="109">
        <v>0</v>
      </c>
      <c r="X856" s="109">
        <v>0</v>
      </c>
      <c r="Y856" s="109">
        <v>0</v>
      </c>
      <c r="Z856" s="109">
        <v>0</v>
      </c>
      <c r="AA856" s="109">
        <v>0</v>
      </c>
      <c r="AB856" s="109">
        <v>0</v>
      </c>
      <c r="AC856" s="109">
        <v>0</v>
      </c>
      <c r="AD856" s="109">
        <v>0</v>
      </c>
      <c r="AE856" s="109">
        <v>0</v>
      </c>
      <c r="AF856" s="109">
        <v>0</v>
      </c>
      <c r="AG856" s="109">
        <v>0</v>
      </c>
    </row>
    <row r="857" spans="2:33" ht="15">
      <c r="B857" s="109"/>
      <c r="C857" s="109"/>
      <c r="D857" s="109">
        <v>2020</v>
      </c>
      <c r="E857" s="109"/>
      <c r="F857" s="109"/>
      <c r="G857" s="109"/>
      <c r="H857" s="109"/>
      <c r="I857" s="109"/>
      <c r="J857" s="109"/>
      <c r="K857" s="109"/>
      <c r="L857" s="109"/>
      <c r="M857" s="109"/>
      <c r="N857" s="109"/>
      <c r="O857" s="109"/>
      <c r="P857" s="109"/>
      <c r="Q857" s="109"/>
      <c r="R857" s="109"/>
      <c r="S857" s="109"/>
      <c r="T857" s="109"/>
      <c r="U857" s="109"/>
      <c r="V857" s="109"/>
      <c r="W857" s="109"/>
      <c r="X857" s="109"/>
      <c r="Y857" s="109"/>
      <c r="Z857" s="109"/>
      <c r="AA857" s="109"/>
      <c r="AB857" s="109"/>
      <c r="AC857" s="109"/>
      <c r="AD857" s="109"/>
      <c r="AE857" s="109"/>
      <c r="AF857" s="109"/>
      <c r="AG857" s="109"/>
    </row>
    <row r="858" spans="2:33" ht="15">
      <c r="B858" s="110" t="s">
        <v>817</v>
      </c>
      <c r="C858" s="110" t="s">
        <v>818</v>
      </c>
      <c r="D858" s="110">
        <v>2006</v>
      </c>
      <c r="E858" s="110">
        <v>0</v>
      </c>
      <c r="F858" s="110"/>
      <c r="G858" s="110">
        <v>2.7699999999999999E-2</v>
      </c>
      <c r="H858" s="110"/>
      <c r="I858" s="110"/>
      <c r="J858" s="110">
        <v>2.5149999999999999E-2</v>
      </c>
      <c r="K858" s="110">
        <v>1.7760000000000001E-2</v>
      </c>
      <c r="L858" s="110">
        <v>0</v>
      </c>
      <c r="M858" s="110"/>
      <c r="N858" s="110">
        <v>0.1573</v>
      </c>
      <c r="O858" s="110">
        <v>4.8619999999999997E-2</v>
      </c>
      <c r="P858" s="110">
        <v>1.9640000000000001E-2</v>
      </c>
      <c r="Q858" s="110">
        <v>2.3619999999999999E-2</v>
      </c>
      <c r="R858" s="110"/>
      <c r="S858" s="110">
        <v>3.7449999999999997E-2</v>
      </c>
      <c r="T858" s="110">
        <v>0</v>
      </c>
      <c r="U858" s="110">
        <v>1.3259999999999999E-2</v>
      </c>
      <c r="V858" s="110">
        <v>0</v>
      </c>
      <c r="W858" s="110"/>
      <c r="X858" s="110">
        <v>0</v>
      </c>
      <c r="Y858" s="110">
        <v>7.5100000000000002E-3</v>
      </c>
      <c r="Z858" s="110">
        <v>0</v>
      </c>
      <c r="AA858" s="110">
        <v>4.0579999999999998E-2</v>
      </c>
      <c r="AB858" s="110">
        <v>0</v>
      </c>
      <c r="AC858" s="110">
        <v>8.4290000000000004E-2</v>
      </c>
      <c r="AD858" s="110">
        <v>0</v>
      </c>
      <c r="AE858" s="110">
        <v>0</v>
      </c>
      <c r="AF858" s="110">
        <v>7.8460000000000002E-2</v>
      </c>
      <c r="AG858" s="110">
        <v>0</v>
      </c>
    </row>
    <row r="859" spans="2:33" ht="15">
      <c r="B859" s="110"/>
      <c r="C859" s="110"/>
      <c r="D859" s="110">
        <v>2007</v>
      </c>
      <c r="E859" s="110">
        <v>6.45E-3</v>
      </c>
      <c r="F859" s="110">
        <v>8.6879999999999999E-2</v>
      </c>
      <c r="G859" s="110">
        <v>5.5500000000000001E-2</v>
      </c>
      <c r="H859" s="110"/>
      <c r="I859" s="110">
        <v>0</v>
      </c>
      <c r="J859" s="110">
        <v>0</v>
      </c>
      <c r="K859" s="110">
        <v>2.8600000000000001E-3</v>
      </c>
      <c r="L859" s="110">
        <v>0</v>
      </c>
      <c r="M859" s="110">
        <v>0</v>
      </c>
      <c r="N859" s="110">
        <v>0</v>
      </c>
      <c r="O859" s="110">
        <v>7.0050000000000001E-2</v>
      </c>
      <c r="P859" s="110">
        <v>0</v>
      </c>
      <c r="Q859" s="110">
        <v>1.6990000000000002E-2</v>
      </c>
      <c r="R859" s="110"/>
      <c r="S859" s="110">
        <v>0.12280000000000001</v>
      </c>
      <c r="T859" s="110">
        <v>0</v>
      </c>
      <c r="U859" s="110">
        <v>1.3509999999999999E-2</v>
      </c>
      <c r="V859" s="110">
        <v>0</v>
      </c>
      <c r="W859" s="110"/>
      <c r="X859" s="110">
        <v>0</v>
      </c>
      <c r="Y859" s="110">
        <v>0</v>
      </c>
      <c r="Z859" s="110">
        <v>0</v>
      </c>
      <c r="AA859" s="110">
        <v>4.0349999999999997E-2</v>
      </c>
      <c r="AB859" s="110">
        <v>2.4400000000000002E-2</v>
      </c>
      <c r="AC859" s="110">
        <v>0</v>
      </c>
      <c r="AD859" s="110">
        <v>0</v>
      </c>
      <c r="AE859" s="110">
        <v>0</v>
      </c>
      <c r="AF859" s="110">
        <v>1.9599999999999999E-2</v>
      </c>
      <c r="AG859" s="110">
        <v>5.7499999999999999E-3</v>
      </c>
    </row>
    <row r="860" spans="2:33" ht="15">
      <c r="B860" s="110"/>
      <c r="C860" s="110"/>
      <c r="D860" s="110">
        <v>2008</v>
      </c>
      <c r="E860" s="110">
        <v>1.2619999999999999E-2</v>
      </c>
      <c r="F860" s="110">
        <v>2.1520000000000001E-2</v>
      </c>
      <c r="G860" s="110">
        <v>0.34211999999999998</v>
      </c>
      <c r="H860" s="110"/>
      <c r="I860" s="110">
        <v>0</v>
      </c>
      <c r="J860" s="110">
        <v>7.4300000000000005E-2</v>
      </c>
      <c r="K860" s="110">
        <v>9.5E-4</v>
      </c>
      <c r="L860" s="110">
        <v>0</v>
      </c>
      <c r="M860" s="110">
        <v>0</v>
      </c>
      <c r="N860" s="110">
        <v>4.725E-2</v>
      </c>
      <c r="O860" s="110">
        <v>2.5940000000000001E-2</v>
      </c>
      <c r="P860" s="110">
        <v>0</v>
      </c>
      <c r="Q860" s="110">
        <v>1.848E-2</v>
      </c>
      <c r="R860" s="110"/>
      <c r="S860" s="110">
        <v>9.1740000000000002E-2</v>
      </c>
      <c r="T860" s="110">
        <v>0</v>
      </c>
      <c r="U860" s="110">
        <v>1.09E-2</v>
      </c>
      <c r="V860" s="110">
        <v>0</v>
      </c>
      <c r="W860" s="110"/>
      <c r="X860" s="110">
        <v>0</v>
      </c>
      <c r="Y860" s="110">
        <v>7.1900000000000002E-3</v>
      </c>
      <c r="Z860" s="110">
        <v>0</v>
      </c>
      <c r="AA860" s="110">
        <v>3.5650000000000001E-2</v>
      </c>
      <c r="AB860" s="110">
        <v>7.1830000000000005E-2</v>
      </c>
      <c r="AC860" s="110">
        <v>0.15601000000000001</v>
      </c>
      <c r="AD860" s="110">
        <v>0</v>
      </c>
      <c r="AE860" s="110">
        <v>0</v>
      </c>
      <c r="AF860" s="110">
        <v>4.054E-2</v>
      </c>
      <c r="AG860" s="110">
        <v>0</v>
      </c>
    </row>
    <row r="861" spans="2:33" ht="15">
      <c r="B861" s="110"/>
      <c r="C861" s="110"/>
      <c r="D861" s="110">
        <v>2009</v>
      </c>
      <c r="E861" s="110">
        <v>6.5599999999999999E-3</v>
      </c>
      <c r="F861" s="110">
        <v>2.1770000000000001E-2</v>
      </c>
      <c r="G861" s="110">
        <v>3.175E-2</v>
      </c>
      <c r="H861" s="110">
        <v>5.6899999999999997E-3</v>
      </c>
      <c r="I861" s="110">
        <v>0</v>
      </c>
      <c r="J861" s="110">
        <v>6.1199999999999996E-3</v>
      </c>
      <c r="K861" s="110">
        <v>2.99E-3</v>
      </c>
      <c r="L861" s="110">
        <v>0</v>
      </c>
      <c r="M861" s="110">
        <v>0</v>
      </c>
      <c r="N861" s="110">
        <v>0</v>
      </c>
      <c r="O861" s="110">
        <v>1.0630000000000001E-2</v>
      </c>
      <c r="P861" s="110">
        <v>0</v>
      </c>
      <c r="Q861" s="110">
        <v>1.388E-2</v>
      </c>
      <c r="R861" s="110"/>
      <c r="S861" s="110">
        <v>0</v>
      </c>
      <c r="T861" s="110">
        <v>0</v>
      </c>
      <c r="U861" s="110">
        <v>1.426E-2</v>
      </c>
      <c r="V861" s="110">
        <v>0</v>
      </c>
      <c r="W861" s="110">
        <v>0</v>
      </c>
      <c r="X861" s="110">
        <v>5.3400000000000003E-2</v>
      </c>
      <c r="Y861" s="110">
        <v>0</v>
      </c>
      <c r="Z861" s="110">
        <v>0</v>
      </c>
      <c r="AA861" s="110">
        <v>3.8339999999999999E-2</v>
      </c>
      <c r="AB861" s="110">
        <v>0</v>
      </c>
      <c r="AC861" s="110">
        <v>4.5190000000000001E-2</v>
      </c>
      <c r="AD861" s="110">
        <v>0</v>
      </c>
      <c r="AE861" s="110">
        <v>0</v>
      </c>
      <c r="AF861" s="110">
        <v>4.4479999999999999E-2</v>
      </c>
      <c r="AG861" s="110">
        <v>0</v>
      </c>
    </row>
    <row r="862" spans="2:33" ht="15">
      <c r="B862" s="110"/>
      <c r="C862" s="110"/>
      <c r="D862" s="110">
        <v>2010</v>
      </c>
      <c r="E862" s="110">
        <v>0</v>
      </c>
      <c r="F862" s="110">
        <v>0.18367</v>
      </c>
      <c r="G862" s="110">
        <v>0</v>
      </c>
      <c r="H862" s="110">
        <v>0</v>
      </c>
      <c r="I862" s="110"/>
      <c r="J862" s="110">
        <v>1.248E-2</v>
      </c>
      <c r="K862" s="110">
        <v>0</v>
      </c>
      <c r="L862" s="110"/>
      <c r="M862" s="110">
        <v>0</v>
      </c>
      <c r="N862" s="110">
        <v>5.8950000000000002E-2</v>
      </c>
      <c r="O862" s="110">
        <v>8.0339999999999995E-2</v>
      </c>
      <c r="P862" s="110">
        <v>0</v>
      </c>
      <c r="Q862" s="110">
        <v>4.13E-3</v>
      </c>
      <c r="R862" s="110">
        <v>4.1489999999999999E-2</v>
      </c>
      <c r="S862" s="110">
        <v>2.9260000000000001E-2</v>
      </c>
      <c r="T862" s="110">
        <v>0</v>
      </c>
      <c r="U862" s="110">
        <v>2.1600000000000001E-2</v>
      </c>
      <c r="V862" s="110">
        <v>0</v>
      </c>
      <c r="W862" s="110">
        <v>0</v>
      </c>
      <c r="X862" s="110">
        <v>0</v>
      </c>
      <c r="Y862" s="110">
        <v>0</v>
      </c>
      <c r="Z862" s="110">
        <v>0</v>
      </c>
      <c r="AA862" s="110">
        <v>3.1949999999999999E-2</v>
      </c>
      <c r="AB862" s="110">
        <v>2.5000000000000001E-2</v>
      </c>
      <c r="AC862" s="110">
        <v>4.2770000000000002E-2</v>
      </c>
      <c r="AD862" s="110">
        <v>1.4149999999999999E-2</v>
      </c>
      <c r="AE862" s="110">
        <v>0</v>
      </c>
      <c r="AF862" s="110">
        <v>0</v>
      </c>
      <c r="AG862" s="110">
        <v>0</v>
      </c>
    </row>
    <row r="863" spans="2:33" ht="15">
      <c r="B863" s="110"/>
      <c r="C863" s="110"/>
      <c r="D863" s="110">
        <v>2011</v>
      </c>
      <c r="E863" s="110">
        <v>0</v>
      </c>
      <c r="F863" s="110">
        <v>0</v>
      </c>
      <c r="G863" s="110">
        <v>3.2000000000000001E-2</v>
      </c>
      <c r="H863" s="110">
        <v>5.5399999999999998E-3</v>
      </c>
      <c r="I863" s="110">
        <v>0</v>
      </c>
      <c r="J863" s="110">
        <v>3.1130000000000001E-2</v>
      </c>
      <c r="K863" s="110">
        <v>8.5400000000000007E-3</v>
      </c>
      <c r="L863" s="110">
        <v>0</v>
      </c>
      <c r="M863" s="110">
        <v>0</v>
      </c>
      <c r="N863" s="110">
        <v>0</v>
      </c>
      <c r="O863" s="110">
        <v>1.0449999999999999E-2</v>
      </c>
      <c r="P863" s="110">
        <v>0</v>
      </c>
      <c r="Q863" s="110">
        <v>1.3950000000000001E-2</v>
      </c>
      <c r="R863" s="110">
        <v>0</v>
      </c>
      <c r="S863" s="110">
        <v>2.7210000000000002E-2</v>
      </c>
      <c r="T863" s="110">
        <v>0</v>
      </c>
      <c r="U863" s="110">
        <v>0</v>
      </c>
      <c r="V863" s="110">
        <v>0</v>
      </c>
      <c r="W863" s="110">
        <v>0</v>
      </c>
      <c r="X863" s="110">
        <v>0</v>
      </c>
      <c r="Y863" s="110">
        <v>0</v>
      </c>
      <c r="Z863" s="110">
        <v>0</v>
      </c>
      <c r="AA863" s="110">
        <v>4.3979999999999998E-2</v>
      </c>
      <c r="AB863" s="110">
        <v>0</v>
      </c>
      <c r="AC863" s="110">
        <v>0</v>
      </c>
      <c r="AD863" s="110">
        <v>0</v>
      </c>
      <c r="AE863" s="110">
        <v>0</v>
      </c>
      <c r="AF863" s="110">
        <v>2.2030000000000001E-2</v>
      </c>
      <c r="AG863" s="110">
        <v>0</v>
      </c>
    </row>
    <row r="864" spans="2:33" ht="15">
      <c r="B864" s="110"/>
      <c r="C864" s="110"/>
      <c r="D864" s="110">
        <v>2012</v>
      </c>
      <c r="E864" s="110">
        <v>0</v>
      </c>
      <c r="F864" s="110">
        <v>0</v>
      </c>
      <c r="G864" s="110">
        <v>3.5970000000000002E-2</v>
      </c>
      <c r="H864" s="110">
        <v>0</v>
      </c>
      <c r="I864" s="110">
        <v>0</v>
      </c>
      <c r="J864" s="110">
        <v>1.239E-2</v>
      </c>
      <c r="K864" s="110">
        <v>2.8800000000000002E-3</v>
      </c>
      <c r="L864" s="110">
        <v>1.5810000000000001E-2</v>
      </c>
      <c r="M864" s="110">
        <v>0</v>
      </c>
      <c r="N864" s="110">
        <v>0</v>
      </c>
      <c r="O864" s="110">
        <v>2.1190000000000001E-2</v>
      </c>
      <c r="P864" s="110">
        <v>0</v>
      </c>
      <c r="Q864" s="110">
        <v>3.8999999999999998E-3</v>
      </c>
      <c r="R864" s="110">
        <v>0</v>
      </c>
      <c r="S864" s="110">
        <v>2.5919999999999999E-2</v>
      </c>
      <c r="T864" s="110">
        <v>0</v>
      </c>
      <c r="U864" s="110">
        <v>6.3099999999999996E-3</v>
      </c>
      <c r="V864" s="110">
        <v>0</v>
      </c>
      <c r="W864" s="110">
        <v>0</v>
      </c>
      <c r="X864" s="110">
        <v>0</v>
      </c>
      <c r="Y864" s="110">
        <v>6.6699999999999997E-3</v>
      </c>
      <c r="Z864" s="110">
        <v>0</v>
      </c>
      <c r="AA864" s="110">
        <v>6.6960000000000006E-2</v>
      </c>
      <c r="AB864" s="110">
        <v>0</v>
      </c>
      <c r="AC864" s="110">
        <v>9.2200000000000008E-3</v>
      </c>
      <c r="AD864" s="110">
        <v>0</v>
      </c>
      <c r="AE864" s="110">
        <v>0</v>
      </c>
      <c r="AF864" s="110">
        <v>2.162E-2</v>
      </c>
      <c r="AG864" s="110">
        <v>0</v>
      </c>
    </row>
    <row r="865" spans="2:33" ht="15">
      <c r="B865" s="110"/>
      <c r="C865" s="110"/>
      <c r="D865" s="110">
        <v>2013</v>
      </c>
      <c r="E865" s="110">
        <v>0</v>
      </c>
      <c r="F865" s="110">
        <v>0</v>
      </c>
      <c r="G865" s="110">
        <v>0</v>
      </c>
      <c r="H865" s="110">
        <v>0</v>
      </c>
      <c r="I865" s="110">
        <v>0</v>
      </c>
      <c r="J865" s="110">
        <v>0</v>
      </c>
      <c r="K865" s="110">
        <v>0</v>
      </c>
      <c r="L865" s="110">
        <v>0</v>
      </c>
      <c r="M865" s="110">
        <v>0</v>
      </c>
      <c r="N865" s="110">
        <v>0</v>
      </c>
      <c r="O865" s="110">
        <v>0.39777000000000001</v>
      </c>
      <c r="P865" s="110">
        <v>0</v>
      </c>
      <c r="Q865" s="110">
        <v>8.0300000000000007E-3</v>
      </c>
      <c r="R865" s="110">
        <v>0</v>
      </c>
      <c r="S865" s="110">
        <v>3.4799999999999998E-2</v>
      </c>
      <c r="T865" s="110">
        <v>0</v>
      </c>
      <c r="U865" s="110">
        <v>6.0299999999999998E-3</v>
      </c>
      <c r="V865" s="110">
        <v>0</v>
      </c>
      <c r="W865" s="110">
        <v>0</v>
      </c>
      <c r="X865" s="110">
        <v>0</v>
      </c>
      <c r="Y865" s="110">
        <v>0</v>
      </c>
      <c r="Z865" s="110">
        <v>0</v>
      </c>
      <c r="AA865" s="110">
        <v>2.7640000000000001E-2</v>
      </c>
      <c r="AB865" s="110">
        <v>2.7560000000000001E-2</v>
      </c>
      <c r="AC865" s="110">
        <v>1.0710000000000001E-2</v>
      </c>
      <c r="AD865" s="110">
        <v>0</v>
      </c>
      <c r="AE865" s="110">
        <v>0</v>
      </c>
      <c r="AF865" s="110">
        <v>0</v>
      </c>
      <c r="AG865" s="110">
        <v>0</v>
      </c>
    </row>
    <row r="866" spans="2:33" ht="15">
      <c r="B866" s="110"/>
      <c r="C866" s="110"/>
      <c r="D866" s="110">
        <v>2014</v>
      </c>
      <c r="E866" s="110">
        <v>0</v>
      </c>
      <c r="F866" s="110">
        <v>0</v>
      </c>
      <c r="G866" s="110">
        <v>6.9440000000000002E-2</v>
      </c>
      <c r="H866" s="110">
        <v>0</v>
      </c>
      <c r="I866" s="110">
        <v>0</v>
      </c>
      <c r="J866" s="110">
        <v>1.2489999999999999E-2</v>
      </c>
      <c r="K866" s="110">
        <v>0</v>
      </c>
      <c r="L866" s="110"/>
      <c r="M866" s="110">
        <v>0.13350999999999999</v>
      </c>
      <c r="N866" s="110">
        <v>0</v>
      </c>
      <c r="O866" s="110">
        <v>1.468E-2</v>
      </c>
      <c r="P866" s="110">
        <v>0</v>
      </c>
      <c r="Q866" s="110">
        <v>0</v>
      </c>
      <c r="R866" s="110">
        <v>0</v>
      </c>
      <c r="S866" s="110">
        <v>2.9669999999999998E-2</v>
      </c>
      <c r="T866" s="110">
        <v>0</v>
      </c>
      <c r="U866" s="110">
        <v>3.0200000000000001E-3</v>
      </c>
      <c r="V866" s="110"/>
      <c r="W866" s="110">
        <v>0</v>
      </c>
      <c r="X866" s="110">
        <v>0</v>
      </c>
      <c r="Y866" s="110">
        <v>0</v>
      </c>
      <c r="Z866" s="110">
        <v>0</v>
      </c>
      <c r="AA866" s="110">
        <v>9.3699999999999999E-3</v>
      </c>
      <c r="AB866" s="110">
        <v>0</v>
      </c>
      <c r="AC866" s="110">
        <v>1.1050000000000001E-2</v>
      </c>
      <c r="AD866" s="110"/>
      <c r="AE866" s="110">
        <v>0</v>
      </c>
      <c r="AF866" s="110">
        <v>0</v>
      </c>
      <c r="AG866" s="110">
        <v>0</v>
      </c>
    </row>
    <row r="867" spans="2:33" ht="15">
      <c r="B867" s="110"/>
      <c r="C867" s="110"/>
      <c r="D867" s="110">
        <v>2015</v>
      </c>
      <c r="E867" s="110">
        <v>6.5399999999999998E-3</v>
      </c>
      <c r="F867" s="110">
        <v>0</v>
      </c>
      <c r="G867" s="110">
        <v>6.633E-2</v>
      </c>
      <c r="H867" s="110">
        <v>0</v>
      </c>
      <c r="I867" s="110">
        <v>0</v>
      </c>
      <c r="J867" s="110">
        <v>3.7909999999999999E-2</v>
      </c>
      <c r="K867" s="110">
        <v>2.8800000000000002E-3</v>
      </c>
      <c r="L867" s="110">
        <v>0</v>
      </c>
      <c r="M867" s="110">
        <v>0</v>
      </c>
      <c r="N867" s="110">
        <v>0</v>
      </c>
      <c r="O867" s="110">
        <v>0</v>
      </c>
      <c r="P867" s="110">
        <v>0</v>
      </c>
      <c r="Q867" s="110">
        <v>8.09E-3</v>
      </c>
      <c r="R867" s="110">
        <v>0</v>
      </c>
      <c r="S867" s="110">
        <v>2.777E-2</v>
      </c>
      <c r="T867" s="110">
        <v>0</v>
      </c>
      <c r="U867" s="110">
        <v>5.8700000000000002E-3</v>
      </c>
      <c r="V867" s="110">
        <v>0</v>
      </c>
      <c r="W867" s="110">
        <v>0</v>
      </c>
      <c r="X867" s="110">
        <v>0</v>
      </c>
      <c r="Y867" s="110">
        <v>0</v>
      </c>
      <c r="Z867" s="110">
        <v>0</v>
      </c>
      <c r="AA867" s="110">
        <v>1.333E-2</v>
      </c>
      <c r="AB867" s="110">
        <v>0</v>
      </c>
      <c r="AC867" s="110">
        <v>3.61E-2</v>
      </c>
      <c r="AD867" s="110">
        <v>0</v>
      </c>
      <c r="AE867" s="110">
        <v>0</v>
      </c>
      <c r="AF867" s="110">
        <v>0</v>
      </c>
      <c r="AG867" s="110">
        <v>0</v>
      </c>
    </row>
    <row r="868" spans="2:33" ht="15">
      <c r="B868" s="110"/>
      <c r="C868" s="110"/>
      <c r="D868" s="110">
        <v>2016</v>
      </c>
      <c r="E868" s="110">
        <v>0</v>
      </c>
      <c r="F868" s="110">
        <v>2.0590000000000001E-2</v>
      </c>
      <c r="G868" s="110">
        <v>3.4000000000000002E-2</v>
      </c>
      <c r="H868" s="110">
        <v>0</v>
      </c>
      <c r="I868" s="110">
        <v>0</v>
      </c>
      <c r="J868" s="110">
        <v>2.469E-2</v>
      </c>
      <c r="K868" s="110">
        <v>6.5599999999999999E-3</v>
      </c>
      <c r="L868" s="110">
        <v>0</v>
      </c>
      <c r="M868" s="110">
        <v>0</v>
      </c>
      <c r="N868" s="110">
        <v>0</v>
      </c>
      <c r="O868" s="110">
        <v>1.5100000000000001E-2</v>
      </c>
      <c r="P868" s="110">
        <v>0</v>
      </c>
      <c r="Q868" s="110">
        <v>4.2500000000000003E-3</v>
      </c>
      <c r="R868" s="110">
        <v>0</v>
      </c>
      <c r="S868" s="110">
        <v>3.2050000000000002E-2</v>
      </c>
      <c r="T868" s="110">
        <v>0</v>
      </c>
      <c r="U868" s="110">
        <v>5.0869999999999999E-2</v>
      </c>
      <c r="V868" s="110">
        <v>0</v>
      </c>
      <c r="W868" s="110">
        <v>0</v>
      </c>
      <c r="X868" s="110">
        <v>0</v>
      </c>
      <c r="Y868" s="110">
        <v>6.3400000000000001E-3</v>
      </c>
      <c r="Z868" s="110">
        <v>0</v>
      </c>
      <c r="AA868" s="110">
        <v>4.2599999999999999E-3</v>
      </c>
      <c r="AB868" s="110">
        <v>0</v>
      </c>
      <c r="AC868" s="110">
        <v>0</v>
      </c>
      <c r="AD868" s="110">
        <v>0</v>
      </c>
      <c r="AE868" s="110">
        <v>0</v>
      </c>
      <c r="AF868" s="110">
        <v>0</v>
      </c>
      <c r="AG868" s="110">
        <v>0</v>
      </c>
    </row>
    <row r="869" spans="2:33" ht="15">
      <c r="B869" s="110"/>
      <c r="C869" s="110"/>
      <c r="D869" s="110">
        <v>2017</v>
      </c>
      <c r="E869" s="110">
        <v>0</v>
      </c>
      <c r="F869" s="110">
        <v>0.01</v>
      </c>
      <c r="G869" s="110">
        <v>0</v>
      </c>
      <c r="H869" s="110"/>
      <c r="I869" s="110">
        <v>0</v>
      </c>
      <c r="J869" s="110">
        <v>5.9100000000000003E-3</v>
      </c>
      <c r="K869" s="110">
        <v>1.8600000000000001E-3</v>
      </c>
      <c r="L869" s="110">
        <v>0</v>
      </c>
      <c r="M869" s="110">
        <v>0</v>
      </c>
      <c r="N869" s="110">
        <v>9.1719999999999996E-2</v>
      </c>
      <c r="O869" s="110">
        <v>5.0099999999999997E-3</v>
      </c>
      <c r="P869" s="110">
        <v>0</v>
      </c>
      <c r="Q869" s="110">
        <v>2.0500000000000002E-3</v>
      </c>
      <c r="R869" s="110">
        <v>0</v>
      </c>
      <c r="S869" s="110">
        <v>8.6E-3</v>
      </c>
      <c r="T869" s="110">
        <v>0</v>
      </c>
      <c r="U869" s="110">
        <v>5.3299999999999997E-3</v>
      </c>
      <c r="V869" s="110">
        <v>0</v>
      </c>
      <c r="W869" s="110">
        <v>0</v>
      </c>
      <c r="X869" s="110">
        <v>0</v>
      </c>
      <c r="Y869" s="110">
        <v>0</v>
      </c>
      <c r="Z869" s="110">
        <v>0</v>
      </c>
      <c r="AA869" s="110">
        <v>4.1000000000000003E-3</v>
      </c>
      <c r="AB869" s="110">
        <v>0</v>
      </c>
      <c r="AC869" s="110">
        <v>0</v>
      </c>
      <c r="AD869" s="110">
        <v>0</v>
      </c>
      <c r="AE869" s="110">
        <v>0</v>
      </c>
      <c r="AF869" s="110">
        <v>1.9359999999999999E-2</v>
      </c>
      <c r="AG869" s="110">
        <v>5.2900000000000004E-3</v>
      </c>
    </row>
    <row r="870" spans="2:33" ht="15">
      <c r="B870" s="110"/>
      <c r="C870" s="110"/>
      <c r="D870" s="110">
        <v>2018</v>
      </c>
      <c r="E870" s="110">
        <v>6.0699999999999999E-3</v>
      </c>
      <c r="F870" s="110">
        <v>0</v>
      </c>
      <c r="G870" s="110">
        <v>0</v>
      </c>
      <c r="H870" s="110">
        <v>0</v>
      </c>
      <c r="I870" s="110">
        <v>0.24224000000000001</v>
      </c>
      <c r="J870" s="110">
        <v>0</v>
      </c>
      <c r="K870" s="110">
        <v>9.2000000000000003E-4</v>
      </c>
      <c r="L870" s="110">
        <v>0</v>
      </c>
      <c r="M870" s="110">
        <v>0</v>
      </c>
      <c r="N870" s="110">
        <v>0</v>
      </c>
      <c r="O870" s="110">
        <v>5.0000000000000001E-3</v>
      </c>
      <c r="P870" s="110">
        <v>0</v>
      </c>
      <c r="Q870" s="110">
        <v>0</v>
      </c>
      <c r="R870" s="110">
        <v>0</v>
      </c>
      <c r="S870" s="110">
        <v>2.588E-2</v>
      </c>
      <c r="T870" s="110">
        <v>0</v>
      </c>
      <c r="U870" s="110">
        <v>1.034E-2</v>
      </c>
      <c r="V870" s="110">
        <v>0</v>
      </c>
      <c r="W870" s="110">
        <v>0</v>
      </c>
      <c r="X870" s="110">
        <v>0</v>
      </c>
      <c r="Y870" s="110">
        <v>0</v>
      </c>
      <c r="Z870" s="110">
        <v>1.925E-2</v>
      </c>
      <c r="AA870" s="110">
        <v>7.7499999999999999E-3</v>
      </c>
      <c r="AB870" s="110">
        <v>0</v>
      </c>
      <c r="AC870" s="110">
        <v>0</v>
      </c>
      <c r="AD870" s="110">
        <v>0</v>
      </c>
      <c r="AE870" s="110">
        <v>5.0029999999999998E-2</v>
      </c>
      <c r="AF870" s="110">
        <v>1.8929999999999999E-2</v>
      </c>
      <c r="AG870" s="110">
        <v>1.75E-3</v>
      </c>
    </row>
    <row r="871" spans="2:33" ht="15">
      <c r="B871" s="110"/>
      <c r="C871" s="110"/>
      <c r="D871" s="110">
        <v>2019</v>
      </c>
      <c r="E871" s="110">
        <v>0</v>
      </c>
      <c r="F871" s="110">
        <v>0</v>
      </c>
      <c r="G871" s="110">
        <v>0</v>
      </c>
      <c r="H871" s="110">
        <v>0</v>
      </c>
      <c r="I871" s="110">
        <v>0</v>
      </c>
      <c r="J871" s="110">
        <v>5.7099999999999998E-3</v>
      </c>
      <c r="K871" s="110">
        <v>0</v>
      </c>
      <c r="L871" s="110">
        <v>0.13457</v>
      </c>
      <c r="M871" s="110">
        <v>0</v>
      </c>
      <c r="N871" s="110">
        <v>9.0340000000000004E-2</v>
      </c>
      <c r="O871" s="110">
        <v>0</v>
      </c>
      <c r="P871" s="110">
        <v>0</v>
      </c>
      <c r="Q871" s="110">
        <v>4.45E-3</v>
      </c>
      <c r="R871" s="110">
        <v>0</v>
      </c>
      <c r="S871" s="110">
        <v>9.11E-3</v>
      </c>
      <c r="T871" s="110">
        <v>0</v>
      </c>
      <c r="U871" s="110">
        <v>2.5799999999999998E-3</v>
      </c>
      <c r="V871" s="110"/>
      <c r="W871" s="110">
        <v>0</v>
      </c>
      <c r="X871" s="110">
        <v>6.522E-2</v>
      </c>
      <c r="Y871" s="110">
        <v>0</v>
      </c>
      <c r="Z871" s="110">
        <v>0</v>
      </c>
      <c r="AA871" s="110">
        <v>0</v>
      </c>
      <c r="AB871" s="110">
        <v>0</v>
      </c>
      <c r="AC871" s="110">
        <v>0</v>
      </c>
      <c r="AD871" s="110">
        <v>0</v>
      </c>
      <c r="AE871" s="110">
        <v>0</v>
      </c>
      <c r="AF871" s="110">
        <v>1.874E-2</v>
      </c>
      <c r="AG871" s="110">
        <v>0</v>
      </c>
    </row>
    <row r="872" spans="2:33" ht="15">
      <c r="B872" s="110"/>
      <c r="C872" s="110"/>
      <c r="D872" s="110">
        <v>2020</v>
      </c>
      <c r="E872" s="110"/>
      <c r="F872" s="110"/>
      <c r="G872" s="110"/>
      <c r="H872" s="110"/>
      <c r="I872" s="110"/>
      <c r="J872" s="110"/>
      <c r="K872" s="110"/>
      <c r="L872" s="110"/>
      <c r="M872" s="110"/>
      <c r="N872" s="110"/>
      <c r="O872" s="110"/>
      <c r="P872" s="110"/>
      <c r="Q872" s="110"/>
      <c r="R872" s="110"/>
      <c r="S872" s="110"/>
      <c r="T872" s="110"/>
      <c r="U872" s="110"/>
      <c r="V872" s="110"/>
      <c r="W872" s="110"/>
      <c r="X872" s="110"/>
      <c r="Y872" s="110"/>
      <c r="Z872" s="110"/>
      <c r="AA872" s="110"/>
      <c r="AB872" s="110"/>
      <c r="AC872" s="110"/>
      <c r="AD872" s="110"/>
      <c r="AE872" s="110"/>
      <c r="AF872" s="110"/>
      <c r="AG872" s="110"/>
    </row>
    <row r="873" spans="2:33" ht="15">
      <c r="B873" s="109" t="s">
        <v>819</v>
      </c>
      <c r="C873" s="109" t="s">
        <v>820</v>
      </c>
      <c r="D873" s="109">
        <v>2006</v>
      </c>
      <c r="E873" s="109">
        <v>0</v>
      </c>
      <c r="F873" s="109"/>
      <c r="G873" s="109">
        <v>0</v>
      </c>
      <c r="H873" s="109"/>
      <c r="I873" s="109"/>
      <c r="J873" s="109">
        <v>0</v>
      </c>
      <c r="K873" s="109">
        <v>0</v>
      </c>
      <c r="L873" s="109">
        <v>0</v>
      </c>
      <c r="M873" s="109"/>
      <c r="N873" s="109">
        <v>5.2429999999999997E-2</v>
      </c>
      <c r="O873" s="109">
        <v>0</v>
      </c>
      <c r="P873" s="109">
        <v>0</v>
      </c>
      <c r="Q873" s="109">
        <v>7.8700000000000003E-3</v>
      </c>
      <c r="R873" s="109"/>
      <c r="S873" s="109"/>
      <c r="T873" s="109">
        <v>0</v>
      </c>
      <c r="U873" s="109">
        <v>0</v>
      </c>
      <c r="V873" s="109">
        <v>0</v>
      </c>
      <c r="W873" s="109"/>
      <c r="X873" s="109">
        <v>0</v>
      </c>
      <c r="Y873" s="109">
        <v>0</v>
      </c>
      <c r="Z873" s="109">
        <v>0</v>
      </c>
      <c r="AA873" s="109">
        <v>0</v>
      </c>
      <c r="AB873" s="109"/>
      <c r="AC873" s="109">
        <v>0</v>
      </c>
      <c r="AD873" s="109"/>
      <c r="AE873" s="109"/>
      <c r="AF873" s="109"/>
      <c r="AG873" s="109">
        <v>0</v>
      </c>
    </row>
    <row r="874" spans="2:33" ht="15">
      <c r="B874" s="109"/>
      <c r="C874" s="109"/>
      <c r="D874" s="109">
        <v>2007</v>
      </c>
      <c r="E874" s="109">
        <v>0</v>
      </c>
      <c r="F874" s="109">
        <v>0</v>
      </c>
      <c r="G874" s="109">
        <v>0</v>
      </c>
      <c r="H874" s="109"/>
      <c r="I874" s="109">
        <v>0</v>
      </c>
      <c r="J874" s="109">
        <v>0</v>
      </c>
      <c r="K874" s="109">
        <v>0</v>
      </c>
      <c r="L874" s="109">
        <v>0</v>
      </c>
      <c r="M874" s="109">
        <v>0</v>
      </c>
      <c r="N874" s="109">
        <v>0</v>
      </c>
      <c r="O874" s="109">
        <v>0</v>
      </c>
      <c r="P874" s="109">
        <v>0</v>
      </c>
      <c r="Q874" s="109">
        <v>0</v>
      </c>
      <c r="R874" s="109"/>
      <c r="S874" s="109">
        <v>0</v>
      </c>
      <c r="T874" s="109">
        <v>0</v>
      </c>
      <c r="U874" s="109">
        <v>0</v>
      </c>
      <c r="V874" s="109">
        <v>0</v>
      </c>
      <c r="W874" s="109"/>
      <c r="X874" s="109">
        <v>0</v>
      </c>
      <c r="Y874" s="109">
        <v>0</v>
      </c>
      <c r="Z874" s="109">
        <v>0</v>
      </c>
      <c r="AA874" s="109">
        <v>0</v>
      </c>
      <c r="AB874" s="109">
        <v>0</v>
      </c>
      <c r="AC874" s="109">
        <v>0</v>
      </c>
      <c r="AD874" s="109">
        <v>0</v>
      </c>
      <c r="AE874" s="109">
        <v>0</v>
      </c>
      <c r="AF874" s="109">
        <v>0</v>
      </c>
      <c r="AG874" s="109">
        <v>0</v>
      </c>
    </row>
    <row r="875" spans="2:33" ht="15">
      <c r="B875" s="109"/>
      <c r="C875" s="109"/>
      <c r="D875" s="109">
        <v>2008</v>
      </c>
      <c r="E875" s="109">
        <v>0</v>
      </c>
      <c r="F875" s="109">
        <v>0</v>
      </c>
      <c r="G875" s="109">
        <v>0</v>
      </c>
      <c r="H875" s="109"/>
      <c r="I875" s="109">
        <v>0</v>
      </c>
      <c r="J875" s="109">
        <v>4.5719999999999997E-2</v>
      </c>
      <c r="K875" s="109">
        <v>0</v>
      </c>
      <c r="L875" s="109">
        <v>0</v>
      </c>
      <c r="M875" s="109">
        <v>0</v>
      </c>
      <c r="N875" s="109">
        <v>0</v>
      </c>
      <c r="O875" s="109">
        <v>0</v>
      </c>
      <c r="P875" s="109">
        <v>0</v>
      </c>
      <c r="Q875" s="109">
        <v>0</v>
      </c>
      <c r="R875" s="109"/>
      <c r="S875" s="109">
        <v>3.669E-2</v>
      </c>
      <c r="T875" s="109">
        <v>0</v>
      </c>
      <c r="U875" s="109">
        <v>0</v>
      </c>
      <c r="V875" s="109">
        <v>0</v>
      </c>
      <c r="W875" s="109"/>
      <c r="X875" s="109">
        <v>0</v>
      </c>
      <c r="Y875" s="109">
        <v>0</v>
      </c>
      <c r="Z875" s="109">
        <v>0</v>
      </c>
      <c r="AA875" s="109">
        <v>0</v>
      </c>
      <c r="AB875" s="109">
        <v>0</v>
      </c>
      <c r="AC875" s="109">
        <v>0</v>
      </c>
      <c r="AD875" s="109">
        <v>0</v>
      </c>
      <c r="AE875" s="109">
        <v>0</v>
      </c>
      <c r="AF875" s="109">
        <v>0</v>
      </c>
      <c r="AG875" s="109">
        <v>0</v>
      </c>
    </row>
    <row r="876" spans="2:33" ht="15">
      <c r="B876" s="109"/>
      <c r="C876" s="109"/>
      <c r="D876" s="109">
        <v>2009</v>
      </c>
      <c r="E876" s="109">
        <v>0</v>
      </c>
      <c r="F876" s="109">
        <v>0</v>
      </c>
      <c r="G876" s="109">
        <v>0</v>
      </c>
      <c r="H876" s="109">
        <v>0</v>
      </c>
      <c r="I876" s="109">
        <v>0</v>
      </c>
      <c r="J876" s="109">
        <v>0</v>
      </c>
      <c r="K876" s="109">
        <v>0</v>
      </c>
      <c r="L876" s="109">
        <v>0</v>
      </c>
      <c r="M876" s="109">
        <v>0</v>
      </c>
      <c r="N876" s="109">
        <v>0</v>
      </c>
      <c r="O876" s="109">
        <v>0</v>
      </c>
      <c r="P876" s="109">
        <v>0</v>
      </c>
      <c r="Q876" s="109">
        <v>0</v>
      </c>
      <c r="R876" s="109"/>
      <c r="S876" s="109">
        <v>0</v>
      </c>
      <c r="T876" s="109">
        <v>0</v>
      </c>
      <c r="U876" s="109">
        <v>0</v>
      </c>
      <c r="V876" s="109">
        <v>0</v>
      </c>
      <c r="W876" s="109">
        <v>0</v>
      </c>
      <c r="X876" s="109">
        <v>0</v>
      </c>
      <c r="Y876" s="109">
        <v>0</v>
      </c>
      <c r="Z876" s="109">
        <v>0</v>
      </c>
      <c r="AA876" s="109">
        <v>0</v>
      </c>
      <c r="AB876" s="109">
        <v>0</v>
      </c>
      <c r="AC876" s="109">
        <v>0</v>
      </c>
      <c r="AD876" s="109">
        <v>0</v>
      </c>
      <c r="AE876" s="109">
        <v>0</v>
      </c>
      <c r="AF876" s="109">
        <v>0</v>
      </c>
      <c r="AG876" s="109">
        <v>0</v>
      </c>
    </row>
    <row r="877" spans="2:33" ht="15">
      <c r="B877" s="109"/>
      <c r="C877" s="109"/>
      <c r="D877" s="109">
        <v>2010</v>
      </c>
      <c r="E877" s="109">
        <v>0</v>
      </c>
      <c r="F877" s="109">
        <v>0.18367</v>
      </c>
      <c r="G877" s="109">
        <v>0</v>
      </c>
      <c r="H877" s="109">
        <v>0</v>
      </c>
      <c r="I877" s="109"/>
      <c r="J877" s="109">
        <v>0</v>
      </c>
      <c r="K877" s="109">
        <v>0</v>
      </c>
      <c r="L877" s="109"/>
      <c r="M877" s="109">
        <v>0</v>
      </c>
      <c r="N877" s="109">
        <v>0</v>
      </c>
      <c r="O877" s="109">
        <v>0</v>
      </c>
      <c r="P877" s="109">
        <v>0</v>
      </c>
      <c r="Q877" s="109">
        <v>0</v>
      </c>
      <c r="R877" s="109">
        <v>0</v>
      </c>
      <c r="S877" s="109">
        <v>0</v>
      </c>
      <c r="T877" s="109">
        <v>0</v>
      </c>
      <c r="U877" s="109">
        <v>0</v>
      </c>
      <c r="V877" s="109">
        <v>0</v>
      </c>
      <c r="W877" s="109">
        <v>0</v>
      </c>
      <c r="X877" s="109">
        <v>0</v>
      </c>
      <c r="Y877" s="109">
        <v>0</v>
      </c>
      <c r="Z877" s="109">
        <v>0</v>
      </c>
      <c r="AA877" s="109">
        <v>0</v>
      </c>
      <c r="AB877" s="109">
        <v>0</v>
      </c>
      <c r="AC877" s="109">
        <v>0</v>
      </c>
      <c r="AD877" s="109">
        <v>7.0699999999999999E-3</v>
      </c>
      <c r="AE877" s="109">
        <v>0</v>
      </c>
      <c r="AF877" s="109">
        <v>0</v>
      </c>
      <c r="AG877" s="109">
        <v>0</v>
      </c>
    </row>
    <row r="878" spans="2:33" ht="15">
      <c r="B878" s="109"/>
      <c r="C878" s="109"/>
      <c r="D878" s="109">
        <v>2011</v>
      </c>
      <c r="E878" s="109">
        <v>0</v>
      </c>
      <c r="F878" s="109">
        <v>0</v>
      </c>
      <c r="G878" s="109">
        <v>0</v>
      </c>
      <c r="H878" s="109">
        <v>0</v>
      </c>
      <c r="I878" s="109">
        <v>0</v>
      </c>
      <c r="J878" s="109">
        <v>6.2199999999999998E-3</v>
      </c>
      <c r="K878" s="109">
        <v>7.5900000000000004E-3</v>
      </c>
      <c r="L878" s="109">
        <v>0</v>
      </c>
      <c r="M878" s="109">
        <v>0</v>
      </c>
      <c r="N878" s="109">
        <v>0</v>
      </c>
      <c r="O878" s="109">
        <v>0</v>
      </c>
      <c r="P878" s="109">
        <v>0</v>
      </c>
      <c r="Q878" s="109">
        <v>0</v>
      </c>
      <c r="R878" s="109">
        <v>0</v>
      </c>
      <c r="S878" s="109">
        <v>0</v>
      </c>
      <c r="T878" s="109">
        <v>0</v>
      </c>
      <c r="U878" s="109">
        <v>0</v>
      </c>
      <c r="V878" s="109">
        <v>0</v>
      </c>
      <c r="W878" s="109">
        <v>0</v>
      </c>
      <c r="X878" s="109">
        <v>0</v>
      </c>
      <c r="Y878" s="109">
        <v>0</v>
      </c>
      <c r="Z878" s="109">
        <v>0</v>
      </c>
      <c r="AA878" s="109">
        <v>0</v>
      </c>
      <c r="AB878" s="109">
        <v>0</v>
      </c>
      <c r="AC878" s="109">
        <v>0</v>
      </c>
      <c r="AD878" s="109">
        <v>0</v>
      </c>
      <c r="AE878" s="109">
        <v>0</v>
      </c>
      <c r="AF878" s="109">
        <v>0</v>
      </c>
      <c r="AG878" s="109">
        <v>0</v>
      </c>
    </row>
    <row r="879" spans="2:33" ht="15">
      <c r="B879" s="109"/>
      <c r="C879" s="109"/>
      <c r="D879" s="109">
        <v>2012</v>
      </c>
      <c r="E879" s="109">
        <v>0</v>
      </c>
      <c r="F879" s="109">
        <v>0</v>
      </c>
      <c r="G879" s="109">
        <v>0</v>
      </c>
      <c r="H879" s="109">
        <v>0</v>
      </c>
      <c r="I879" s="109">
        <v>0</v>
      </c>
      <c r="J879" s="109">
        <v>0</v>
      </c>
      <c r="K879" s="109">
        <v>9.6000000000000002E-4</v>
      </c>
      <c r="L879" s="109">
        <v>0</v>
      </c>
      <c r="M879" s="109">
        <v>0</v>
      </c>
      <c r="N879" s="109">
        <v>0</v>
      </c>
      <c r="O879" s="109">
        <v>0</v>
      </c>
      <c r="P879" s="109">
        <v>0</v>
      </c>
      <c r="Q879" s="109">
        <v>0</v>
      </c>
      <c r="R879" s="109">
        <v>0</v>
      </c>
      <c r="S879" s="109">
        <v>0</v>
      </c>
      <c r="T879" s="109">
        <v>0</v>
      </c>
      <c r="U879" s="109">
        <v>0</v>
      </c>
      <c r="V879" s="109"/>
      <c r="W879" s="109">
        <v>0</v>
      </c>
      <c r="X879" s="109">
        <v>0</v>
      </c>
      <c r="Y879" s="109">
        <v>6.6699999999999997E-3</v>
      </c>
      <c r="Z879" s="109">
        <v>0</v>
      </c>
      <c r="AA879" s="109">
        <v>4.9099999999999998E-2</v>
      </c>
      <c r="AB879" s="109">
        <v>0</v>
      </c>
      <c r="AC879" s="109">
        <v>0</v>
      </c>
      <c r="AD879" s="109">
        <v>0</v>
      </c>
      <c r="AE879" s="109">
        <v>0</v>
      </c>
      <c r="AF879" s="109">
        <v>0</v>
      </c>
      <c r="AG879" s="109">
        <v>0</v>
      </c>
    </row>
    <row r="880" spans="2:33" ht="15">
      <c r="B880" s="109"/>
      <c r="C880" s="109"/>
      <c r="D880" s="109">
        <v>2013</v>
      </c>
      <c r="E880" s="109">
        <v>0</v>
      </c>
      <c r="F880" s="109">
        <v>0</v>
      </c>
      <c r="G880" s="109">
        <v>0</v>
      </c>
      <c r="H880" s="109">
        <v>0</v>
      </c>
      <c r="I880" s="109">
        <v>0</v>
      </c>
      <c r="J880" s="109">
        <v>0</v>
      </c>
      <c r="K880" s="109">
        <v>0</v>
      </c>
      <c r="L880" s="109">
        <v>0</v>
      </c>
      <c r="M880" s="109">
        <v>0</v>
      </c>
      <c r="N880" s="109">
        <v>0</v>
      </c>
      <c r="O880" s="109">
        <v>0</v>
      </c>
      <c r="P880" s="109">
        <v>0</v>
      </c>
      <c r="Q880" s="109">
        <v>0</v>
      </c>
      <c r="R880" s="109">
        <v>0</v>
      </c>
      <c r="S880" s="109">
        <v>0</v>
      </c>
      <c r="T880" s="109">
        <v>0</v>
      </c>
      <c r="U880" s="109">
        <v>0</v>
      </c>
      <c r="V880" s="109">
        <v>0</v>
      </c>
      <c r="W880" s="109">
        <v>0</v>
      </c>
      <c r="X880" s="109">
        <v>0</v>
      </c>
      <c r="Y880" s="109">
        <v>0</v>
      </c>
      <c r="Z880" s="109">
        <v>0</v>
      </c>
      <c r="AA880" s="109">
        <v>0</v>
      </c>
      <c r="AB880" s="109">
        <v>0</v>
      </c>
      <c r="AC880" s="109">
        <v>0</v>
      </c>
      <c r="AD880" s="109">
        <v>0</v>
      </c>
      <c r="AE880" s="109">
        <v>0</v>
      </c>
      <c r="AF880" s="109">
        <v>0</v>
      </c>
      <c r="AG880" s="109">
        <v>0</v>
      </c>
    </row>
    <row r="881" spans="2:33" ht="15">
      <c r="B881" s="109"/>
      <c r="C881" s="109"/>
      <c r="D881" s="109">
        <v>2014</v>
      </c>
      <c r="E881" s="109">
        <v>0</v>
      </c>
      <c r="F881" s="109">
        <v>0</v>
      </c>
      <c r="G881" s="109">
        <v>0</v>
      </c>
      <c r="H881" s="109">
        <v>0</v>
      </c>
      <c r="I881" s="109">
        <v>0</v>
      </c>
      <c r="J881" s="109"/>
      <c r="K881" s="109">
        <v>0</v>
      </c>
      <c r="L881" s="109"/>
      <c r="M881" s="109">
        <v>0</v>
      </c>
      <c r="N881" s="109">
        <v>0</v>
      </c>
      <c r="O881" s="109">
        <v>0</v>
      </c>
      <c r="P881" s="109">
        <v>0</v>
      </c>
      <c r="Q881" s="109">
        <v>0</v>
      </c>
      <c r="R881" s="109">
        <v>0</v>
      </c>
      <c r="S881" s="109">
        <v>0</v>
      </c>
      <c r="T881" s="109">
        <v>0</v>
      </c>
      <c r="U881" s="109">
        <v>0</v>
      </c>
      <c r="V881" s="109"/>
      <c r="W881" s="109">
        <v>0</v>
      </c>
      <c r="X881" s="109">
        <v>0</v>
      </c>
      <c r="Y881" s="109">
        <v>0</v>
      </c>
      <c r="Z881" s="109">
        <v>0</v>
      </c>
      <c r="AA881" s="109">
        <v>0</v>
      </c>
      <c r="AB881" s="109">
        <v>0</v>
      </c>
      <c r="AC881" s="109">
        <v>0</v>
      </c>
      <c r="AD881" s="109"/>
      <c r="AE881" s="109">
        <v>0</v>
      </c>
      <c r="AF881" s="109">
        <v>0</v>
      </c>
      <c r="AG881" s="109">
        <v>0</v>
      </c>
    </row>
    <row r="882" spans="2:33" ht="15">
      <c r="B882" s="109"/>
      <c r="C882" s="109"/>
      <c r="D882" s="109">
        <v>2015</v>
      </c>
      <c r="E882" s="109">
        <v>6.5399999999999998E-3</v>
      </c>
      <c r="F882" s="109">
        <v>0</v>
      </c>
      <c r="G882" s="109">
        <v>0</v>
      </c>
      <c r="H882" s="109">
        <v>0</v>
      </c>
      <c r="I882" s="109">
        <v>0</v>
      </c>
      <c r="J882" s="109">
        <v>0</v>
      </c>
      <c r="K882" s="109">
        <v>0</v>
      </c>
      <c r="L882" s="109">
        <v>0</v>
      </c>
      <c r="M882" s="109">
        <v>0</v>
      </c>
      <c r="N882" s="109">
        <v>0</v>
      </c>
      <c r="O882" s="109">
        <v>0</v>
      </c>
      <c r="P882" s="109">
        <v>0</v>
      </c>
      <c r="Q882" s="109">
        <v>0</v>
      </c>
      <c r="R882" s="109">
        <v>0</v>
      </c>
      <c r="S882" s="109">
        <v>0</v>
      </c>
      <c r="T882" s="109">
        <v>0</v>
      </c>
      <c r="U882" s="109">
        <v>0</v>
      </c>
      <c r="V882" s="109">
        <v>0</v>
      </c>
      <c r="W882" s="109">
        <v>0</v>
      </c>
      <c r="X882" s="109">
        <v>0</v>
      </c>
      <c r="Y882" s="109">
        <v>0</v>
      </c>
      <c r="Z882" s="109">
        <v>0</v>
      </c>
      <c r="AA882" s="109">
        <v>0</v>
      </c>
      <c r="AB882" s="109">
        <v>0</v>
      </c>
      <c r="AC882" s="109">
        <v>0</v>
      </c>
      <c r="AD882" s="109">
        <v>0</v>
      </c>
      <c r="AE882" s="109">
        <v>0</v>
      </c>
      <c r="AF882" s="109">
        <v>0</v>
      </c>
      <c r="AG882" s="109">
        <v>0</v>
      </c>
    </row>
    <row r="883" spans="2:33" ht="15">
      <c r="B883" s="109"/>
      <c r="C883" s="109"/>
      <c r="D883" s="109">
        <v>2016</v>
      </c>
      <c r="E883" s="109">
        <v>0</v>
      </c>
      <c r="F883" s="109">
        <v>2.0590000000000001E-2</v>
      </c>
      <c r="G883" s="109">
        <v>0</v>
      </c>
      <c r="H883" s="109">
        <v>0</v>
      </c>
      <c r="I883" s="109">
        <v>0</v>
      </c>
      <c r="J883" s="109"/>
      <c r="K883" s="109">
        <v>6.5599999999999999E-3</v>
      </c>
      <c r="L883" s="109">
        <v>0</v>
      </c>
      <c r="M883" s="109">
        <v>0</v>
      </c>
      <c r="N883" s="109">
        <v>0</v>
      </c>
      <c r="O883" s="109">
        <v>0</v>
      </c>
      <c r="P883" s="109">
        <v>0</v>
      </c>
      <c r="Q883" s="109">
        <v>0</v>
      </c>
      <c r="R883" s="109">
        <v>0</v>
      </c>
      <c r="S883" s="109">
        <v>0</v>
      </c>
      <c r="T883" s="109">
        <v>0</v>
      </c>
      <c r="U883" s="109">
        <v>5.0869999999999999E-2</v>
      </c>
      <c r="V883" s="109">
        <v>0</v>
      </c>
      <c r="W883" s="109">
        <v>0</v>
      </c>
      <c r="X883" s="109">
        <v>0</v>
      </c>
      <c r="Y883" s="109"/>
      <c r="Z883" s="109">
        <v>0</v>
      </c>
      <c r="AA883" s="109">
        <v>0</v>
      </c>
      <c r="AB883" s="109">
        <v>0</v>
      </c>
      <c r="AC883" s="109">
        <v>0</v>
      </c>
      <c r="AD883" s="109">
        <v>0</v>
      </c>
      <c r="AE883" s="109">
        <v>0</v>
      </c>
      <c r="AF883" s="109">
        <v>0</v>
      </c>
      <c r="AG883" s="109">
        <v>0</v>
      </c>
    </row>
    <row r="884" spans="2:33" ht="15">
      <c r="B884" s="109"/>
      <c r="C884" s="109"/>
      <c r="D884" s="109">
        <v>2017</v>
      </c>
      <c r="E884" s="109">
        <v>0</v>
      </c>
      <c r="F884" s="109">
        <v>0</v>
      </c>
      <c r="G884" s="109">
        <v>0</v>
      </c>
      <c r="H884" s="109"/>
      <c r="I884" s="109">
        <v>0</v>
      </c>
      <c r="J884" s="109">
        <v>0</v>
      </c>
      <c r="K884" s="109">
        <v>0</v>
      </c>
      <c r="L884" s="109">
        <v>0</v>
      </c>
      <c r="M884" s="109">
        <v>0</v>
      </c>
      <c r="N884" s="109"/>
      <c r="O884" s="109">
        <v>0</v>
      </c>
      <c r="P884" s="109">
        <v>0</v>
      </c>
      <c r="Q884" s="109"/>
      <c r="R884" s="109">
        <v>0</v>
      </c>
      <c r="S884" s="109">
        <v>0</v>
      </c>
      <c r="T884" s="109">
        <v>0</v>
      </c>
      <c r="U884" s="109">
        <v>0</v>
      </c>
      <c r="V884" s="109">
        <v>0</v>
      </c>
      <c r="W884" s="109">
        <v>0</v>
      </c>
      <c r="X884" s="109">
        <v>0</v>
      </c>
      <c r="Y884" s="109">
        <v>0</v>
      </c>
      <c r="Z884" s="109">
        <v>0</v>
      </c>
      <c r="AA884" s="109">
        <v>0</v>
      </c>
      <c r="AB884" s="109">
        <v>0</v>
      </c>
      <c r="AC884" s="109">
        <v>0</v>
      </c>
      <c r="AD884" s="109">
        <v>0</v>
      </c>
      <c r="AE884" s="109">
        <v>0</v>
      </c>
      <c r="AF884" s="109">
        <v>0</v>
      </c>
      <c r="AG884" s="109">
        <v>0</v>
      </c>
    </row>
    <row r="885" spans="2:33" ht="15">
      <c r="B885" s="109"/>
      <c r="C885" s="109"/>
      <c r="D885" s="109">
        <v>2018</v>
      </c>
      <c r="E885" s="109">
        <v>6.0699999999999999E-3</v>
      </c>
      <c r="F885" s="109">
        <v>0</v>
      </c>
      <c r="G885" s="109">
        <v>0</v>
      </c>
      <c r="H885" s="109">
        <v>0</v>
      </c>
      <c r="I885" s="109">
        <v>0</v>
      </c>
      <c r="J885" s="109">
        <v>0</v>
      </c>
      <c r="K885" s="109">
        <v>9.2000000000000003E-4</v>
      </c>
      <c r="L885" s="109">
        <v>0</v>
      </c>
      <c r="M885" s="109">
        <v>0</v>
      </c>
      <c r="N885" s="109">
        <v>0</v>
      </c>
      <c r="O885" s="109">
        <v>5.0000000000000001E-3</v>
      </c>
      <c r="P885" s="109">
        <v>0</v>
      </c>
      <c r="Q885" s="109">
        <v>0</v>
      </c>
      <c r="R885" s="109">
        <v>0</v>
      </c>
      <c r="S885" s="109">
        <v>0</v>
      </c>
      <c r="T885" s="109">
        <v>0</v>
      </c>
      <c r="U885" s="109">
        <v>0</v>
      </c>
      <c r="V885" s="109">
        <v>0</v>
      </c>
      <c r="W885" s="109">
        <v>0</v>
      </c>
      <c r="X885" s="109">
        <v>0</v>
      </c>
      <c r="Y885" s="109">
        <v>0</v>
      </c>
      <c r="Z885" s="109">
        <v>0</v>
      </c>
      <c r="AA885" s="109">
        <v>0</v>
      </c>
      <c r="AB885" s="109">
        <v>0</v>
      </c>
      <c r="AC885" s="109">
        <v>0</v>
      </c>
      <c r="AD885" s="109">
        <v>0</v>
      </c>
      <c r="AE885" s="109">
        <v>0</v>
      </c>
      <c r="AF885" s="109">
        <v>0</v>
      </c>
      <c r="AG885" s="109">
        <v>0</v>
      </c>
    </row>
    <row r="886" spans="2:33" ht="15">
      <c r="B886" s="109"/>
      <c r="C886" s="109"/>
      <c r="D886" s="109">
        <v>2019</v>
      </c>
      <c r="E886" s="109">
        <v>0</v>
      </c>
      <c r="F886" s="109">
        <v>0</v>
      </c>
      <c r="G886" s="109">
        <v>0</v>
      </c>
      <c r="H886" s="109">
        <v>0</v>
      </c>
      <c r="I886" s="109">
        <v>0</v>
      </c>
      <c r="J886" s="109">
        <v>0</v>
      </c>
      <c r="K886" s="109">
        <v>0</v>
      </c>
      <c r="L886" s="109">
        <v>0.13457</v>
      </c>
      <c r="M886" s="109">
        <v>0</v>
      </c>
      <c r="N886" s="109">
        <v>0</v>
      </c>
      <c r="O886" s="109">
        <v>0</v>
      </c>
      <c r="P886" s="109">
        <v>0</v>
      </c>
      <c r="Q886" s="109">
        <v>0</v>
      </c>
      <c r="R886" s="109">
        <v>0</v>
      </c>
      <c r="S886" s="109">
        <v>0</v>
      </c>
      <c r="T886" s="109">
        <v>0</v>
      </c>
      <c r="U886" s="109">
        <v>0</v>
      </c>
      <c r="V886" s="109"/>
      <c r="W886" s="109">
        <v>0</v>
      </c>
      <c r="X886" s="109">
        <v>0</v>
      </c>
      <c r="Y886" s="109">
        <v>0</v>
      </c>
      <c r="Z886" s="109">
        <v>0</v>
      </c>
      <c r="AA886" s="109">
        <v>0</v>
      </c>
      <c r="AB886" s="109">
        <v>0</v>
      </c>
      <c r="AC886" s="109">
        <v>0</v>
      </c>
      <c r="AD886" s="109">
        <v>0</v>
      </c>
      <c r="AE886" s="109">
        <v>0</v>
      </c>
      <c r="AF886" s="109">
        <v>0</v>
      </c>
      <c r="AG886" s="109">
        <v>0</v>
      </c>
    </row>
    <row r="887" spans="2:33" ht="15">
      <c r="B887" s="109"/>
      <c r="C887" s="109"/>
      <c r="D887" s="109">
        <v>2020</v>
      </c>
      <c r="E887" s="109"/>
      <c r="F887" s="109"/>
      <c r="G887" s="109"/>
      <c r="H887" s="109"/>
      <c r="I887" s="109"/>
      <c r="J887" s="109"/>
      <c r="K887" s="109"/>
      <c r="L887" s="109"/>
      <c r="M887" s="109"/>
      <c r="N887" s="109"/>
      <c r="O887" s="109"/>
      <c r="P887" s="109"/>
      <c r="Q887" s="109"/>
      <c r="R887" s="109"/>
      <c r="S887" s="109"/>
      <c r="T887" s="109"/>
      <c r="U887" s="109"/>
      <c r="V887" s="109"/>
      <c r="W887" s="109"/>
      <c r="X887" s="109"/>
      <c r="Y887" s="109"/>
      <c r="Z887" s="109"/>
      <c r="AA887" s="109"/>
      <c r="AB887" s="109"/>
      <c r="AC887" s="109"/>
      <c r="AD887" s="109"/>
      <c r="AE887" s="109"/>
      <c r="AF887" s="109"/>
      <c r="AG887" s="109"/>
    </row>
    <row r="888" spans="2:33" ht="15">
      <c r="B888" s="110" t="s">
        <v>821</v>
      </c>
      <c r="C888" s="110" t="s">
        <v>822</v>
      </c>
      <c r="D888" s="110">
        <v>2006</v>
      </c>
      <c r="E888" s="110">
        <v>0</v>
      </c>
      <c r="F888" s="110"/>
      <c r="G888" s="110">
        <v>0</v>
      </c>
      <c r="H888" s="110"/>
      <c r="I888" s="110"/>
      <c r="J888" s="110">
        <v>0</v>
      </c>
      <c r="K888" s="110">
        <v>0</v>
      </c>
      <c r="L888" s="110">
        <v>0</v>
      </c>
      <c r="M888" s="110"/>
      <c r="N888" s="110">
        <v>0</v>
      </c>
      <c r="O888" s="110">
        <v>3.7810000000000003E-2</v>
      </c>
      <c r="P888" s="110">
        <v>0</v>
      </c>
      <c r="Q888" s="110"/>
      <c r="R888" s="110"/>
      <c r="S888" s="110"/>
      <c r="T888" s="110">
        <v>0</v>
      </c>
      <c r="U888" s="110">
        <v>0</v>
      </c>
      <c r="V888" s="110">
        <v>0</v>
      </c>
      <c r="W888" s="110"/>
      <c r="X888" s="110">
        <v>0</v>
      </c>
      <c r="Y888" s="110">
        <v>0</v>
      </c>
      <c r="Z888" s="110">
        <v>0</v>
      </c>
      <c r="AA888" s="110">
        <v>0</v>
      </c>
      <c r="AB888" s="110"/>
      <c r="AC888" s="110">
        <v>0</v>
      </c>
      <c r="AD888" s="110"/>
      <c r="AE888" s="110"/>
      <c r="AF888" s="110"/>
      <c r="AG888" s="110">
        <v>0</v>
      </c>
    </row>
    <row r="889" spans="2:33" ht="15">
      <c r="B889" s="110"/>
      <c r="C889" s="110"/>
      <c r="D889" s="110">
        <v>2007</v>
      </c>
      <c r="E889" s="110">
        <v>0</v>
      </c>
      <c r="F889" s="110">
        <v>0</v>
      </c>
      <c r="G889" s="110">
        <v>0</v>
      </c>
      <c r="H889" s="110"/>
      <c r="I889" s="110">
        <v>0</v>
      </c>
      <c r="J889" s="110">
        <v>0</v>
      </c>
      <c r="K889" s="110">
        <v>0</v>
      </c>
      <c r="L889" s="110">
        <v>0</v>
      </c>
      <c r="M889" s="110">
        <v>0</v>
      </c>
      <c r="N889" s="110">
        <v>0</v>
      </c>
      <c r="O889" s="110">
        <v>0</v>
      </c>
      <c r="P889" s="110">
        <v>0</v>
      </c>
      <c r="Q889" s="110">
        <v>0</v>
      </c>
      <c r="R889" s="110"/>
      <c r="S889" s="110">
        <v>0</v>
      </c>
      <c r="T889" s="110">
        <v>0</v>
      </c>
      <c r="U889" s="110">
        <v>0</v>
      </c>
      <c r="V889" s="110">
        <v>0</v>
      </c>
      <c r="W889" s="110"/>
      <c r="X889" s="110">
        <v>0</v>
      </c>
      <c r="Y889" s="110">
        <v>0</v>
      </c>
      <c r="Z889" s="110">
        <v>0</v>
      </c>
      <c r="AA889" s="110">
        <v>0</v>
      </c>
      <c r="AB889" s="110">
        <v>2.4400000000000002E-2</v>
      </c>
      <c r="AC889" s="110">
        <v>0</v>
      </c>
      <c r="AD889" s="110">
        <v>0</v>
      </c>
      <c r="AE889" s="110">
        <v>0</v>
      </c>
      <c r="AF889" s="110">
        <v>0</v>
      </c>
      <c r="AG889" s="110">
        <v>1.91E-3</v>
      </c>
    </row>
    <row r="890" spans="2:33" ht="15">
      <c r="B890" s="110"/>
      <c r="C890" s="110"/>
      <c r="D890" s="110">
        <v>2008</v>
      </c>
      <c r="E890" s="110">
        <v>0</v>
      </c>
      <c r="F890" s="110">
        <v>0</v>
      </c>
      <c r="G890" s="110">
        <v>0</v>
      </c>
      <c r="H890" s="110"/>
      <c r="I890" s="110">
        <v>0</v>
      </c>
      <c r="J890" s="110">
        <v>0</v>
      </c>
      <c r="K890" s="110">
        <v>0</v>
      </c>
      <c r="L890" s="110">
        <v>0</v>
      </c>
      <c r="M890" s="110">
        <v>0</v>
      </c>
      <c r="N890" s="110">
        <v>0</v>
      </c>
      <c r="O890" s="110">
        <v>0</v>
      </c>
      <c r="P890" s="110">
        <v>0</v>
      </c>
      <c r="Q890" s="110">
        <v>0</v>
      </c>
      <c r="R890" s="110"/>
      <c r="S890" s="110">
        <v>0</v>
      </c>
      <c r="T890" s="110">
        <v>0</v>
      </c>
      <c r="U890" s="110">
        <v>0</v>
      </c>
      <c r="V890" s="110">
        <v>0</v>
      </c>
      <c r="W890" s="110"/>
      <c r="X890" s="110">
        <v>0</v>
      </c>
      <c r="Y890" s="110">
        <v>0</v>
      </c>
      <c r="Z890" s="110">
        <v>0</v>
      </c>
      <c r="AA890" s="110">
        <v>0</v>
      </c>
      <c r="AB890" s="110">
        <v>2.3939999999999999E-2</v>
      </c>
      <c r="AC890" s="110">
        <v>1.04E-2</v>
      </c>
      <c r="AD890" s="110">
        <v>0</v>
      </c>
      <c r="AE890" s="110">
        <v>0</v>
      </c>
      <c r="AF890" s="110">
        <v>0</v>
      </c>
      <c r="AG890" s="110">
        <v>0</v>
      </c>
    </row>
    <row r="891" spans="2:33" ht="15">
      <c r="B891" s="110"/>
      <c r="C891" s="110"/>
      <c r="D891" s="110">
        <v>2009</v>
      </c>
      <c r="E891" s="110">
        <v>0</v>
      </c>
      <c r="F891" s="110">
        <v>0</v>
      </c>
      <c r="G891" s="110">
        <v>0</v>
      </c>
      <c r="H891" s="110">
        <v>0</v>
      </c>
      <c r="I891" s="110">
        <v>0</v>
      </c>
      <c r="J891" s="110">
        <v>0</v>
      </c>
      <c r="K891" s="110">
        <v>0</v>
      </c>
      <c r="L891" s="110">
        <v>0</v>
      </c>
      <c r="M891" s="110">
        <v>0</v>
      </c>
      <c r="N891" s="110">
        <v>0</v>
      </c>
      <c r="O891" s="110">
        <v>0</v>
      </c>
      <c r="P891" s="110">
        <v>0</v>
      </c>
      <c r="Q891" s="110">
        <v>0</v>
      </c>
      <c r="R891" s="110"/>
      <c r="S891" s="110">
        <v>0</v>
      </c>
      <c r="T891" s="110">
        <v>0</v>
      </c>
      <c r="U891" s="110">
        <v>0</v>
      </c>
      <c r="V891" s="110">
        <v>0</v>
      </c>
      <c r="W891" s="110">
        <v>0</v>
      </c>
      <c r="X891" s="110">
        <v>0</v>
      </c>
      <c r="Y891" s="110">
        <v>0</v>
      </c>
      <c r="Z891" s="110">
        <v>0</v>
      </c>
      <c r="AA891" s="110">
        <v>0</v>
      </c>
      <c r="AB891" s="110">
        <v>0</v>
      </c>
      <c r="AC891" s="110">
        <v>0</v>
      </c>
      <c r="AD891" s="110">
        <v>0</v>
      </c>
      <c r="AE891" s="110">
        <v>0</v>
      </c>
      <c r="AF891" s="110">
        <v>0</v>
      </c>
      <c r="AG891" s="110">
        <v>0</v>
      </c>
    </row>
    <row r="892" spans="2:33" ht="15">
      <c r="B892" s="110"/>
      <c r="C892" s="110"/>
      <c r="D892" s="110">
        <v>2010</v>
      </c>
      <c r="E892" s="110">
        <v>0</v>
      </c>
      <c r="F892" s="110">
        <v>0</v>
      </c>
      <c r="G892" s="110">
        <v>0</v>
      </c>
      <c r="H892" s="110">
        <v>0</v>
      </c>
      <c r="I892" s="110"/>
      <c r="J892" s="110">
        <v>0</v>
      </c>
      <c r="K892" s="110">
        <v>0</v>
      </c>
      <c r="L892" s="110"/>
      <c r="M892" s="110">
        <v>0</v>
      </c>
      <c r="N892" s="110">
        <v>5.8950000000000002E-2</v>
      </c>
      <c r="O892" s="110">
        <v>0</v>
      </c>
      <c r="P892" s="110">
        <v>0</v>
      </c>
      <c r="Q892" s="110">
        <v>0</v>
      </c>
      <c r="R892" s="110">
        <v>0</v>
      </c>
      <c r="S892" s="110">
        <v>0</v>
      </c>
      <c r="T892" s="110">
        <v>0</v>
      </c>
      <c r="U892" s="110">
        <v>0</v>
      </c>
      <c r="V892" s="110">
        <v>0</v>
      </c>
      <c r="W892" s="110">
        <v>0</v>
      </c>
      <c r="X892" s="110">
        <v>0</v>
      </c>
      <c r="Y892" s="110">
        <v>0</v>
      </c>
      <c r="Z892" s="110">
        <v>0</v>
      </c>
      <c r="AA892" s="110">
        <v>0</v>
      </c>
      <c r="AB892" s="110">
        <v>0</v>
      </c>
      <c r="AC892" s="110">
        <v>0</v>
      </c>
      <c r="AD892" s="110">
        <v>0</v>
      </c>
      <c r="AE892" s="110">
        <v>0</v>
      </c>
      <c r="AF892" s="110">
        <v>0</v>
      </c>
      <c r="AG892" s="110">
        <v>0</v>
      </c>
    </row>
    <row r="893" spans="2:33" ht="15">
      <c r="B893" s="110"/>
      <c r="C893" s="110"/>
      <c r="D893" s="110">
        <v>2011</v>
      </c>
      <c r="E893" s="110">
        <v>0</v>
      </c>
      <c r="F893" s="110">
        <v>0</v>
      </c>
      <c r="G893" s="110">
        <v>0</v>
      </c>
      <c r="H893" s="110">
        <v>0</v>
      </c>
      <c r="I893" s="110">
        <v>0</v>
      </c>
      <c r="J893" s="110">
        <v>0</v>
      </c>
      <c r="K893" s="110">
        <v>0</v>
      </c>
      <c r="L893" s="110">
        <v>0</v>
      </c>
      <c r="M893" s="110">
        <v>0</v>
      </c>
      <c r="N893" s="110">
        <v>0</v>
      </c>
      <c r="O893" s="110">
        <v>0</v>
      </c>
      <c r="P893" s="110">
        <v>0</v>
      </c>
      <c r="Q893" s="110">
        <v>0</v>
      </c>
      <c r="R893" s="110">
        <v>0</v>
      </c>
      <c r="S893" s="110">
        <v>0</v>
      </c>
      <c r="T893" s="110">
        <v>0</v>
      </c>
      <c r="U893" s="110">
        <v>0</v>
      </c>
      <c r="V893" s="110">
        <v>0</v>
      </c>
      <c r="W893" s="110">
        <v>0</v>
      </c>
      <c r="X893" s="110">
        <v>0</v>
      </c>
      <c r="Y893" s="110">
        <v>0</v>
      </c>
      <c r="Z893" s="110">
        <v>0</v>
      </c>
      <c r="AA893" s="110">
        <v>8.7899999999999992E-3</v>
      </c>
      <c r="AB893" s="110">
        <v>0</v>
      </c>
      <c r="AC893" s="110">
        <v>0</v>
      </c>
      <c r="AD893" s="110">
        <v>0</v>
      </c>
      <c r="AE893" s="110">
        <v>0</v>
      </c>
      <c r="AF893" s="110">
        <v>0</v>
      </c>
      <c r="AG893" s="110">
        <v>0</v>
      </c>
    </row>
    <row r="894" spans="2:33" ht="15">
      <c r="B894" s="110"/>
      <c r="C894" s="110"/>
      <c r="D894" s="110">
        <v>2012</v>
      </c>
      <c r="E894" s="110">
        <v>0</v>
      </c>
      <c r="F894" s="110">
        <v>0</v>
      </c>
      <c r="G894" s="110">
        <v>0</v>
      </c>
      <c r="H894" s="110">
        <v>0</v>
      </c>
      <c r="I894" s="110">
        <v>0</v>
      </c>
      <c r="J894" s="110">
        <v>0</v>
      </c>
      <c r="K894" s="110">
        <v>0</v>
      </c>
      <c r="L894" s="110">
        <v>0</v>
      </c>
      <c r="M894" s="110">
        <v>0</v>
      </c>
      <c r="N894" s="110">
        <v>0</v>
      </c>
      <c r="O894" s="110">
        <v>0</v>
      </c>
      <c r="P894" s="110">
        <v>0</v>
      </c>
      <c r="Q894" s="110">
        <v>0</v>
      </c>
      <c r="R894" s="110">
        <v>0</v>
      </c>
      <c r="S894" s="110">
        <v>0</v>
      </c>
      <c r="T894" s="110">
        <v>0</v>
      </c>
      <c r="U894" s="110">
        <v>0</v>
      </c>
      <c r="V894" s="110"/>
      <c r="W894" s="110">
        <v>0</v>
      </c>
      <c r="X894" s="110">
        <v>0</v>
      </c>
      <c r="Y894" s="110">
        <v>0</v>
      </c>
      <c r="Z894" s="110">
        <v>0</v>
      </c>
      <c r="AA894" s="110">
        <v>0</v>
      </c>
      <c r="AB894" s="110">
        <v>0</v>
      </c>
      <c r="AC894" s="110">
        <v>0</v>
      </c>
      <c r="AD894" s="110">
        <v>0</v>
      </c>
      <c r="AE894" s="110">
        <v>0</v>
      </c>
      <c r="AF894" s="110">
        <v>0</v>
      </c>
      <c r="AG894" s="110">
        <v>0</v>
      </c>
    </row>
    <row r="895" spans="2:33" ht="15">
      <c r="B895" s="110"/>
      <c r="C895" s="110"/>
      <c r="D895" s="110">
        <v>2013</v>
      </c>
      <c r="E895" s="110">
        <v>0</v>
      </c>
      <c r="F895" s="110">
        <v>0</v>
      </c>
      <c r="G895" s="110">
        <v>0</v>
      </c>
      <c r="H895" s="110">
        <v>0</v>
      </c>
      <c r="I895" s="110">
        <v>0</v>
      </c>
      <c r="J895" s="110">
        <v>0</v>
      </c>
      <c r="K895" s="110">
        <v>0</v>
      </c>
      <c r="L895" s="110">
        <v>0</v>
      </c>
      <c r="M895" s="110">
        <v>0</v>
      </c>
      <c r="N895" s="110">
        <v>0</v>
      </c>
      <c r="O895" s="110">
        <v>0.38769999999999999</v>
      </c>
      <c r="P895" s="110">
        <v>0</v>
      </c>
      <c r="Q895" s="110">
        <v>6.0200000000000002E-3</v>
      </c>
      <c r="R895" s="110">
        <v>0</v>
      </c>
      <c r="S895" s="110">
        <v>0</v>
      </c>
      <c r="T895" s="110">
        <v>0</v>
      </c>
      <c r="U895" s="110">
        <v>0</v>
      </c>
      <c r="V895" s="110">
        <v>0</v>
      </c>
      <c r="W895" s="110">
        <v>0</v>
      </c>
      <c r="X895" s="110">
        <v>0</v>
      </c>
      <c r="Y895" s="110">
        <v>0</v>
      </c>
      <c r="Z895" s="110">
        <v>0</v>
      </c>
      <c r="AA895" s="110">
        <v>0</v>
      </c>
      <c r="AB895" s="110">
        <v>0</v>
      </c>
      <c r="AC895" s="110">
        <v>0</v>
      </c>
      <c r="AD895" s="110">
        <v>0</v>
      </c>
      <c r="AE895" s="110">
        <v>0</v>
      </c>
      <c r="AF895" s="110">
        <v>0</v>
      </c>
      <c r="AG895" s="110">
        <v>0</v>
      </c>
    </row>
    <row r="896" spans="2:33" ht="15">
      <c r="B896" s="110"/>
      <c r="C896" s="110"/>
      <c r="D896" s="110">
        <v>2014</v>
      </c>
      <c r="E896" s="110">
        <v>0</v>
      </c>
      <c r="F896" s="110">
        <v>0</v>
      </c>
      <c r="G896" s="110">
        <v>0</v>
      </c>
      <c r="H896" s="110">
        <v>0</v>
      </c>
      <c r="I896" s="110">
        <v>0</v>
      </c>
      <c r="J896" s="110"/>
      <c r="K896" s="110">
        <v>0</v>
      </c>
      <c r="L896" s="110"/>
      <c r="M896" s="110">
        <v>0</v>
      </c>
      <c r="N896" s="110">
        <v>0</v>
      </c>
      <c r="O896" s="110">
        <v>0</v>
      </c>
      <c r="P896" s="110">
        <v>0</v>
      </c>
      <c r="Q896" s="110">
        <v>0</v>
      </c>
      <c r="R896" s="110">
        <v>0</v>
      </c>
      <c r="S896" s="110">
        <v>0</v>
      </c>
      <c r="T896" s="110">
        <v>0</v>
      </c>
      <c r="U896" s="110">
        <v>0</v>
      </c>
      <c r="V896" s="110"/>
      <c r="W896" s="110">
        <v>0</v>
      </c>
      <c r="X896" s="110">
        <v>0</v>
      </c>
      <c r="Y896" s="110">
        <v>0</v>
      </c>
      <c r="Z896" s="110">
        <v>0</v>
      </c>
      <c r="AA896" s="110">
        <v>0</v>
      </c>
      <c r="AB896" s="110">
        <v>0</v>
      </c>
      <c r="AC896" s="110">
        <v>0</v>
      </c>
      <c r="AD896" s="110"/>
      <c r="AE896" s="110">
        <v>0</v>
      </c>
      <c r="AF896" s="110">
        <v>0</v>
      </c>
      <c r="AG896" s="110">
        <v>0</v>
      </c>
    </row>
    <row r="897" spans="2:33" ht="15">
      <c r="B897" s="110"/>
      <c r="C897" s="110"/>
      <c r="D897" s="110">
        <v>2015</v>
      </c>
      <c r="E897" s="110">
        <v>0</v>
      </c>
      <c r="F897" s="110">
        <v>0</v>
      </c>
      <c r="G897" s="110">
        <v>0</v>
      </c>
      <c r="H897" s="110">
        <v>0</v>
      </c>
      <c r="I897" s="110">
        <v>0</v>
      </c>
      <c r="J897" s="110">
        <v>0</v>
      </c>
      <c r="K897" s="110">
        <v>0</v>
      </c>
      <c r="L897" s="110">
        <v>0</v>
      </c>
      <c r="M897" s="110">
        <v>0</v>
      </c>
      <c r="N897" s="110">
        <v>0</v>
      </c>
      <c r="O897" s="110">
        <v>0</v>
      </c>
      <c r="P897" s="110">
        <v>0</v>
      </c>
      <c r="Q897" s="110">
        <v>0</v>
      </c>
      <c r="R897" s="110">
        <v>0</v>
      </c>
      <c r="S897" s="110">
        <v>0</v>
      </c>
      <c r="T897" s="110">
        <v>0</v>
      </c>
      <c r="U897" s="110">
        <v>0</v>
      </c>
      <c r="V897" s="110">
        <v>0</v>
      </c>
      <c r="W897" s="110">
        <v>0</v>
      </c>
      <c r="X897" s="110">
        <v>0</v>
      </c>
      <c r="Y897" s="110">
        <v>0</v>
      </c>
      <c r="Z897" s="110">
        <v>0</v>
      </c>
      <c r="AA897" s="110">
        <v>0</v>
      </c>
      <c r="AB897" s="110">
        <v>0</v>
      </c>
      <c r="AC897" s="110">
        <v>0</v>
      </c>
      <c r="AD897" s="110">
        <v>0</v>
      </c>
      <c r="AE897" s="110">
        <v>0</v>
      </c>
      <c r="AF897" s="110">
        <v>0</v>
      </c>
      <c r="AG897" s="110">
        <v>0</v>
      </c>
    </row>
    <row r="898" spans="2:33" ht="15">
      <c r="B898" s="110"/>
      <c r="C898" s="110"/>
      <c r="D898" s="110">
        <v>2016</v>
      </c>
      <c r="E898" s="110">
        <v>0</v>
      </c>
      <c r="F898" s="110">
        <v>0</v>
      </c>
      <c r="G898" s="110">
        <v>0</v>
      </c>
      <c r="H898" s="110">
        <v>0</v>
      </c>
      <c r="I898" s="110">
        <v>0</v>
      </c>
      <c r="J898" s="110"/>
      <c r="K898" s="110">
        <v>0</v>
      </c>
      <c r="L898" s="110">
        <v>0</v>
      </c>
      <c r="M898" s="110">
        <v>0</v>
      </c>
      <c r="N898" s="110">
        <v>0</v>
      </c>
      <c r="O898" s="110">
        <v>1.0070000000000001E-2</v>
      </c>
      <c r="P898" s="110">
        <v>0</v>
      </c>
      <c r="Q898" s="110">
        <v>0</v>
      </c>
      <c r="R898" s="110">
        <v>0</v>
      </c>
      <c r="S898" s="110">
        <v>0</v>
      </c>
      <c r="T898" s="110">
        <v>0</v>
      </c>
      <c r="U898" s="110">
        <v>0</v>
      </c>
      <c r="V898" s="110">
        <v>0</v>
      </c>
      <c r="W898" s="110">
        <v>0</v>
      </c>
      <c r="X898" s="110">
        <v>0</v>
      </c>
      <c r="Y898" s="110"/>
      <c r="Z898" s="110">
        <v>0</v>
      </c>
      <c r="AA898" s="110">
        <v>0</v>
      </c>
      <c r="AB898" s="110">
        <v>0</v>
      </c>
      <c r="AC898" s="110">
        <v>0</v>
      </c>
      <c r="AD898" s="110">
        <v>0</v>
      </c>
      <c r="AE898" s="110">
        <v>0</v>
      </c>
      <c r="AF898" s="110">
        <v>0</v>
      </c>
      <c r="AG898" s="110">
        <v>0</v>
      </c>
    </row>
    <row r="899" spans="2:33" ht="15">
      <c r="B899" s="110"/>
      <c r="C899" s="110"/>
      <c r="D899" s="110">
        <v>2017</v>
      </c>
      <c r="E899" s="110">
        <v>0</v>
      </c>
      <c r="F899" s="110">
        <v>0.01</v>
      </c>
      <c r="G899" s="110">
        <v>0</v>
      </c>
      <c r="H899" s="110"/>
      <c r="I899" s="110">
        <v>0</v>
      </c>
      <c r="J899" s="110">
        <v>0</v>
      </c>
      <c r="K899" s="110">
        <v>0</v>
      </c>
      <c r="L899" s="110">
        <v>0</v>
      </c>
      <c r="M899" s="110">
        <v>0</v>
      </c>
      <c r="N899" s="110">
        <v>9.1719999999999996E-2</v>
      </c>
      <c r="O899" s="110">
        <v>0</v>
      </c>
      <c r="P899" s="110">
        <v>0</v>
      </c>
      <c r="Q899" s="110"/>
      <c r="R899" s="110">
        <v>0</v>
      </c>
      <c r="S899" s="110">
        <v>0</v>
      </c>
      <c r="T899" s="110">
        <v>0</v>
      </c>
      <c r="U899" s="110">
        <v>0</v>
      </c>
      <c r="V899" s="110">
        <v>0</v>
      </c>
      <c r="W899" s="110">
        <v>0</v>
      </c>
      <c r="X899" s="110">
        <v>0</v>
      </c>
      <c r="Y899" s="110">
        <v>0</v>
      </c>
      <c r="Z899" s="110">
        <v>0</v>
      </c>
      <c r="AA899" s="110">
        <v>0</v>
      </c>
      <c r="AB899" s="110">
        <v>0</v>
      </c>
      <c r="AC899" s="110">
        <v>0</v>
      </c>
      <c r="AD899" s="110">
        <v>0</v>
      </c>
      <c r="AE899" s="110">
        <v>0</v>
      </c>
      <c r="AF899" s="110">
        <v>0</v>
      </c>
      <c r="AG899" s="110">
        <v>0</v>
      </c>
    </row>
    <row r="900" spans="2:33" ht="15">
      <c r="B900" s="110"/>
      <c r="C900" s="110"/>
      <c r="D900" s="110">
        <v>2018</v>
      </c>
      <c r="E900" s="110">
        <v>0</v>
      </c>
      <c r="F900" s="110">
        <v>0</v>
      </c>
      <c r="G900" s="110">
        <v>0</v>
      </c>
      <c r="H900" s="110">
        <v>0</v>
      </c>
      <c r="I900" s="110">
        <v>0</v>
      </c>
      <c r="J900" s="110">
        <v>0</v>
      </c>
      <c r="K900" s="110">
        <v>0</v>
      </c>
      <c r="L900" s="110">
        <v>0</v>
      </c>
      <c r="M900" s="110">
        <v>0</v>
      </c>
      <c r="N900" s="110">
        <v>0</v>
      </c>
      <c r="O900" s="110">
        <v>0</v>
      </c>
      <c r="P900" s="110">
        <v>0</v>
      </c>
      <c r="Q900" s="110">
        <v>0</v>
      </c>
      <c r="R900" s="110">
        <v>0</v>
      </c>
      <c r="S900" s="110">
        <v>0</v>
      </c>
      <c r="T900" s="110">
        <v>0</v>
      </c>
      <c r="U900" s="110">
        <v>7.7499999999999999E-3</v>
      </c>
      <c r="V900" s="110">
        <v>0</v>
      </c>
      <c r="W900" s="110">
        <v>0</v>
      </c>
      <c r="X900" s="110">
        <v>0</v>
      </c>
      <c r="Y900" s="110">
        <v>0</v>
      </c>
      <c r="Z900" s="110">
        <v>0</v>
      </c>
      <c r="AA900" s="110">
        <v>0</v>
      </c>
      <c r="AB900" s="110">
        <v>0</v>
      </c>
      <c r="AC900" s="110">
        <v>0</v>
      </c>
      <c r="AD900" s="110">
        <v>0</v>
      </c>
      <c r="AE900" s="110">
        <v>0</v>
      </c>
      <c r="AF900" s="110">
        <v>0</v>
      </c>
      <c r="AG900" s="110">
        <v>0</v>
      </c>
    </row>
    <row r="901" spans="2:33" ht="15">
      <c r="B901" s="110"/>
      <c r="C901" s="110"/>
      <c r="D901" s="110">
        <v>2019</v>
      </c>
      <c r="E901" s="110">
        <v>0</v>
      </c>
      <c r="F901" s="110">
        <v>0</v>
      </c>
      <c r="G901" s="110">
        <v>0</v>
      </c>
      <c r="H901" s="110">
        <v>0</v>
      </c>
      <c r="I901" s="110">
        <v>0</v>
      </c>
      <c r="J901" s="110">
        <v>0</v>
      </c>
      <c r="K901" s="110">
        <v>0</v>
      </c>
      <c r="L901" s="110">
        <v>0</v>
      </c>
      <c r="M901" s="110">
        <v>0</v>
      </c>
      <c r="N901" s="110">
        <v>0</v>
      </c>
      <c r="O901" s="110">
        <v>0</v>
      </c>
      <c r="P901" s="110">
        <v>0</v>
      </c>
      <c r="Q901" s="110">
        <v>0</v>
      </c>
      <c r="R901" s="110">
        <v>0</v>
      </c>
      <c r="S901" s="110">
        <v>0</v>
      </c>
      <c r="T901" s="110">
        <v>0</v>
      </c>
      <c r="U901" s="110">
        <v>0</v>
      </c>
      <c r="V901" s="110"/>
      <c r="W901" s="110">
        <v>0</v>
      </c>
      <c r="X901" s="110">
        <v>0</v>
      </c>
      <c r="Y901" s="110">
        <v>0</v>
      </c>
      <c r="Z901" s="110">
        <v>0</v>
      </c>
      <c r="AA901" s="110">
        <v>0</v>
      </c>
      <c r="AB901" s="110">
        <v>0</v>
      </c>
      <c r="AC901" s="110">
        <v>0</v>
      </c>
      <c r="AD901" s="110">
        <v>0</v>
      </c>
      <c r="AE901" s="110">
        <v>0</v>
      </c>
      <c r="AF901" s="110">
        <v>0</v>
      </c>
      <c r="AG901" s="110">
        <v>0</v>
      </c>
    </row>
    <row r="902" spans="2:33" ht="15">
      <c r="B902" s="110"/>
      <c r="C902" s="110"/>
      <c r="D902" s="110">
        <v>2020</v>
      </c>
      <c r="E902" s="110"/>
      <c r="F902" s="110"/>
      <c r="G902" s="110"/>
      <c r="H902" s="110"/>
      <c r="I902" s="110"/>
      <c r="J902" s="110"/>
      <c r="K902" s="110"/>
      <c r="L902" s="110"/>
      <c r="M902" s="110"/>
      <c r="N902" s="110"/>
      <c r="O902" s="110"/>
      <c r="P902" s="110"/>
      <c r="Q902" s="110"/>
      <c r="R902" s="110"/>
      <c r="S902" s="110"/>
      <c r="T902" s="110"/>
      <c r="U902" s="110"/>
      <c r="V902" s="110"/>
      <c r="W902" s="110"/>
      <c r="X902" s="110"/>
      <c r="Y902" s="110"/>
      <c r="Z902" s="110"/>
      <c r="AA902" s="110"/>
      <c r="AB902" s="110"/>
      <c r="AC902" s="110"/>
      <c r="AD902" s="110"/>
      <c r="AE902" s="110"/>
      <c r="AF902" s="110"/>
      <c r="AG902" s="110"/>
    </row>
    <row r="903" spans="2:33" ht="15">
      <c r="B903" s="109" t="s">
        <v>823</v>
      </c>
      <c r="C903" s="109" t="s">
        <v>824</v>
      </c>
      <c r="D903" s="109">
        <v>2006</v>
      </c>
      <c r="E903" s="109">
        <v>0</v>
      </c>
      <c r="F903" s="109"/>
      <c r="G903" s="109">
        <v>0</v>
      </c>
      <c r="H903" s="109"/>
      <c r="I903" s="109"/>
      <c r="J903" s="109">
        <v>0</v>
      </c>
      <c r="K903" s="109">
        <v>0</v>
      </c>
      <c r="L903" s="109">
        <v>0</v>
      </c>
      <c r="M903" s="109"/>
      <c r="N903" s="109">
        <v>0.10487</v>
      </c>
      <c r="O903" s="109">
        <v>0</v>
      </c>
      <c r="P903" s="109">
        <v>0</v>
      </c>
      <c r="Q903" s="109"/>
      <c r="R903" s="109"/>
      <c r="S903" s="109"/>
      <c r="T903" s="109">
        <v>0</v>
      </c>
      <c r="U903" s="109">
        <v>0</v>
      </c>
      <c r="V903" s="109">
        <v>0</v>
      </c>
      <c r="W903" s="109"/>
      <c r="X903" s="109">
        <v>0</v>
      </c>
      <c r="Y903" s="109">
        <v>0</v>
      </c>
      <c r="Z903" s="109">
        <v>0</v>
      </c>
      <c r="AA903" s="109">
        <v>4.5100000000000001E-3</v>
      </c>
      <c r="AB903" s="109"/>
      <c r="AC903" s="109">
        <v>0</v>
      </c>
      <c r="AD903" s="109"/>
      <c r="AE903" s="109"/>
      <c r="AF903" s="109">
        <v>1.9609999999999999E-2</v>
      </c>
      <c r="AG903" s="109">
        <v>0</v>
      </c>
    </row>
    <row r="904" spans="2:33" ht="15">
      <c r="B904" s="109"/>
      <c r="C904" s="109"/>
      <c r="D904" s="109">
        <v>2007</v>
      </c>
      <c r="E904" s="109">
        <v>0</v>
      </c>
      <c r="F904" s="109">
        <v>9.6500000000000006E-3</v>
      </c>
      <c r="G904" s="109">
        <v>0</v>
      </c>
      <c r="H904" s="109"/>
      <c r="I904" s="109">
        <v>0</v>
      </c>
      <c r="J904" s="109">
        <v>0</v>
      </c>
      <c r="K904" s="109">
        <v>0</v>
      </c>
      <c r="L904" s="109">
        <v>0</v>
      </c>
      <c r="M904" s="109">
        <v>0</v>
      </c>
      <c r="N904" s="109">
        <v>0</v>
      </c>
      <c r="O904" s="109">
        <v>0</v>
      </c>
      <c r="P904" s="109">
        <v>0</v>
      </c>
      <c r="Q904" s="109">
        <v>0</v>
      </c>
      <c r="R904" s="109"/>
      <c r="S904" s="109">
        <v>5.2630000000000003E-2</v>
      </c>
      <c r="T904" s="109">
        <v>0</v>
      </c>
      <c r="U904" s="109">
        <v>0</v>
      </c>
      <c r="V904" s="109">
        <v>0</v>
      </c>
      <c r="W904" s="109"/>
      <c r="X904" s="109">
        <v>0</v>
      </c>
      <c r="Y904" s="109">
        <v>0</v>
      </c>
      <c r="Z904" s="109">
        <v>0</v>
      </c>
      <c r="AA904" s="109">
        <v>4.4799999999999996E-3</v>
      </c>
      <c r="AB904" s="109">
        <v>0</v>
      </c>
      <c r="AC904" s="109">
        <v>0</v>
      </c>
      <c r="AD904" s="109">
        <v>0</v>
      </c>
      <c r="AE904" s="109">
        <v>0</v>
      </c>
      <c r="AF904" s="109">
        <v>0</v>
      </c>
      <c r="AG904" s="109">
        <v>0</v>
      </c>
    </row>
    <row r="905" spans="2:33" ht="15">
      <c r="B905" s="109"/>
      <c r="C905" s="109"/>
      <c r="D905" s="109">
        <v>2008</v>
      </c>
      <c r="E905" s="109">
        <v>0</v>
      </c>
      <c r="F905" s="109">
        <v>0</v>
      </c>
      <c r="G905" s="109">
        <v>0</v>
      </c>
      <c r="H905" s="109"/>
      <c r="I905" s="109">
        <v>0</v>
      </c>
      <c r="J905" s="109">
        <v>0</v>
      </c>
      <c r="K905" s="109">
        <v>0</v>
      </c>
      <c r="L905" s="109">
        <v>0</v>
      </c>
      <c r="M905" s="109">
        <v>0</v>
      </c>
      <c r="N905" s="109">
        <v>0</v>
      </c>
      <c r="O905" s="109">
        <v>0</v>
      </c>
      <c r="P905" s="109">
        <v>0</v>
      </c>
      <c r="Q905" s="109">
        <v>0</v>
      </c>
      <c r="R905" s="109"/>
      <c r="S905" s="109">
        <v>0</v>
      </c>
      <c r="T905" s="109">
        <v>0</v>
      </c>
      <c r="U905" s="109">
        <v>0</v>
      </c>
      <c r="V905" s="109">
        <v>0</v>
      </c>
      <c r="W905" s="109"/>
      <c r="X905" s="109">
        <v>0</v>
      </c>
      <c r="Y905" s="109">
        <v>0</v>
      </c>
      <c r="Z905" s="109">
        <v>0</v>
      </c>
      <c r="AA905" s="109">
        <v>0</v>
      </c>
      <c r="AB905" s="109">
        <v>0</v>
      </c>
      <c r="AC905" s="109">
        <v>0</v>
      </c>
      <c r="AD905" s="109">
        <v>0</v>
      </c>
      <c r="AE905" s="109">
        <v>0</v>
      </c>
      <c r="AF905" s="109">
        <v>0</v>
      </c>
      <c r="AG905" s="109">
        <v>0</v>
      </c>
    </row>
    <row r="906" spans="2:33" ht="15">
      <c r="B906" s="109"/>
      <c r="C906" s="109"/>
      <c r="D906" s="109">
        <v>2009</v>
      </c>
      <c r="E906" s="109">
        <v>0</v>
      </c>
      <c r="F906" s="109">
        <v>0</v>
      </c>
      <c r="G906" s="109">
        <v>0</v>
      </c>
      <c r="H906" s="109">
        <v>0</v>
      </c>
      <c r="I906" s="109">
        <v>0</v>
      </c>
      <c r="J906" s="109">
        <v>0</v>
      </c>
      <c r="K906" s="109">
        <v>0</v>
      </c>
      <c r="L906" s="109">
        <v>0</v>
      </c>
      <c r="M906" s="109">
        <v>0</v>
      </c>
      <c r="N906" s="109">
        <v>0</v>
      </c>
      <c r="O906" s="109">
        <v>0</v>
      </c>
      <c r="P906" s="109">
        <v>0</v>
      </c>
      <c r="Q906" s="109">
        <v>0</v>
      </c>
      <c r="R906" s="109"/>
      <c r="S906" s="109">
        <v>0</v>
      </c>
      <c r="T906" s="109">
        <v>0</v>
      </c>
      <c r="U906" s="109">
        <v>0</v>
      </c>
      <c r="V906" s="109">
        <v>0</v>
      </c>
      <c r="W906" s="109">
        <v>0</v>
      </c>
      <c r="X906" s="109">
        <v>5.3400000000000003E-2</v>
      </c>
      <c r="Y906" s="109">
        <v>0</v>
      </c>
      <c r="Z906" s="109">
        <v>0</v>
      </c>
      <c r="AA906" s="109">
        <v>4.79E-3</v>
      </c>
      <c r="AB906" s="109">
        <v>0</v>
      </c>
      <c r="AC906" s="109">
        <v>0</v>
      </c>
      <c r="AD906" s="109">
        <v>0</v>
      </c>
      <c r="AE906" s="109">
        <v>0</v>
      </c>
      <c r="AF906" s="109">
        <v>0</v>
      </c>
      <c r="AG906" s="109">
        <v>0</v>
      </c>
    </row>
    <row r="907" spans="2:33" ht="15">
      <c r="B907" s="109"/>
      <c r="C907" s="109"/>
      <c r="D907" s="109">
        <v>2010</v>
      </c>
      <c r="E907" s="109">
        <v>0</v>
      </c>
      <c r="F907" s="109">
        <v>0</v>
      </c>
      <c r="G907" s="109">
        <v>0</v>
      </c>
      <c r="H907" s="109">
        <v>0</v>
      </c>
      <c r="I907" s="109"/>
      <c r="J907" s="109">
        <v>0</v>
      </c>
      <c r="K907" s="109">
        <v>0</v>
      </c>
      <c r="L907" s="109"/>
      <c r="M907" s="109">
        <v>0</v>
      </c>
      <c r="N907" s="109">
        <v>0</v>
      </c>
      <c r="O907" s="109">
        <v>5.3600000000000002E-3</v>
      </c>
      <c r="P907" s="109">
        <v>0</v>
      </c>
      <c r="Q907" s="109">
        <v>0</v>
      </c>
      <c r="R907" s="109">
        <v>0</v>
      </c>
      <c r="S907" s="109">
        <v>0</v>
      </c>
      <c r="T907" s="109">
        <v>0</v>
      </c>
      <c r="U907" s="109">
        <v>0</v>
      </c>
      <c r="V907" s="109">
        <v>0</v>
      </c>
      <c r="W907" s="109">
        <v>0</v>
      </c>
      <c r="X907" s="109">
        <v>0</v>
      </c>
      <c r="Y907" s="109">
        <v>0</v>
      </c>
      <c r="Z907" s="109">
        <v>0</v>
      </c>
      <c r="AA907" s="109">
        <v>0</v>
      </c>
      <c r="AB907" s="109">
        <v>0</v>
      </c>
      <c r="AC907" s="109">
        <v>0</v>
      </c>
      <c r="AD907" s="109">
        <v>0</v>
      </c>
      <c r="AE907" s="109">
        <v>0</v>
      </c>
      <c r="AF907" s="109">
        <v>0</v>
      </c>
      <c r="AG907" s="109">
        <v>0</v>
      </c>
    </row>
    <row r="908" spans="2:33" ht="15">
      <c r="B908" s="109"/>
      <c r="C908" s="109"/>
      <c r="D908" s="109">
        <v>2011</v>
      </c>
      <c r="E908" s="109">
        <v>0</v>
      </c>
      <c r="F908" s="109">
        <v>0</v>
      </c>
      <c r="G908" s="109">
        <v>0</v>
      </c>
      <c r="H908" s="109">
        <v>0</v>
      </c>
      <c r="I908" s="109">
        <v>0</v>
      </c>
      <c r="J908" s="109">
        <v>0</v>
      </c>
      <c r="K908" s="109">
        <v>0</v>
      </c>
      <c r="L908" s="109">
        <v>0</v>
      </c>
      <c r="M908" s="109">
        <v>0</v>
      </c>
      <c r="N908" s="109">
        <v>0</v>
      </c>
      <c r="O908" s="109">
        <v>0</v>
      </c>
      <c r="P908" s="109">
        <v>0</v>
      </c>
      <c r="Q908" s="109">
        <v>5.9800000000000001E-3</v>
      </c>
      <c r="R908" s="109">
        <v>0</v>
      </c>
      <c r="S908" s="109">
        <v>0</v>
      </c>
      <c r="T908" s="109">
        <v>0</v>
      </c>
      <c r="U908" s="109">
        <v>0</v>
      </c>
      <c r="V908" s="109">
        <v>0</v>
      </c>
      <c r="W908" s="109">
        <v>0</v>
      </c>
      <c r="X908" s="109">
        <v>0</v>
      </c>
      <c r="Y908" s="109">
        <v>0</v>
      </c>
      <c r="Z908" s="109">
        <v>0</v>
      </c>
      <c r="AA908" s="109">
        <v>8.7899999999999992E-3</v>
      </c>
      <c r="AB908" s="109">
        <v>0</v>
      </c>
      <c r="AC908" s="109">
        <v>0</v>
      </c>
      <c r="AD908" s="109">
        <v>0</v>
      </c>
      <c r="AE908" s="109">
        <v>0</v>
      </c>
      <c r="AF908" s="109">
        <v>0</v>
      </c>
      <c r="AG908" s="109">
        <v>0</v>
      </c>
    </row>
    <row r="909" spans="2:33" ht="15">
      <c r="B909" s="109"/>
      <c r="C909" s="109"/>
      <c r="D909" s="109">
        <v>2012</v>
      </c>
      <c r="E909" s="109">
        <v>0</v>
      </c>
      <c r="F909" s="109">
        <v>0</v>
      </c>
      <c r="G909" s="109">
        <v>0</v>
      </c>
      <c r="H909" s="109">
        <v>0</v>
      </c>
      <c r="I909" s="109">
        <v>0</v>
      </c>
      <c r="J909" s="109">
        <v>0</v>
      </c>
      <c r="K909" s="109">
        <v>0</v>
      </c>
      <c r="L909" s="109">
        <v>0</v>
      </c>
      <c r="M909" s="109">
        <v>0</v>
      </c>
      <c r="N909" s="109">
        <v>0</v>
      </c>
      <c r="O909" s="109">
        <v>0</v>
      </c>
      <c r="P909" s="109">
        <v>0</v>
      </c>
      <c r="Q909" s="109">
        <v>0</v>
      </c>
      <c r="R909" s="109">
        <v>0</v>
      </c>
      <c r="S909" s="109">
        <v>0</v>
      </c>
      <c r="T909" s="109">
        <v>0</v>
      </c>
      <c r="U909" s="109">
        <v>0</v>
      </c>
      <c r="V909" s="109"/>
      <c r="W909" s="109">
        <v>0</v>
      </c>
      <c r="X909" s="109">
        <v>0</v>
      </c>
      <c r="Y909" s="109">
        <v>0</v>
      </c>
      <c r="Z909" s="109">
        <v>0</v>
      </c>
      <c r="AA909" s="109">
        <v>0</v>
      </c>
      <c r="AB909" s="109">
        <v>0</v>
      </c>
      <c r="AC909" s="109">
        <v>0</v>
      </c>
      <c r="AD909" s="109">
        <v>0</v>
      </c>
      <c r="AE909" s="109">
        <v>0</v>
      </c>
      <c r="AF909" s="109">
        <v>0</v>
      </c>
      <c r="AG909" s="109">
        <v>0</v>
      </c>
    </row>
    <row r="910" spans="2:33" ht="15">
      <c r="B910" s="109"/>
      <c r="C910" s="109"/>
      <c r="D910" s="109">
        <v>2013</v>
      </c>
      <c r="E910" s="109">
        <v>0</v>
      </c>
      <c r="F910" s="109">
        <v>0</v>
      </c>
      <c r="G910" s="109">
        <v>0</v>
      </c>
      <c r="H910" s="109">
        <v>0</v>
      </c>
      <c r="I910" s="109">
        <v>0</v>
      </c>
      <c r="J910" s="109">
        <v>0</v>
      </c>
      <c r="K910" s="109">
        <v>0</v>
      </c>
      <c r="L910" s="109">
        <v>0</v>
      </c>
      <c r="M910" s="109">
        <v>0</v>
      </c>
      <c r="N910" s="109">
        <v>0</v>
      </c>
      <c r="O910" s="109">
        <v>0</v>
      </c>
      <c r="P910" s="109">
        <v>0</v>
      </c>
      <c r="Q910" s="109">
        <v>0</v>
      </c>
      <c r="R910" s="109">
        <v>0</v>
      </c>
      <c r="S910" s="109">
        <v>0</v>
      </c>
      <c r="T910" s="109">
        <v>0</v>
      </c>
      <c r="U910" s="109">
        <v>0</v>
      </c>
      <c r="V910" s="109">
        <v>0</v>
      </c>
      <c r="W910" s="109">
        <v>0</v>
      </c>
      <c r="X910" s="109">
        <v>0</v>
      </c>
      <c r="Y910" s="109">
        <v>0</v>
      </c>
      <c r="Z910" s="109">
        <v>0</v>
      </c>
      <c r="AA910" s="109">
        <v>0</v>
      </c>
      <c r="AB910" s="109">
        <v>0</v>
      </c>
      <c r="AC910" s="109">
        <v>0</v>
      </c>
      <c r="AD910" s="109">
        <v>0</v>
      </c>
      <c r="AE910" s="109">
        <v>0</v>
      </c>
      <c r="AF910" s="109">
        <v>0</v>
      </c>
      <c r="AG910" s="109">
        <v>0</v>
      </c>
    </row>
    <row r="911" spans="2:33" ht="15">
      <c r="B911" s="109"/>
      <c r="C911" s="109"/>
      <c r="D911" s="109">
        <v>2014</v>
      </c>
      <c r="E911" s="109">
        <v>0</v>
      </c>
      <c r="F911" s="109">
        <v>0</v>
      </c>
      <c r="G911" s="109">
        <v>3.4720000000000001E-2</v>
      </c>
      <c r="H911" s="109">
        <v>0</v>
      </c>
      <c r="I911" s="109">
        <v>0</v>
      </c>
      <c r="J911" s="109"/>
      <c r="K911" s="109">
        <v>0</v>
      </c>
      <c r="L911" s="109"/>
      <c r="M911" s="109">
        <v>0.13350999999999999</v>
      </c>
      <c r="N911" s="109">
        <v>0</v>
      </c>
      <c r="O911" s="109">
        <v>0</v>
      </c>
      <c r="P911" s="109">
        <v>0</v>
      </c>
      <c r="Q911" s="109">
        <v>0</v>
      </c>
      <c r="R911" s="109">
        <v>0</v>
      </c>
      <c r="S911" s="109">
        <v>0</v>
      </c>
      <c r="T911" s="109">
        <v>0</v>
      </c>
      <c r="U911" s="109">
        <v>0</v>
      </c>
      <c r="V911" s="109"/>
      <c r="W911" s="109">
        <v>0</v>
      </c>
      <c r="X911" s="109">
        <v>0</v>
      </c>
      <c r="Y911" s="109">
        <v>0</v>
      </c>
      <c r="Z911" s="109">
        <v>0</v>
      </c>
      <c r="AA911" s="109">
        <v>0</v>
      </c>
      <c r="AB911" s="109">
        <v>0</v>
      </c>
      <c r="AC911" s="109">
        <v>0</v>
      </c>
      <c r="AD911" s="109"/>
      <c r="AE911" s="109">
        <v>0</v>
      </c>
      <c r="AF911" s="109">
        <v>0</v>
      </c>
      <c r="AG911" s="109">
        <v>0</v>
      </c>
    </row>
    <row r="912" spans="2:33" ht="15">
      <c r="B912" s="109"/>
      <c r="C912" s="109"/>
      <c r="D912" s="109">
        <v>2015</v>
      </c>
      <c r="E912" s="109">
        <v>0</v>
      </c>
      <c r="F912" s="109">
        <v>0</v>
      </c>
      <c r="G912" s="109">
        <v>0</v>
      </c>
      <c r="H912" s="109">
        <v>0</v>
      </c>
      <c r="I912" s="109">
        <v>0</v>
      </c>
      <c r="J912" s="109">
        <v>1.8950000000000002E-2</v>
      </c>
      <c r="K912" s="109">
        <v>9.6000000000000002E-4</v>
      </c>
      <c r="L912" s="109">
        <v>0</v>
      </c>
      <c r="M912" s="109">
        <v>0</v>
      </c>
      <c r="N912" s="109">
        <v>0</v>
      </c>
      <c r="O912" s="109">
        <v>0</v>
      </c>
      <c r="P912" s="109">
        <v>0</v>
      </c>
      <c r="Q912" s="109">
        <v>0</v>
      </c>
      <c r="R912" s="109">
        <v>0</v>
      </c>
      <c r="S912" s="109">
        <v>0</v>
      </c>
      <c r="T912" s="109">
        <v>0</v>
      </c>
      <c r="U912" s="109">
        <v>0</v>
      </c>
      <c r="V912" s="109">
        <v>0</v>
      </c>
      <c r="W912" s="109">
        <v>0</v>
      </c>
      <c r="X912" s="109">
        <v>0</v>
      </c>
      <c r="Y912" s="109">
        <v>0</v>
      </c>
      <c r="Z912" s="109">
        <v>0</v>
      </c>
      <c r="AA912" s="109">
        <v>0</v>
      </c>
      <c r="AB912" s="109">
        <v>0</v>
      </c>
      <c r="AC912" s="109">
        <v>0</v>
      </c>
      <c r="AD912" s="109">
        <v>0</v>
      </c>
      <c r="AE912" s="109">
        <v>0</v>
      </c>
      <c r="AF912" s="109">
        <v>0</v>
      </c>
      <c r="AG912" s="109">
        <v>0</v>
      </c>
    </row>
    <row r="913" spans="2:33" ht="15">
      <c r="B913" s="109"/>
      <c r="C913" s="109"/>
      <c r="D913" s="109">
        <v>2016</v>
      </c>
      <c r="E913" s="109">
        <v>0</v>
      </c>
      <c r="F913" s="109">
        <v>0</v>
      </c>
      <c r="G913" s="109">
        <v>0</v>
      </c>
      <c r="H913" s="109">
        <v>0</v>
      </c>
      <c r="I913" s="109">
        <v>0</v>
      </c>
      <c r="J913" s="109"/>
      <c r="K913" s="109">
        <v>0</v>
      </c>
      <c r="L913" s="109">
        <v>0</v>
      </c>
      <c r="M913" s="109">
        <v>0</v>
      </c>
      <c r="N913" s="109">
        <v>0</v>
      </c>
      <c r="O913" s="109">
        <v>0</v>
      </c>
      <c r="P913" s="109">
        <v>0</v>
      </c>
      <c r="Q913" s="109">
        <v>0</v>
      </c>
      <c r="R913" s="109">
        <v>0</v>
      </c>
      <c r="S913" s="109">
        <v>0</v>
      </c>
      <c r="T913" s="109">
        <v>0</v>
      </c>
      <c r="U913" s="109">
        <v>0</v>
      </c>
      <c r="V913" s="109">
        <v>0</v>
      </c>
      <c r="W913" s="109">
        <v>0</v>
      </c>
      <c r="X913" s="109">
        <v>0</v>
      </c>
      <c r="Y913" s="109"/>
      <c r="Z913" s="109">
        <v>0</v>
      </c>
      <c r="AA913" s="109">
        <v>0</v>
      </c>
      <c r="AB913" s="109">
        <v>0</v>
      </c>
      <c r="AC913" s="109">
        <v>0</v>
      </c>
      <c r="AD913" s="109">
        <v>0</v>
      </c>
      <c r="AE913" s="109">
        <v>0</v>
      </c>
      <c r="AF913" s="109">
        <v>0</v>
      </c>
      <c r="AG913" s="109">
        <v>0</v>
      </c>
    </row>
    <row r="914" spans="2:33" ht="15">
      <c r="B914" s="109"/>
      <c r="C914" s="109"/>
      <c r="D914" s="109">
        <v>2017</v>
      </c>
      <c r="E914" s="109">
        <v>0</v>
      </c>
      <c r="F914" s="109">
        <v>0</v>
      </c>
      <c r="G914" s="109">
        <v>0</v>
      </c>
      <c r="H914" s="109"/>
      <c r="I914" s="109">
        <v>0</v>
      </c>
      <c r="J914" s="109">
        <v>0</v>
      </c>
      <c r="K914" s="109">
        <v>0</v>
      </c>
      <c r="L914" s="109">
        <v>0</v>
      </c>
      <c r="M914" s="109">
        <v>0</v>
      </c>
      <c r="N914" s="109"/>
      <c r="O914" s="109">
        <v>0</v>
      </c>
      <c r="P914" s="109">
        <v>0</v>
      </c>
      <c r="Q914" s="109"/>
      <c r="R914" s="109">
        <v>0</v>
      </c>
      <c r="S914" s="109">
        <v>0</v>
      </c>
      <c r="T914" s="109">
        <v>0</v>
      </c>
      <c r="U914" s="109">
        <v>0</v>
      </c>
      <c r="V914" s="109">
        <v>0</v>
      </c>
      <c r="W914" s="109">
        <v>0</v>
      </c>
      <c r="X914" s="109">
        <v>0</v>
      </c>
      <c r="Y914" s="109">
        <v>0</v>
      </c>
      <c r="Z914" s="109">
        <v>0</v>
      </c>
      <c r="AA914" s="109">
        <v>0</v>
      </c>
      <c r="AB914" s="109">
        <v>0</v>
      </c>
      <c r="AC914" s="109">
        <v>0</v>
      </c>
      <c r="AD914" s="109">
        <v>0</v>
      </c>
      <c r="AE914" s="109">
        <v>0</v>
      </c>
      <c r="AF914" s="109">
        <v>0</v>
      </c>
      <c r="AG914" s="109">
        <v>0</v>
      </c>
    </row>
    <row r="915" spans="2:33" ht="15">
      <c r="B915" s="109"/>
      <c r="C915" s="109"/>
      <c r="D915" s="109">
        <v>2018</v>
      </c>
      <c r="E915" s="109">
        <v>0</v>
      </c>
      <c r="F915" s="109">
        <v>0</v>
      </c>
      <c r="G915" s="109">
        <v>0</v>
      </c>
      <c r="H915" s="109">
        <v>0</v>
      </c>
      <c r="I915" s="109">
        <v>0</v>
      </c>
      <c r="J915" s="109">
        <v>0</v>
      </c>
      <c r="K915" s="109">
        <v>0</v>
      </c>
      <c r="L915" s="109">
        <v>0</v>
      </c>
      <c r="M915" s="109">
        <v>0</v>
      </c>
      <c r="N915" s="109">
        <v>0</v>
      </c>
      <c r="O915" s="109">
        <v>0</v>
      </c>
      <c r="P915" s="109">
        <v>0</v>
      </c>
      <c r="Q915" s="109">
        <v>0</v>
      </c>
      <c r="R915" s="109">
        <v>0</v>
      </c>
      <c r="S915" s="109">
        <v>0</v>
      </c>
      <c r="T915" s="109">
        <v>0</v>
      </c>
      <c r="U915" s="109">
        <v>0</v>
      </c>
      <c r="V915" s="109">
        <v>0</v>
      </c>
      <c r="W915" s="109">
        <v>0</v>
      </c>
      <c r="X915" s="109">
        <v>0</v>
      </c>
      <c r="Y915" s="109">
        <v>0</v>
      </c>
      <c r="Z915" s="109">
        <v>0</v>
      </c>
      <c r="AA915" s="109">
        <v>0</v>
      </c>
      <c r="AB915" s="109">
        <v>0</v>
      </c>
      <c r="AC915" s="109">
        <v>0</v>
      </c>
      <c r="AD915" s="109">
        <v>0</v>
      </c>
      <c r="AE915" s="109">
        <v>0</v>
      </c>
      <c r="AF915" s="109">
        <v>0</v>
      </c>
      <c r="AG915" s="109">
        <v>0</v>
      </c>
    </row>
    <row r="916" spans="2:33" ht="15">
      <c r="B916" s="109"/>
      <c r="C916" s="109"/>
      <c r="D916" s="109">
        <v>2019</v>
      </c>
      <c r="E916" s="109">
        <v>0</v>
      </c>
      <c r="F916" s="109">
        <v>0</v>
      </c>
      <c r="G916" s="109">
        <v>0</v>
      </c>
      <c r="H916" s="109">
        <v>0</v>
      </c>
      <c r="I916" s="109">
        <v>0</v>
      </c>
      <c r="J916" s="109">
        <v>0</v>
      </c>
      <c r="K916" s="109">
        <v>0</v>
      </c>
      <c r="L916" s="109">
        <v>0</v>
      </c>
      <c r="M916" s="109">
        <v>0</v>
      </c>
      <c r="N916" s="109">
        <v>0</v>
      </c>
      <c r="O916" s="109">
        <v>0</v>
      </c>
      <c r="P916" s="109">
        <v>0</v>
      </c>
      <c r="Q916" s="109">
        <v>0</v>
      </c>
      <c r="R916" s="109">
        <v>0</v>
      </c>
      <c r="S916" s="109">
        <v>0</v>
      </c>
      <c r="T916" s="109">
        <v>0</v>
      </c>
      <c r="U916" s="109">
        <v>0</v>
      </c>
      <c r="V916" s="109"/>
      <c r="W916" s="109">
        <v>0</v>
      </c>
      <c r="X916" s="109">
        <v>0</v>
      </c>
      <c r="Y916" s="109">
        <v>0</v>
      </c>
      <c r="Z916" s="109">
        <v>0</v>
      </c>
      <c r="AA916" s="109">
        <v>0</v>
      </c>
      <c r="AB916" s="109">
        <v>0</v>
      </c>
      <c r="AC916" s="109">
        <v>0</v>
      </c>
      <c r="AD916" s="109">
        <v>0</v>
      </c>
      <c r="AE916" s="109">
        <v>0</v>
      </c>
      <c r="AF916" s="109">
        <v>0</v>
      </c>
      <c r="AG916" s="109">
        <v>0</v>
      </c>
    </row>
    <row r="917" spans="2:33" ht="15">
      <c r="B917" s="109"/>
      <c r="C917" s="109"/>
      <c r="D917" s="109">
        <v>2020</v>
      </c>
      <c r="E917" s="109"/>
      <c r="F917" s="109"/>
      <c r="G917" s="109"/>
      <c r="H917" s="109"/>
      <c r="I917" s="109"/>
      <c r="J917" s="109"/>
      <c r="K917" s="109"/>
      <c r="L917" s="109"/>
      <c r="M917" s="109"/>
      <c r="N917" s="109"/>
      <c r="O917" s="109"/>
      <c r="P917" s="109"/>
      <c r="Q917" s="109"/>
      <c r="R917" s="109"/>
      <c r="S917" s="109"/>
      <c r="T917" s="109"/>
      <c r="U917" s="109"/>
      <c r="V917" s="109"/>
      <c r="W917" s="109"/>
      <c r="X917" s="109"/>
      <c r="Y917" s="109"/>
      <c r="Z917" s="109"/>
      <c r="AA917" s="109"/>
      <c r="AB917" s="109"/>
      <c r="AC917" s="109"/>
      <c r="AD917" s="109"/>
      <c r="AE917" s="109"/>
      <c r="AF917" s="109"/>
      <c r="AG917" s="109"/>
    </row>
    <row r="918" spans="2:33" ht="15">
      <c r="B918" s="110" t="s">
        <v>825</v>
      </c>
      <c r="C918" s="110" t="s">
        <v>826</v>
      </c>
      <c r="D918" s="110">
        <v>2006</v>
      </c>
      <c r="E918" s="110">
        <v>0</v>
      </c>
      <c r="F918" s="110"/>
      <c r="G918" s="110">
        <v>2.7699999999999999E-2</v>
      </c>
      <c r="H918" s="110"/>
      <c r="I918" s="110"/>
      <c r="J918" s="110">
        <v>2.5149999999999999E-2</v>
      </c>
      <c r="K918" s="110">
        <v>1.7760000000000001E-2</v>
      </c>
      <c r="L918" s="110">
        <v>0</v>
      </c>
      <c r="M918" s="110"/>
      <c r="N918" s="110">
        <v>0</v>
      </c>
      <c r="O918" s="110">
        <v>1.0800000000000001E-2</v>
      </c>
      <c r="P918" s="110">
        <v>1.9640000000000001E-2</v>
      </c>
      <c r="Q918" s="110">
        <v>1.5740000000000001E-2</v>
      </c>
      <c r="R918" s="110"/>
      <c r="S918" s="110">
        <v>3.7449999999999997E-2</v>
      </c>
      <c r="T918" s="110">
        <v>0</v>
      </c>
      <c r="U918" s="110">
        <v>1.3259999999999999E-2</v>
      </c>
      <c r="V918" s="110">
        <v>0</v>
      </c>
      <c r="W918" s="110"/>
      <c r="X918" s="110">
        <v>0</v>
      </c>
      <c r="Y918" s="110">
        <v>7.5100000000000002E-3</v>
      </c>
      <c r="Z918" s="110">
        <v>0</v>
      </c>
      <c r="AA918" s="110">
        <v>0</v>
      </c>
      <c r="AB918" s="110"/>
      <c r="AC918" s="110">
        <v>8.4290000000000004E-2</v>
      </c>
      <c r="AD918" s="110"/>
      <c r="AE918" s="110"/>
      <c r="AF918" s="110">
        <v>5.8840000000000003E-2</v>
      </c>
      <c r="AG918" s="110">
        <v>0</v>
      </c>
    </row>
    <row r="919" spans="2:33" ht="15">
      <c r="B919" s="110"/>
      <c r="C919" s="110"/>
      <c r="D919" s="110">
        <v>2007</v>
      </c>
      <c r="E919" s="110">
        <v>6.45E-3</v>
      </c>
      <c r="F919" s="110">
        <v>7.7229999999999993E-2</v>
      </c>
      <c r="G919" s="110">
        <v>5.5500000000000001E-2</v>
      </c>
      <c r="H919" s="110"/>
      <c r="I919" s="110">
        <v>0</v>
      </c>
      <c r="J919" s="110">
        <v>0</v>
      </c>
      <c r="K919" s="110">
        <v>2.8600000000000001E-3</v>
      </c>
      <c r="L919" s="110">
        <v>0</v>
      </c>
      <c r="M919" s="110">
        <v>0</v>
      </c>
      <c r="N919" s="110">
        <v>0</v>
      </c>
      <c r="O919" s="110">
        <v>7.0050000000000001E-2</v>
      </c>
      <c r="P919" s="110">
        <v>0</v>
      </c>
      <c r="Q919" s="110">
        <v>1.6990000000000002E-2</v>
      </c>
      <c r="R919" s="110"/>
      <c r="S919" s="110">
        <v>7.0169999999999996E-2</v>
      </c>
      <c r="T919" s="110">
        <v>0</v>
      </c>
      <c r="U919" s="110">
        <v>1.3509999999999999E-2</v>
      </c>
      <c r="V919" s="110">
        <v>0</v>
      </c>
      <c r="W919" s="110"/>
      <c r="X919" s="110">
        <v>0</v>
      </c>
      <c r="Y919" s="110">
        <v>0</v>
      </c>
      <c r="Z919" s="110">
        <v>0</v>
      </c>
      <c r="AA919" s="110">
        <v>0</v>
      </c>
      <c r="AB919" s="110">
        <v>0</v>
      </c>
      <c r="AC919" s="110">
        <v>0</v>
      </c>
      <c r="AD919" s="110">
        <v>0</v>
      </c>
      <c r="AE919" s="110">
        <v>0</v>
      </c>
      <c r="AF919" s="110">
        <v>1.9599999999999999E-2</v>
      </c>
      <c r="AG919" s="110">
        <v>3.8300000000000001E-3</v>
      </c>
    </row>
    <row r="920" spans="2:33" ht="15">
      <c r="B920" s="110"/>
      <c r="C920" s="110"/>
      <c r="D920" s="110">
        <v>2008</v>
      </c>
      <c r="E920" s="110">
        <v>6.3099999999999996E-3</v>
      </c>
      <c r="F920" s="110">
        <v>2.1520000000000001E-2</v>
      </c>
      <c r="G920" s="110">
        <v>8.5529999999999995E-2</v>
      </c>
      <c r="H920" s="110"/>
      <c r="I920" s="110">
        <v>0</v>
      </c>
      <c r="J920" s="110">
        <v>2.8570000000000002E-2</v>
      </c>
      <c r="K920" s="110">
        <v>9.5E-4</v>
      </c>
      <c r="L920" s="110">
        <v>0</v>
      </c>
      <c r="M920" s="110">
        <v>0</v>
      </c>
      <c r="N920" s="110">
        <v>4.725E-2</v>
      </c>
      <c r="O920" s="110">
        <v>2.5940000000000001E-2</v>
      </c>
      <c r="P920" s="110">
        <v>0</v>
      </c>
      <c r="Q920" s="110">
        <v>1.1089999999999999E-2</v>
      </c>
      <c r="R920" s="110"/>
      <c r="S920" s="110">
        <v>5.5039999999999999E-2</v>
      </c>
      <c r="T920" s="110">
        <v>0</v>
      </c>
      <c r="U920" s="110">
        <v>1.09E-2</v>
      </c>
      <c r="V920" s="110">
        <v>0</v>
      </c>
      <c r="W920" s="110"/>
      <c r="X920" s="110">
        <v>0</v>
      </c>
      <c r="Y920" s="110">
        <v>7.1900000000000002E-3</v>
      </c>
      <c r="Z920" s="110">
        <v>0</v>
      </c>
      <c r="AA920" s="110">
        <v>0</v>
      </c>
      <c r="AB920" s="110">
        <v>4.7890000000000002E-2</v>
      </c>
      <c r="AC920" s="110">
        <v>0.13521</v>
      </c>
      <c r="AD920" s="110">
        <v>0</v>
      </c>
      <c r="AE920" s="110">
        <v>0</v>
      </c>
      <c r="AF920" s="110">
        <v>4.054E-2</v>
      </c>
      <c r="AG920" s="110">
        <v>0</v>
      </c>
    </row>
    <row r="921" spans="2:33" ht="15">
      <c r="B921" s="110"/>
      <c r="C921" s="110"/>
      <c r="D921" s="110">
        <v>2009</v>
      </c>
      <c r="E921" s="110">
        <v>6.5599999999999999E-3</v>
      </c>
      <c r="F921" s="110">
        <v>2.1770000000000001E-2</v>
      </c>
      <c r="G921" s="110">
        <v>3.175E-2</v>
      </c>
      <c r="H921" s="110">
        <v>5.6899999999999997E-3</v>
      </c>
      <c r="I921" s="110">
        <v>0</v>
      </c>
      <c r="J921" s="110">
        <v>6.1199999999999996E-3</v>
      </c>
      <c r="K921" s="110">
        <v>1.99E-3</v>
      </c>
      <c r="L921" s="110">
        <v>0</v>
      </c>
      <c r="M921" s="110">
        <v>0</v>
      </c>
      <c r="N921" s="110">
        <v>0</v>
      </c>
      <c r="O921" s="110">
        <v>1.0630000000000001E-2</v>
      </c>
      <c r="P921" s="110">
        <v>0</v>
      </c>
      <c r="Q921" s="110">
        <v>1.388E-2</v>
      </c>
      <c r="R921" s="110"/>
      <c r="S921" s="110">
        <v>0</v>
      </c>
      <c r="T921" s="110">
        <v>0</v>
      </c>
      <c r="U921" s="110">
        <v>1.426E-2</v>
      </c>
      <c r="V921" s="110">
        <v>0</v>
      </c>
      <c r="W921" s="110">
        <v>0</v>
      </c>
      <c r="X921" s="110">
        <v>0</v>
      </c>
      <c r="Y921" s="110">
        <v>0</v>
      </c>
      <c r="Z921" s="110">
        <v>0</v>
      </c>
      <c r="AA921" s="110">
        <v>3.3550000000000003E-2</v>
      </c>
      <c r="AB921" s="110">
        <v>0</v>
      </c>
      <c r="AC921" s="110">
        <v>4.5190000000000001E-2</v>
      </c>
      <c r="AD921" s="110">
        <v>0</v>
      </c>
      <c r="AE921" s="110">
        <v>0</v>
      </c>
      <c r="AF921" s="110">
        <v>4.4479999999999999E-2</v>
      </c>
      <c r="AG921" s="110">
        <v>0</v>
      </c>
    </row>
    <row r="922" spans="2:33" ht="15">
      <c r="B922" s="110"/>
      <c r="C922" s="110"/>
      <c r="D922" s="110">
        <v>2010</v>
      </c>
      <c r="E922" s="110">
        <v>0</v>
      </c>
      <c r="F922" s="110">
        <v>0</v>
      </c>
      <c r="G922" s="110">
        <v>0</v>
      </c>
      <c r="H922" s="110">
        <v>0</v>
      </c>
      <c r="I922" s="110"/>
      <c r="J922" s="110">
        <v>1.248E-2</v>
      </c>
      <c r="K922" s="110">
        <v>0</v>
      </c>
      <c r="L922" s="110"/>
      <c r="M922" s="110">
        <v>0</v>
      </c>
      <c r="N922" s="110">
        <v>0</v>
      </c>
      <c r="O922" s="110">
        <v>7.4980000000000005E-2</v>
      </c>
      <c r="P922" s="110">
        <v>0</v>
      </c>
      <c r="Q922" s="110">
        <v>4.13E-3</v>
      </c>
      <c r="R922" s="110">
        <v>4.1489999999999999E-2</v>
      </c>
      <c r="S922" s="110">
        <v>2.9260000000000001E-2</v>
      </c>
      <c r="T922" s="110">
        <v>0</v>
      </c>
      <c r="U922" s="110">
        <v>2.1600000000000001E-2</v>
      </c>
      <c r="V922" s="110">
        <v>0</v>
      </c>
      <c r="W922" s="110">
        <v>0</v>
      </c>
      <c r="X922" s="110">
        <v>0</v>
      </c>
      <c r="Y922" s="110">
        <v>0</v>
      </c>
      <c r="Z922" s="110">
        <v>0</v>
      </c>
      <c r="AA922" s="110">
        <v>3.1949999999999999E-2</v>
      </c>
      <c r="AB922" s="110">
        <v>2.5000000000000001E-2</v>
      </c>
      <c r="AC922" s="110">
        <v>4.2770000000000002E-2</v>
      </c>
      <c r="AD922" s="110">
        <v>7.0699999999999999E-3</v>
      </c>
      <c r="AE922" s="110">
        <v>0</v>
      </c>
      <c r="AF922" s="110">
        <v>0</v>
      </c>
      <c r="AG922" s="110">
        <v>0</v>
      </c>
    </row>
    <row r="923" spans="2:33" ht="15">
      <c r="B923" s="110"/>
      <c r="C923" s="110"/>
      <c r="D923" s="110">
        <v>2011</v>
      </c>
      <c r="E923" s="110">
        <v>0</v>
      </c>
      <c r="F923" s="110">
        <v>0</v>
      </c>
      <c r="G923" s="110">
        <v>3.2000000000000001E-2</v>
      </c>
      <c r="H923" s="110">
        <v>5.5399999999999998E-3</v>
      </c>
      <c r="I923" s="110">
        <v>0</v>
      </c>
      <c r="J923" s="110">
        <v>2.4899999999999999E-2</v>
      </c>
      <c r="K923" s="110">
        <v>9.3999999999999997E-4</v>
      </c>
      <c r="L923" s="110">
        <v>0</v>
      </c>
      <c r="M923" s="110">
        <v>0</v>
      </c>
      <c r="N923" s="110">
        <v>0</v>
      </c>
      <c r="O923" s="110">
        <v>1.0449999999999999E-2</v>
      </c>
      <c r="P923" s="110">
        <v>0</v>
      </c>
      <c r="Q923" s="110">
        <v>7.9699999999999997E-3</v>
      </c>
      <c r="R923" s="110">
        <v>0</v>
      </c>
      <c r="S923" s="110">
        <v>2.7210000000000002E-2</v>
      </c>
      <c r="T923" s="110">
        <v>0</v>
      </c>
      <c r="U923" s="110">
        <v>0</v>
      </c>
      <c r="V923" s="110">
        <v>0</v>
      </c>
      <c r="W923" s="110">
        <v>0</v>
      </c>
      <c r="X923" s="110">
        <v>0</v>
      </c>
      <c r="Y923" s="110">
        <v>0</v>
      </c>
      <c r="Z923" s="110">
        <v>0</v>
      </c>
      <c r="AA923" s="110">
        <v>2.639E-2</v>
      </c>
      <c r="AB923" s="110">
        <v>0</v>
      </c>
      <c r="AC923" s="110">
        <v>0</v>
      </c>
      <c r="AD923" s="110">
        <v>0</v>
      </c>
      <c r="AE923" s="110">
        <v>0</v>
      </c>
      <c r="AF923" s="110">
        <v>2.2030000000000001E-2</v>
      </c>
      <c r="AG923" s="110">
        <v>0</v>
      </c>
    </row>
    <row r="924" spans="2:33" ht="15">
      <c r="B924" s="110"/>
      <c r="C924" s="110"/>
      <c r="D924" s="110">
        <v>2012</v>
      </c>
      <c r="E924" s="110">
        <v>0</v>
      </c>
      <c r="F924" s="110">
        <v>0</v>
      </c>
      <c r="G924" s="110">
        <v>3.5970000000000002E-2</v>
      </c>
      <c r="H924" s="110">
        <v>0</v>
      </c>
      <c r="I924" s="110">
        <v>0</v>
      </c>
      <c r="J924" s="110">
        <v>1.239E-2</v>
      </c>
      <c r="K924" s="110">
        <v>1.92E-3</v>
      </c>
      <c r="L924" s="110">
        <v>1.5810000000000001E-2</v>
      </c>
      <c r="M924" s="110">
        <v>0</v>
      </c>
      <c r="N924" s="110">
        <v>0</v>
      </c>
      <c r="O924" s="110">
        <v>2.1190000000000001E-2</v>
      </c>
      <c r="P924" s="110">
        <v>0</v>
      </c>
      <c r="Q924" s="110">
        <v>3.8999999999999998E-3</v>
      </c>
      <c r="R924" s="110">
        <v>0</v>
      </c>
      <c r="S924" s="110">
        <v>2.5919999999999999E-2</v>
      </c>
      <c r="T924" s="110">
        <v>0</v>
      </c>
      <c r="U924" s="110">
        <v>6.3099999999999996E-3</v>
      </c>
      <c r="V924" s="110"/>
      <c r="W924" s="110">
        <v>0</v>
      </c>
      <c r="X924" s="110">
        <v>0</v>
      </c>
      <c r="Y924" s="110">
        <v>0</v>
      </c>
      <c r="Z924" s="110">
        <v>0</v>
      </c>
      <c r="AA924" s="110">
        <v>1.7850000000000001E-2</v>
      </c>
      <c r="AB924" s="110">
        <v>0</v>
      </c>
      <c r="AC924" s="110">
        <v>9.2200000000000008E-3</v>
      </c>
      <c r="AD924" s="110">
        <v>0</v>
      </c>
      <c r="AE924" s="110">
        <v>0</v>
      </c>
      <c r="AF924" s="110">
        <v>2.162E-2</v>
      </c>
      <c r="AG924" s="110">
        <v>0</v>
      </c>
    </row>
    <row r="925" spans="2:33" ht="15">
      <c r="B925" s="110"/>
      <c r="C925" s="110"/>
      <c r="D925" s="110">
        <v>2013</v>
      </c>
      <c r="E925" s="110">
        <v>0</v>
      </c>
      <c r="F925" s="110">
        <v>0</v>
      </c>
      <c r="G925" s="110">
        <v>0</v>
      </c>
      <c r="H925" s="110">
        <v>0</v>
      </c>
      <c r="I925" s="110">
        <v>0</v>
      </c>
      <c r="J925" s="110">
        <v>0</v>
      </c>
      <c r="K925" s="110">
        <v>0</v>
      </c>
      <c r="L925" s="110">
        <v>0</v>
      </c>
      <c r="M925" s="110">
        <v>0</v>
      </c>
      <c r="N925" s="110">
        <v>0</v>
      </c>
      <c r="O925" s="110">
        <v>1.0070000000000001E-2</v>
      </c>
      <c r="P925" s="110">
        <v>0</v>
      </c>
      <c r="Q925" s="110">
        <v>0</v>
      </c>
      <c r="R925" s="110">
        <v>0</v>
      </c>
      <c r="S925" s="110">
        <v>3.4799999999999998E-2</v>
      </c>
      <c r="T925" s="110">
        <v>0</v>
      </c>
      <c r="U925" s="110">
        <v>6.0299999999999998E-3</v>
      </c>
      <c r="V925" s="110">
        <v>0</v>
      </c>
      <c r="W925" s="110">
        <v>0</v>
      </c>
      <c r="X925" s="110">
        <v>0</v>
      </c>
      <c r="Y925" s="110">
        <v>0</v>
      </c>
      <c r="Z925" s="110">
        <v>0</v>
      </c>
      <c r="AA925" s="110">
        <v>2.7640000000000001E-2</v>
      </c>
      <c r="AB925" s="110">
        <v>2.7560000000000001E-2</v>
      </c>
      <c r="AC925" s="110">
        <v>1.0710000000000001E-2</v>
      </c>
      <c r="AD925" s="110">
        <v>0</v>
      </c>
      <c r="AE925" s="110">
        <v>0</v>
      </c>
      <c r="AF925" s="110">
        <v>0</v>
      </c>
      <c r="AG925" s="110">
        <v>0</v>
      </c>
    </row>
    <row r="926" spans="2:33" ht="15">
      <c r="B926" s="110"/>
      <c r="C926" s="110"/>
      <c r="D926" s="110">
        <v>2014</v>
      </c>
      <c r="E926" s="110">
        <v>0</v>
      </c>
      <c r="F926" s="110">
        <v>0</v>
      </c>
      <c r="G926" s="110">
        <v>3.4720000000000001E-2</v>
      </c>
      <c r="H926" s="110">
        <v>0</v>
      </c>
      <c r="I926" s="110">
        <v>0</v>
      </c>
      <c r="J926" s="110">
        <v>1.2489999999999999E-2</v>
      </c>
      <c r="K926" s="110">
        <v>0</v>
      </c>
      <c r="L926" s="110"/>
      <c r="M926" s="110">
        <v>0</v>
      </c>
      <c r="N926" s="110">
        <v>0</v>
      </c>
      <c r="O926" s="110">
        <v>1.468E-2</v>
      </c>
      <c r="P926" s="110">
        <v>0</v>
      </c>
      <c r="Q926" s="110">
        <v>0</v>
      </c>
      <c r="R926" s="110">
        <v>0</v>
      </c>
      <c r="S926" s="110">
        <v>2.9669999999999998E-2</v>
      </c>
      <c r="T926" s="110">
        <v>0</v>
      </c>
      <c r="U926" s="110">
        <v>3.0200000000000001E-3</v>
      </c>
      <c r="V926" s="110"/>
      <c r="W926" s="110">
        <v>0</v>
      </c>
      <c r="X926" s="110">
        <v>0</v>
      </c>
      <c r="Y926" s="110">
        <v>0</v>
      </c>
      <c r="Z926" s="110">
        <v>0</v>
      </c>
      <c r="AA926" s="110">
        <v>9.3699999999999999E-3</v>
      </c>
      <c r="AB926" s="110">
        <v>0</v>
      </c>
      <c r="AC926" s="110">
        <v>1.1050000000000001E-2</v>
      </c>
      <c r="AD926" s="110"/>
      <c r="AE926" s="110">
        <v>0</v>
      </c>
      <c r="AF926" s="110">
        <v>0</v>
      </c>
      <c r="AG926" s="110">
        <v>0</v>
      </c>
    </row>
    <row r="927" spans="2:33" ht="15">
      <c r="B927" s="110"/>
      <c r="C927" s="110"/>
      <c r="D927" s="110">
        <v>2015</v>
      </c>
      <c r="E927" s="110">
        <v>0</v>
      </c>
      <c r="F927" s="110">
        <v>0</v>
      </c>
      <c r="G927" s="110">
        <v>6.633E-2</v>
      </c>
      <c r="H927" s="110">
        <v>0</v>
      </c>
      <c r="I927" s="110">
        <v>0</v>
      </c>
      <c r="J927" s="110">
        <v>1.8950000000000002E-2</v>
      </c>
      <c r="K927" s="110">
        <v>1.92E-3</v>
      </c>
      <c r="L927" s="110">
        <v>0</v>
      </c>
      <c r="M927" s="110">
        <v>0</v>
      </c>
      <c r="N927" s="110">
        <v>0</v>
      </c>
      <c r="O927" s="110">
        <v>0</v>
      </c>
      <c r="P927" s="110">
        <v>0</v>
      </c>
      <c r="Q927" s="110">
        <v>8.09E-3</v>
      </c>
      <c r="R927" s="110">
        <v>0</v>
      </c>
      <c r="S927" s="110">
        <v>2.777E-2</v>
      </c>
      <c r="T927" s="110">
        <v>0</v>
      </c>
      <c r="U927" s="110">
        <v>5.8700000000000002E-3</v>
      </c>
      <c r="V927" s="110">
        <v>0</v>
      </c>
      <c r="W927" s="110">
        <v>0</v>
      </c>
      <c r="X927" s="110">
        <v>0</v>
      </c>
      <c r="Y927" s="110">
        <v>0</v>
      </c>
      <c r="Z927" s="110">
        <v>0</v>
      </c>
      <c r="AA927" s="110">
        <v>1.333E-2</v>
      </c>
      <c r="AB927" s="110">
        <v>0</v>
      </c>
      <c r="AC927" s="110">
        <v>3.61E-2</v>
      </c>
      <c r="AD927" s="110">
        <v>0</v>
      </c>
      <c r="AE927" s="110">
        <v>0</v>
      </c>
      <c r="AF927" s="110">
        <v>0</v>
      </c>
      <c r="AG927" s="110">
        <v>0</v>
      </c>
    </row>
    <row r="928" spans="2:33" ht="15">
      <c r="B928" s="110"/>
      <c r="C928" s="110"/>
      <c r="D928" s="110">
        <v>2016</v>
      </c>
      <c r="E928" s="110">
        <v>0</v>
      </c>
      <c r="F928" s="110">
        <v>0</v>
      </c>
      <c r="G928" s="110">
        <v>3.4000000000000002E-2</v>
      </c>
      <c r="H928" s="110">
        <v>0</v>
      </c>
      <c r="I928" s="110">
        <v>0</v>
      </c>
      <c r="J928" s="110">
        <v>2.469E-2</v>
      </c>
      <c r="K928" s="110">
        <v>0</v>
      </c>
      <c r="L928" s="110">
        <v>0</v>
      </c>
      <c r="M928" s="110">
        <v>0</v>
      </c>
      <c r="N928" s="110">
        <v>0</v>
      </c>
      <c r="O928" s="110">
        <v>5.0299999999999997E-3</v>
      </c>
      <c r="P928" s="110">
        <v>0</v>
      </c>
      <c r="Q928" s="110">
        <v>4.2500000000000003E-3</v>
      </c>
      <c r="R928" s="110">
        <v>0</v>
      </c>
      <c r="S928" s="110">
        <v>1.602E-2</v>
      </c>
      <c r="T928" s="110">
        <v>0</v>
      </c>
      <c r="U928" s="110">
        <v>0</v>
      </c>
      <c r="V928" s="110">
        <v>0</v>
      </c>
      <c r="W928" s="110">
        <v>0</v>
      </c>
      <c r="X928" s="110">
        <v>0</v>
      </c>
      <c r="Y928" s="110">
        <v>6.3400000000000001E-3</v>
      </c>
      <c r="Z928" s="110">
        <v>0</v>
      </c>
      <c r="AA928" s="110">
        <v>4.2599999999999999E-3</v>
      </c>
      <c r="AB928" s="110">
        <v>0</v>
      </c>
      <c r="AC928" s="110">
        <v>0</v>
      </c>
      <c r="AD928" s="110">
        <v>0</v>
      </c>
      <c r="AE928" s="110">
        <v>0</v>
      </c>
      <c r="AF928" s="110">
        <v>0</v>
      </c>
      <c r="AG928" s="110">
        <v>0</v>
      </c>
    </row>
    <row r="929" spans="2:33" ht="15">
      <c r="B929" s="110"/>
      <c r="C929" s="110"/>
      <c r="D929" s="110">
        <v>2017</v>
      </c>
      <c r="E929" s="110">
        <v>0</v>
      </c>
      <c r="F929" s="110">
        <v>0</v>
      </c>
      <c r="G929" s="110">
        <v>0</v>
      </c>
      <c r="H929" s="110"/>
      <c r="I929" s="110">
        <v>0</v>
      </c>
      <c r="J929" s="110">
        <v>5.9100000000000003E-3</v>
      </c>
      <c r="K929" s="110">
        <v>1.8600000000000001E-3</v>
      </c>
      <c r="L929" s="110">
        <v>0</v>
      </c>
      <c r="M929" s="110">
        <v>0</v>
      </c>
      <c r="N929" s="110"/>
      <c r="O929" s="110">
        <v>5.0099999999999997E-3</v>
      </c>
      <c r="P929" s="110">
        <v>0</v>
      </c>
      <c r="Q929" s="110"/>
      <c r="R929" s="110">
        <v>0</v>
      </c>
      <c r="S929" s="110">
        <v>8.6E-3</v>
      </c>
      <c r="T929" s="110">
        <v>0</v>
      </c>
      <c r="U929" s="110">
        <v>5.3299999999999997E-3</v>
      </c>
      <c r="V929" s="110">
        <v>0</v>
      </c>
      <c r="W929" s="110">
        <v>0</v>
      </c>
      <c r="X929" s="110">
        <v>0</v>
      </c>
      <c r="Y929" s="110">
        <v>0</v>
      </c>
      <c r="Z929" s="110">
        <v>0</v>
      </c>
      <c r="AA929" s="110">
        <v>4.1000000000000003E-3</v>
      </c>
      <c r="AB929" s="110">
        <v>0</v>
      </c>
      <c r="AC929" s="110">
        <v>0</v>
      </c>
      <c r="AD929" s="110">
        <v>0</v>
      </c>
      <c r="AE929" s="110">
        <v>0</v>
      </c>
      <c r="AF929" s="110">
        <v>1.9359999999999999E-2</v>
      </c>
      <c r="AG929" s="110">
        <v>5.2900000000000004E-3</v>
      </c>
    </row>
    <row r="930" spans="2:33" ht="15">
      <c r="B930" s="110"/>
      <c r="C930" s="110"/>
      <c r="D930" s="110">
        <v>2018</v>
      </c>
      <c r="E930" s="110">
        <v>0</v>
      </c>
      <c r="F930" s="110">
        <v>0</v>
      </c>
      <c r="G930" s="110">
        <v>0</v>
      </c>
      <c r="H930" s="110">
        <v>0</v>
      </c>
      <c r="I930" s="110">
        <v>0</v>
      </c>
      <c r="J930" s="110">
        <v>0</v>
      </c>
      <c r="K930" s="110">
        <v>0</v>
      </c>
      <c r="L930" s="110">
        <v>0</v>
      </c>
      <c r="M930" s="110">
        <v>0</v>
      </c>
      <c r="N930" s="110">
        <v>0</v>
      </c>
      <c r="O930" s="110">
        <v>0</v>
      </c>
      <c r="P930" s="110">
        <v>0</v>
      </c>
      <c r="Q930" s="110">
        <v>0</v>
      </c>
      <c r="R930" s="110">
        <v>0</v>
      </c>
      <c r="S930" s="110">
        <v>2.588E-2</v>
      </c>
      <c r="T930" s="110">
        <v>0</v>
      </c>
      <c r="U930" s="110">
        <v>2.5799999999999998E-3</v>
      </c>
      <c r="V930" s="110">
        <v>0</v>
      </c>
      <c r="W930" s="110">
        <v>0</v>
      </c>
      <c r="X930" s="110">
        <v>0</v>
      </c>
      <c r="Y930" s="110">
        <v>0</v>
      </c>
      <c r="Z930" s="110">
        <v>1.925E-2</v>
      </c>
      <c r="AA930" s="110">
        <v>7.7499999999999999E-3</v>
      </c>
      <c r="AB930" s="110">
        <v>0</v>
      </c>
      <c r="AC930" s="110">
        <v>0</v>
      </c>
      <c r="AD930" s="110">
        <v>0</v>
      </c>
      <c r="AE930" s="110">
        <v>5.0029999999999998E-2</v>
      </c>
      <c r="AF930" s="110">
        <v>1.8929999999999999E-2</v>
      </c>
      <c r="AG930" s="110">
        <v>1.75E-3</v>
      </c>
    </row>
    <row r="931" spans="2:33" ht="15">
      <c r="B931" s="110"/>
      <c r="C931" s="110"/>
      <c r="D931" s="110">
        <v>2019</v>
      </c>
      <c r="E931" s="110">
        <v>0</v>
      </c>
      <c r="F931" s="110">
        <v>0</v>
      </c>
      <c r="G931" s="110">
        <v>0</v>
      </c>
      <c r="H931" s="110">
        <v>0</v>
      </c>
      <c r="I931" s="110">
        <v>0</v>
      </c>
      <c r="J931" s="110">
        <v>5.7099999999999998E-3</v>
      </c>
      <c r="K931" s="110">
        <v>0</v>
      </c>
      <c r="L931" s="110">
        <v>0</v>
      </c>
      <c r="M931" s="110">
        <v>0</v>
      </c>
      <c r="N931" s="110">
        <v>9.0340000000000004E-2</v>
      </c>
      <c r="O931" s="110">
        <v>0</v>
      </c>
      <c r="P931" s="110">
        <v>0</v>
      </c>
      <c r="Q931" s="110">
        <v>4.45E-3</v>
      </c>
      <c r="R931" s="110">
        <v>0</v>
      </c>
      <c r="S931" s="110">
        <v>9.11E-3</v>
      </c>
      <c r="T931" s="110">
        <v>0</v>
      </c>
      <c r="U931" s="110">
        <v>2.5799999999999998E-3</v>
      </c>
      <c r="V931" s="110"/>
      <c r="W931" s="110">
        <v>0</v>
      </c>
      <c r="X931" s="110">
        <v>6.522E-2</v>
      </c>
      <c r="Y931" s="110">
        <v>0</v>
      </c>
      <c r="Z931" s="110">
        <v>0</v>
      </c>
      <c r="AA931" s="110">
        <v>0</v>
      </c>
      <c r="AB931" s="110">
        <v>0</v>
      </c>
      <c r="AC931" s="110">
        <v>0</v>
      </c>
      <c r="AD931" s="110">
        <v>0</v>
      </c>
      <c r="AE931" s="110">
        <v>0</v>
      </c>
      <c r="AF931" s="110">
        <v>1.874E-2</v>
      </c>
      <c r="AG931" s="110">
        <v>0</v>
      </c>
    </row>
    <row r="932" spans="2:33" ht="15">
      <c r="B932" s="110"/>
      <c r="C932" s="110"/>
      <c r="D932" s="110">
        <v>2020</v>
      </c>
      <c r="E932" s="110"/>
      <c r="F932" s="110"/>
      <c r="G932" s="110"/>
      <c r="H932" s="110"/>
      <c r="I932" s="110"/>
      <c r="J932" s="110"/>
      <c r="K932" s="110"/>
      <c r="L932" s="110"/>
      <c r="M932" s="110"/>
      <c r="N932" s="110"/>
      <c r="O932" s="110"/>
      <c r="P932" s="110"/>
      <c r="Q932" s="110"/>
      <c r="R932" s="110"/>
      <c r="S932" s="110"/>
      <c r="T932" s="110"/>
      <c r="U932" s="110"/>
      <c r="V932" s="110"/>
      <c r="W932" s="110"/>
      <c r="X932" s="110"/>
      <c r="Y932" s="110"/>
      <c r="Z932" s="110"/>
      <c r="AA932" s="110"/>
      <c r="AB932" s="110"/>
      <c r="AC932" s="110"/>
      <c r="AD932" s="110"/>
      <c r="AE932" s="110"/>
      <c r="AF932" s="110"/>
      <c r="AG932" s="110"/>
    </row>
    <row r="933" spans="2:33" ht="15">
      <c r="B933" s="109" t="s">
        <v>827</v>
      </c>
      <c r="C933" s="109" t="s">
        <v>828</v>
      </c>
      <c r="D933" s="109">
        <v>2006</v>
      </c>
      <c r="E933" s="109">
        <v>0</v>
      </c>
      <c r="F933" s="109"/>
      <c r="G933" s="109">
        <v>0</v>
      </c>
      <c r="H933" s="109"/>
      <c r="I933" s="109"/>
      <c r="J933" s="109">
        <v>0</v>
      </c>
      <c r="K933" s="109">
        <v>0</v>
      </c>
      <c r="L933" s="109">
        <v>0</v>
      </c>
      <c r="M933" s="109"/>
      <c r="N933" s="109">
        <v>0</v>
      </c>
      <c r="O933" s="109">
        <v>0</v>
      </c>
      <c r="P933" s="109">
        <v>0</v>
      </c>
      <c r="Q933" s="109"/>
      <c r="R933" s="109"/>
      <c r="S933" s="109"/>
      <c r="T933" s="109">
        <v>0</v>
      </c>
      <c r="U933" s="109">
        <v>0</v>
      </c>
      <c r="V933" s="109">
        <v>0</v>
      </c>
      <c r="W933" s="109"/>
      <c r="X933" s="109">
        <v>0</v>
      </c>
      <c r="Y933" s="109">
        <v>0</v>
      </c>
      <c r="Z933" s="109">
        <v>0</v>
      </c>
      <c r="AA933" s="109">
        <v>0</v>
      </c>
      <c r="AB933" s="109"/>
      <c r="AC933" s="109">
        <v>0</v>
      </c>
      <c r="AD933" s="109"/>
      <c r="AE933" s="109"/>
      <c r="AF933" s="109"/>
      <c r="AG933" s="109">
        <v>0</v>
      </c>
    </row>
    <row r="934" spans="2:33" ht="15">
      <c r="B934" s="109"/>
      <c r="C934" s="109"/>
      <c r="D934" s="109">
        <v>2007</v>
      </c>
      <c r="E934" s="109">
        <v>0</v>
      </c>
      <c r="F934" s="109">
        <v>0</v>
      </c>
      <c r="G934" s="109">
        <v>0</v>
      </c>
      <c r="H934" s="109"/>
      <c r="I934" s="109">
        <v>0</v>
      </c>
      <c r="J934" s="109">
        <v>0</v>
      </c>
      <c r="K934" s="109">
        <v>0</v>
      </c>
      <c r="L934" s="109">
        <v>0</v>
      </c>
      <c r="M934" s="109">
        <v>0</v>
      </c>
      <c r="N934" s="109">
        <v>0</v>
      </c>
      <c r="O934" s="109">
        <v>0</v>
      </c>
      <c r="P934" s="109">
        <v>0</v>
      </c>
      <c r="Q934" s="109">
        <v>0</v>
      </c>
      <c r="R934" s="109"/>
      <c r="S934" s="109">
        <v>0</v>
      </c>
      <c r="T934" s="109">
        <v>0</v>
      </c>
      <c r="U934" s="109">
        <v>0</v>
      </c>
      <c r="V934" s="109">
        <v>0</v>
      </c>
      <c r="W934" s="109"/>
      <c r="X934" s="109">
        <v>0</v>
      </c>
      <c r="Y934" s="109">
        <v>0</v>
      </c>
      <c r="Z934" s="109">
        <v>0</v>
      </c>
      <c r="AA934" s="109">
        <v>0</v>
      </c>
      <c r="AB934" s="109">
        <v>0</v>
      </c>
      <c r="AC934" s="109">
        <v>0</v>
      </c>
      <c r="AD934" s="109">
        <v>0</v>
      </c>
      <c r="AE934" s="109">
        <v>0</v>
      </c>
      <c r="AF934" s="109">
        <v>0</v>
      </c>
      <c r="AG934" s="109">
        <v>0</v>
      </c>
    </row>
    <row r="935" spans="2:33" ht="15">
      <c r="B935" s="109"/>
      <c r="C935" s="109"/>
      <c r="D935" s="109">
        <v>2008</v>
      </c>
      <c r="E935" s="109">
        <v>0</v>
      </c>
      <c r="F935" s="109">
        <v>0</v>
      </c>
      <c r="G935" s="109">
        <v>0.25658999999999998</v>
      </c>
      <c r="H935" s="109"/>
      <c r="I935" s="109">
        <v>0</v>
      </c>
      <c r="J935" s="109">
        <v>0</v>
      </c>
      <c r="K935" s="109">
        <v>0</v>
      </c>
      <c r="L935" s="109">
        <v>0</v>
      </c>
      <c r="M935" s="109">
        <v>0</v>
      </c>
      <c r="N935" s="109">
        <v>0</v>
      </c>
      <c r="O935" s="109">
        <v>0</v>
      </c>
      <c r="P935" s="109">
        <v>0</v>
      </c>
      <c r="Q935" s="109">
        <v>0</v>
      </c>
      <c r="R935" s="109"/>
      <c r="S935" s="109">
        <v>0</v>
      </c>
      <c r="T935" s="109">
        <v>0</v>
      </c>
      <c r="U935" s="109">
        <v>0</v>
      </c>
      <c r="V935" s="109">
        <v>0</v>
      </c>
      <c r="W935" s="109"/>
      <c r="X935" s="109">
        <v>0</v>
      </c>
      <c r="Y935" s="109">
        <v>0</v>
      </c>
      <c r="Z935" s="109">
        <v>0</v>
      </c>
      <c r="AA935" s="109">
        <v>0</v>
      </c>
      <c r="AB935" s="109">
        <v>0</v>
      </c>
      <c r="AC935" s="109">
        <v>0</v>
      </c>
      <c r="AD935" s="109">
        <v>0</v>
      </c>
      <c r="AE935" s="109">
        <v>0</v>
      </c>
      <c r="AF935" s="109">
        <v>0</v>
      </c>
      <c r="AG935" s="109">
        <v>0</v>
      </c>
    </row>
    <row r="936" spans="2:33" ht="15">
      <c r="B936" s="109"/>
      <c r="C936" s="109"/>
      <c r="D936" s="109">
        <v>2009</v>
      </c>
      <c r="E936" s="109">
        <v>0</v>
      </c>
      <c r="F936" s="109">
        <v>0</v>
      </c>
      <c r="G936" s="109">
        <v>0</v>
      </c>
      <c r="H936" s="109">
        <v>0</v>
      </c>
      <c r="I936" s="109">
        <v>0</v>
      </c>
      <c r="J936" s="109">
        <v>0</v>
      </c>
      <c r="K936" s="109">
        <v>0</v>
      </c>
      <c r="L936" s="109">
        <v>0</v>
      </c>
      <c r="M936" s="109">
        <v>0</v>
      </c>
      <c r="N936" s="109">
        <v>0</v>
      </c>
      <c r="O936" s="109">
        <v>0</v>
      </c>
      <c r="P936" s="109">
        <v>0</v>
      </c>
      <c r="Q936" s="109">
        <v>0</v>
      </c>
      <c r="R936" s="109"/>
      <c r="S936" s="109">
        <v>0</v>
      </c>
      <c r="T936" s="109">
        <v>0</v>
      </c>
      <c r="U936" s="109">
        <v>0</v>
      </c>
      <c r="V936" s="109">
        <v>0</v>
      </c>
      <c r="W936" s="109">
        <v>0</v>
      </c>
      <c r="X936" s="109">
        <v>0</v>
      </c>
      <c r="Y936" s="109">
        <v>0</v>
      </c>
      <c r="Z936" s="109">
        <v>0</v>
      </c>
      <c r="AA936" s="109">
        <v>0</v>
      </c>
      <c r="AB936" s="109">
        <v>0</v>
      </c>
      <c r="AC936" s="109">
        <v>0</v>
      </c>
      <c r="AD936" s="109">
        <v>0</v>
      </c>
      <c r="AE936" s="109">
        <v>0</v>
      </c>
      <c r="AF936" s="109">
        <v>0</v>
      </c>
      <c r="AG936" s="109">
        <v>0</v>
      </c>
    </row>
    <row r="937" spans="2:33" ht="15">
      <c r="B937" s="109"/>
      <c r="C937" s="109"/>
      <c r="D937" s="109">
        <v>2010</v>
      </c>
      <c r="E937" s="109">
        <v>0</v>
      </c>
      <c r="F937" s="109">
        <v>0</v>
      </c>
      <c r="G937" s="109">
        <v>0</v>
      </c>
      <c r="H937" s="109">
        <v>0</v>
      </c>
      <c r="I937" s="109"/>
      <c r="J937" s="109">
        <v>0</v>
      </c>
      <c r="K937" s="109">
        <v>0</v>
      </c>
      <c r="L937" s="109"/>
      <c r="M937" s="109">
        <v>0</v>
      </c>
      <c r="N937" s="109">
        <v>0</v>
      </c>
      <c r="O937" s="109">
        <v>0</v>
      </c>
      <c r="P937" s="109">
        <v>0</v>
      </c>
      <c r="Q937" s="109">
        <v>0</v>
      </c>
      <c r="R937" s="109">
        <v>0</v>
      </c>
      <c r="S937" s="109">
        <v>0</v>
      </c>
      <c r="T937" s="109">
        <v>0</v>
      </c>
      <c r="U937" s="109">
        <v>0</v>
      </c>
      <c r="V937" s="109">
        <v>0</v>
      </c>
      <c r="W937" s="109">
        <v>0</v>
      </c>
      <c r="X937" s="109">
        <v>0</v>
      </c>
      <c r="Y937" s="109">
        <v>0</v>
      </c>
      <c r="Z937" s="109">
        <v>0</v>
      </c>
      <c r="AA937" s="109">
        <v>0</v>
      </c>
      <c r="AB937" s="109">
        <v>0</v>
      </c>
      <c r="AC937" s="109">
        <v>0</v>
      </c>
      <c r="AD937" s="109">
        <v>0</v>
      </c>
      <c r="AE937" s="109">
        <v>0</v>
      </c>
      <c r="AF937" s="109">
        <v>0</v>
      </c>
      <c r="AG937" s="109">
        <v>0</v>
      </c>
    </row>
    <row r="938" spans="2:33" ht="15">
      <c r="B938" s="109"/>
      <c r="C938" s="109"/>
      <c r="D938" s="109">
        <v>2011</v>
      </c>
      <c r="E938" s="109">
        <v>0</v>
      </c>
      <c r="F938" s="109">
        <v>0</v>
      </c>
      <c r="G938" s="109">
        <v>0</v>
      </c>
      <c r="H938" s="109">
        <v>0</v>
      </c>
      <c r="I938" s="109">
        <v>0</v>
      </c>
      <c r="J938" s="109">
        <v>0</v>
      </c>
      <c r="K938" s="109">
        <v>0</v>
      </c>
      <c r="L938" s="109">
        <v>0</v>
      </c>
      <c r="M938" s="109">
        <v>0</v>
      </c>
      <c r="N938" s="109">
        <v>0</v>
      </c>
      <c r="O938" s="109">
        <v>0</v>
      </c>
      <c r="P938" s="109">
        <v>0</v>
      </c>
      <c r="Q938" s="109">
        <v>0</v>
      </c>
      <c r="R938" s="109">
        <v>0</v>
      </c>
      <c r="S938" s="109">
        <v>0</v>
      </c>
      <c r="T938" s="109">
        <v>0</v>
      </c>
      <c r="U938" s="109">
        <v>0</v>
      </c>
      <c r="V938" s="109">
        <v>0</v>
      </c>
      <c r="W938" s="109">
        <v>0</v>
      </c>
      <c r="X938" s="109">
        <v>0</v>
      </c>
      <c r="Y938" s="109">
        <v>0</v>
      </c>
      <c r="Z938" s="109">
        <v>0</v>
      </c>
      <c r="AA938" s="109">
        <v>0</v>
      </c>
      <c r="AB938" s="109">
        <v>0</v>
      </c>
      <c r="AC938" s="109">
        <v>0</v>
      </c>
      <c r="AD938" s="109">
        <v>0</v>
      </c>
      <c r="AE938" s="109">
        <v>0</v>
      </c>
      <c r="AF938" s="109">
        <v>0</v>
      </c>
      <c r="AG938" s="109">
        <v>0</v>
      </c>
    </row>
    <row r="939" spans="2:33" ht="15">
      <c r="B939" s="109"/>
      <c r="C939" s="109"/>
      <c r="D939" s="109">
        <v>2012</v>
      </c>
      <c r="E939" s="109">
        <v>0</v>
      </c>
      <c r="F939" s="109">
        <v>0</v>
      </c>
      <c r="G939" s="109">
        <v>0</v>
      </c>
      <c r="H939" s="109">
        <v>0</v>
      </c>
      <c r="I939" s="109">
        <v>0</v>
      </c>
      <c r="J939" s="109">
        <v>0</v>
      </c>
      <c r="K939" s="109">
        <v>0</v>
      </c>
      <c r="L939" s="109">
        <v>0</v>
      </c>
      <c r="M939" s="109">
        <v>0</v>
      </c>
      <c r="N939" s="109">
        <v>0</v>
      </c>
      <c r="O939" s="109">
        <v>0</v>
      </c>
      <c r="P939" s="109">
        <v>0</v>
      </c>
      <c r="Q939" s="109">
        <v>0</v>
      </c>
      <c r="R939" s="109">
        <v>0</v>
      </c>
      <c r="S939" s="109">
        <v>0</v>
      </c>
      <c r="T939" s="109">
        <v>0</v>
      </c>
      <c r="U939" s="109">
        <v>0</v>
      </c>
      <c r="V939" s="109"/>
      <c r="W939" s="109">
        <v>0</v>
      </c>
      <c r="X939" s="109">
        <v>0</v>
      </c>
      <c r="Y939" s="109">
        <v>0</v>
      </c>
      <c r="Z939" s="109">
        <v>0</v>
      </c>
      <c r="AA939" s="109">
        <v>0</v>
      </c>
      <c r="AB939" s="109">
        <v>0</v>
      </c>
      <c r="AC939" s="109">
        <v>0</v>
      </c>
      <c r="AD939" s="109">
        <v>0</v>
      </c>
      <c r="AE939" s="109">
        <v>0</v>
      </c>
      <c r="AF939" s="109">
        <v>0</v>
      </c>
      <c r="AG939" s="109">
        <v>0</v>
      </c>
    </row>
    <row r="940" spans="2:33" ht="15">
      <c r="B940" s="109"/>
      <c r="C940" s="109"/>
      <c r="D940" s="109">
        <v>2013</v>
      </c>
      <c r="E940" s="109">
        <v>0</v>
      </c>
      <c r="F940" s="109">
        <v>0</v>
      </c>
      <c r="G940" s="109">
        <v>0</v>
      </c>
      <c r="H940" s="109">
        <v>0</v>
      </c>
      <c r="I940" s="109">
        <v>0</v>
      </c>
      <c r="J940" s="109">
        <v>0</v>
      </c>
      <c r="K940" s="109">
        <v>0</v>
      </c>
      <c r="L940" s="109">
        <v>0</v>
      </c>
      <c r="M940" s="109">
        <v>0</v>
      </c>
      <c r="N940" s="109">
        <v>0</v>
      </c>
      <c r="O940" s="109">
        <v>0</v>
      </c>
      <c r="P940" s="109">
        <v>0</v>
      </c>
      <c r="Q940" s="109">
        <v>0</v>
      </c>
      <c r="R940" s="109">
        <v>0</v>
      </c>
      <c r="S940" s="109">
        <v>0</v>
      </c>
      <c r="T940" s="109">
        <v>0</v>
      </c>
      <c r="U940" s="109">
        <v>0</v>
      </c>
      <c r="V940" s="109">
        <v>0</v>
      </c>
      <c r="W940" s="109">
        <v>0</v>
      </c>
      <c r="X940" s="109">
        <v>0</v>
      </c>
      <c r="Y940" s="109">
        <v>0</v>
      </c>
      <c r="Z940" s="109">
        <v>0</v>
      </c>
      <c r="AA940" s="109">
        <v>0</v>
      </c>
      <c r="AB940" s="109">
        <v>0</v>
      </c>
      <c r="AC940" s="109">
        <v>0</v>
      </c>
      <c r="AD940" s="109">
        <v>0</v>
      </c>
      <c r="AE940" s="109">
        <v>0</v>
      </c>
      <c r="AF940" s="109">
        <v>0</v>
      </c>
      <c r="AG940" s="109">
        <v>0</v>
      </c>
    </row>
    <row r="941" spans="2:33" ht="15">
      <c r="B941" s="109"/>
      <c r="C941" s="109"/>
      <c r="D941" s="109">
        <v>2014</v>
      </c>
      <c r="E941" s="109">
        <v>0</v>
      </c>
      <c r="F941" s="109">
        <v>0</v>
      </c>
      <c r="G941" s="109">
        <v>0</v>
      </c>
      <c r="H941" s="109">
        <v>0</v>
      </c>
      <c r="I941" s="109">
        <v>0</v>
      </c>
      <c r="J941" s="109"/>
      <c r="K941" s="109">
        <v>0</v>
      </c>
      <c r="L941" s="109"/>
      <c r="M941" s="109">
        <v>0</v>
      </c>
      <c r="N941" s="109">
        <v>0</v>
      </c>
      <c r="O941" s="109">
        <v>0</v>
      </c>
      <c r="P941" s="109">
        <v>0</v>
      </c>
      <c r="Q941" s="109">
        <v>0</v>
      </c>
      <c r="R941" s="109">
        <v>0</v>
      </c>
      <c r="S941" s="109">
        <v>0</v>
      </c>
      <c r="T941" s="109">
        <v>0</v>
      </c>
      <c r="U941" s="109">
        <v>0</v>
      </c>
      <c r="V941" s="109"/>
      <c r="W941" s="109">
        <v>0</v>
      </c>
      <c r="X941" s="109">
        <v>0</v>
      </c>
      <c r="Y941" s="109">
        <v>0</v>
      </c>
      <c r="Z941" s="109">
        <v>0</v>
      </c>
      <c r="AA941" s="109">
        <v>0</v>
      </c>
      <c r="AB941" s="109">
        <v>0</v>
      </c>
      <c r="AC941" s="109">
        <v>0</v>
      </c>
      <c r="AD941" s="109"/>
      <c r="AE941" s="109">
        <v>0</v>
      </c>
      <c r="AF941" s="109">
        <v>0</v>
      </c>
      <c r="AG941" s="109">
        <v>0</v>
      </c>
    </row>
    <row r="942" spans="2:33" ht="15">
      <c r="B942" s="109"/>
      <c r="C942" s="109"/>
      <c r="D942" s="109">
        <v>2015</v>
      </c>
      <c r="E942" s="109">
        <v>0</v>
      </c>
      <c r="F942" s="109">
        <v>0</v>
      </c>
      <c r="G942" s="109">
        <v>0</v>
      </c>
      <c r="H942" s="109">
        <v>0</v>
      </c>
      <c r="I942" s="109">
        <v>0</v>
      </c>
      <c r="J942" s="109">
        <v>0</v>
      </c>
      <c r="K942" s="109">
        <v>0</v>
      </c>
      <c r="L942" s="109">
        <v>0</v>
      </c>
      <c r="M942" s="109">
        <v>0</v>
      </c>
      <c r="N942" s="109">
        <v>0</v>
      </c>
      <c r="O942" s="109">
        <v>0</v>
      </c>
      <c r="P942" s="109">
        <v>0</v>
      </c>
      <c r="Q942" s="109">
        <v>0</v>
      </c>
      <c r="R942" s="109">
        <v>0</v>
      </c>
      <c r="S942" s="109">
        <v>0</v>
      </c>
      <c r="T942" s="109">
        <v>0</v>
      </c>
      <c r="U942" s="109">
        <v>0</v>
      </c>
      <c r="V942" s="109">
        <v>0</v>
      </c>
      <c r="W942" s="109">
        <v>0</v>
      </c>
      <c r="X942" s="109">
        <v>0</v>
      </c>
      <c r="Y942" s="109">
        <v>0</v>
      </c>
      <c r="Z942" s="109">
        <v>0</v>
      </c>
      <c r="AA942" s="109">
        <v>0</v>
      </c>
      <c r="AB942" s="109">
        <v>0</v>
      </c>
      <c r="AC942" s="109">
        <v>0</v>
      </c>
      <c r="AD942" s="109">
        <v>0</v>
      </c>
      <c r="AE942" s="109">
        <v>0</v>
      </c>
      <c r="AF942" s="109">
        <v>0</v>
      </c>
      <c r="AG942" s="109">
        <v>0</v>
      </c>
    </row>
    <row r="943" spans="2:33" ht="15">
      <c r="B943" s="109"/>
      <c r="C943" s="109"/>
      <c r="D943" s="109">
        <v>2016</v>
      </c>
      <c r="E943" s="109">
        <v>0</v>
      </c>
      <c r="F943" s="109">
        <v>0</v>
      </c>
      <c r="G943" s="109">
        <v>0</v>
      </c>
      <c r="H943" s="109">
        <v>0</v>
      </c>
      <c r="I943" s="109">
        <v>0</v>
      </c>
      <c r="J943" s="109"/>
      <c r="K943" s="109">
        <v>0</v>
      </c>
      <c r="L943" s="109">
        <v>0</v>
      </c>
      <c r="M943" s="109">
        <v>0</v>
      </c>
      <c r="N943" s="109">
        <v>0</v>
      </c>
      <c r="O943" s="109">
        <v>0</v>
      </c>
      <c r="P943" s="109">
        <v>0</v>
      </c>
      <c r="Q943" s="109">
        <v>0</v>
      </c>
      <c r="R943" s="109">
        <v>0</v>
      </c>
      <c r="S943" s="109">
        <v>0</v>
      </c>
      <c r="T943" s="109">
        <v>0</v>
      </c>
      <c r="U943" s="109">
        <v>0</v>
      </c>
      <c r="V943" s="109">
        <v>0</v>
      </c>
      <c r="W943" s="109">
        <v>0</v>
      </c>
      <c r="X943" s="109">
        <v>0</v>
      </c>
      <c r="Y943" s="109"/>
      <c r="Z943" s="109">
        <v>0</v>
      </c>
      <c r="AA943" s="109">
        <v>0</v>
      </c>
      <c r="AB943" s="109">
        <v>0</v>
      </c>
      <c r="AC943" s="109">
        <v>0</v>
      </c>
      <c r="AD943" s="109">
        <v>0</v>
      </c>
      <c r="AE943" s="109">
        <v>0</v>
      </c>
      <c r="AF943" s="109">
        <v>0</v>
      </c>
      <c r="AG943" s="109">
        <v>0</v>
      </c>
    </row>
    <row r="944" spans="2:33" ht="15">
      <c r="B944" s="109"/>
      <c r="C944" s="109"/>
      <c r="D944" s="109">
        <v>2017</v>
      </c>
      <c r="E944" s="109">
        <v>0</v>
      </c>
      <c r="F944" s="109">
        <v>0</v>
      </c>
      <c r="G944" s="109">
        <v>0</v>
      </c>
      <c r="H944" s="109"/>
      <c r="I944" s="109">
        <v>0</v>
      </c>
      <c r="J944" s="109">
        <v>0</v>
      </c>
      <c r="K944" s="109">
        <v>0</v>
      </c>
      <c r="L944" s="109">
        <v>0</v>
      </c>
      <c r="M944" s="109">
        <v>0</v>
      </c>
      <c r="N944" s="109"/>
      <c r="O944" s="109">
        <v>0</v>
      </c>
      <c r="P944" s="109">
        <v>0</v>
      </c>
      <c r="Q944" s="109"/>
      <c r="R944" s="109">
        <v>0</v>
      </c>
      <c r="S944" s="109">
        <v>0</v>
      </c>
      <c r="T944" s="109">
        <v>0</v>
      </c>
      <c r="U944" s="109">
        <v>0</v>
      </c>
      <c r="V944" s="109">
        <v>0</v>
      </c>
      <c r="W944" s="109">
        <v>0</v>
      </c>
      <c r="X944" s="109">
        <v>0</v>
      </c>
      <c r="Y944" s="109">
        <v>0</v>
      </c>
      <c r="Z944" s="109">
        <v>0</v>
      </c>
      <c r="AA944" s="109">
        <v>0</v>
      </c>
      <c r="AB944" s="109">
        <v>0</v>
      </c>
      <c r="AC944" s="109">
        <v>0</v>
      </c>
      <c r="AD944" s="109">
        <v>0</v>
      </c>
      <c r="AE944" s="109">
        <v>0</v>
      </c>
      <c r="AF944" s="109">
        <v>0</v>
      </c>
      <c r="AG944" s="109">
        <v>0</v>
      </c>
    </row>
    <row r="945" spans="2:33" ht="15">
      <c r="B945" s="109"/>
      <c r="C945" s="109"/>
      <c r="D945" s="109">
        <v>2018</v>
      </c>
      <c r="E945" s="109">
        <v>0</v>
      </c>
      <c r="F945" s="109">
        <v>0</v>
      </c>
      <c r="G945" s="109">
        <v>0</v>
      </c>
      <c r="H945" s="109">
        <v>0</v>
      </c>
      <c r="I945" s="109">
        <v>0</v>
      </c>
      <c r="J945" s="109">
        <v>0</v>
      </c>
      <c r="K945" s="109">
        <v>0</v>
      </c>
      <c r="L945" s="109">
        <v>0</v>
      </c>
      <c r="M945" s="109">
        <v>0</v>
      </c>
      <c r="N945" s="109">
        <v>0</v>
      </c>
      <c r="O945" s="109">
        <v>0</v>
      </c>
      <c r="P945" s="109">
        <v>0</v>
      </c>
      <c r="Q945" s="109">
        <v>0</v>
      </c>
      <c r="R945" s="109">
        <v>0</v>
      </c>
      <c r="S945" s="109">
        <v>0</v>
      </c>
      <c r="T945" s="109">
        <v>0</v>
      </c>
      <c r="U945" s="109">
        <v>0</v>
      </c>
      <c r="V945" s="109">
        <v>0</v>
      </c>
      <c r="W945" s="109">
        <v>0</v>
      </c>
      <c r="X945" s="109">
        <v>0</v>
      </c>
      <c r="Y945" s="109">
        <v>0</v>
      </c>
      <c r="Z945" s="109">
        <v>0</v>
      </c>
      <c r="AA945" s="109">
        <v>0</v>
      </c>
      <c r="AB945" s="109">
        <v>0</v>
      </c>
      <c r="AC945" s="109">
        <v>0</v>
      </c>
      <c r="AD945" s="109">
        <v>0</v>
      </c>
      <c r="AE945" s="109">
        <v>0</v>
      </c>
      <c r="AF945" s="109">
        <v>0</v>
      </c>
      <c r="AG945" s="109">
        <v>0</v>
      </c>
    </row>
    <row r="946" spans="2:33" ht="15">
      <c r="B946" s="109"/>
      <c r="C946" s="109"/>
      <c r="D946" s="109">
        <v>2019</v>
      </c>
      <c r="E946" s="109">
        <v>0</v>
      </c>
      <c r="F946" s="109">
        <v>0</v>
      </c>
      <c r="G946" s="109">
        <v>0</v>
      </c>
      <c r="H946" s="109">
        <v>0</v>
      </c>
      <c r="I946" s="109">
        <v>0</v>
      </c>
      <c r="J946" s="109">
        <v>0</v>
      </c>
      <c r="K946" s="109">
        <v>0</v>
      </c>
      <c r="L946" s="109">
        <v>0</v>
      </c>
      <c r="M946" s="109">
        <v>0</v>
      </c>
      <c r="N946" s="109">
        <v>0</v>
      </c>
      <c r="O946" s="109">
        <v>0</v>
      </c>
      <c r="P946" s="109">
        <v>0</v>
      </c>
      <c r="Q946" s="109">
        <v>0</v>
      </c>
      <c r="R946" s="109">
        <v>0</v>
      </c>
      <c r="S946" s="109">
        <v>0</v>
      </c>
      <c r="T946" s="109">
        <v>0</v>
      </c>
      <c r="U946" s="109">
        <v>0</v>
      </c>
      <c r="V946" s="109"/>
      <c r="W946" s="109">
        <v>0</v>
      </c>
      <c r="X946" s="109">
        <v>0</v>
      </c>
      <c r="Y946" s="109">
        <v>0</v>
      </c>
      <c r="Z946" s="109">
        <v>0</v>
      </c>
      <c r="AA946" s="109">
        <v>0</v>
      </c>
      <c r="AB946" s="109">
        <v>0</v>
      </c>
      <c r="AC946" s="109">
        <v>0</v>
      </c>
      <c r="AD946" s="109">
        <v>0</v>
      </c>
      <c r="AE946" s="109">
        <v>0</v>
      </c>
      <c r="AF946" s="109">
        <v>0</v>
      </c>
      <c r="AG946" s="109">
        <v>0</v>
      </c>
    </row>
    <row r="947" spans="2:33" ht="15">
      <c r="B947" s="109"/>
      <c r="C947" s="109"/>
      <c r="D947" s="109">
        <v>2020</v>
      </c>
      <c r="E947" s="109"/>
      <c r="F947" s="109"/>
      <c r="G947" s="109"/>
      <c r="H947" s="109"/>
      <c r="I947" s="109"/>
      <c r="J947" s="109"/>
      <c r="K947" s="109"/>
      <c r="L947" s="109"/>
      <c r="M947" s="109"/>
      <c r="N947" s="109"/>
      <c r="O947" s="109"/>
      <c r="P947" s="109"/>
      <c r="Q947" s="109"/>
      <c r="R947" s="109"/>
      <c r="S947" s="109"/>
      <c r="T947" s="109"/>
      <c r="U947" s="109"/>
      <c r="V947" s="109"/>
      <c r="W947" s="109"/>
      <c r="X947" s="109"/>
      <c r="Y947" s="109"/>
      <c r="Z947" s="109"/>
      <c r="AA947" s="109"/>
      <c r="AB947" s="109"/>
      <c r="AC947" s="109"/>
      <c r="AD947" s="109"/>
      <c r="AE947" s="109"/>
      <c r="AF947" s="109"/>
      <c r="AG947" s="109"/>
    </row>
    <row r="948" spans="2:33" ht="15">
      <c r="B948" s="110" t="s">
        <v>829</v>
      </c>
      <c r="C948" s="110" t="s">
        <v>830</v>
      </c>
      <c r="D948" s="110">
        <v>2006</v>
      </c>
      <c r="E948" s="110">
        <v>0</v>
      </c>
      <c r="F948" s="110"/>
      <c r="G948" s="110">
        <v>0</v>
      </c>
      <c r="H948" s="110"/>
      <c r="I948" s="110"/>
      <c r="J948" s="110">
        <v>0</v>
      </c>
      <c r="K948" s="110">
        <v>0</v>
      </c>
      <c r="L948" s="110">
        <v>0</v>
      </c>
      <c r="M948" s="110"/>
      <c r="N948" s="110">
        <v>0</v>
      </c>
      <c r="O948" s="110">
        <v>0</v>
      </c>
      <c r="P948" s="110">
        <v>0</v>
      </c>
      <c r="Q948" s="110"/>
      <c r="R948" s="110"/>
      <c r="S948" s="110"/>
      <c r="T948" s="110">
        <v>0</v>
      </c>
      <c r="U948" s="110">
        <v>0</v>
      </c>
      <c r="V948" s="110">
        <v>0</v>
      </c>
      <c r="W948" s="110"/>
      <c r="X948" s="110">
        <v>0</v>
      </c>
      <c r="Y948" s="110">
        <v>0</v>
      </c>
      <c r="Z948" s="110">
        <v>0</v>
      </c>
      <c r="AA948" s="110">
        <v>3.6069999999999998E-2</v>
      </c>
      <c r="AB948" s="110"/>
      <c r="AC948" s="110">
        <v>0</v>
      </c>
      <c r="AD948" s="110"/>
      <c r="AE948" s="110"/>
      <c r="AF948" s="110"/>
      <c r="AG948" s="110">
        <v>0</v>
      </c>
    </row>
    <row r="949" spans="2:33" ht="15">
      <c r="B949" s="110"/>
      <c r="C949" s="110"/>
      <c r="D949" s="110">
        <v>2007</v>
      </c>
      <c r="E949" s="110">
        <v>0</v>
      </c>
      <c r="F949" s="110">
        <v>0</v>
      </c>
      <c r="G949" s="110">
        <v>0</v>
      </c>
      <c r="H949" s="110"/>
      <c r="I949" s="110">
        <v>0</v>
      </c>
      <c r="J949" s="110">
        <v>0</v>
      </c>
      <c r="K949" s="110">
        <v>0</v>
      </c>
      <c r="L949" s="110">
        <v>0</v>
      </c>
      <c r="M949" s="110">
        <v>0</v>
      </c>
      <c r="N949" s="110">
        <v>0</v>
      </c>
      <c r="O949" s="110">
        <v>0</v>
      </c>
      <c r="P949" s="110">
        <v>0</v>
      </c>
      <c r="Q949" s="110">
        <v>0</v>
      </c>
      <c r="R949" s="110"/>
      <c r="S949" s="110">
        <v>0</v>
      </c>
      <c r="T949" s="110">
        <v>0</v>
      </c>
      <c r="U949" s="110">
        <v>0</v>
      </c>
      <c r="V949" s="110">
        <v>0</v>
      </c>
      <c r="W949" s="110"/>
      <c r="X949" s="110">
        <v>0</v>
      </c>
      <c r="Y949" s="110">
        <v>0</v>
      </c>
      <c r="Z949" s="110">
        <v>0</v>
      </c>
      <c r="AA949" s="110">
        <v>3.5860000000000003E-2</v>
      </c>
      <c r="AB949" s="110">
        <v>0</v>
      </c>
      <c r="AC949" s="110">
        <v>0</v>
      </c>
      <c r="AD949" s="110">
        <v>0</v>
      </c>
      <c r="AE949" s="110">
        <v>0</v>
      </c>
      <c r="AF949" s="110">
        <v>0</v>
      </c>
      <c r="AG949" s="110">
        <v>0</v>
      </c>
    </row>
    <row r="950" spans="2:33" ht="15">
      <c r="B950" s="110"/>
      <c r="C950" s="110"/>
      <c r="D950" s="110">
        <v>2008</v>
      </c>
      <c r="E950" s="110">
        <v>6.3099999999999996E-3</v>
      </c>
      <c r="F950" s="110">
        <v>0</v>
      </c>
      <c r="G950" s="110">
        <v>0</v>
      </c>
      <c r="H950" s="110"/>
      <c r="I950" s="110">
        <v>0</v>
      </c>
      <c r="J950" s="110">
        <v>0</v>
      </c>
      <c r="K950" s="110">
        <v>0</v>
      </c>
      <c r="L950" s="110">
        <v>0</v>
      </c>
      <c r="M950" s="110">
        <v>0</v>
      </c>
      <c r="N950" s="110">
        <v>0</v>
      </c>
      <c r="O950" s="110">
        <v>0</v>
      </c>
      <c r="P950" s="110">
        <v>0</v>
      </c>
      <c r="Q950" s="110">
        <v>7.3899999999999999E-3</v>
      </c>
      <c r="R950" s="110"/>
      <c r="S950" s="110">
        <v>0</v>
      </c>
      <c r="T950" s="110">
        <v>0</v>
      </c>
      <c r="U950" s="110">
        <v>0</v>
      </c>
      <c r="V950" s="110">
        <v>0</v>
      </c>
      <c r="W950" s="110"/>
      <c r="X950" s="110">
        <v>0</v>
      </c>
      <c r="Y950" s="110">
        <v>0</v>
      </c>
      <c r="Z950" s="110">
        <v>0</v>
      </c>
      <c r="AA950" s="110">
        <v>3.5650000000000001E-2</v>
      </c>
      <c r="AB950" s="110">
        <v>0</v>
      </c>
      <c r="AC950" s="110">
        <v>1.04E-2</v>
      </c>
      <c r="AD950" s="110">
        <v>0</v>
      </c>
      <c r="AE950" s="110">
        <v>0</v>
      </c>
      <c r="AF950" s="110">
        <v>0</v>
      </c>
      <c r="AG950" s="110">
        <v>0</v>
      </c>
    </row>
    <row r="951" spans="2:33" ht="15">
      <c r="B951" s="110"/>
      <c r="C951" s="110"/>
      <c r="D951" s="110">
        <v>2009</v>
      </c>
      <c r="E951" s="110">
        <v>0</v>
      </c>
      <c r="F951" s="110">
        <v>0</v>
      </c>
      <c r="G951" s="110">
        <v>0</v>
      </c>
      <c r="H951" s="110">
        <v>0</v>
      </c>
      <c r="I951" s="110">
        <v>0</v>
      </c>
      <c r="J951" s="110">
        <v>0</v>
      </c>
      <c r="K951" s="110">
        <v>9.8999999999999999E-4</v>
      </c>
      <c r="L951" s="110">
        <v>0</v>
      </c>
      <c r="M951" s="110">
        <v>0</v>
      </c>
      <c r="N951" s="110">
        <v>0</v>
      </c>
      <c r="O951" s="110">
        <v>0</v>
      </c>
      <c r="P951" s="110">
        <v>0</v>
      </c>
      <c r="Q951" s="110">
        <v>0</v>
      </c>
      <c r="R951" s="110"/>
      <c r="S951" s="110">
        <v>0</v>
      </c>
      <c r="T951" s="110">
        <v>0</v>
      </c>
      <c r="U951" s="110">
        <v>0</v>
      </c>
      <c r="V951" s="110">
        <v>0</v>
      </c>
      <c r="W951" s="110">
        <v>0</v>
      </c>
      <c r="X951" s="110">
        <v>0</v>
      </c>
      <c r="Y951" s="110">
        <v>0</v>
      </c>
      <c r="Z951" s="110">
        <v>0</v>
      </c>
      <c r="AA951" s="110">
        <v>0</v>
      </c>
      <c r="AB951" s="110">
        <v>0</v>
      </c>
      <c r="AC951" s="110">
        <v>0</v>
      </c>
      <c r="AD951" s="110">
        <v>0</v>
      </c>
      <c r="AE951" s="110">
        <v>0</v>
      </c>
      <c r="AF951" s="110">
        <v>0</v>
      </c>
      <c r="AG951" s="110">
        <v>0</v>
      </c>
    </row>
    <row r="952" spans="2:33" ht="15">
      <c r="B952" s="110"/>
      <c r="C952" s="110"/>
      <c r="D952" s="110">
        <v>2010</v>
      </c>
      <c r="E952" s="110">
        <v>0</v>
      </c>
      <c r="F952" s="110">
        <v>0</v>
      </c>
      <c r="G952" s="110">
        <v>0</v>
      </c>
      <c r="H952" s="110">
        <v>0</v>
      </c>
      <c r="I952" s="110"/>
      <c r="J952" s="110">
        <v>0</v>
      </c>
      <c r="K952" s="110">
        <v>0</v>
      </c>
      <c r="L952" s="110"/>
      <c r="M952" s="110">
        <v>0</v>
      </c>
      <c r="N952" s="110">
        <v>0</v>
      </c>
      <c r="O952" s="110">
        <v>0</v>
      </c>
      <c r="P952" s="110">
        <v>0</v>
      </c>
      <c r="Q952" s="110">
        <v>0</v>
      </c>
      <c r="R952" s="110">
        <v>0</v>
      </c>
      <c r="S952" s="110">
        <v>0</v>
      </c>
      <c r="T952" s="110">
        <v>0</v>
      </c>
      <c r="U952" s="110">
        <v>0</v>
      </c>
      <c r="V952" s="110">
        <v>0</v>
      </c>
      <c r="W952" s="110">
        <v>0</v>
      </c>
      <c r="X952" s="110">
        <v>0</v>
      </c>
      <c r="Y952" s="110">
        <v>0</v>
      </c>
      <c r="Z952" s="110">
        <v>0</v>
      </c>
      <c r="AA952" s="110">
        <v>0</v>
      </c>
      <c r="AB952" s="110">
        <v>0</v>
      </c>
      <c r="AC952" s="110">
        <v>0</v>
      </c>
      <c r="AD952" s="110">
        <v>0</v>
      </c>
      <c r="AE952" s="110">
        <v>0</v>
      </c>
      <c r="AF952" s="110">
        <v>0</v>
      </c>
      <c r="AG952" s="110">
        <v>0</v>
      </c>
    </row>
    <row r="953" spans="2:33" ht="15">
      <c r="B953" s="110"/>
      <c r="C953" s="110"/>
      <c r="D953" s="110">
        <v>2011</v>
      </c>
      <c r="E953" s="110">
        <v>0</v>
      </c>
      <c r="F953" s="110">
        <v>0</v>
      </c>
      <c r="G953" s="110">
        <v>0</v>
      </c>
      <c r="H953" s="110">
        <v>0</v>
      </c>
      <c r="I953" s="110">
        <v>0</v>
      </c>
      <c r="J953" s="110">
        <v>0</v>
      </c>
      <c r="K953" s="110">
        <v>0</v>
      </c>
      <c r="L953" s="110">
        <v>0</v>
      </c>
      <c r="M953" s="110">
        <v>0</v>
      </c>
      <c r="N953" s="110">
        <v>0</v>
      </c>
      <c r="O953" s="110">
        <v>0</v>
      </c>
      <c r="P953" s="110">
        <v>0</v>
      </c>
      <c r="Q953" s="110">
        <v>0</v>
      </c>
      <c r="R953" s="110">
        <v>0</v>
      </c>
      <c r="S953" s="110">
        <v>0</v>
      </c>
      <c r="T953" s="110">
        <v>0</v>
      </c>
      <c r="U953" s="110">
        <v>0</v>
      </c>
      <c r="V953" s="110">
        <v>0</v>
      </c>
      <c r="W953" s="110">
        <v>0</v>
      </c>
      <c r="X953" s="110">
        <v>0</v>
      </c>
      <c r="Y953" s="110">
        <v>0</v>
      </c>
      <c r="Z953" s="110">
        <v>0</v>
      </c>
      <c r="AA953" s="110">
        <v>0</v>
      </c>
      <c r="AB953" s="110">
        <v>0</v>
      </c>
      <c r="AC953" s="110">
        <v>0</v>
      </c>
      <c r="AD953" s="110">
        <v>0</v>
      </c>
      <c r="AE953" s="110">
        <v>0</v>
      </c>
      <c r="AF953" s="110">
        <v>0</v>
      </c>
      <c r="AG953" s="110">
        <v>0</v>
      </c>
    </row>
    <row r="954" spans="2:33" ht="15">
      <c r="B954" s="110"/>
      <c r="C954" s="110"/>
      <c r="D954" s="110">
        <v>2012</v>
      </c>
      <c r="E954" s="110">
        <v>0</v>
      </c>
      <c r="F954" s="110">
        <v>0</v>
      </c>
      <c r="G954" s="110">
        <v>0</v>
      </c>
      <c r="H954" s="110">
        <v>0</v>
      </c>
      <c r="I954" s="110">
        <v>0</v>
      </c>
      <c r="J954" s="110">
        <v>0</v>
      </c>
      <c r="K954" s="110">
        <v>0</v>
      </c>
      <c r="L954" s="110">
        <v>0</v>
      </c>
      <c r="M954" s="110">
        <v>0</v>
      </c>
      <c r="N954" s="110">
        <v>0</v>
      </c>
      <c r="O954" s="110">
        <v>0</v>
      </c>
      <c r="P954" s="110">
        <v>0</v>
      </c>
      <c r="Q954" s="110">
        <v>0</v>
      </c>
      <c r="R954" s="110">
        <v>0</v>
      </c>
      <c r="S954" s="110">
        <v>0</v>
      </c>
      <c r="T954" s="110">
        <v>0</v>
      </c>
      <c r="U954" s="110">
        <v>0</v>
      </c>
      <c r="V954" s="110"/>
      <c r="W954" s="110">
        <v>0</v>
      </c>
      <c r="X954" s="110">
        <v>0</v>
      </c>
      <c r="Y954" s="110">
        <v>0</v>
      </c>
      <c r="Z954" s="110">
        <v>0</v>
      </c>
      <c r="AA954" s="110">
        <v>0</v>
      </c>
      <c r="AB954" s="110">
        <v>0</v>
      </c>
      <c r="AC954" s="110">
        <v>0</v>
      </c>
      <c r="AD954" s="110">
        <v>0</v>
      </c>
      <c r="AE954" s="110">
        <v>0</v>
      </c>
      <c r="AF954" s="110">
        <v>0</v>
      </c>
      <c r="AG954" s="110">
        <v>0</v>
      </c>
    </row>
    <row r="955" spans="2:33" ht="15">
      <c r="B955" s="110"/>
      <c r="C955" s="110"/>
      <c r="D955" s="110">
        <v>2013</v>
      </c>
      <c r="E955" s="110">
        <v>0</v>
      </c>
      <c r="F955" s="110">
        <v>0</v>
      </c>
      <c r="G955" s="110">
        <v>0</v>
      </c>
      <c r="H955" s="110">
        <v>0</v>
      </c>
      <c r="I955" s="110">
        <v>0</v>
      </c>
      <c r="J955" s="110">
        <v>0</v>
      </c>
      <c r="K955" s="110">
        <v>0</v>
      </c>
      <c r="L955" s="110">
        <v>0</v>
      </c>
      <c r="M955" s="110">
        <v>0</v>
      </c>
      <c r="N955" s="110">
        <v>0</v>
      </c>
      <c r="O955" s="110">
        <v>0</v>
      </c>
      <c r="P955" s="110">
        <v>0</v>
      </c>
      <c r="Q955" s="110">
        <v>2E-3</v>
      </c>
      <c r="R955" s="110">
        <v>0</v>
      </c>
      <c r="S955" s="110">
        <v>0</v>
      </c>
      <c r="T955" s="110">
        <v>0</v>
      </c>
      <c r="U955" s="110">
        <v>0</v>
      </c>
      <c r="V955" s="110">
        <v>0</v>
      </c>
      <c r="W955" s="110">
        <v>0</v>
      </c>
      <c r="X955" s="110">
        <v>0</v>
      </c>
      <c r="Y955" s="110">
        <v>0</v>
      </c>
      <c r="Z955" s="110">
        <v>0</v>
      </c>
      <c r="AA955" s="110">
        <v>0</v>
      </c>
      <c r="AB955" s="110">
        <v>0</v>
      </c>
      <c r="AC955" s="110">
        <v>0</v>
      </c>
      <c r="AD955" s="110">
        <v>0</v>
      </c>
      <c r="AE955" s="110">
        <v>0</v>
      </c>
      <c r="AF955" s="110">
        <v>0</v>
      </c>
      <c r="AG955" s="110">
        <v>0</v>
      </c>
    </row>
    <row r="956" spans="2:33" ht="15">
      <c r="B956" s="110"/>
      <c r="C956" s="110"/>
      <c r="D956" s="110">
        <v>2014</v>
      </c>
      <c r="E956" s="110">
        <v>0</v>
      </c>
      <c r="F956" s="110">
        <v>0</v>
      </c>
      <c r="G956" s="110">
        <v>0</v>
      </c>
      <c r="H956" s="110">
        <v>0</v>
      </c>
      <c r="I956" s="110">
        <v>0</v>
      </c>
      <c r="J956" s="110"/>
      <c r="K956" s="110">
        <v>0</v>
      </c>
      <c r="L956" s="110"/>
      <c r="M956" s="110">
        <v>0</v>
      </c>
      <c r="N956" s="110">
        <v>0</v>
      </c>
      <c r="O956" s="110">
        <v>0</v>
      </c>
      <c r="P956" s="110">
        <v>0</v>
      </c>
      <c r="Q956" s="110">
        <v>0</v>
      </c>
      <c r="R956" s="110">
        <v>0</v>
      </c>
      <c r="S956" s="110">
        <v>0</v>
      </c>
      <c r="T956" s="110">
        <v>0</v>
      </c>
      <c r="U956" s="110">
        <v>0</v>
      </c>
      <c r="V956" s="110"/>
      <c r="W956" s="110">
        <v>0</v>
      </c>
      <c r="X956" s="110">
        <v>0</v>
      </c>
      <c r="Y956" s="110">
        <v>0</v>
      </c>
      <c r="Z956" s="110">
        <v>0</v>
      </c>
      <c r="AA956" s="110">
        <v>0</v>
      </c>
      <c r="AB956" s="110">
        <v>0</v>
      </c>
      <c r="AC956" s="110">
        <v>0</v>
      </c>
      <c r="AD956" s="110"/>
      <c r="AE956" s="110">
        <v>0</v>
      </c>
      <c r="AF956" s="110">
        <v>0</v>
      </c>
      <c r="AG956" s="110">
        <v>0</v>
      </c>
    </row>
    <row r="957" spans="2:33" ht="15">
      <c r="B957" s="110"/>
      <c r="C957" s="110"/>
      <c r="D957" s="110">
        <v>2015</v>
      </c>
      <c r="E957" s="110">
        <v>0</v>
      </c>
      <c r="F957" s="110">
        <v>0</v>
      </c>
      <c r="G957" s="110">
        <v>0</v>
      </c>
      <c r="H957" s="110">
        <v>0</v>
      </c>
      <c r="I957" s="110">
        <v>0</v>
      </c>
      <c r="J957" s="110">
        <v>0</v>
      </c>
      <c r="K957" s="110">
        <v>0</v>
      </c>
      <c r="L957" s="110">
        <v>0</v>
      </c>
      <c r="M957" s="110">
        <v>0</v>
      </c>
      <c r="N957" s="110">
        <v>0</v>
      </c>
      <c r="O957" s="110">
        <v>0</v>
      </c>
      <c r="P957" s="110">
        <v>0</v>
      </c>
      <c r="Q957" s="110">
        <v>0</v>
      </c>
      <c r="R957" s="110">
        <v>0</v>
      </c>
      <c r="S957" s="110">
        <v>0</v>
      </c>
      <c r="T957" s="110">
        <v>0</v>
      </c>
      <c r="U957" s="110">
        <v>0</v>
      </c>
      <c r="V957" s="110">
        <v>0</v>
      </c>
      <c r="W957" s="110">
        <v>0</v>
      </c>
      <c r="X957" s="110">
        <v>0</v>
      </c>
      <c r="Y957" s="110">
        <v>0</v>
      </c>
      <c r="Z957" s="110">
        <v>0</v>
      </c>
      <c r="AA957" s="110">
        <v>0</v>
      </c>
      <c r="AB957" s="110">
        <v>0</v>
      </c>
      <c r="AC957" s="110">
        <v>0</v>
      </c>
      <c r="AD957" s="110">
        <v>0</v>
      </c>
      <c r="AE957" s="110">
        <v>0</v>
      </c>
      <c r="AF957" s="110">
        <v>0</v>
      </c>
      <c r="AG957" s="110">
        <v>0</v>
      </c>
    </row>
    <row r="958" spans="2:33" ht="15">
      <c r="B958" s="110"/>
      <c r="C958" s="110"/>
      <c r="D958" s="110">
        <v>2016</v>
      </c>
      <c r="E958" s="110">
        <v>0</v>
      </c>
      <c r="F958" s="110">
        <v>0</v>
      </c>
      <c r="G958" s="110">
        <v>0</v>
      </c>
      <c r="H958" s="110">
        <v>0</v>
      </c>
      <c r="I958" s="110">
        <v>0</v>
      </c>
      <c r="J958" s="110"/>
      <c r="K958" s="110">
        <v>0</v>
      </c>
      <c r="L958" s="110">
        <v>0</v>
      </c>
      <c r="M958" s="110">
        <v>0</v>
      </c>
      <c r="N958" s="110">
        <v>0</v>
      </c>
      <c r="O958" s="110">
        <v>0</v>
      </c>
      <c r="P958" s="110">
        <v>0</v>
      </c>
      <c r="Q958" s="110">
        <v>0</v>
      </c>
      <c r="R958" s="110">
        <v>0</v>
      </c>
      <c r="S958" s="110">
        <v>1.602E-2</v>
      </c>
      <c r="T958" s="110">
        <v>0</v>
      </c>
      <c r="U958" s="110">
        <v>0</v>
      </c>
      <c r="V958" s="110">
        <v>0</v>
      </c>
      <c r="W958" s="110">
        <v>0</v>
      </c>
      <c r="X958" s="110">
        <v>0</v>
      </c>
      <c r="Y958" s="110"/>
      <c r="Z958" s="110">
        <v>0</v>
      </c>
      <c r="AA958" s="110">
        <v>0</v>
      </c>
      <c r="AB958" s="110">
        <v>0</v>
      </c>
      <c r="AC958" s="110">
        <v>0</v>
      </c>
      <c r="AD958" s="110">
        <v>0</v>
      </c>
      <c r="AE958" s="110">
        <v>0</v>
      </c>
      <c r="AF958" s="110">
        <v>0</v>
      </c>
      <c r="AG958" s="110">
        <v>0</v>
      </c>
    </row>
    <row r="959" spans="2:33" ht="15">
      <c r="B959" s="110"/>
      <c r="C959" s="110"/>
      <c r="D959" s="110">
        <v>2017</v>
      </c>
      <c r="E959" s="110">
        <v>0</v>
      </c>
      <c r="F959" s="110">
        <v>0</v>
      </c>
      <c r="G959" s="110">
        <v>0</v>
      </c>
      <c r="H959" s="110"/>
      <c r="I959" s="110">
        <v>0</v>
      </c>
      <c r="J959" s="110">
        <v>0</v>
      </c>
      <c r="K959" s="110">
        <v>0</v>
      </c>
      <c r="L959" s="110">
        <v>0</v>
      </c>
      <c r="M959" s="110">
        <v>0</v>
      </c>
      <c r="N959" s="110"/>
      <c r="O959" s="110">
        <v>0</v>
      </c>
      <c r="P959" s="110">
        <v>0</v>
      </c>
      <c r="Q959" s="110">
        <v>2.0500000000000002E-3</v>
      </c>
      <c r="R959" s="110">
        <v>0</v>
      </c>
      <c r="S959" s="110">
        <v>0</v>
      </c>
      <c r="T959" s="110">
        <v>0</v>
      </c>
      <c r="U959" s="110">
        <v>0</v>
      </c>
      <c r="V959" s="110">
        <v>0</v>
      </c>
      <c r="W959" s="110">
        <v>0</v>
      </c>
      <c r="X959" s="110">
        <v>0</v>
      </c>
      <c r="Y959" s="110">
        <v>0</v>
      </c>
      <c r="Z959" s="110">
        <v>0</v>
      </c>
      <c r="AA959" s="110">
        <v>0</v>
      </c>
      <c r="AB959" s="110">
        <v>0</v>
      </c>
      <c r="AC959" s="110">
        <v>0</v>
      </c>
      <c r="AD959" s="110">
        <v>0</v>
      </c>
      <c r="AE959" s="110">
        <v>0</v>
      </c>
      <c r="AF959" s="110">
        <v>0</v>
      </c>
      <c r="AG959" s="110">
        <v>0</v>
      </c>
    </row>
    <row r="960" spans="2:33" ht="15">
      <c r="B960" s="110"/>
      <c r="C960" s="110"/>
      <c r="D960" s="110">
        <v>2018</v>
      </c>
      <c r="E960" s="110">
        <v>0</v>
      </c>
      <c r="F960" s="110">
        <v>0</v>
      </c>
      <c r="G960" s="110">
        <v>0</v>
      </c>
      <c r="H960" s="110">
        <v>0</v>
      </c>
      <c r="I960" s="110">
        <v>0.24224000000000001</v>
      </c>
      <c r="J960" s="110">
        <v>0</v>
      </c>
      <c r="K960" s="110">
        <v>0</v>
      </c>
      <c r="L960" s="110">
        <v>0</v>
      </c>
      <c r="M960" s="110">
        <v>0</v>
      </c>
      <c r="N960" s="110">
        <v>0</v>
      </c>
      <c r="O960" s="110">
        <v>0</v>
      </c>
      <c r="P960" s="110">
        <v>0</v>
      </c>
      <c r="Q960" s="110">
        <v>0</v>
      </c>
      <c r="R960" s="110">
        <v>0</v>
      </c>
      <c r="S960" s="110">
        <v>0</v>
      </c>
      <c r="T960" s="110">
        <v>0</v>
      </c>
      <c r="U960" s="110">
        <v>0</v>
      </c>
      <c r="V960" s="110">
        <v>0</v>
      </c>
      <c r="W960" s="110">
        <v>0</v>
      </c>
      <c r="X960" s="110">
        <v>0</v>
      </c>
      <c r="Y960" s="110">
        <v>0</v>
      </c>
      <c r="Z960" s="110">
        <v>0</v>
      </c>
      <c r="AA960" s="110">
        <v>0</v>
      </c>
      <c r="AB960" s="110">
        <v>0</v>
      </c>
      <c r="AC960" s="110">
        <v>0</v>
      </c>
      <c r="AD960" s="110">
        <v>0</v>
      </c>
      <c r="AE960" s="110">
        <v>0</v>
      </c>
      <c r="AF960" s="110">
        <v>0</v>
      </c>
      <c r="AG960" s="110">
        <v>0</v>
      </c>
    </row>
    <row r="961" spans="2:33" ht="15">
      <c r="B961" s="110"/>
      <c r="C961" s="110"/>
      <c r="D961" s="110">
        <v>2019</v>
      </c>
      <c r="E961" s="110">
        <v>0</v>
      </c>
      <c r="F961" s="110">
        <v>0</v>
      </c>
      <c r="G961" s="110">
        <v>0</v>
      </c>
      <c r="H961" s="110">
        <v>0</v>
      </c>
      <c r="I961" s="110">
        <v>0</v>
      </c>
      <c r="J961" s="110">
        <v>0</v>
      </c>
      <c r="K961" s="110">
        <v>0</v>
      </c>
      <c r="L961" s="110">
        <v>0</v>
      </c>
      <c r="M961" s="110">
        <v>0</v>
      </c>
      <c r="N961" s="110">
        <v>0</v>
      </c>
      <c r="O961" s="110">
        <v>0</v>
      </c>
      <c r="P961" s="110">
        <v>0</v>
      </c>
      <c r="Q961" s="110">
        <v>0</v>
      </c>
      <c r="R961" s="110">
        <v>0</v>
      </c>
      <c r="S961" s="110">
        <v>0</v>
      </c>
      <c r="T961" s="110">
        <v>0</v>
      </c>
      <c r="U961" s="110">
        <v>0</v>
      </c>
      <c r="V961" s="110"/>
      <c r="W961" s="110">
        <v>0</v>
      </c>
      <c r="X961" s="110">
        <v>0</v>
      </c>
      <c r="Y961" s="110">
        <v>0</v>
      </c>
      <c r="Z961" s="110">
        <v>0</v>
      </c>
      <c r="AA961" s="110">
        <v>0</v>
      </c>
      <c r="AB961" s="110">
        <v>0</v>
      </c>
      <c r="AC961" s="110">
        <v>0</v>
      </c>
      <c r="AD961" s="110">
        <v>0</v>
      </c>
      <c r="AE961" s="110">
        <v>0</v>
      </c>
      <c r="AF961" s="110">
        <v>0</v>
      </c>
      <c r="AG961" s="110">
        <v>0</v>
      </c>
    </row>
    <row r="962" spans="2:33" ht="15">
      <c r="B962" s="110"/>
      <c r="C962" s="110"/>
      <c r="D962" s="110">
        <v>2020</v>
      </c>
      <c r="E962" s="110"/>
      <c r="F962" s="110"/>
      <c r="G962" s="110"/>
      <c r="H962" s="110"/>
      <c r="I962" s="110"/>
      <c r="J962" s="110"/>
      <c r="K962" s="110"/>
      <c r="L962" s="110"/>
      <c r="M962" s="110"/>
      <c r="N962" s="110"/>
      <c r="O962" s="110"/>
      <c r="P962" s="110"/>
      <c r="Q962" s="110"/>
      <c r="R962" s="110"/>
      <c r="S962" s="110"/>
      <c r="T962" s="110"/>
      <c r="U962" s="110"/>
      <c r="V962" s="110"/>
      <c r="W962" s="110"/>
      <c r="X962" s="110"/>
      <c r="Y962" s="110"/>
      <c r="Z962" s="110"/>
      <c r="AA962" s="110"/>
      <c r="AB962" s="110"/>
      <c r="AC962" s="110"/>
      <c r="AD962" s="110"/>
      <c r="AE962" s="110"/>
      <c r="AF962" s="110"/>
      <c r="AG962" s="110"/>
    </row>
    <row r="963" spans="2:33" ht="15">
      <c r="B963" s="109" t="s">
        <v>831</v>
      </c>
      <c r="C963" s="109" t="s">
        <v>832</v>
      </c>
      <c r="D963" s="109">
        <v>2006</v>
      </c>
      <c r="E963" s="109"/>
      <c r="F963" s="109"/>
      <c r="G963" s="109"/>
      <c r="H963" s="109"/>
      <c r="I963" s="109"/>
      <c r="J963" s="109"/>
      <c r="K963" s="109"/>
      <c r="L963" s="109"/>
      <c r="M963" s="109"/>
      <c r="N963" s="109"/>
      <c r="O963" s="109">
        <v>6.2700000000000006E-2</v>
      </c>
      <c r="P963" s="109"/>
      <c r="Q963" s="109"/>
      <c r="R963" s="109"/>
      <c r="S963" s="109"/>
      <c r="T963" s="109">
        <v>0</v>
      </c>
      <c r="U963" s="109"/>
      <c r="V963" s="109"/>
      <c r="W963" s="109"/>
      <c r="X963" s="109"/>
      <c r="Y963" s="109"/>
      <c r="Z963" s="109"/>
      <c r="AA963" s="109"/>
      <c r="AB963" s="109"/>
      <c r="AC963" s="109"/>
      <c r="AD963" s="109"/>
      <c r="AE963" s="109"/>
      <c r="AF963" s="109"/>
      <c r="AG963" s="109"/>
    </row>
    <row r="964" spans="2:33" ht="15">
      <c r="B964" s="109"/>
      <c r="C964" s="109"/>
      <c r="D964" s="109">
        <v>2007</v>
      </c>
      <c r="E964" s="109"/>
      <c r="F964" s="109">
        <v>8.9999999999999998E-4</v>
      </c>
      <c r="G964" s="109"/>
      <c r="H964" s="109"/>
      <c r="I964" s="109"/>
      <c r="J964" s="109"/>
      <c r="K964" s="109"/>
      <c r="L964" s="109">
        <v>0</v>
      </c>
      <c r="M964" s="109"/>
      <c r="N964" s="109"/>
      <c r="O964" s="109">
        <v>8.9580000000000007E-2</v>
      </c>
      <c r="P964" s="109"/>
      <c r="Q964" s="109"/>
      <c r="R964" s="109"/>
      <c r="S964" s="109"/>
      <c r="T964" s="109">
        <v>0</v>
      </c>
      <c r="U964" s="109"/>
      <c r="V964" s="109"/>
      <c r="W964" s="109"/>
      <c r="X964" s="109"/>
      <c r="Y964" s="109"/>
      <c r="Z964" s="109"/>
      <c r="AA964" s="109"/>
      <c r="AB964" s="109"/>
      <c r="AC964" s="109"/>
      <c r="AD964" s="109"/>
      <c r="AE964" s="109">
        <v>0</v>
      </c>
      <c r="AF964" s="109"/>
      <c r="AG964" s="109"/>
    </row>
    <row r="965" spans="2:33" ht="15">
      <c r="B965" s="109"/>
      <c r="C965" s="109"/>
      <c r="D965" s="109">
        <v>2008</v>
      </c>
      <c r="E965" s="109"/>
      <c r="F965" s="109">
        <v>1.9000000000000001E-4</v>
      </c>
      <c r="G965" s="109"/>
      <c r="H965" s="109"/>
      <c r="I965" s="109"/>
      <c r="J965" s="109">
        <v>1.9499999999999999E-3</v>
      </c>
      <c r="K965" s="109"/>
      <c r="L965" s="109">
        <v>0</v>
      </c>
      <c r="M965" s="109"/>
      <c r="N965" s="109"/>
      <c r="O965" s="109">
        <v>2.2000000000000001E-4</v>
      </c>
      <c r="P965" s="109">
        <v>0</v>
      </c>
      <c r="Q965" s="109"/>
      <c r="R965" s="109"/>
      <c r="S965" s="109"/>
      <c r="T965" s="109">
        <v>0</v>
      </c>
      <c r="U965" s="109">
        <v>8.0000000000000007E-5</v>
      </c>
      <c r="V965" s="109">
        <v>0</v>
      </c>
      <c r="W965" s="109"/>
      <c r="X965" s="109">
        <v>0</v>
      </c>
      <c r="Y965" s="109"/>
      <c r="Z965" s="109"/>
      <c r="AA965" s="109"/>
      <c r="AB965" s="109"/>
      <c r="AC965" s="109"/>
      <c r="AD965" s="109">
        <v>0</v>
      </c>
      <c r="AE965" s="109">
        <v>0</v>
      </c>
      <c r="AF965" s="109"/>
      <c r="AG965" s="109">
        <v>0</v>
      </c>
    </row>
    <row r="966" spans="2:33" ht="15">
      <c r="B966" s="109"/>
      <c r="C966" s="109"/>
      <c r="D966" s="109">
        <v>2009</v>
      </c>
      <c r="E966" s="109">
        <v>1</v>
      </c>
      <c r="F966" s="109">
        <v>1.9000000000000001E-4</v>
      </c>
      <c r="G966" s="109"/>
      <c r="H966" s="109">
        <v>6.6899999999999998E-3</v>
      </c>
      <c r="I966" s="109"/>
      <c r="J966" s="109"/>
      <c r="K966" s="109"/>
      <c r="L966" s="109">
        <v>0</v>
      </c>
      <c r="M966" s="109"/>
      <c r="N966" s="109"/>
      <c r="O966" s="109">
        <v>9.0000000000000006E-5</v>
      </c>
      <c r="P966" s="109"/>
      <c r="Q966" s="109"/>
      <c r="R966" s="109"/>
      <c r="S966" s="109"/>
      <c r="T966" s="109">
        <v>0</v>
      </c>
      <c r="U966" s="109"/>
      <c r="V966" s="109">
        <v>0</v>
      </c>
      <c r="W966" s="109"/>
      <c r="X966" s="109">
        <v>1.33E-3</v>
      </c>
      <c r="Y966" s="109">
        <v>0</v>
      </c>
      <c r="Z966" s="109"/>
      <c r="AA966" s="109"/>
      <c r="AB966" s="109"/>
      <c r="AC966" s="109">
        <v>6.4000000000000005E-4</v>
      </c>
      <c r="AD966" s="109">
        <v>0</v>
      </c>
      <c r="AE966" s="109">
        <v>0</v>
      </c>
      <c r="AF966" s="109"/>
      <c r="AG966" s="109">
        <v>0</v>
      </c>
    </row>
    <row r="967" spans="2:33" ht="15">
      <c r="B967" s="109"/>
      <c r="C967" s="109"/>
      <c r="D967" s="109">
        <v>2010</v>
      </c>
      <c r="E967" s="109">
        <v>0</v>
      </c>
      <c r="F967" s="109"/>
      <c r="G967" s="109">
        <v>0</v>
      </c>
      <c r="H967" s="109">
        <v>0</v>
      </c>
      <c r="I967" s="109">
        <v>0</v>
      </c>
      <c r="J967" s="109">
        <v>1.6219999999999998E-2</v>
      </c>
      <c r="K967" s="109">
        <v>0</v>
      </c>
      <c r="L967" s="109">
        <v>0</v>
      </c>
      <c r="M967" s="109">
        <v>0</v>
      </c>
      <c r="N967" s="109">
        <v>6.2570000000000001E-2</v>
      </c>
      <c r="O967" s="109">
        <v>9.4810000000000005E-2</v>
      </c>
      <c r="P967" s="109">
        <v>0</v>
      </c>
      <c r="Q967" s="109">
        <v>4.8799999999999998E-3</v>
      </c>
      <c r="R967" s="109">
        <v>5.917E-2</v>
      </c>
      <c r="S967" s="109">
        <v>3.5189999999999999E-2</v>
      </c>
      <c r="T967" s="109">
        <v>0</v>
      </c>
      <c r="U967" s="109">
        <v>2.4969999999999999E-2</v>
      </c>
      <c r="V967" s="109">
        <v>0</v>
      </c>
      <c r="W967" s="109">
        <v>0</v>
      </c>
      <c r="X967" s="109">
        <v>0</v>
      </c>
      <c r="Y967" s="109">
        <v>0</v>
      </c>
      <c r="Z967" s="109">
        <v>0</v>
      </c>
      <c r="AA967" s="109">
        <v>4.8059999999999999E-2</v>
      </c>
      <c r="AB967" s="109">
        <v>3.0769999999999999E-2</v>
      </c>
      <c r="AC967" s="109">
        <v>5.6559999999999999E-2</v>
      </c>
      <c r="AD967" s="109">
        <v>2.1180000000000001E-2</v>
      </c>
      <c r="AE967" s="109">
        <v>0</v>
      </c>
      <c r="AF967" s="109">
        <v>0</v>
      </c>
      <c r="AG967" s="109">
        <v>0</v>
      </c>
    </row>
    <row r="968" spans="2:33" ht="15">
      <c r="B968" s="109"/>
      <c r="C968" s="109"/>
      <c r="D968" s="109">
        <v>2011</v>
      </c>
      <c r="E968" s="109">
        <v>0</v>
      </c>
      <c r="F968" s="109">
        <v>0</v>
      </c>
      <c r="G968" s="109">
        <v>4.3630000000000002E-2</v>
      </c>
      <c r="H968" s="109">
        <v>6.4999999999999997E-3</v>
      </c>
      <c r="I968" s="109">
        <v>0</v>
      </c>
      <c r="J968" s="109">
        <v>4.0649999999999999E-2</v>
      </c>
      <c r="K968" s="109">
        <v>1.153E-2</v>
      </c>
      <c r="L968" s="109">
        <v>0</v>
      </c>
      <c r="M968" s="109">
        <v>0</v>
      </c>
      <c r="N968" s="109">
        <v>0</v>
      </c>
      <c r="O968" s="109">
        <v>1.235E-2</v>
      </c>
      <c r="P968" s="109">
        <v>0</v>
      </c>
      <c r="Q968" s="109">
        <v>1.6449999999999999E-2</v>
      </c>
      <c r="R968" s="109">
        <v>0</v>
      </c>
      <c r="S968" s="109">
        <v>3.5790000000000002E-2</v>
      </c>
      <c r="T968" s="109">
        <v>0</v>
      </c>
      <c r="U968" s="109">
        <v>0</v>
      </c>
      <c r="V968" s="109">
        <v>0</v>
      </c>
      <c r="W968" s="109">
        <v>0</v>
      </c>
      <c r="X968" s="109">
        <v>0</v>
      </c>
      <c r="Y968" s="109">
        <v>0</v>
      </c>
      <c r="Z968" s="109">
        <v>0</v>
      </c>
      <c r="AA968" s="109">
        <v>6.9860000000000005E-2</v>
      </c>
      <c r="AB968" s="109">
        <v>0</v>
      </c>
      <c r="AC968" s="109">
        <v>0</v>
      </c>
      <c r="AD968" s="109">
        <v>0</v>
      </c>
      <c r="AE968" s="109">
        <v>0</v>
      </c>
      <c r="AF968" s="109">
        <v>3.211E-2</v>
      </c>
      <c r="AG968" s="109">
        <v>0</v>
      </c>
    </row>
    <row r="969" spans="2:33" ht="15">
      <c r="B969" s="109"/>
      <c r="C969" s="109"/>
      <c r="D969" s="109">
        <v>2012</v>
      </c>
      <c r="E969" s="109">
        <v>0</v>
      </c>
      <c r="F969" s="109">
        <v>0</v>
      </c>
      <c r="G969" s="109">
        <v>4.9689999999999998E-2</v>
      </c>
      <c r="H969" s="109">
        <v>0</v>
      </c>
      <c r="I969" s="109">
        <v>0</v>
      </c>
      <c r="J969" s="109">
        <v>1.6E-2</v>
      </c>
      <c r="K969" s="109">
        <v>3.82E-3</v>
      </c>
      <c r="L969" s="109">
        <v>1.6789999999999999E-2</v>
      </c>
      <c r="M969" s="109">
        <v>0</v>
      </c>
      <c r="N969" s="109">
        <v>0</v>
      </c>
      <c r="O969" s="109">
        <v>2.4709999999999999E-2</v>
      </c>
      <c r="P969" s="109">
        <v>0</v>
      </c>
      <c r="Q969" s="109">
        <v>4.7200000000000002E-3</v>
      </c>
      <c r="R969" s="109">
        <v>0</v>
      </c>
      <c r="S969" s="109">
        <v>3.3939999999999998E-2</v>
      </c>
      <c r="T969" s="109">
        <v>0</v>
      </c>
      <c r="U969" s="109">
        <v>7.28E-3</v>
      </c>
      <c r="V969" s="109">
        <v>0</v>
      </c>
      <c r="W969" s="109">
        <v>0</v>
      </c>
      <c r="X969" s="109">
        <v>0</v>
      </c>
      <c r="Y969" s="109">
        <v>7.2399999999999999E-3</v>
      </c>
      <c r="Z969" s="109">
        <v>0</v>
      </c>
      <c r="AA969" s="109">
        <v>0.1056</v>
      </c>
      <c r="AB969" s="109">
        <v>0</v>
      </c>
      <c r="AC969" s="109">
        <v>1.235E-2</v>
      </c>
      <c r="AD969" s="109">
        <v>0</v>
      </c>
      <c r="AE969" s="109">
        <v>0</v>
      </c>
      <c r="AF969" s="109">
        <v>3.168E-2</v>
      </c>
      <c r="AG969" s="109">
        <v>0</v>
      </c>
    </row>
    <row r="970" spans="2:33" ht="15">
      <c r="B970" s="109"/>
      <c r="C970" s="109"/>
      <c r="D970" s="109">
        <v>2013</v>
      </c>
      <c r="E970" s="109">
        <v>0</v>
      </c>
      <c r="F970" s="109">
        <v>0</v>
      </c>
      <c r="G970" s="109">
        <v>0</v>
      </c>
      <c r="H970" s="109">
        <v>0</v>
      </c>
      <c r="I970" s="109">
        <v>0</v>
      </c>
      <c r="J970" s="109">
        <v>0</v>
      </c>
      <c r="K970" s="109">
        <v>0</v>
      </c>
      <c r="L970" s="109">
        <v>0</v>
      </c>
      <c r="M970" s="109">
        <v>0</v>
      </c>
      <c r="N970" s="109">
        <v>0</v>
      </c>
      <c r="O970" s="109">
        <v>0.46439000000000002</v>
      </c>
      <c r="P970" s="109">
        <v>0</v>
      </c>
      <c r="Q970" s="109">
        <v>9.5600000000000008E-3</v>
      </c>
      <c r="R970" s="109">
        <v>0</v>
      </c>
      <c r="S970" s="109">
        <v>4.6350000000000002E-2</v>
      </c>
      <c r="T970" s="109">
        <v>0</v>
      </c>
      <c r="U970" s="109">
        <v>6.9699999999999996E-3</v>
      </c>
      <c r="V970" s="109">
        <v>0</v>
      </c>
      <c r="W970" s="109">
        <v>0</v>
      </c>
      <c r="X970" s="109">
        <v>0</v>
      </c>
      <c r="Y970" s="109">
        <v>0</v>
      </c>
      <c r="Z970" s="109">
        <v>0</v>
      </c>
      <c r="AA970" s="109">
        <v>4.3569999999999998E-2</v>
      </c>
      <c r="AB970" s="109">
        <v>3.3660000000000002E-2</v>
      </c>
      <c r="AC970" s="109">
        <v>1.455E-2</v>
      </c>
      <c r="AD970" s="109">
        <v>0</v>
      </c>
      <c r="AE970" s="109">
        <v>0</v>
      </c>
      <c r="AF970" s="109">
        <v>0</v>
      </c>
      <c r="AG970" s="109">
        <v>0</v>
      </c>
    </row>
    <row r="971" spans="2:33" ht="15">
      <c r="B971" s="109"/>
      <c r="C971" s="109"/>
      <c r="D971" s="109">
        <v>2014</v>
      </c>
      <c r="E971" s="109">
        <v>0</v>
      </c>
      <c r="F971" s="109">
        <v>0</v>
      </c>
      <c r="G971" s="109">
        <v>9.4869999999999996E-2</v>
      </c>
      <c r="H971" s="109">
        <v>0</v>
      </c>
      <c r="I971" s="109">
        <v>0</v>
      </c>
      <c r="J971" s="109">
        <v>1.6080000000000001E-2</v>
      </c>
      <c r="K971" s="109">
        <v>0</v>
      </c>
      <c r="L971" s="109">
        <v>0</v>
      </c>
      <c r="M971" s="109">
        <v>0.20172999999999999</v>
      </c>
      <c r="N971" s="109">
        <v>0</v>
      </c>
      <c r="O971" s="109">
        <v>1.7260000000000001E-2</v>
      </c>
      <c r="P971" s="109">
        <v>0</v>
      </c>
      <c r="Q971" s="109">
        <v>0</v>
      </c>
      <c r="R971" s="109">
        <v>0</v>
      </c>
      <c r="S971" s="109">
        <v>3.619E-2</v>
      </c>
      <c r="T971" s="109">
        <v>0</v>
      </c>
      <c r="U971" s="109">
        <v>3.5100000000000001E-3</v>
      </c>
      <c r="V971" s="109">
        <v>0</v>
      </c>
      <c r="W971" s="109">
        <v>0</v>
      </c>
      <c r="X971" s="109">
        <v>0</v>
      </c>
      <c r="Y971" s="109">
        <v>0</v>
      </c>
      <c r="Z971" s="109">
        <v>0</v>
      </c>
      <c r="AA971" s="109">
        <v>1.491E-2</v>
      </c>
      <c r="AB971" s="109">
        <v>0</v>
      </c>
      <c r="AC971" s="109">
        <v>1.4840000000000001E-2</v>
      </c>
      <c r="AD971" s="109">
        <v>0</v>
      </c>
      <c r="AE971" s="109">
        <v>0</v>
      </c>
      <c r="AF971" s="109">
        <v>0</v>
      </c>
      <c r="AG971" s="109">
        <v>0</v>
      </c>
    </row>
    <row r="972" spans="2:33" ht="15">
      <c r="B972" s="109"/>
      <c r="C972" s="109"/>
      <c r="D972" s="109">
        <v>2015</v>
      </c>
      <c r="E972" s="109">
        <v>9.5700000000000004E-3</v>
      </c>
      <c r="F972" s="109">
        <v>0</v>
      </c>
      <c r="G972" s="109">
        <v>9.2170000000000002E-2</v>
      </c>
      <c r="H972" s="109">
        <v>0</v>
      </c>
      <c r="I972" s="109">
        <v>0</v>
      </c>
      <c r="J972" s="109">
        <v>4.8640000000000003E-2</v>
      </c>
      <c r="K972" s="109">
        <v>3.81E-3</v>
      </c>
      <c r="L972" s="109">
        <v>0</v>
      </c>
      <c r="M972" s="109">
        <v>0</v>
      </c>
      <c r="N972" s="109">
        <v>0</v>
      </c>
      <c r="O972" s="109">
        <v>0</v>
      </c>
      <c r="P972" s="109">
        <v>0</v>
      </c>
      <c r="Q972" s="109">
        <v>9.5899999999999996E-3</v>
      </c>
      <c r="R972" s="109">
        <v>0</v>
      </c>
      <c r="S972" s="109">
        <v>3.5709999999999999E-2</v>
      </c>
      <c r="T972" s="109">
        <v>0</v>
      </c>
      <c r="U972" s="109">
        <v>6.8199999999999997E-3</v>
      </c>
      <c r="V972" s="109">
        <v>0</v>
      </c>
      <c r="W972" s="109">
        <v>0</v>
      </c>
      <c r="X972" s="109">
        <v>0</v>
      </c>
      <c r="Y972" s="109">
        <v>0</v>
      </c>
      <c r="Z972" s="109">
        <v>0</v>
      </c>
      <c r="AA972" s="109">
        <v>2.06E-2</v>
      </c>
      <c r="AB972" s="109">
        <v>0</v>
      </c>
      <c r="AC972" s="109">
        <v>5.4640000000000001E-2</v>
      </c>
      <c r="AD972" s="109">
        <v>0</v>
      </c>
      <c r="AE972" s="109">
        <v>0</v>
      </c>
      <c r="AF972" s="109">
        <v>0</v>
      </c>
      <c r="AG972" s="109">
        <v>0</v>
      </c>
    </row>
    <row r="973" spans="2:33" ht="15">
      <c r="B973" s="109"/>
      <c r="C973" s="109"/>
      <c r="D973" s="109">
        <v>2016</v>
      </c>
      <c r="E973" s="109">
        <v>0</v>
      </c>
      <c r="F973" s="109">
        <v>2.4080000000000001E-2</v>
      </c>
      <c r="G973" s="109">
        <v>4.6089999999999999E-2</v>
      </c>
      <c r="H973" s="109">
        <v>0</v>
      </c>
      <c r="I973" s="109">
        <v>0</v>
      </c>
      <c r="J973" s="109">
        <v>3.1739999999999997E-2</v>
      </c>
      <c r="K973" s="109">
        <v>8.7200000000000003E-3</v>
      </c>
      <c r="L973" s="109">
        <v>0</v>
      </c>
      <c r="M973" s="109">
        <v>0</v>
      </c>
      <c r="N973" s="109">
        <v>0</v>
      </c>
      <c r="O973" s="109">
        <v>1.7680000000000001E-2</v>
      </c>
      <c r="P973" s="109">
        <v>0</v>
      </c>
      <c r="Q973" s="109">
        <v>5.0600000000000003E-3</v>
      </c>
      <c r="R973" s="109">
        <v>0</v>
      </c>
      <c r="S973" s="109">
        <v>4.752E-2</v>
      </c>
      <c r="T973" s="109">
        <v>0</v>
      </c>
      <c r="U973" s="109">
        <v>5.8529999999999999E-2</v>
      </c>
      <c r="V973" s="109">
        <v>0</v>
      </c>
      <c r="W973" s="109">
        <v>0</v>
      </c>
      <c r="X973" s="109">
        <v>0</v>
      </c>
      <c r="Y973" s="109">
        <v>6.8100000000000001E-3</v>
      </c>
      <c r="Z973" s="109">
        <v>0</v>
      </c>
      <c r="AA973" s="109">
        <v>6.4000000000000003E-3</v>
      </c>
      <c r="AB973" s="109">
        <v>0</v>
      </c>
      <c r="AC973" s="109">
        <v>0</v>
      </c>
      <c r="AD973" s="109">
        <v>0</v>
      </c>
      <c r="AE973" s="109">
        <v>0</v>
      </c>
      <c r="AF973" s="109">
        <v>0</v>
      </c>
      <c r="AG973" s="109">
        <v>0</v>
      </c>
    </row>
    <row r="974" spans="2:33" ht="15">
      <c r="B974" s="109"/>
      <c r="C974" s="109"/>
      <c r="D974" s="109">
        <v>2017</v>
      </c>
      <c r="E974" s="109">
        <v>0</v>
      </c>
      <c r="F974" s="109">
        <v>1.176E-2</v>
      </c>
      <c r="G974" s="109">
        <v>0</v>
      </c>
      <c r="H974" s="109">
        <v>0</v>
      </c>
      <c r="I974" s="109">
        <v>0</v>
      </c>
      <c r="J974" s="109">
        <v>7.6099999999999996E-3</v>
      </c>
      <c r="K974" s="109">
        <v>2.49E-3</v>
      </c>
      <c r="L974" s="109">
        <v>0</v>
      </c>
      <c r="M974" s="109">
        <v>0</v>
      </c>
      <c r="N974" s="109">
        <v>9.9559999999999996E-2</v>
      </c>
      <c r="O974" s="109">
        <v>5.8500000000000002E-3</v>
      </c>
      <c r="P974" s="109">
        <v>0</v>
      </c>
      <c r="Q974" s="109">
        <v>2.4299999999999999E-3</v>
      </c>
      <c r="R974" s="109">
        <v>0</v>
      </c>
      <c r="S974" s="109">
        <v>1.201E-2</v>
      </c>
      <c r="T974" s="109">
        <v>0</v>
      </c>
      <c r="U974" s="109">
        <v>6.0899999999999999E-3</v>
      </c>
      <c r="V974" s="109">
        <v>0</v>
      </c>
      <c r="W974" s="109">
        <v>0</v>
      </c>
      <c r="X974" s="109">
        <v>0</v>
      </c>
      <c r="Y974" s="109">
        <v>0</v>
      </c>
      <c r="Z974" s="109">
        <v>0</v>
      </c>
      <c r="AA974" s="109">
        <v>6.2399999999999999E-3</v>
      </c>
      <c r="AB974" s="109">
        <v>0</v>
      </c>
      <c r="AC974" s="109">
        <v>0</v>
      </c>
      <c r="AD974" s="109">
        <v>0</v>
      </c>
      <c r="AE974" s="109">
        <v>0</v>
      </c>
      <c r="AF974" s="109">
        <v>2.8510000000000001E-2</v>
      </c>
      <c r="AG974" s="109">
        <v>5.62E-3</v>
      </c>
    </row>
    <row r="975" spans="2:33" ht="15">
      <c r="B975" s="109"/>
      <c r="C975" s="109"/>
      <c r="D975" s="109">
        <v>2018</v>
      </c>
      <c r="E975" s="109">
        <v>8.7600000000000004E-3</v>
      </c>
      <c r="F975" s="109">
        <v>0</v>
      </c>
      <c r="G975" s="109">
        <v>0</v>
      </c>
      <c r="H975" s="109">
        <v>0</v>
      </c>
      <c r="I975" s="109">
        <v>2.3014899999999998</v>
      </c>
      <c r="J975" s="109">
        <v>0</v>
      </c>
      <c r="K975" s="109">
        <v>1.23E-3</v>
      </c>
      <c r="L975" s="109">
        <v>0</v>
      </c>
      <c r="M975" s="109">
        <v>0</v>
      </c>
      <c r="N975" s="109">
        <v>0</v>
      </c>
      <c r="O975" s="109">
        <v>5.8399999999999997E-3</v>
      </c>
      <c r="P975" s="109">
        <v>0</v>
      </c>
      <c r="Q975" s="109">
        <v>0</v>
      </c>
      <c r="R975" s="109">
        <v>0</v>
      </c>
      <c r="S975" s="109">
        <v>3.576E-2</v>
      </c>
      <c r="T975" s="109">
        <v>0</v>
      </c>
      <c r="U975" s="109">
        <v>1.184E-2</v>
      </c>
      <c r="V975" s="109">
        <v>0</v>
      </c>
      <c r="W975" s="109">
        <v>0</v>
      </c>
      <c r="X975" s="109">
        <v>0</v>
      </c>
      <c r="Y975" s="109">
        <v>0</v>
      </c>
      <c r="Z975" s="109">
        <v>2.494E-2</v>
      </c>
      <c r="AA975" s="109">
        <v>1.213E-2</v>
      </c>
      <c r="AB975" s="109">
        <v>0</v>
      </c>
      <c r="AC975" s="109">
        <v>0</v>
      </c>
      <c r="AD975" s="109">
        <v>0</v>
      </c>
      <c r="AE975" s="109">
        <v>0.10014000000000001</v>
      </c>
      <c r="AF975" s="109">
        <v>2.758E-2</v>
      </c>
      <c r="AG975" s="109">
        <v>1.8699999999999999E-3</v>
      </c>
    </row>
    <row r="976" spans="2:33" ht="15">
      <c r="B976" s="109"/>
      <c r="C976" s="109"/>
      <c r="D976" s="109">
        <v>2019</v>
      </c>
      <c r="E976" s="109">
        <v>0</v>
      </c>
      <c r="F976" s="109">
        <v>0</v>
      </c>
      <c r="G976" s="109">
        <v>0</v>
      </c>
      <c r="H976" s="109">
        <v>0</v>
      </c>
      <c r="I976" s="109">
        <v>0</v>
      </c>
      <c r="J976" s="109">
        <v>7.3400000000000002E-3</v>
      </c>
      <c r="K976" s="109">
        <v>0</v>
      </c>
      <c r="L976" s="109">
        <v>0.14230999999999999</v>
      </c>
      <c r="M976" s="109">
        <v>0</v>
      </c>
      <c r="N976" s="109">
        <v>9.9419999999999994E-2</v>
      </c>
      <c r="O976" s="109">
        <v>0</v>
      </c>
      <c r="P976" s="109">
        <v>0</v>
      </c>
      <c r="Q976" s="109">
        <v>5.3099999999999996E-3</v>
      </c>
      <c r="R976" s="109">
        <v>0</v>
      </c>
      <c r="S976" s="109">
        <v>1.206E-2</v>
      </c>
      <c r="T976" s="109">
        <v>0</v>
      </c>
      <c r="U976" s="109">
        <v>3.0200000000000001E-3</v>
      </c>
      <c r="V976" s="109">
        <v>0</v>
      </c>
      <c r="W976" s="109">
        <v>0</v>
      </c>
      <c r="X976" s="109">
        <v>0.16478999999999999</v>
      </c>
      <c r="Y976" s="109">
        <v>0</v>
      </c>
      <c r="Z976" s="109">
        <v>0</v>
      </c>
      <c r="AA976" s="109">
        <v>0</v>
      </c>
      <c r="AB976" s="109">
        <v>0</v>
      </c>
      <c r="AC976" s="109">
        <v>0</v>
      </c>
      <c r="AD976" s="109">
        <v>0</v>
      </c>
      <c r="AE976" s="109">
        <v>0</v>
      </c>
      <c r="AF976" s="109">
        <v>2.6919999999999999E-2</v>
      </c>
      <c r="AG976" s="109">
        <v>0</v>
      </c>
    </row>
    <row r="977" spans="2:33" ht="15">
      <c r="B977" s="109"/>
      <c r="C977" s="109"/>
      <c r="D977" s="109">
        <v>2020</v>
      </c>
      <c r="E977" s="109"/>
      <c r="F977" s="109"/>
      <c r="G977" s="109"/>
      <c r="H977" s="109"/>
      <c r="I977" s="109"/>
      <c r="J977" s="109"/>
      <c r="K977" s="109"/>
      <c r="L977" s="109"/>
      <c r="M977" s="109"/>
      <c r="N977" s="109"/>
      <c r="O977" s="109"/>
      <c r="P977" s="109"/>
      <c r="Q977" s="109"/>
      <c r="R977" s="109"/>
      <c r="S977" s="109"/>
      <c r="T977" s="109"/>
      <c r="U977" s="109"/>
      <c r="V977" s="109"/>
      <c r="W977" s="109"/>
      <c r="X977" s="109"/>
      <c r="Y977" s="109"/>
      <c r="Z977" s="109"/>
      <c r="AA977" s="109"/>
      <c r="AB977" s="109"/>
      <c r="AC977" s="109"/>
      <c r="AD977" s="109"/>
      <c r="AE977" s="109"/>
      <c r="AF977" s="109"/>
      <c r="AG977" s="109"/>
    </row>
    <row r="978" spans="2:33" ht="15">
      <c r="B978" s="110" t="s">
        <v>833</v>
      </c>
      <c r="C978" s="110" t="s">
        <v>834</v>
      </c>
      <c r="D978" s="110">
        <v>2006</v>
      </c>
      <c r="E978" s="110"/>
      <c r="F978" s="110"/>
      <c r="G978" s="110"/>
      <c r="H978" s="110"/>
      <c r="I978" s="110"/>
      <c r="J978" s="110"/>
      <c r="K978" s="110"/>
      <c r="L978" s="110"/>
      <c r="M978" s="110"/>
      <c r="N978" s="110"/>
      <c r="O978" s="110">
        <v>0</v>
      </c>
      <c r="P978" s="110"/>
      <c r="Q978" s="110"/>
      <c r="R978" s="110"/>
      <c r="S978" s="110"/>
      <c r="T978" s="110">
        <v>0</v>
      </c>
      <c r="U978" s="110"/>
      <c r="V978" s="110"/>
      <c r="W978" s="110"/>
      <c r="X978" s="110"/>
      <c r="Y978" s="110"/>
      <c r="Z978" s="110"/>
      <c r="AA978" s="110"/>
      <c r="AB978" s="110"/>
      <c r="AC978" s="110"/>
      <c r="AD978" s="110"/>
      <c r="AE978" s="110"/>
      <c r="AF978" s="110"/>
      <c r="AG978" s="110"/>
    </row>
    <row r="979" spans="2:33" ht="15">
      <c r="B979" s="110"/>
      <c r="C979" s="110"/>
      <c r="D979" s="110">
        <v>2007</v>
      </c>
      <c r="E979" s="110"/>
      <c r="F979" s="110">
        <v>0</v>
      </c>
      <c r="G979" s="110"/>
      <c r="H979" s="110"/>
      <c r="I979" s="110"/>
      <c r="J979" s="110"/>
      <c r="K979" s="110"/>
      <c r="L979" s="110">
        <v>0</v>
      </c>
      <c r="M979" s="110"/>
      <c r="N979" s="110"/>
      <c r="O979" s="110">
        <v>0</v>
      </c>
      <c r="P979" s="110"/>
      <c r="Q979" s="110"/>
      <c r="R979" s="110"/>
      <c r="S979" s="110"/>
      <c r="T979" s="110">
        <v>0</v>
      </c>
      <c r="U979" s="110"/>
      <c r="V979" s="110"/>
      <c r="W979" s="110"/>
      <c r="X979" s="110"/>
      <c r="Y979" s="110"/>
      <c r="Z979" s="110"/>
      <c r="AA979" s="110"/>
      <c r="AB979" s="110"/>
      <c r="AC979" s="110"/>
      <c r="AD979" s="110"/>
      <c r="AE979" s="110">
        <v>0</v>
      </c>
      <c r="AF979" s="110"/>
      <c r="AG979" s="110"/>
    </row>
    <row r="980" spans="2:33" ht="15">
      <c r="B980" s="110"/>
      <c r="C980" s="110"/>
      <c r="D980" s="110">
        <v>2008</v>
      </c>
      <c r="E980" s="110"/>
      <c r="F980" s="110">
        <v>0</v>
      </c>
      <c r="G980" s="110"/>
      <c r="H980" s="110"/>
      <c r="I980" s="110"/>
      <c r="J980" s="110">
        <v>1.1999999999999999E-3</v>
      </c>
      <c r="K980" s="110"/>
      <c r="L980" s="110">
        <v>0</v>
      </c>
      <c r="M980" s="110"/>
      <c r="N980" s="110"/>
      <c r="O980" s="110">
        <v>0</v>
      </c>
      <c r="P980" s="110">
        <v>0</v>
      </c>
      <c r="Q980" s="110"/>
      <c r="R980" s="110"/>
      <c r="S980" s="110"/>
      <c r="T980" s="110">
        <v>0</v>
      </c>
      <c r="U980" s="110">
        <v>0</v>
      </c>
      <c r="V980" s="110">
        <v>0</v>
      </c>
      <c r="W980" s="110"/>
      <c r="X980" s="110">
        <v>0</v>
      </c>
      <c r="Y980" s="110"/>
      <c r="Z980" s="110"/>
      <c r="AA980" s="110"/>
      <c r="AB980" s="110"/>
      <c r="AC980" s="110"/>
      <c r="AD980" s="110">
        <v>0</v>
      </c>
      <c r="AE980" s="110">
        <v>0</v>
      </c>
      <c r="AF980" s="110"/>
      <c r="AG980" s="110">
        <v>0</v>
      </c>
    </row>
    <row r="981" spans="2:33" ht="15">
      <c r="B981" s="110"/>
      <c r="C981" s="110"/>
      <c r="D981" s="110">
        <v>2009</v>
      </c>
      <c r="E981" s="110">
        <v>0</v>
      </c>
      <c r="F981" s="110">
        <v>0</v>
      </c>
      <c r="G981" s="110"/>
      <c r="H981" s="110">
        <v>0</v>
      </c>
      <c r="I981" s="110"/>
      <c r="J981" s="110"/>
      <c r="K981" s="110"/>
      <c r="L981" s="110">
        <v>0</v>
      </c>
      <c r="M981" s="110"/>
      <c r="N981" s="110"/>
      <c r="O981" s="110">
        <v>0</v>
      </c>
      <c r="P981" s="110"/>
      <c r="Q981" s="110"/>
      <c r="R981" s="110"/>
      <c r="S981" s="110"/>
      <c r="T981" s="110">
        <v>0</v>
      </c>
      <c r="U981" s="110"/>
      <c r="V981" s="110">
        <v>0</v>
      </c>
      <c r="W981" s="110"/>
      <c r="X981" s="110">
        <v>0</v>
      </c>
      <c r="Y981" s="110">
        <v>0</v>
      </c>
      <c r="Z981" s="110"/>
      <c r="AA981" s="110"/>
      <c r="AB981" s="110"/>
      <c r="AC981" s="110">
        <v>0</v>
      </c>
      <c r="AD981" s="110">
        <v>0</v>
      </c>
      <c r="AE981" s="110">
        <v>0</v>
      </c>
      <c r="AF981" s="110"/>
      <c r="AG981" s="110">
        <v>0</v>
      </c>
    </row>
    <row r="982" spans="2:33" ht="15">
      <c r="B982" s="110"/>
      <c r="C982" s="110"/>
      <c r="D982" s="110">
        <v>2010</v>
      </c>
      <c r="E982" s="110">
        <v>0</v>
      </c>
      <c r="F982" s="110"/>
      <c r="G982" s="110">
        <v>0</v>
      </c>
      <c r="H982" s="110">
        <v>0</v>
      </c>
      <c r="I982" s="110">
        <v>0</v>
      </c>
      <c r="J982" s="110">
        <v>0</v>
      </c>
      <c r="K982" s="110">
        <v>0</v>
      </c>
      <c r="L982" s="110">
        <v>0</v>
      </c>
      <c r="M982" s="110">
        <v>0</v>
      </c>
      <c r="N982" s="110">
        <v>0</v>
      </c>
      <c r="O982" s="110">
        <v>0</v>
      </c>
      <c r="P982" s="110">
        <v>0</v>
      </c>
      <c r="Q982" s="110">
        <v>0</v>
      </c>
      <c r="R982" s="110">
        <v>0</v>
      </c>
      <c r="S982" s="110">
        <v>0</v>
      </c>
      <c r="T982" s="110">
        <v>0</v>
      </c>
      <c r="U982" s="110">
        <v>0</v>
      </c>
      <c r="V982" s="110">
        <v>0</v>
      </c>
      <c r="W982" s="110">
        <v>0</v>
      </c>
      <c r="X982" s="110">
        <v>0</v>
      </c>
      <c r="Y982" s="110">
        <v>0</v>
      </c>
      <c r="Z982" s="110">
        <v>0</v>
      </c>
      <c r="AA982" s="110">
        <v>0</v>
      </c>
      <c r="AB982" s="110">
        <v>0</v>
      </c>
      <c r="AC982" s="110">
        <v>0</v>
      </c>
      <c r="AD982" s="110">
        <v>1.059E-2</v>
      </c>
      <c r="AE982" s="110">
        <v>0</v>
      </c>
      <c r="AF982" s="110">
        <v>0</v>
      </c>
      <c r="AG982" s="110">
        <v>0</v>
      </c>
    </row>
    <row r="983" spans="2:33" ht="15">
      <c r="B983" s="110"/>
      <c r="C983" s="110"/>
      <c r="D983" s="110">
        <v>2011</v>
      </c>
      <c r="E983" s="110">
        <v>0</v>
      </c>
      <c r="F983" s="110">
        <v>0</v>
      </c>
      <c r="G983" s="110">
        <v>0</v>
      </c>
      <c r="H983" s="110">
        <v>0</v>
      </c>
      <c r="I983" s="110">
        <v>0</v>
      </c>
      <c r="J983" s="110">
        <v>8.1300000000000001E-3</v>
      </c>
      <c r="K983" s="110">
        <v>1.025E-2</v>
      </c>
      <c r="L983" s="110">
        <v>0</v>
      </c>
      <c r="M983" s="110">
        <v>0</v>
      </c>
      <c r="N983" s="110">
        <v>0</v>
      </c>
      <c r="O983" s="110">
        <v>0</v>
      </c>
      <c r="P983" s="110">
        <v>0</v>
      </c>
      <c r="Q983" s="110">
        <v>0</v>
      </c>
      <c r="R983" s="110">
        <v>0</v>
      </c>
      <c r="S983" s="110">
        <v>0</v>
      </c>
      <c r="T983" s="110">
        <v>0</v>
      </c>
      <c r="U983" s="110">
        <v>0</v>
      </c>
      <c r="V983" s="110">
        <v>0</v>
      </c>
      <c r="W983" s="110">
        <v>0</v>
      </c>
      <c r="X983" s="110">
        <v>0</v>
      </c>
      <c r="Y983" s="110">
        <v>0</v>
      </c>
      <c r="Z983" s="110">
        <v>0</v>
      </c>
      <c r="AA983" s="110">
        <v>0</v>
      </c>
      <c r="AB983" s="110">
        <v>0</v>
      </c>
      <c r="AC983" s="110">
        <v>0</v>
      </c>
      <c r="AD983" s="110">
        <v>0</v>
      </c>
      <c r="AE983" s="110">
        <v>0</v>
      </c>
      <c r="AF983" s="110">
        <v>0</v>
      </c>
      <c r="AG983" s="110">
        <v>0</v>
      </c>
    </row>
    <row r="984" spans="2:33" ht="15">
      <c r="B984" s="110"/>
      <c r="C984" s="110"/>
      <c r="D984" s="110">
        <v>2012</v>
      </c>
      <c r="E984" s="110">
        <v>0</v>
      </c>
      <c r="F984" s="110">
        <v>0</v>
      </c>
      <c r="G984" s="110">
        <v>0</v>
      </c>
      <c r="H984" s="110">
        <v>0</v>
      </c>
      <c r="I984" s="110">
        <v>0</v>
      </c>
      <c r="J984" s="110">
        <v>0</v>
      </c>
      <c r="K984" s="110">
        <v>1.2700000000000001E-3</v>
      </c>
      <c r="L984" s="110">
        <v>0</v>
      </c>
      <c r="M984" s="110">
        <v>0</v>
      </c>
      <c r="N984" s="110">
        <v>0</v>
      </c>
      <c r="O984" s="110">
        <v>0</v>
      </c>
      <c r="P984" s="110">
        <v>0</v>
      </c>
      <c r="Q984" s="110">
        <v>0</v>
      </c>
      <c r="R984" s="110">
        <v>0</v>
      </c>
      <c r="S984" s="110">
        <v>0</v>
      </c>
      <c r="T984" s="110">
        <v>0</v>
      </c>
      <c r="U984" s="110">
        <v>0</v>
      </c>
      <c r="V984" s="110"/>
      <c r="W984" s="110">
        <v>0</v>
      </c>
      <c r="X984" s="110">
        <v>0</v>
      </c>
      <c r="Y984" s="110">
        <v>7.2399999999999999E-3</v>
      </c>
      <c r="Z984" s="110">
        <v>0</v>
      </c>
      <c r="AA984" s="110">
        <v>7.7439999999999995E-2</v>
      </c>
      <c r="AB984" s="110">
        <v>0</v>
      </c>
      <c r="AC984" s="110">
        <v>0</v>
      </c>
      <c r="AD984" s="110">
        <v>0</v>
      </c>
      <c r="AE984" s="110">
        <v>0</v>
      </c>
      <c r="AF984" s="110">
        <v>0</v>
      </c>
      <c r="AG984" s="110">
        <v>0</v>
      </c>
    </row>
    <row r="985" spans="2:33" ht="15">
      <c r="B985" s="110"/>
      <c r="C985" s="110"/>
      <c r="D985" s="110">
        <v>2013</v>
      </c>
      <c r="E985" s="110">
        <v>0</v>
      </c>
      <c r="F985" s="110">
        <v>0</v>
      </c>
      <c r="G985" s="110">
        <v>0</v>
      </c>
      <c r="H985" s="110">
        <v>0</v>
      </c>
      <c r="I985" s="110">
        <v>0</v>
      </c>
      <c r="J985" s="110">
        <v>0</v>
      </c>
      <c r="K985" s="110">
        <v>0</v>
      </c>
      <c r="L985" s="110">
        <v>0</v>
      </c>
      <c r="M985" s="110">
        <v>0</v>
      </c>
      <c r="N985" s="110">
        <v>0</v>
      </c>
      <c r="O985" s="110">
        <v>0</v>
      </c>
      <c r="P985" s="110">
        <v>0</v>
      </c>
      <c r="Q985" s="110">
        <v>0</v>
      </c>
      <c r="R985" s="110">
        <v>0</v>
      </c>
      <c r="S985" s="110">
        <v>0</v>
      </c>
      <c r="T985" s="110">
        <v>0</v>
      </c>
      <c r="U985" s="110">
        <v>0</v>
      </c>
      <c r="V985" s="110">
        <v>0</v>
      </c>
      <c r="W985" s="110">
        <v>0</v>
      </c>
      <c r="X985" s="110">
        <v>0</v>
      </c>
      <c r="Y985" s="110">
        <v>0</v>
      </c>
      <c r="Z985" s="110">
        <v>0</v>
      </c>
      <c r="AA985" s="110">
        <v>0</v>
      </c>
      <c r="AB985" s="110">
        <v>0</v>
      </c>
      <c r="AC985" s="110">
        <v>0</v>
      </c>
      <c r="AD985" s="110">
        <v>0</v>
      </c>
      <c r="AE985" s="110">
        <v>0</v>
      </c>
      <c r="AF985" s="110">
        <v>0</v>
      </c>
      <c r="AG985" s="110">
        <v>0</v>
      </c>
    </row>
    <row r="986" spans="2:33" ht="15">
      <c r="B986" s="110"/>
      <c r="C986" s="110"/>
      <c r="D986" s="110">
        <v>2014</v>
      </c>
      <c r="E986" s="110">
        <v>0</v>
      </c>
      <c r="F986" s="110">
        <v>0</v>
      </c>
      <c r="G986" s="110">
        <v>0</v>
      </c>
      <c r="H986" s="110">
        <v>0</v>
      </c>
      <c r="I986" s="110">
        <v>0</v>
      </c>
      <c r="J986" s="110">
        <v>0</v>
      </c>
      <c r="K986" s="110">
        <v>0</v>
      </c>
      <c r="L986" s="110">
        <v>0</v>
      </c>
      <c r="M986" s="110">
        <v>0</v>
      </c>
      <c r="N986" s="110">
        <v>0</v>
      </c>
      <c r="O986" s="110">
        <v>0</v>
      </c>
      <c r="P986" s="110">
        <v>0</v>
      </c>
      <c r="Q986" s="110">
        <v>0</v>
      </c>
      <c r="R986" s="110">
        <v>0</v>
      </c>
      <c r="S986" s="110">
        <v>0</v>
      </c>
      <c r="T986" s="110">
        <v>0</v>
      </c>
      <c r="U986" s="110">
        <v>0</v>
      </c>
      <c r="V986" s="110">
        <v>0</v>
      </c>
      <c r="W986" s="110">
        <v>0</v>
      </c>
      <c r="X986" s="110">
        <v>0</v>
      </c>
      <c r="Y986" s="110">
        <v>0</v>
      </c>
      <c r="Z986" s="110">
        <v>0</v>
      </c>
      <c r="AA986" s="110">
        <v>0</v>
      </c>
      <c r="AB986" s="110">
        <v>0</v>
      </c>
      <c r="AC986" s="110">
        <v>0</v>
      </c>
      <c r="AD986" s="110">
        <v>0</v>
      </c>
      <c r="AE986" s="110">
        <v>0</v>
      </c>
      <c r="AF986" s="110">
        <v>0</v>
      </c>
      <c r="AG986" s="110">
        <v>0</v>
      </c>
    </row>
    <row r="987" spans="2:33" ht="15">
      <c r="B987" s="110"/>
      <c r="C987" s="110"/>
      <c r="D987" s="110">
        <v>2015</v>
      </c>
      <c r="E987" s="110">
        <v>9.5700000000000004E-3</v>
      </c>
      <c r="F987" s="110">
        <v>0</v>
      </c>
      <c r="G987" s="110">
        <v>0</v>
      </c>
      <c r="H987" s="110">
        <v>0</v>
      </c>
      <c r="I987" s="110">
        <v>0</v>
      </c>
      <c r="J987" s="110">
        <v>0</v>
      </c>
      <c r="K987" s="110">
        <v>0</v>
      </c>
      <c r="L987" s="110">
        <v>0</v>
      </c>
      <c r="M987" s="110">
        <v>0</v>
      </c>
      <c r="N987" s="110">
        <v>0</v>
      </c>
      <c r="O987" s="110">
        <v>0</v>
      </c>
      <c r="P987" s="110">
        <v>0</v>
      </c>
      <c r="Q987" s="110">
        <v>0</v>
      </c>
      <c r="R987" s="110">
        <v>0</v>
      </c>
      <c r="S987" s="110">
        <v>0</v>
      </c>
      <c r="T987" s="110">
        <v>0</v>
      </c>
      <c r="U987" s="110">
        <v>0</v>
      </c>
      <c r="V987" s="110">
        <v>0</v>
      </c>
      <c r="W987" s="110">
        <v>0</v>
      </c>
      <c r="X987" s="110">
        <v>0</v>
      </c>
      <c r="Y987" s="110">
        <v>0</v>
      </c>
      <c r="Z987" s="110">
        <v>0</v>
      </c>
      <c r="AA987" s="110">
        <v>0</v>
      </c>
      <c r="AB987" s="110">
        <v>0</v>
      </c>
      <c r="AC987" s="110">
        <v>0</v>
      </c>
      <c r="AD987" s="110">
        <v>0</v>
      </c>
      <c r="AE987" s="110">
        <v>0</v>
      </c>
      <c r="AF987" s="110">
        <v>0</v>
      </c>
      <c r="AG987" s="110">
        <v>0</v>
      </c>
    </row>
    <row r="988" spans="2:33" ht="15">
      <c r="B988" s="110"/>
      <c r="C988" s="110"/>
      <c r="D988" s="110">
        <v>2016</v>
      </c>
      <c r="E988" s="110">
        <v>0</v>
      </c>
      <c r="F988" s="110">
        <v>2.4080000000000001E-2</v>
      </c>
      <c r="G988" s="110">
        <v>0</v>
      </c>
      <c r="H988" s="110">
        <v>0</v>
      </c>
      <c r="I988" s="110">
        <v>0</v>
      </c>
      <c r="J988" s="110"/>
      <c r="K988" s="110">
        <v>8.7200000000000003E-3</v>
      </c>
      <c r="L988" s="110">
        <v>0</v>
      </c>
      <c r="M988" s="110">
        <v>0</v>
      </c>
      <c r="N988" s="110">
        <v>0</v>
      </c>
      <c r="O988" s="110">
        <v>0</v>
      </c>
      <c r="P988" s="110">
        <v>0</v>
      </c>
      <c r="Q988" s="110">
        <v>0</v>
      </c>
      <c r="R988" s="110">
        <v>0</v>
      </c>
      <c r="S988" s="110">
        <v>0</v>
      </c>
      <c r="T988" s="110">
        <v>0</v>
      </c>
      <c r="U988" s="110">
        <v>5.8529999999999999E-2</v>
      </c>
      <c r="V988" s="110">
        <v>0</v>
      </c>
      <c r="W988" s="110">
        <v>0</v>
      </c>
      <c r="X988" s="110">
        <v>0</v>
      </c>
      <c r="Y988" s="110">
        <v>0</v>
      </c>
      <c r="Z988" s="110">
        <v>0</v>
      </c>
      <c r="AA988" s="110">
        <v>0</v>
      </c>
      <c r="AB988" s="110">
        <v>0</v>
      </c>
      <c r="AC988" s="110">
        <v>0</v>
      </c>
      <c r="AD988" s="110">
        <v>0</v>
      </c>
      <c r="AE988" s="110">
        <v>0</v>
      </c>
      <c r="AF988" s="110">
        <v>0</v>
      </c>
      <c r="AG988" s="110">
        <v>0</v>
      </c>
    </row>
    <row r="989" spans="2:33" ht="15">
      <c r="B989" s="110"/>
      <c r="C989" s="110"/>
      <c r="D989" s="110">
        <v>2017</v>
      </c>
      <c r="E989" s="110">
        <v>0</v>
      </c>
      <c r="F989" s="110">
        <v>0</v>
      </c>
      <c r="G989" s="110">
        <v>0</v>
      </c>
      <c r="H989" s="110">
        <v>0</v>
      </c>
      <c r="I989" s="110">
        <v>0</v>
      </c>
      <c r="J989" s="110">
        <v>0</v>
      </c>
      <c r="K989" s="110">
        <v>0</v>
      </c>
      <c r="L989" s="110">
        <v>0</v>
      </c>
      <c r="M989" s="110">
        <v>0</v>
      </c>
      <c r="N989" s="110">
        <v>0</v>
      </c>
      <c r="O989" s="110">
        <v>0</v>
      </c>
      <c r="P989" s="110">
        <v>0</v>
      </c>
      <c r="Q989" s="110">
        <v>0</v>
      </c>
      <c r="R989" s="110">
        <v>0</v>
      </c>
      <c r="S989" s="110">
        <v>0</v>
      </c>
      <c r="T989" s="110">
        <v>0</v>
      </c>
      <c r="U989" s="110">
        <v>0</v>
      </c>
      <c r="V989" s="110">
        <v>0</v>
      </c>
      <c r="W989" s="110">
        <v>0</v>
      </c>
      <c r="X989" s="110">
        <v>0</v>
      </c>
      <c r="Y989" s="110">
        <v>0</v>
      </c>
      <c r="Z989" s="110">
        <v>0</v>
      </c>
      <c r="AA989" s="110">
        <v>0</v>
      </c>
      <c r="AB989" s="110">
        <v>0</v>
      </c>
      <c r="AC989" s="110">
        <v>0</v>
      </c>
      <c r="AD989" s="110">
        <v>0</v>
      </c>
      <c r="AE989" s="110">
        <v>0</v>
      </c>
      <c r="AF989" s="110">
        <v>0</v>
      </c>
      <c r="AG989" s="110">
        <v>0</v>
      </c>
    </row>
    <row r="990" spans="2:33" ht="15">
      <c r="B990" s="110"/>
      <c r="C990" s="110"/>
      <c r="D990" s="110">
        <v>2018</v>
      </c>
      <c r="E990" s="110">
        <v>8.7600000000000004E-3</v>
      </c>
      <c r="F990" s="110">
        <v>0</v>
      </c>
      <c r="G990" s="110">
        <v>0</v>
      </c>
      <c r="H990" s="110">
        <v>0</v>
      </c>
      <c r="I990" s="110">
        <v>0</v>
      </c>
      <c r="J990" s="110">
        <v>0</v>
      </c>
      <c r="K990" s="110">
        <v>1.23E-3</v>
      </c>
      <c r="L990" s="110">
        <v>0</v>
      </c>
      <c r="M990" s="110">
        <v>0</v>
      </c>
      <c r="N990" s="110">
        <v>0</v>
      </c>
      <c r="O990" s="110">
        <v>5.8399999999999997E-3</v>
      </c>
      <c r="P990" s="110">
        <v>0</v>
      </c>
      <c r="Q990" s="110">
        <v>0</v>
      </c>
      <c r="R990" s="110">
        <v>0</v>
      </c>
      <c r="S990" s="110">
        <v>0</v>
      </c>
      <c r="T990" s="110">
        <v>0</v>
      </c>
      <c r="U990" s="110">
        <v>0</v>
      </c>
      <c r="V990" s="110">
        <v>0</v>
      </c>
      <c r="W990" s="110">
        <v>0</v>
      </c>
      <c r="X990" s="110">
        <v>0</v>
      </c>
      <c r="Y990" s="110">
        <v>0</v>
      </c>
      <c r="Z990" s="110">
        <v>0</v>
      </c>
      <c r="AA990" s="110">
        <v>0</v>
      </c>
      <c r="AB990" s="110">
        <v>0</v>
      </c>
      <c r="AC990" s="110">
        <v>0</v>
      </c>
      <c r="AD990" s="110">
        <v>0</v>
      </c>
      <c r="AE990" s="110">
        <v>0</v>
      </c>
      <c r="AF990" s="110">
        <v>0</v>
      </c>
      <c r="AG990" s="110">
        <v>0</v>
      </c>
    </row>
    <row r="991" spans="2:33" ht="15">
      <c r="B991" s="110"/>
      <c r="C991" s="110"/>
      <c r="D991" s="110">
        <v>2019</v>
      </c>
      <c r="E991" s="110">
        <v>0</v>
      </c>
      <c r="F991" s="110">
        <v>0</v>
      </c>
      <c r="G991" s="110">
        <v>0</v>
      </c>
      <c r="H991" s="110">
        <v>0</v>
      </c>
      <c r="I991" s="110">
        <v>0</v>
      </c>
      <c r="J991" s="110">
        <v>0</v>
      </c>
      <c r="K991" s="110">
        <v>0</v>
      </c>
      <c r="L991" s="110">
        <v>0.14230999999999999</v>
      </c>
      <c r="M991" s="110">
        <v>0</v>
      </c>
      <c r="N991" s="110">
        <v>0</v>
      </c>
      <c r="O991" s="110">
        <v>0</v>
      </c>
      <c r="P991" s="110">
        <v>0</v>
      </c>
      <c r="Q991" s="110">
        <v>0</v>
      </c>
      <c r="R991" s="110">
        <v>0</v>
      </c>
      <c r="S991" s="110">
        <v>0</v>
      </c>
      <c r="T991" s="110">
        <v>0</v>
      </c>
      <c r="U991" s="110">
        <v>0</v>
      </c>
      <c r="V991" s="110">
        <v>0</v>
      </c>
      <c r="W991" s="110">
        <v>0</v>
      </c>
      <c r="X991" s="110">
        <v>0</v>
      </c>
      <c r="Y991" s="110">
        <v>0</v>
      </c>
      <c r="Z991" s="110">
        <v>0</v>
      </c>
      <c r="AA991" s="110">
        <v>0</v>
      </c>
      <c r="AB991" s="110">
        <v>0</v>
      </c>
      <c r="AC991" s="110">
        <v>0</v>
      </c>
      <c r="AD991" s="110">
        <v>0</v>
      </c>
      <c r="AE991" s="110">
        <v>0</v>
      </c>
      <c r="AF991" s="110">
        <v>0</v>
      </c>
      <c r="AG991" s="110">
        <v>0</v>
      </c>
    </row>
    <row r="992" spans="2:33" ht="15">
      <c r="B992" s="110"/>
      <c r="C992" s="110"/>
      <c r="D992" s="110">
        <v>2020</v>
      </c>
      <c r="E992" s="110"/>
      <c r="F992" s="110"/>
      <c r="G992" s="110"/>
      <c r="H992" s="110"/>
      <c r="I992" s="110"/>
      <c r="J992" s="110"/>
      <c r="K992" s="110"/>
      <c r="L992" s="110"/>
      <c r="M992" s="110"/>
      <c r="N992" s="110"/>
      <c r="O992" s="110"/>
      <c r="P992" s="110"/>
      <c r="Q992" s="110"/>
      <c r="R992" s="110"/>
      <c r="S992" s="110"/>
      <c r="T992" s="110"/>
      <c r="U992" s="110"/>
      <c r="V992" s="110"/>
      <c r="W992" s="110"/>
      <c r="X992" s="110"/>
      <c r="Y992" s="110"/>
      <c r="Z992" s="110"/>
      <c r="AA992" s="110"/>
      <c r="AB992" s="110"/>
      <c r="AC992" s="110"/>
      <c r="AD992" s="110"/>
      <c r="AE992" s="110"/>
      <c r="AF992" s="110"/>
      <c r="AG992" s="110"/>
    </row>
    <row r="993" spans="2:33" ht="15">
      <c r="B993" s="109" t="s">
        <v>835</v>
      </c>
      <c r="C993" s="109" t="s">
        <v>836</v>
      </c>
      <c r="D993" s="109">
        <v>2006</v>
      </c>
      <c r="E993" s="109"/>
      <c r="F993" s="109"/>
      <c r="G993" s="109"/>
      <c r="H993" s="109"/>
      <c r="I993" s="109"/>
      <c r="J993" s="109"/>
      <c r="K993" s="109"/>
      <c r="L993" s="109"/>
      <c r="M993" s="109"/>
      <c r="N993" s="109"/>
      <c r="O993" s="109">
        <v>4.8759999999999998E-2</v>
      </c>
      <c r="P993" s="109"/>
      <c r="Q993" s="109"/>
      <c r="R993" s="109"/>
      <c r="S993" s="109"/>
      <c r="T993" s="109">
        <v>0</v>
      </c>
      <c r="U993" s="109"/>
      <c r="V993" s="109"/>
      <c r="W993" s="109"/>
      <c r="X993" s="109"/>
      <c r="Y993" s="109"/>
      <c r="Z993" s="109"/>
      <c r="AA993" s="109"/>
      <c r="AB993" s="109"/>
      <c r="AC993" s="109"/>
      <c r="AD993" s="109"/>
      <c r="AE993" s="109"/>
      <c r="AF993" s="109"/>
      <c r="AG993" s="109"/>
    </row>
    <row r="994" spans="2:33" ht="15">
      <c r="B994" s="109"/>
      <c r="C994" s="109"/>
      <c r="D994" s="109">
        <v>2007</v>
      </c>
      <c r="E994" s="109"/>
      <c r="F994" s="109">
        <v>0</v>
      </c>
      <c r="G994" s="109"/>
      <c r="H994" s="109"/>
      <c r="I994" s="109"/>
      <c r="J994" s="109"/>
      <c r="K994" s="109"/>
      <c r="L994" s="109">
        <v>0</v>
      </c>
      <c r="M994" s="109"/>
      <c r="N994" s="109"/>
      <c r="O994" s="109">
        <v>0</v>
      </c>
      <c r="P994" s="109"/>
      <c r="Q994" s="109"/>
      <c r="R994" s="109"/>
      <c r="S994" s="109"/>
      <c r="T994" s="109">
        <v>0</v>
      </c>
      <c r="U994" s="109"/>
      <c r="V994" s="109"/>
      <c r="W994" s="109"/>
      <c r="X994" s="109"/>
      <c r="Y994" s="109"/>
      <c r="Z994" s="109"/>
      <c r="AA994" s="109"/>
      <c r="AB994" s="109"/>
      <c r="AC994" s="109"/>
      <c r="AD994" s="109"/>
      <c r="AE994" s="109">
        <v>0</v>
      </c>
      <c r="AF994" s="109"/>
      <c r="AG994" s="109"/>
    </row>
    <row r="995" spans="2:33" ht="15">
      <c r="B995" s="109"/>
      <c r="C995" s="109"/>
      <c r="D995" s="109">
        <v>2008</v>
      </c>
      <c r="E995" s="109"/>
      <c r="F995" s="109">
        <v>0</v>
      </c>
      <c r="G995" s="109"/>
      <c r="H995" s="109"/>
      <c r="I995" s="109"/>
      <c r="J995" s="109">
        <v>0</v>
      </c>
      <c r="K995" s="109"/>
      <c r="L995" s="109">
        <v>0</v>
      </c>
      <c r="M995" s="109"/>
      <c r="N995" s="109"/>
      <c r="O995" s="109">
        <v>0</v>
      </c>
      <c r="P995" s="109">
        <v>0</v>
      </c>
      <c r="Q995" s="109"/>
      <c r="R995" s="109"/>
      <c r="S995" s="109"/>
      <c r="T995" s="109">
        <v>0</v>
      </c>
      <c r="U995" s="109">
        <v>0</v>
      </c>
      <c r="V995" s="109">
        <v>0</v>
      </c>
      <c r="W995" s="109"/>
      <c r="X995" s="109">
        <v>0</v>
      </c>
      <c r="Y995" s="109"/>
      <c r="Z995" s="109"/>
      <c r="AA995" s="109"/>
      <c r="AB995" s="109"/>
      <c r="AC995" s="109"/>
      <c r="AD995" s="109">
        <v>0</v>
      </c>
      <c r="AE995" s="109">
        <v>0</v>
      </c>
      <c r="AF995" s="109"/>
      <c r="AG995" s="109">
        <v>0</v>
      </c>
    </row>
    <row r="996" spans="2:33" ht="15">
      <c r="B996" s="109"/>
      <c r="C996" s="109"/>
      <c r="D996" s="109">
        <v>2009</v>
      </c>
      <c r="E996" s="109">
        <v>0</v>
      </c>
      <c r="F996" s="109">
        <v>0</v>
      </c>
      <c r="G996" s="109"/>
      <c r="H996" s="109">
        <v>0</v>
      </c>
      <c r="I996" s="109"/>
      <c r="J996" s="109"/>
      <c r="K996" s="109"/>
      <c r="L996" s="109">
        <v>0</v>
      </c>
      <c r="M996" s="109"/>
      <c r="N996" s="109"/>
      <c r="O996" s="109">
        <v>0</v>
      </c>
      <c r="P996" s="109"/>
      <c r="Q996" s="109"/>
      <c r="R996" s="109"/>
      <c r="S996" s="109"/>
      <c r="T996" s="109">
        <v>0</v>
      </c>
      <c r="U996" s="109"/>
      <c r="V996" s="109">
        <v>0</v>
      </c>
      <c r="W996" s="109"/>
      <c r="X996" s="109">
        <v>0</v>
      </c>
      <c r="Y996" s="109">
        <v>0</v>
      </c>
      <c r="Z996" s="109"/>
      <c r="AA996" s="109"/>
      <c r="AB996" s="109"/>
      <c r="AC996" s="109">
        <v>0</v>
      </c>
      <c r="AD996" s="109">
        <v>0</v>
      </c>
      <c r="AE996" s="109">
        <v>0</v>
      </c>
      <c r="AF996" s="109"/>
      <c r="AG996" s="109">
        <v>0</v>
      </c>
    </row>
    <row r="997" spans="2:33" ht="15">
      <c r="B997" s="109"/>
      <c r="C997" s="109"/>
      <c r="D997" s="109">
        <v>2010</v>
      </c>
      <c r="E997" s="109">
        <v>0</v>
      </c>
      <c r="F997" s="109"/>
      <c r="G997" s="109">
        <v>0</v>
      </c>
      <c r="H997" s="109">
        <v>0</v>
      </c>
      <c r="I997" s="109">
        <v>0</v>
      </c>
      <c r="J997" s="109">
        <v>0</v>
      </c>
      <c r="K997" s="109">
        <v>0</v>
      </c>
      <c r="L997" s="109">
        <v>0</v>
      </c>
      <c r="M997" s="109">
        <v>0</v>
      </c>
      <c r="N997" s="109">
        <v>6.2570000000000001E-2</v>
      </c>
      <c r="O997" s="109">
        <v>0</v>
      </c>
      <c r="P997" s="109">
        <v>0</v>
      </c>
      <c r="Q997" s="109">
        <v>0</v>
      </c>
      <c r="R997" s="109">
        <v>0</v>
      </c>
      <c r="S997" s="109">
        <v>0</v>
      </c>
      <c r="T997" s="109">
        <v>0</v>
      </c>
      <c r="U997" s="109">
        <v>0</v>
      </c>
      <c r="V997" s="109">
        <v>0</v>
      </c>
      <c r="W997" s="109">
        <v>0</v>
      </c>
      <c r="X997" s="109">
        <v>0</v>
      </c>
      <c r="Y997" s="109">
        <v>0</v>
      </c>
      <c r="Z997" s="109">
        <v>0</v>
      </c>
      <c r="AA997" s="109">
        <v>0</v>
      </c>
      <c r="AB997" s="109">
        <v>0</v>
      </c>
      <c r="AC997" s="109">
        <v>0</v>
      </c>
      <c r="AD997" s="109">
        <v>0</v>
      </c>
      <c r="AE997" s="109">
        <v>0</v>
      </c>
      <c r="AF997" s="109">
        <v>0</v>
      </c>
      <c r="AG997" s="109">
        <v>0</v>
      </c>
    </row>
    <row r="998" spans="2:33" ht="15">
      <c r="B998" s="109"/>
      <c r="C998" s="109"/>
      <c r="D998" s="109">
        <v>2011</v>
      </c>
      <c r="E998" s="109">
        <v>0</v>
      </c>
      <c r="F998" s="109">
        <v>0</v>
      </c>
      <c r="G998" s="109">
        <v>0</v>
      </c>
      <c r="H998" s="109">
        <v>0</v>
      </c>
      <c r="I998" s="109">
        <v>0</v>
      </c>
      <c r="J998" s="109">
        <v>0</v>
      </c>
      <c r="K998" s="109">
        <v>0</v>
      </c>
      <c r="L998" s="109">
        <v>0</v>
      </c>
      <c r="M998" s="109">
        <v>0</v>
      </c>
      <c r="N998" s="109">
        <v>0</v>
      </c>
      <c r="O998" s="109">
        <v>0</v>
      </c>
      <c r="P998" s="109">
        <v>0</v>
      </c>
      <c r="Q998" s="109">
        <v>0</v>
      </c>
      <c r="R998" s="109">
        <v>0</v>
      </c>
      <c r="S998" s="109">
        <v>0</v>
      </c>
      <c r="T998" s="109">
        <v>0</v>
      </c>
      <c r="U998" s="109">
        <v>0</v>
      </c>
      <c r="V998" s="109">
        <v>0</v>
      </c>
      <c r="W998" s="109">
        <v>0</v>
      </c>
      <c r="X998" s="109">
        <v>0</v>
      </c>
      <c r="Y998" s="109">
        <v>0</v>
      </c>
      <c r="Z998" s="109">
        <v>0</v>
      </c>
      <c r="AA998" s="109">
        <v>1.397E-2</v>
      </c>
      <c r="AB998" s="109">
        <v>0</v>
      </c>
      <c r="AC998" s="109">
        <v>0</v>
      </c>
      <c r="AD998" s="109">
        <v>0</v>
      </c>
      <c r="AE998" s="109">
        <v>0</v>
      </c>
      <c r="AF998" s="109">
        <v>0</v>
      </c>
      <c r="AG998" s="109">
        <v>0</v>
      </c>
    </row>
    <row r="999" spans="2:33" ht="15">
      <c r="B999" s="109"/>
      <c r="C999" s="109"/>
      <c r="D999" s="109">
        <v>2012</v>
      </c>
      <c r="E999" s="109">
        <v>0</v>
      </c>
      <c r="F999" s="109">
        <v>0</v>
      </c>
      <c r="G999" s="109">
        <v>0</v>
      </c>
      <c r="H999" s="109">
        <v>0</v>
      </c>
      <c r="I999" s="109">
        <v>0</v>
      </c>
      <c r="J999" s="109">
        <v>0</v>
      </c>
      <c r="K999" s="109">
        <v>0</v>
      </c>
      <c r="L999" s="109">
        <v>0</v>
      </c>
      <c r="M999" s="109">
        <v>0</v>
      </c>
      <c r="N999" s="109">
        <v>0</v>
      </c>
      <c r="O999" s="109">
        <v>0</v>
      </c>
      <c r="P999" s="109">
        <v>0</v>
      </c>
      <c r="Q999" s="109">
        <v>0</v>
      </c>
      <c r="R999" s="109">
        <v>0</v>
      </c>
      <c r="S999" s="109">
        <v>0</v>
      </c>
      <c r="T999" s="109">
        <v>0</v>
      </c>
      <c r="U999" s="109">
        <v>0</v>
      </c>
      <c r="V999" s="109"/>
      <c r="W999" s="109">
        <v>0</v>
      </c>
      <c r="X999" s="109">
        <v>0</v>
      </c>
      <c r="Y999" s="109">
        <v>0</v>
      </c>
      <c r="Z999" s="109">
        <v>0</v>
      </c>
      <c r="AA999" s="109">
        <v>0</v>
      </c>
      <c r="AB999" s="109">
        <v>0</v>
      </c>
      <c r="AC999" s="109">
        <v>0</v>
      </c>
      <c r="AD999" s="109">
        <v>0</v>
      </c>
      <c r="AE999" s="109">
        <v>0</v>
      </c>
      <c r="AF999" s="109">
        <v>0</v>
      </c>
      <c r="AG999" s="109">
        <v>0</v>
      </c>
    </row>
    <row r="1000" spans="2:33" ht="15">
      <c r="B1000" s="109"/>
      <c r="C1000" s="109"/>
      <c r="D1000" s="109">
        <v>2013</v>
      </c>
      <c r="E1000" s="109">
        <v>0</v>
      </c>
      <c r="F1000" s="109">
        <v>0</v>
      </c>
      <c r="G1000" s="109">
        <v>0</v>
      </c>
      <c r="H1000" s="109">
        <v>0</v>
      </c>
      <c r="I1000" s="109">
        <v>0</v>
      </c>
      <c r="J1000" s="109">
        <v>0</v>
      </c>
      <c r="K1000" s="109">
        <v>0</v>
      </c>
      <c r="L1000" s="109">
        <v>0</v>
      </c>
      <c r="M1000" s="109">
        <v>0</v>
      </c>
      <c r="N1000" s="109">
        <v>0</v>
      </c>
      <c r="O1000" s="109">
        <v>0.45263999999999999</v>
      </c>
      <c r="P1000" s="109">
        <v>0</v>
      </c>
      <c r="Q1000" s="109">
        <v>7.1700000000000002E-3</v>
      </c>
      <c r="R1000" s="109">
        <v>0</v>
      </c>
      <c r="S1000" s="109">
        <v>0</v>
      </c>
      <c r="T1000" s="109">
        <v>0</v>
      </c>
      <c r="U1000" s="109">
        <v>0</v>
      </c>
      <c r="V1000" s="109">
        <v>0</v>
      </c>
      <c r="W1000" s="109">
        <v>0</v>
      </c>
      <c r="X1000" s="109">
        <v>0</v>
      </c>
      <c r="Y1000" s="109">
        <v>0</v>
      </c>
      <c r="Z1000" s="109">
        <v>0</v>
      </c>
      <c r="AA1000" s="109">
        <v>0</v>
      </c>
      <c r="AB1000" s="109">
        <v>0</v>
      </c>
      <c r="AC1000" s="109">
        <v>0</v>
      </c>
      <c r="AD1000" s="109">
        <v>0</v>
      </c>
      <c r="AE1000" s="109">
        <v>0</v>
      </c>
      <c r="AF1000" s="109">
        <v>0</v>
      </c>
      <c r="AG1000" s="109">
        <v>0</v>
      </c>
    </row>
    <row r="1001" spans="2:33" ht="15">
      <c r="B1001" s="109"/>
      <c r="C1001" s="109"/>
      <c r="D1001" s="109">
        <v>2014</v>
      </c>
      <c r="E1001" s="109">
        <v>0</v>
      </c>
      <c r="F1001" s="109">
        <v>0</v>
      </c>
      <c r="G1001" s="109">
        <v>0</v>
      </c>
      <c r="H1001" s="109">
        <v>0</v>
      </c>
      <c r="I1001" s="109">
        <v>0</v>
      </c>
      <c r="J1001" s="109">
        <v>0</v>
      </c>
      <c r="K1001" s="109">
        <v>0</v>
      </c>
      <c r="L1001" s="109">
        <v>0</v>
      </c>
      <c r="M1001" s="109">
        <v>0</v>
      </c>
      <c r="N1001" s="109">
        <v>0</v>
      </c>
      <c r="O1001" s="109">
        <v>0</v>
      </c>
      <c r="P1001" s="109">
        <v>0</v>
      </c>
      <c r="Q1001" s="109">
        <v>0</v>
      </c>
      <c r="R1001" s="109">
        <v>0</v>
      </c>
      <c r="S1001" s="109">
        <v>0</v>
      </c>
      <c r="T1001" s="109">
        <v>0</v>
      </c>
      <c r="U1001" s="109">
        <v>0</v>
      </c>
      <c r="V1001" s="109">
        <v>0</v>
      </c>
      <c r="W1001" s="109">
        <v>0</v>
      </c>
      <c r="X1001" s="109">
        <v>0</v>
      </c>
      <c r="Y1001" s="109">
        <v>0</v>
      </c>
      <c r="Z1001" s="109">
        <v>0</v>
      </c>
      <c r="AA1001" s="109">
        <v>0</v>
      </c>
      <c r="AB1001" s="109">
        <v>0</v>
      </c>
      <c r="AC1001" s="109">
        <v>0</v>
      </c>
      <c r="AD1001" s="109">
        <v>0</v>
      </c>
      <c r="AE1001" s="109">
        <v>0</v>
      </c>
      <c r="AF1001" s="109">
        <v>0</v>
      </c>
      <c r="AG1001" s="109">
        <v>0</v>
      </c>
    </row>
    <row r="1002" spans="2:33" ht="15">
      <c r="B1002" s="109"/>
      <c r="C1002" s="109"/>
      <c r="D1002" s="109">
        <v>2015</v>
      </c>
      <c r="E1002" s="109">
        <v>0</v>
      </c>
      <c r="F1002" s="109">
        <v>0</v>
      </c>
      <c r="G1002" s="109">
        <v>0</v>
      </c>
      <c r="H1002" s="109">
        <v>0</v>
      </c>
      <c r="I1002" s="109">
        <v>0</v>
      </c>
      <c r="J1002" s="109">
        <v>0</v>
      </c>
      <c r="K1002" s="109">
        <v>0</v>
      </c>
      <c r="L1002" s="109">
        <v>0</v>
      </c>
      <c r="M1002" s="109">
        <v>0</v>
      </c>
      <c r="N1002" s="109">
        <v>0</v>
      </c>
      <c r="O1002" s="109">
        <v>0</v>
      </c>
      <c r="P1002" s="109">
        <v>0</v>
      </c>
      <c r="Q1002" s="109">
        <v>0</v>
      </c>
      <c r="R1002" s="109">
        <v>0</v>
      </c>
      <c r="S1002" s="109">
        <v>0</v>
      </c>
      <c r="T1002" s="109">
        <v>0</v>
      </c>
      <c r="U1002" s="109">
        <v>0</v>
      </c>
      <c r="V1002" s="109">
        <v>0</v>
      </c>
      <c r="W1002" s="109">
        <v>0</v>
      </c>
      <c r="X1002" s="109">
        <v>0</v>
      </c>
      <c r="Y1002" s="109">
        <v>0</v>
      </c>
      <c r="Z1002" s="109">
        <v>0</v>
      </c>
      <c r="AA1002" s="109">
        <v>0</v>
      </c>
      <c r="AB1002" s="109">
        <v>0</v>
      </c>
      <c r="AC1002" s="109">
        <v>0</v>
      </c>
      <c r="AD1002" s="109">
        <v>0</v>
      </c>
      <c r="AE1002" s="109">
        <v>0</v>
      </c>
      <c r="AF1002" s="109">
        <v>0</v>
      </c>
      <c r="AG1002" s="109">
        <v>0</v>
      </c>
    </row>
    <row r="1003" spans="2:33" ht="15">
      <c r="B1003" s="109"/>
      <c r="C1003" s="109"/>
      <c r="D1003" s="109">
        <v>2016</v>
      </c>
      <c r="E1003" s="109">
        <v>0</v>
      </c>
      <c r="F1003" s="109">
        <v>0</v>
      </c>
      <c r="G1003" s="109">
        <v>0</v>
      </c>
      <c r="H1003" s="109">
        <v>0</v>
      </c>
      <c r="I1003" s="109">
        <v>0</v>
      </c>
      <c r="J1003" s="109"/>
      <c r="K1003" s="109">
        <v>0</v>
      </c>
      <c r="L1003" s="109">
        <v>0</v>
      </c>
      <c r="M1003" s="109">
        <v>0</v>
      </c>
      <c r="N1003" s="109">
        <v>0</v>
      </c>
      <c r="O1003" s="109">
        <v>1.1780000000000001E-2</v>
      </c>
      <c r="P1003" s="109">
        <v>0</v>
      </c>
      <c r="Q1003" s="109">
        <v>0</v>
      </c>
      <c r="R1003" s="109">
        <v>0</v>
      </c>
      <c r="S1003" s="109">
        <v>0</v>
      </c>
      <c r="T1003" s="109">
        <v>0</v>
      </c>
      <c r="U1003" s="109">
        <v>0</v>
      </c>
      <c r="V1003" s="109">
        <v>0</v>
      </c>
      <c r="W1003" s="109">
        <v>0</v>
      </c>
      <c r="X1003" s="109">
        <v>0</v>
      </c>
      <c r="Y1003" s="109">
        <v>0</v>
      </c>
      <c r="Z1003" s="109">
        <v>0</v>
      </c>
      <c r="AA1003" s="109">
        <v>0</v>
      </c>
      <c r="AB1003" s="109">
        <v>0</v>
      </c>
      <c r="AC1003" s="109">
        <v>0</v>
      </c>
      <c r="AD1003" s="109">
        <v>0</v>
      </c>
      <c r="AE1003" s="109">
        <v>0</v>
      </c>
      <c r="AF1003" s="109">
        <v>0</v>
      </c>
      <c r="AG1003" s="109">
        <v>0</v>
      </c>
    </row>
    <row r="1004" spans="2:33" ht="15">
      <c r="B1004" s="109"/>
      <c r="C1004" s="109"/>
      <c r="D1004" s="109">
        <v>2017</v>
      </c>
      <c r="E1004" s="109">
        <v>0</v>
      </c>
      <c r="F1004" s="109">
        <v>1.176E-2</v>
      </c>
      <c r="G1004" s="109">
        <v>0</v>
      </c>
      <c r="H1004" s="109">
        <v>0</v>
      </c>
      <c r="I1004" s="109">
        <v>0</v>
      </c>
      <c r="J1004" s="109">
        <v>0</v>
      </c>
      <c r="K1004" s="109">
        <v>0</v>
      </c>
      <c r="L1004" s="109">
        <v>0</v>
      </c>
      <c r="M1004" s="109">
        <v>0</v>
      </c>
      <c r="N1004" s="109">
        <v>9.9559999999999996E-2</v>
      </c>
      <c r="O1004" s="109">
        <v>0</v>
      </c>
      <c r="P1004" s="109">
        <v>0</v>
      </c>
      <c r="Q1004" s="109">
        <v>0</v>
      </c>
      <c r="R1004" s="109">
        <v>0</v>
      </c>
      <c r="S1004" s="109">
        <v>0</v>
      </c>
      <c r="T1004" s="109">
        <v>0</v>
      </c>
      <c r="U1004" s="109">
        <v>0</v>
      </c>
      <c r="V1004" s="109">
        <v>0</v>
      </c>
      <c r="W1004" s="109">
        <v>0</v>
      </c>
      <c r="X1004" s="109">
        <v>0</v>
      </c>
      <c r="Y1004" s="109">
        <v>0</v>
      </c>
      <c r="Z1004" s="109">
        <v>0</v>
      </c>
      <c r="AA1004" s="109">
        <v>0</v>
      </c>
      <c r="AB1004" s="109">
        <v>0</v>
      </c>
      <c r="AC1004" s="109">
        <v>0</v>
      </c>
      <c r="AD1004" s="109">
        <v>0</v>
      </c>
      <c r="AE1004" s="109">
        <v>0</v>
      </c>
      <c r="AF1004" s="109">
        <v>0</v>
      </c>
      <c r="AG1004" s="109">
        <v>0</v>
      </c>
    </row>
    <row r="1005" spans="2:33" ht="15">
      <c r="B1005" s="109"/>
      <c r="C1005" s="109"/>
      <c r="D1005" s="109">
        <v>2018</v>
      </c>
      <c r="E1005" s="109">
        <v>0</v>
      </c>
      <c r="F1005" s="109">
        <v>0</v>
      </c>
      <c r="G1005" s="109">
        <v>0</v>
      </c>
      <c r="H1005" s="109">
        <v>0</v>
      </c>
      <c r="I1005" s="109">
        <v>0</v>
      </c>
      <c r="J1005" s="109">
        <v>0</v>
      </c>
      <c r="K1005" s="109">
        <v>0</v>
      </c>
      <c r="L1005" s="109">
        <v>0</v>
      </c>
      <c r="M1005" s="109">
        <v>0</v>
      </c>
      <c r="N1005" s="109">
        <v>0</v>
      </c>
      <c r="O1005" s="109">
        <v>0</v>
      </c>
      <c r="P1005" s="109">
        <v>0</v>
      </c>
      <c r="Q1005" s="109">
        <v>0</v>
      </c>
      <c r="R1005" s="109">
        <v>0</v>
      </c>
      <c r="S1005" s="109">
        <v>0</v>
      </c>
      <c r="T1005" s="109">
        <v>0</v>
      </c>
      <c r="U1005" s="109">
        <v>8.8800000000000007E-3</v>
      </c>
      <c r="V1005" s="109">
        <v>0</v>
      </c>
      <c r="W1005" s="109">
        <v>0</v>
      </c>
      <c r="X1005" s="109">
        <v>0</v>
      </c>
      <c r="Y1005" s="109">
        <v>0</v>
      </c>
      <c r="Z1005" s="109">
        <v>0</v>
      </c>
      <c r="AA1005" s="109">
        <v>0</v>
      </c>
      <c r="AB1005" s="109">
        <v>0</v>
      </c>
      <c r="AC1005" s="109">
        <v>0</v>
      </c>
      <c r="AD1005" s="109">
        <v>0</v>
      </c>
      <c r="AE1005" s="109">
        <v>0</v>
      </c>
      <c r="AF1005" s="109">
        <v>0</v>
      </c>
      <c r="AG1005" s="109">
        <v>0</v>
      </c>
    </row>
    <row r="1006" spans="2:33" ht="15">
      <c r="B1006" s="109"/>
      <c r="C1006" s="109"/>
      <c r="D1006" s="109">
        <v>2019</v>
      </c>
      <c r="E1006" s="109">
        <v>0</v>
      </c>
      <c r="F1006" s="109">
        <v>0</v>
      </c>
      <c r="G1006" s="109">
        <v>0</v>
      </c>
      <c r="H1006" s="109">
        <v>0</v>
      </c>
      <c r="I1006" s="109">
        <v>0</v>
      </c>
      <c r="J1006" s="109">
        <v>0</v>
      </c>
      <c r="K1006" s="109">
        <v>0</v>
      </c>
      <c r="L1006" s="109">
        <v>0</v>
      </c>
      <c r="M1006" s="109">
        <v>0</v>
      </c>
      <c r="N1006" s="109">
        <v>0</v>
      </c>
      <c r="O1006" s="109">
        <v>0</v>
      </c>
      <c r="P1006" s="109">
        <v>0</v>
      </c>
      <c r="Q1006" s="109">
        <v>0</v>
      </c>
      <c r="R1006" s="109">
        <v>0</v>
      </c>
      <c r="S1006" s="109">
        <v>0</v>
      </c>
      <c r="T1006" s="109">
        <v>0</v>
      </c>
      <c r="U1006" s="109">
        <v>0</v>
      </c>
      <c r="V1006" s="109">
        <v>0</v>
      </c>
      <c r="W1006" s="109">
        <v>0</v>
      </c>
      <c r="X1006" s="109">
        <v>0</v>
      </c>
      <c r="Y1006" s="109">
        <v>0</v>
      </c>
      <c r="Z1006" s="109">
        <v>0</v>
      </c>
      <c r="AA1006" s="109">
        <v>0</v>
      </c>
      <c r="AB1006" s="109">
        <v>0</v>
      </c>
      <c r="AC1006" s="109">
        <v>0</v>
      </c>
      <c r="AD1006" s="109">
        <v>0</v>
      </c>
      <c r="AE1006" s="109">
        <v>0</v>
      </c>
      <c r="AF1006" s="109">
        <v>0</v>
      </c>
      <c r="AG1006" s="109">
        <v>0</v>
      </c>
    </row>
    <row r="1007" spans="2:33" ht="15">
      <c r="B1007" s="109"/>
      <c r="C1007" s="109"/>
      <c r="D1007" s="109">
        <v>2020</v>
      </c>
      <c r="E1007" s="109"/>
      <c r="F1007" s="109"/>
      <c r="G1007" s="109"/>
      <c r="H1007" s="109"/>
      <c r="I1007" s="109"/>
      <c r="J1007" s="109"/>
      <c r="K1007" s="109"/>
      <c r="L1007" s="109"/>
      <c r="M1007" s="109"/>
      <c r="N1007" s="109"/>
      <c r="O1007" s="109"/>
      <c r="P1007" s="109"/>
      <c r="Q1007" s="109"/>
      <c r="R1007" s="109"/>
      <c r="S1007" s="109"/>
      <c r="T1007" s="109"/>
      <c r="U1007" s="109"/>
      <c r="V1007" s="109"/>
      <c r="W1007" s="109"/>
      <c r="X1007" s="109"/>
      <c r="Y1007" s="109"/>
      <c r="Z1007" s="109"/>
      <c r="AA1007" s="109"/>
      <c r="AB1007" s="109"/>
      <c r="AC1007" s="109"/>
      <c r="AD1007" s="109"/>
      <c r="AE1007" s="109"/>
      <c r="AF1007" s="109"/>
      <c r="AG1007" s="109"/>
    </row>
    <row r="1008" spans="2:33" ht="15">
      <c r="B1008" s="110" t="s">
        <v>837</v>
      </c>
      <c r="C1008" s="110" t="s">
        <v>838</v>
      </c>
      <c r="D1008" s="110">
        <v>2006</v>
      </c>
      <c r="E1008" s="110"/>
      <c r="F1008" s="110"/>
      <c r="G1008" s="110"/>
      <c r="H1008" s="110"/>
      <c r="I1008" s="110"/>
      <c r="J1008" s="110"/>
      <c r="K1008" s="110"/>
      <c r="L1008" s="110"/>
      <c r="M1008" s="110"/>
      <c r="N1008" s="110"/>
      <c r="O1008" s="110">
        <v>0</v>
      </c>
      <c r="P1008" s="110"/>
      <c r="Q1008" s="110"/>
      <c r="R1008" s="110"/>
      <c r="S1008" s="110"/>
      <c r="T1008" s="110">
        <v>0</v>
      </c>
      <c r="U1008" s="110"/>
      <c r="V1008" s="110"/>
      <c r="W1008" s="110"/>
      <c r="X1008" s="110"/>
      <c r="Y1008" s="110"/>
      <c r="Z1008" s="110"/>
      <c r="AA1008" s="110"/>
      <c r="AB1008" s="110"/>
      <c r="AC1008" s="110"/>
      <c r="AD1008" s="110"/>
      <c r="AE1008" s="110"/>
      <c r="AF1008" s="110"/>
      <c r="AG1008" s="110"/>
    </row>
    <row r="1009" spans="2:33" ht="15">
      <c r="B1009" s="110"/>
      <c r="C1009" s="110"/>
      <c r="D1009" s="110">
        <v>2007</v>
      </c>
      <c r="E1009" s="110"/>
      <c r="F1009" s="110">
        <v>1E-4</v>
      </c>
      <c r="G1009" s="110"/>
      <c r="H1009" s="110"/>
      <c r="I1009" s="110"/>
      <c r="J1009" s="110"/>
      <c r="K1009" s="110"/>
      <c r="L1009" s="110">
        <v>0</v>
      </c>
      <c r="M1009" s="110"/>
      <c r="N1009" s="110"/>
      <c r="O1009" s="110">
        <v>0</v>
      </c>
      <c r="P1009" s="110"/>
      <c r="Q1009" s="110"/>
      <c r="R1009" s="110"/>
      <c r="S1009" s="110"/>
      <c r="T1009" s="110">
        <v>0</v>
      </c>
      <c r="U1009" s="110"/>
      <c r="V1009" s="110"/>
      <c r="W1009" s="110"/>
      <c r="X1009" s="110"/>
      <c r="Y1009" s="110"/>
      <c r="Z1009" s="110"/>
      <c r="AA1009" s="110"/>
      <c r="AB1009" s="110"/>
      <c r="AC1009" s="110"/>
      <c r="AD1009" s="110"/>
      <c r="AE1009" s="110">
        <v>0</v>
      </c>
      <c r="AF1009" s="110"/>
      <c r="AG1009" s="110"/>
    </row>
    <row r="1010" spans="2:33" ht="15">
      <c r="B1010" s="110"/>
      <c r="C1010" s="110"/>
      <c r="D1010" s="110">
        <v>2008</v>
      </c>
      <c r="E1010" s="110"/>
      <c r="F1010" s="110">
        <v>0</v>
      </c>
      <c r="G1010" s="110"/>
      <c r="H1010" s="110"/>
      <c r="I1010" s="110"/>
      <c r="J1010" s="110">
        <v>0</v>
      </c>
      <c r="K1010" s="110"/>
      <c r="L1010" s="110">
        <v>0</v>
      </c>
      <c r="M1010" s="110"/>
      <c r="N1010" s="110"/>
      <c r="O1010" s="110">
        <v>0</v>
      </c>
      <c r="P1010" s="110">
        <v>0</v>
      </c>
      <c r="Q1010" s="110"/>
      <c r="R1010" s="110"/>
      <c r="S1010" s="110"/>
      <c r="T1010" s="110">
        <v>0</v>
      </c>
      <c r="U1010" s="110">
        <v>0</v>
      </c>
      <c r="V1010" s="110">
        <v>0</v>
      </c>
      <c r="W1010" s="110"/>
      <c r="X1010" s="110">
        <v>0</v>
      </c>
      <c r="Y1010" s="110"/>
      <c r="Z1010" s="110"/>
      <c r="AA1010" s="110"/>
      <c r="AB1010" s="110"/>
      <c r="AC1010" s="110"/>
      <c r="AD1010" s="110">
        <v>0</v>
      </c>
      <c r="AE1010" s="110">
        <v>0</v>
      </c>
      <c r="AF1010" s="110"/>
      <c r="AG1010" s="110">
        <v>0</v>
      </c>
    </row>
    <row r="1011" spans="2:33" ht="15">
      <c r="B1011" s="110"/>
      <c r="C1011" s="110"/>
      <c r="D1011" s="110">
        <v>2009</v>
      </c>
      <c r="E1011" s="110">
        <v>0</v>
      </c>
      <c r="F1011" s="110">
        <v>0</v>
      </c>
      <c r="G1011" s="110"/>
      <c r="H1011" s="110">
        <v>0</v>
      </c>
      <c r="I1011" s="110"/>
      <c r="J1011" s="110"/>
      <c r="K1011" s="110"/>
      <c r="L1011" s="110">
        <v>0</v>
      </c>
      <c r="M1011" s="110"/>
      <c r="N1011" s="110"/>
      <c r="O1011" s="110">
        <v>0</v>
      </c>
      <c r="P1011" s="110"/>
      <c r="Q1011" s="110"/>
      <c r="R1011" s="110"/>
      <c r="S1011" s="110"/>
      <c r="T1011" s="110">
        <v>0</v>
      </c>
      <c r="U1011" s="110"/>
      <c r="V1011" s="110">
        <v>0</v>
      </c>
      <c r="W1011" s="110"/>
      <c r="X1011" s="110">
        <v>1.33E-3</v>
      </c>
      <c r="Y1011" s="110">
        <v>0</v>
      </c>
      <c r="Z1011" s="110"/>
      <c r="AA1011" s="110"/>
      <c r="AB1011" s="110"/>
      <c r="AC1011" s="110">
        <v>0</v>
      </c>
      <c r="AD1011" s="110">
        <v>0</v>
      </c>
      <c r="AE1011" s="110">
        <v>0</v>
      </c>
      <c r="AF1011" s="110"/>
      <c r="AG1011" s="110">
        <v>0</v>
      </c>
    </row>
    <row r="1012" spans="2:33" ht="15">
      <c r="B1012" s="110"/>
      <c r="C1012" s="110"/>
      <c r="D1012" s="110">
        <v>2010</v>
      </c>
      <c r="E1012" s="110">
        <v>0</v>
      </c>
      <c r="F1012" s="110"/>
      <c r="G1012" s="110">
        <v>0</v>
      </c>
      <c r="H1012" s="110">
        <v>0</v>
      </c>
      <c r="I1012" s="110">
        <v>0</v>
      </c>
      <c r="J1012" s="110">
        <v>0</v>
      </c>
      <c r="K1012" s="110">
        <v>0</v>
      </c>
      <c r="L1012" s="110">
        <v>0</v>
      </c>
      <c r="M1012" s="110">
        <v>0</v>
      </c>
      <c r="N1012" s="110">
        <v>0</v>
      </c>
      <c r="O1012" s="110">
        <v>6.3200000000000001E-3</v>
      </c>
      <c r="P1012" s="110">
        <v>0</v>
      </c>
      <c r="Q1012" s="110">
        <v>0</v>
      </c>
      <c r="R1012" s="110">
        <v>0</v>
      </c>
      <c r="S1012" s="110">
        <v>0</v>
      </c>
      <c r="T1012" s="110">
        <v>0</v>
      </c>
      <c r="U1012" s="110">
        <v>0</v>
      </c>
      <c r="V1012" s="110">
        <v>0</v>
      </c>
      <c r="W1012" s="110">
        <v>0</v>
      </c>
      <c r="X1012" s="110">
        <v>0</v>
      </c>
      <c r="Y1012" s="110">
        <v>0</v>
      </c>
      <c r="Z1012" s="110">
        <v>0</v>
      </c>
      <c r="AA1012" s="110">
        <v>0</v>
      </c>
      <c r="AB1012" s="110">
        <v>0</v>
      </c>
      <c r="AC1012" s="110">
        <v>0</v>
      </c>
      <c r="AD1012" s="110">
        <v>0</v>
      </c>
      <c r="AE1012" s="110">
        <v>0</v>
      </c>
      <c r="AF1012" s="110">
        <v>0</v>
      </c>
      <c r="AG1012" s="110">
        <v>0</v>
      </c>
    </row>
    <row r="1013" spans="2:33" ht="15">
      <c r="B1013" s="110"/>
      <c r="C1013" s="110"/>
      <c r="D1013" s="110">
        <v>2011</v>
      </c>
      <c r="E1013" s="110">
        <v>0</v>
      </c>
      <c r="F1013" s="110">
        <v>0</v>
      </c>
      <c r="G1013" s="110">
        <v>0</v>
      </c>
      <c r="H1013" s="110">
        <v>0</v>
      </c>
      <c r="I1013" s="110">
        <v>0</v>
      </c>
      <c r="J1013" s="110">
        <v>0</v>
      </c>
      <c r="K1013" s="110">
        <v>0</v>
      </c>
      <c r="L1013" s="110">
        <v>0</v>
      </c>
      <c r="M1013" s="110">
        <v>0</v>
      </c>
      <c r="N1013" s="110">
        <v>0</v>
      </c>
      <c r="O1013" s="110">
        <v>0</v>
      </c>
      <c r="P1013" s="110">
        <v>0</v>
      </c>
      <c r="Q1013" s="110">
        <v>7.0499999999999998E-3</v>
      </c>
      <c r="R1013" s="110">
        <v>0</v>
      </c>
      <c r="S1013" s="110">
        <v>0</v>
      </c>
      <c r="T1013" s="110">
        <v>0</v>
      </c>
      <c r="U1013" s="110">
        <v>0</v>
      </c>
      <c r="V1013" s="110">
        <v>0</v>
      </c>
      <c r="W1013" s="110">
        <v>0</v>
      </c>
      <c r="X1013" s="110">
        <v>0</v>
      </c>
      <c r="Y1013" s="110">
        <v>0</v>
      </c>
      <c r="Z1013" s="110">
        <v>0</v>
      </c>
      <c r="AA1013" s="110">
        <v>1.397E-2</v>
      </c>
      <c r="AB1013" s="110">
        <v>0</v>
      </c>
      <c r="AC1013" s="110">
        <v>0</v>
      </c>
      <c r="AD1013" s="110">
        <v>0</v>
      </c>
      <c r="AE1013" s="110">
        <v>0</v>
      </c>
      <c r="AF1013" s="110">
        <v>0</v>
      </c>
      <c r="AG1013" s="110">
        <v>0</v>
      </c>
    </row>
    <row r="1014" spans="2:33" ht="15">
      <c r="B1014" s="110"/>
      <c r="C1014" s="110"/>
      <c r="D1014" s="110">
        <v>2012</v>
      </c>
      <c r="E1014" s="110">
        <v>0</v>
      </c>
      <c r="F1014" s="110">
        <v>0</v>
      </c>
      <c r="G1014" s="110">
        <v>0</v>
      </c>
      <c r="H1014" s="110">
        <v>0</v>
      </c>
      <c r="I1014" s="110">
        <v>0</v>
      </c>
      <c r="J1014" s="110">
        <v>0</v>
      </c>
      <c r="K1014" s="110">
        <v>0</v>
      </c>
      <c r="L1014" s="110">
        <v>0</v>
      </c>
      <c r="M1014" s="110">
        <v>0</v>
      </c>
      <c r="N1014" s="110">
        <v>0</v>
      </c>
      <c r="O1014" s="110">
        <v>0</v>
      </c>
      <c r="P1014" s="110">
        <v>0</v>
      </c>
      <c r="Q1014" s="110">
        <v>0</v>
      </c>
      <c r="R1014" s="110">
        <v>0</v>
      </c>
      <c r="S1014" s="110">
        <v>0</v>
      </c>
      <c r="T1014" s="110">
        <v>0</v>
      </c>
      <c r="U1014" s="110">
        <v>0</v>
      </c>
      <c r="V1014" s="110"/>
      <c r="W1014" s="110">
        <v>0</v>
      </c>
      <c r="X1014" s="110">
        <v>0</v>
      </c>
      <c r="Y1014" s="110">
        <v>0</v>
      </c>
      <c r="Z1014" s="110">
        <v>0</v>
      </c>
      <c r="AA1014" s="110">
        <v>0</v>
      </c>
      <c r="AB1014" s="110">
        <v>0</v>
      </c>
      <c r="AC1014" s="110">
        <v>0</v>
      </c>
      <c r="AD1014" s="110">
        <v>0</v>
      </c>
      <c r="AE1014" s="110">
        <v>0</v>
      </c>
      <c r="AF1014" s="110">
        <v>0</v>
      </c>
      <c r="AG1014" s="110">
        <v>0</v>
      </c>
    </row>
    <row r="1015" spans="2:33" ht="15">
      <c r="B1015" s="110"/>
      <c r="C1015" s="110"/>
      <c r="D1015" s="110">
        <v>2013</v>
      </c>
      <c r="E1015" s="110">
        <v>0</v>
      </c>
      <c r="F1015" s="110">
        <v>0</v>
      </c>
      <c r="G1015" s="110">
        <v>0</v>
      </c>
      <c r="H1015" s="110">
        <v>0</v>
      </c>
      <c r="I1015" s="110">
        <v>0</v>
      </c>
      <c r="J1015" s="110">
        <v>0</v>
      </c>
      <c r="K1015" s="110">
        <v>0</v>
      </c>
      <c r="L1015" s="110">
        <v>0</v>
      </c>
      <c r="M1015" s="110">
        <v>0</v>
      </c>
      <c r="N1015" s="110">
        <v>0</v>
      </c>
      <c r="O1015" s="110">
        <v>0</v>
      </c>
      <c r="P1015" s="110">
        <v>0</v>
      </c>
      <c r="Q1015" s="110">
        <v>0</v>
      </c>
      <c r="R1015" s="110">
        <v>0</v>
      </c>
      <c r="S1015" s="110">
        <v>0</v>
      </c>
      <c r="T1015" s="110">
        <v>0</v>
      </c>
      <c r="U1015" s="110">
        <v>0</v>
      </c>
      <c r="V1015" s="110">
        <v>0</v>
      </c>
      <c r="W1015" s="110">
        <v>0</v>
      </c>
      <c r="X1015" s="110">
        <v>0</v>
      </c>
      <c r="Y1015" s="110">
        <v>0</v>
      </c>
      <c r="Z1015" s="110">
        <v>0</v>
      </c>
      <c r="AA1015" s="110">
        <v>0</v>
      </c>
      <c r="AB1015" s="110">
        <v>0</v>
      </c>
      <c r="AC1015" s="110">
        <v>0</v>
      </c>
      <c r="AD1015" s="110">
        <v>0</v>
      </c>
      <c r="AE1015" s="110">
        <v>0</v>
      </c>
      <c r="AF1015" s="110">
        <v>0</v>
      </c>
      <c r="AG1015" s="110">
        <v>0</v>
      </c>
    </row>
    <row r="1016" spans="2:33" ht="15">
      <c r="B1016" s="110"/>
      <c r="C1016" s="110"/>
      <c r="D1016" s="110">
        <v>2014</v>
      </c>
      <c r="E1016" s="110">
        <v>0</v>
      </c>
      <c r="F1016" s="110">
        <v>0</v>
      </c>
      <c r="G1016" s="110">
        <v>4.743E-2</v>
      </c>
      <c r="H1016" s="110">
        <v>0</v>
      </c>
      <c r="I1016" s="110">
        <v>0</v>
      </c>
      <c r="J1016" s="110">
        <v>0</v>
      </c>
      <c r="K1016" s="110">
        <v>0</v>
      </c>
      <c r="L1016" s="110">
        <v>0</v>
      </c>
      <c r="M1016" s="110">
        <v>0.20172999999999999</v>
      </c>
      <c r="N1016" s="110">
        <v>0</v>
      </c>
      <c r="O1016" s="110">
        <v>0</v>
      </c>
      <c r="P1016" s="110">
        <v>0</v>
      </c>
      <c r="Q1016" s="110">
        <v>0</v>
      </c>
      <c r="R1016" s="110">
        <v>0</v>
      </c>
      <c r="S1016" s="110">
        <v>0</v>
      </c>
      <c r="T1016" s="110">
        <v>0</v>
      </c>
      <c r="U1016" s="110">
        <v>0</v>
      </c>
      <c r="V1016" s="110">
        <v>0</v>
      </c>
      <c r="W1016" s="110">
        <v>0</v>
      </c>
      <c r="X1016" s="110">
        <v>0</v>
      </c>
      <c r="Y1016" s="110">
        <v>0</v>
      </c>
      <c r="Z1016" s="110">
        <v>0</v>
      </c>
      <c r="AA1016" s="110">
        <v>0</v>
      </c>
      <c r="AB1016" s="110">
        <v>0</v>
      </c>
      <c r="AC1016" s="110">
        <v>0</v>
      </c>
      <c r="AD1016" s="110">
        <v>0</v>
      </c>
      <c r="AE1016" s="110">
        <v>0</v>
      </c>
      <c r="AF1016" s="110">
        <v>0</v>
      </c>
      <c r="AG1016" s="110">
        <v>0</v>
      </c>
    </row>
    <row r="1017" spans="2:33" ht="15">
      <c r="B1017" s="110"/>
      <c r="C1017" s="110"/>
      <c r="D1017" s="110">
        <v>2015</v>
      </c>
      <c r="E1017" s="110">
        <v>0</v>
      </c>
      <c r="F1017" s="110">
        <v>0</v>
      </c>
      <c r="G1017" s="110">
        <v>0</v>
      </c>
      <c r="H1017" s="110">
        <v>0</v>
      </c>
      <c r="I1017" s="110">
        <v>0</v>
      </c>
      <c r="J1017" s="110">
        <v>2.4320000000000001E-2</v>
      </c>
      <c r="K1017" s="110">
        <v>1.2700000000000001E-3</v>
      </c>
      <c r="L1017" s="110">
        <v>0</v>
      </c>
      <c r="M1017" s="110">
        <v>0</v>
      </c>
      <c r="N1017" s="110">
        <v>0</v>
      </c>
      <c r="O1017" s="110">
        <v>0</v>
      </c>
      <c r="P1017" s="110">
        <v>0</v>
      </c>
      <c r="Q1017" s="110">
        <v>0</v>
      </c>
      <c r="R1017" s="110">
        <v>0</v>
      </c>
      <c r="S1017" s="110">
        <v>0</v>
      </c>
      <c r="T1017" s="110">
        <v>0</v>
      </c>
      <c r="U1017" s="110">
        <v>0</v>
      </c>
      <c r="V1017" s="110">
        <v>0</v>
      </c>
      <c r="W1017" s="110">
        <v>0</v>
      </c>
      <c r="X1017" s="110">
        <v>0</v>
      </c>
      <c r="Y1017" s="110">
        <v>0</v>
      </c>
      <c r="Z1017" s="110">
        <v>0</v>
      </c>
      <c r="AA1017" s="110">
        <v>0</v>
      </c>
      <c r="AB1017" s="110">
        <v>0</v>
      </c>
      <c r="AC1017" s="110">
        <v>0</v>
      </c>
      <c r="AD1017" s="110">
        <v>0</v>
      </c>
      <c r="AE1017" s="110">
        <v>0</v>
      </c>
      <c r="AF1017" s="110">
        <v>0</v>
      </c>
      <c r="AG1017" s="110">
        <v>0</v>
      </c>
    </row>
    <row r="1018" spans="2:33" ht="15">
      <c r="B1018" s="110"/>
      <c r="C1018" s="110"/>
      <c r="D1018" s="110">
        <v>2016</v>
      </c>
      <c r="E1018" s="110">
        <v>0</v>
      </c>
      <c r="F1018" s="110">
        <v>0</v>
      </c>
      <c r="G1018" s="110">
        <v>0</v>
      </c>
      <c r="H1018" s="110">
        <v>0</v>
      </c>
      <c r="I1018" s="110">
        <v>0</v>
      </c>
      <c r="J1018" s="110"/>
      <c r="K1018" s="110">
        <v>0</v>
      </c>
      <c r="L1018" s="110">
        <v>0</v>
      </c>
      <c r="M1018" s="110">
        <v>0</v>
      </c>
      <c r="N1018" s="110">
        <v>0</v>
      </c>
      <c r="O1018" s="110">
        <v>0</v>
      </c>
      <c r="P1018" s="110">
        <v>0</v>
      </c>
      <c r="Q1018" s="110">
        <v>0</v>
      </c>
      <c r="R1018" s="110">
        <v>0</v>
      </c>
      <c r="S1018" s="110">
        <v>0</v>
      </c>
      <c r="T1018" s="110">
        <v>0</v>
      </c>
      <c r="U1018" s="110">
        <v>0</v>
      </c>
      <c r="V1018" s="110">
        <v>0</v>
      </c>
      <c r="W1018" s="110">
        <v>0</v>
      </c>
      <c r="X1018" s="110">
        <v>0</v>
      </c>
      <c r="Y1018" s="110">
        <v>0</v>
      </c>
      <c r="Z1018" s="110">
        <v>0</v>
      </c>
      <c r="AA1018" s="110">
        <v>0</v>
      </c>
      <c r="AB1018" s="110">
        <v>0</v>
      </c>
      <c r="AC1018" s="110">
        <v>0</v>
      </c>
      <c r="AD1018" s="110">
        <v>0</v>
      </c>
      <c r="AE1018" s="110">
        <v>0</v>
      </c>
      <c r="AF1018" s="110">
        <v>0</v>
      </c>
      <c r="AG1018" s="110">
        <v>0</v>
      </c>
    </row>
    <row r="1019" spans="2:33" ht="15">
      <c r="B1019" s="110"/>
      <c r="C1019" s="110"/>
      <c r="D1019" s="110">
        <v>2017</v>
      </c>
      <c r="E1019" s="110">
        <v>0</v>
      </c>
      <c r="F1019" s="110">
        <v>0</v>
      </c>
      <c r="G1019" s="110">
        <v>0</v>
      </c>
      <c r="H1019" s="110">
        <v>0</v>
      </c>
      <c r="I1019" s="110">
        <v>0</v>
      </c>
      <c r="J1019" s="110">
        <v>0</v>
      </c>
      <c r="K1019" s="110">
        <v>0</v>
      </c>
      <c r="L1019" s="110">
        <v>0</v>
      </c>
      <c r="M1019" s="110">
        <v>0</v>
      </c>
      <c r="N1019" s="110">
        <v>0</v>
      </c>
      <c r="O1019" s="110">
        <v>0</v>
      </c>
      <c r="P1019" s="110">
        <v>0</v>
      </c>
      <c r="Q1019" s="110">
        <v>0</v>
      </c>
      <c r="R1019" s="110">
        <v>0</v>
      </c>
      <c r="S1019" s="110">
        <v>0</v>
      </c>
      <c r="T1019" s="110">
        <v>0</v>
      </c>
      <c r="U1019" s="110">
        <v>0</v>
      </c>
      <c r="V1019" s="110">
        <v>0</v>
      </c>
      <c r="W1019" s="110">
        <v>0</v>
      </c>
      <c r="X1019" s="110">
        <v>0</v>
      </c>
      <c r="Y1019" s="110">
        <v>0</v>
      </c>
      <c r="Z1019" s="110">
        <v>0</v>
      </c>
      <c r="AA1019" s="110">
        <v>0</v>
      </c>
      <c r="AB1019" s="110">
        <v>0</v>
      </c>
      <c r="AC1019" s="110">
        <v>0</v>
      </c>
      <c r="AD1019" s="110">
        <v>0</v>
      </c>
      <c r="AE1019" s="110">
        <v>0</v>
      </c>
      <c r="AF1019" s="110">
        <v>0</v>
      </c>
      <c r="AG1019" s="110">
        <v>0</v>
      </c>
    </row>
    <row r="1020" spans="2:33" ht="15">
      <c r="B1020" s="110"/>
      <c r="C1020" s="110"/>
      <c r="D1020" s="110">
        <v>2018</v>
      </c>
      <c r="E1020" s="110">
        <v>0</v>
      </c>
      <c r="F1020" s="110">
        <v>0</v>
      </c>
      <c r="G1020" s="110">
        <v>0</v>
      </c>
      <c r="H1020" s="110">
        <v>0</v>
      </c>
      <c r="I1020" s="110">
        <v>0</v>
      </c>
      <c r="J1020" s="110">
        <v>0</v>
      </c>
      <c r="K1020" s="110">
        <v>0</v>
      </c>
      <c r="L1020" s="110">
        <v>0</v>
      </c>
      <c r="M1020" s="110">
        <v>0</v>
      </c>
      <c r="N1020" s="110">
        <v>0</v>
      </c>
      <c r="O1020" s="110">
        <v>0</v>
      </c>
      <c r="P1020" s="110">
        <v>0</v>
      </c>
      <c r="Q1020" s="110">
        <v>0</v>
      </c>
      <c r="R1020" s="110">
        <v>0</v>
      </c>
      <c r="S1020" s="110">
        <v>0</v>
      </c>
      <c r="T1020" s="110">
        <v>0</v>
      </c>
      <c r="U1020" s="110">
        <v>0</v>
      </c>
      <c r="V1020" s="110">
        <v>0</v>
      </c>
      <c r="W1020" s="110">
        <v>0</v>
      </c>
      <c r="X1020" s="110">
        <v>0</v>
      </c>
      <c r="Y1020" s="110">
        <v>0</v>
      </c>
      <c r="Z1020" s="110">
        <v>0</v>
      </c>
      <c r="AA1020" s="110">
        <v>0</v>
      </c>
      <c r="AB1020" s="110">
        <v>0</v>
      </c>
      <c r="AC1020" s="110">
        <v>0</v>
      </c>
      <c r="AD1020" s="110">
        <v>0</v>
      </c>
      <c r="AE1020" s="110">
        <v>0</v>
      </c>
      <c r="AF1020" s="110">
        <v>0</v>
      </c>
      <c r="AG1020" s="110">
        <v>0</v>
      </c>
    </row>
    <row r="1021" spans="2:33" ht="15">
      <c r="B1021" s="110"/>
      <c r="C1021" s="110"/>
      <c r="D1021" s="110">
        <v>2019</v>
      </c>
      <c r="E1021" s="110">
        <v>0</v>
      </c>
      <c r="F1021" s="110">
        <v>0</v>
      </c>
      <c r="G1021" s="110">
        <v>0</v>
      </c>
      <c r="H1021" s="110">
        <v>0</v>
      </c>
      <c r="I1021" s="110">
        <v>0</v>
      </c>
      <c r="J1021" s="110">
        <v>0</v>
      </c>
      <c r="K1021" s="110">
        <v>0</v>
      </c>
      <c r="L1021" s="110">
        <v>0</v>
      </c>
      <c r="M1021" s="110">
        <v>0</v>
      </c>
      <c r="N1021" s="110">
        <v>0</v>
      </c>
      <c r="O1021" s="110">
        <v>0</v>
      </c>
      <c r="P1021" s="110">
        <v>0</v>
      </c>
      <c r="Q1021" s="110">
        <v>0</v>
      </c>
      <c r="R1021" s="110">
        <v>0</v>
      </c>
      <c r="S1021" s="110">
        <v>0</v>
      </c>
      <c r="T1021" s="110">
        <v>0</v>
      </c>
      <c r="U1021" s="110">
        <v>0</v>
      </c>
      <c r="V1021" s="110">
        <v>0</v>
      </c>
      <c r="W1021" s="110">
        <v>0</v>
      </c>
      <c r="X1021" s="110">
        <v>0</v>
      </c>
      <c r="Y1021" s="110">
        <v>0</v>
      </c>
      <c r="Z1021" s="110">
        <v>0</v>
      </c>
      <c r="AA1021" s="110">
        <v>0</v>
      </c>
      <c r="AB1021" s="110">
        <v>0</v>
      </c>
      <c r="AC1021" s="110">
        <v>0</v>
      </c>
      <c r="AD1021" s="110">
        <v>0</v>
      </c>
      <c r="AE1021" s="110">
        <v>0</v>
      </c>
      <c r="AF1021" s="110">
        <v>0</v>
      </c>
      <c r="AG1021" s="110">
        <v>0</v>
      </c>
    </row>
    <row r="1022" spans="2:33" ht="15">
      <c r="B1022" s="110"/>
      <c r="C1022" s="110"/>
      <c r="D1022" s="110">
        <v>2020</v>
      </c>
      <c r="E1022" s="110"/>
      <c r="F1022" s="110"/>
      <c r="G1022" s="110"/>
      <c r="H1022" s="110"/>
      <c r="I1022" s="110"/>
      <c r="J1022" s="110"/>
      <c r="K1022" s="110"/>
      <c r="L1022" s="110"/>
      <c r="M1022" s="110"/>
      <c r="N1022" s="110"/>
      <c r="O1022" s="110"/>
      <c r="P1022" s="110"/>
      <c r="Q1022" s="110"/>
      <c r="R1022" s="110"/>
      <c r="S1022" s="110"/>
      <c r="T1022" s="110"/>
      <c r="U1022" s="110"/>
      <c r="V1022" s="110"/>
      <c r="W1022" s="110"/>
      <c r="X1022" s="110"/>
      <c r="Y1022" s="110"/>
      <c r="Z1022" s="110"/>
      <c r="AA1022" s="110"/>
      <c r="AB1022" s="110"/>
      <c r="AC1022" s="110"/>
      <c r="AD1022" s="110"/>
      <c r="AE1022" s="110"/>
      <c r="AF1022" s="110"/>
      <c r="AG1022" s="110"/>
    </row>
    <row r="1023" spans="2:33" ht="15">
      <c r="B1023" s="109" t="s">
        <v>839</v>
      </c>
      <c r="C1023" s="109" t="s">
        <v>840</v>
      </c>
      <c r="D1023" s="109">
        <v>2006</v>
      </c>
      <c r="E1023" s="109"/>
      <c r="F1023" s="109"/>
      <c r="G1023" s="109"/>
      <c r="H1023" s="109"/>
      <c r="I1023" s="109"/>
      <c r="J1023" s="109"/>
      <c r="K1023" s="109"/>
      <c r="L1023" s="109"/>
      <c r="M1023" s="109"/>
      <c r="N1023" s="109"/>
      <c r="O1023" s="109">
        <v>1.393E-2</v>
      </c>
      <c r="P1023" s="109"/>
      <c r="Q1023" s="109"/>
      <c r="R1023" s="109"/>
      <c r="S1023" s="109"/>
      <c r="T1023" s="109">
        <v>0</v>
      </c>
      <c r="U1023" s="109"/>
      <c r="V1023" s="109"/>
      <c r="W1023" s="109"/>
      <c r="X1023" s="109"/>
      <c r="Y1023" s="109"/>
      <c r="Z1023" s="109"/>
      <c r="AA1023" s="109"/>
      <c r="AB1023" s="109"/>
      <c r="AC1023" s="109"/>
      <c r="AD1023" s="109"/>
      <c r="AE1023" s="109"/>
      <c r="AF1023" s="109"/>
      <c r="AG1023" s="109"/>
    </row>
    <row r="1024" spans="2:33" ht="15">
      <c r="B1024" s="109"/>
      <c r="C1024" s="109"/>
      <c r="D1024" s="109">
        <v>2007</v>
      </c>
      <c r="E1024" s="109"/>
      <c r="F1024" s="109">
        <v>8.0000000000000004E-4</v>
      </c>
      <c r="G1024" s="109"/>
      <c r="H1024" s="109"/>
      <c r="I1024" s="109"/>
      <c r="J1024" s="109"/>
      <c r="K1024" s="109"/>
      <c r="L1024" s="109">
        <v>0</v>
      </c>
      <c r="M1024" s="109"/>
      <c r="N1024" s="109"/>
      <c r="O1024" s="109">
        <v>8.9580000000000007E-2</v>
      </c>
      <c r="P1024" s="109"/>
      <c r="Q1024" s="109"/>
      <c r="R1024" s="109"/>
      <c r="S1024" s="109"/>
      <c r="T1024" s="109">
        <v>0</v>
      </c>
      <c r="U1024" s="109"/>
      <c r="V1024" s="109"/>
      <c r="W1024" s="109"/>
      <c r="X1024" s="109"/>
      <c r="Y1024" s="109"/>
      <c r="Z1024" s="109"/>
      <c r="AA1024" s="109"/>
      <c r="AB1024" s="109"/>
      <c r="AC1024" s="109"/>
      <c r="AD1024" s="109"/>
      <c r="AE1024" s="109">
        <v>0</v>
      </c>
      <c r="AF1024" s="109"/>
      <c r="AG1024" s="109"/>
    </row>
    <row r="1025" spans="2:33" ht="15">
      <c r="B1025" s="109"/>
      <c r="C1025" s="109"/>
      <c r="D1025" s="109">
        <v>2008</v>
      </c>
      <c r="E1025" s="109"/>
      <c r="F1025" s="109">
        <v>1.9000000000000001E-4</v>
      </c>
      <c r="G1025" s="109"/>
      <c r="H1025" s="109"/>
      <c r="I1025" s="109"/>
      <c r="J1025" s="109">
        <v>7.5000000000000002E-4</v>
      </c>
      <c r="K1025" s="109"/>
      <c r="L1025" s="109">
        <v>0</v>
      </c>
      <c r="M1025" s="109"/>
      <c r="N1025" s="109"/>
      <c r="O1025" s="109">
        <v>2.2000000000000001E-4</v>
      </c>
      <c r="P1025" s="109">
        <v>0</v>
      </c>
      <c r="Q1025" s="109"/>
      <c r="R1025" s="109"/>
      <c r="S1025" s="109"/>
      <c r="T1025" s="109">
        <v>0</v>
      </c>
      <c r="U1025" s="109">
        <v>8.0000000000000007E-5</v>
      </c>
      <c r="V1025" s="109">
        <v>0</v>
      </c>
      <c r="W1025" s="109"/>
      <c r="X1025" s="109">
        <v>0</v>
      </c>
      <c r="Y1025" s="109"/>
      <c r="Z1025" s="109"/>
      <c r="AA1025" s="109"/>
      <c r="AB1025" s="109"/>
      <c r="AC1025" s="109"/>
      <c r="AD1025" s="109">
        <v>0</v>
      </c>
      <c r="AE1025" s="109">
        <v>0</v>
      </c>
      <c r="AF1025" s="109"/>
      <c r="AG1025" s="109">
        <v>0</v>
      </c>
    </row>
    <row r="1026" spans="2:33" ht="15">
      <c r="B1026" s="109"/>
      <c r="C1026" s="109"/>
      <c r="D1026" s="109">
        <v>2009</v>
      </c>
      <c r="E1026" s="109">
        <v>1</v>
      </c>
      <c r="F1026" s="109">
        <v>1.9000000000000001E-4</v>
      </c>
      <c r="G1026" s="109"/>
      <c r="H1026" s="109">
        <v>6.6899999999999998E-3</v>
      </c>
      <c r="I1026" s="109"/>
      <c r="J1026" s="109"/>
      <c r="K1026" s="109"/>
      <c r="L1026" s="109">
        <v>0</v>
      </c>
      <c r="M1026" s="109"/>
      <c r="N1026" s="109"/>
      <c r="O1026" s="109">
        <v>9.0000000000000006E-5</v>
      </c>
      <c r="P1026" s="109"/>
      <c r="Q1026" s="109"/>
      <c r="R1026" s="109"/>
      <c r="S1026" s="109"/>
      <c r="T1026" s="109">
        <v>0</v>
      </c>
      <c r="U1026" s="109"/>
      <c r="V1026" s="109">
        <v>0</v>
      </c>
      <c r="W1026" s="109"/>
      <c r="X1026" s="109">
        <v>0</v>
      </c>
      <c r="Y1026" s="109">
        <v>0</v>
      </c>
      <c r="Z1026" s="109"/>
      <c r="AA1026" s="109"/>
      <c r="AB1026" s="109"/>
      <c r="AC1026" s="109">
        <v>6.4000000000000005E-4</v>
      </c>
      <c r="AD1026" s="109">
        <v>0</v>
      </c>
      <c r="AE1026" s="109">
        <v>0</v>
      </c>
      <c r="AF1026" s="109"/>
      <c r="AG1026" s="109">
        <v>0</v>
      </c>
    </row>
    <row r="1027" spans="2:33" ht="15">
      <c r="B1027" s="109"/>
      <c r="C1027" s="109"/>
      <c r="D1027" s="109">
        <v>2010</v>
      </c>
      <c r="E1027" s="109">
        <v>0</v>
      </c>
      <c r="F1027" s="109"/>
      <c r="G1027" s="109">
        <v>0</v>
      </c>
      <c r="H1027" s="109">
        <v>0</v>
      </c>
      <c r="I1027" s="109">
        <v>0</v>
      </c>
      <c r="J1027" s="109">
        <v>1.6219999999999998E-2</v>
      </c>
      <c r="K1027" s="109">
        <v>0</v>
      </c>
      <c r="L1027" s="109">
        <v>0</v>
      </c>
      <c r="M1027" s="109">
        <v>0</v>
      </c>
      <c r="N1027" s="109">
        <v>0</v>
      </c>
      <c r="O1027" s="109">
        <v>8.8489999999999999E-2</v>
      </c>
      <c r="P1027" s="109">
        <v>0</v>
      </c>
      <c r="Q1027" s="109">
        <v>4.8799999999999998E-3</v>
      </c>
      <c r="R1027" s="109">
        <v>5.917E-2</v>
      </c>
      <c r="S1027" s="109">
        <v>3.5189999999999999E-2</v>
      </c>
      <c r="T1027" s="109">
        <v>0</v>
      </c>
      <c r="U1027" s="109">
        <v>2.4969999999999999E-2</v>
      </c>
      <c r="V1027" s="109">
        <v>0</v>
      </c>
      <c r="W1027" s="109">
        <v>0</v>
      </c>
      <c r="X1027" s="109">
        <v>0</v>
      </c>
      <c r="Y1027" s="109">
        <v>0</v>
      </c>
      <c r="Z1027" s="109">
        <v>0</v>
      </c>
      <c r="AA1027" s="109">
        <v>4.8059999999999999E-2</v>
      </c>
      <c r="AB1027" s="109">
        <v>3.0769999999999999E-2</v>
      </c>
      <c r="AC1027" s="109">
        <v>5.6559999999999999E-2</v>
      </c>
      <c r="AD1027" s="109">
        <v>1.059E-2</v>
      </c>
      <c r="AE1027" s="109">
        <v>0</v>
      </c>
      <c r="AF1027" s="109">
        <v>0</v>
      </c>
      <c r="AG1027" s="109">
        <v>0</v>
      </c>
    </row>
    <row r="1028" spans="2:33" ht="15">
      <c r="B1028" s="109"/>
      <c r="C1028" s="109"/>
      <c r="D1028" s="109">
        <v>2011</v>
      </c>
      <c r="E1028" s="109">
        <v>0</v>
      </c>
      <c r="F1028" s="109">
        <v>0</v>
      </c>
      <c r="G1028" s="109">
        <v>4.3630000000000002E-2</v>
      </c>
      <c r="H1028" s="109">
        <v>6.4999999999999997E-3</v>
      </c>
      <c r="I1028" s="109">
        <v>0</v>
      </c>
      <c r="J1028" s="109">
        <v>3.252E-2</v>
      </c>
      <c r="K1028" s="109">
        <v>1.2800000000000001E-3</v>
      </c>
      <c r="L1028" s="109">
        <v>0</v>
      </c>
      <c r="M1028" s="109">
        <v>0</v>
      </c>
      <c r="N1028" s="109">
        <v>0</v>
      </c>
      <c r="O1028" s="109">
        <v>1.235E-2</v>
      </c>
      <c r="P1028" s="109">
        <v>0</v>
      </c>
      <c r="Q1028" s="109">
        <v>9.4000000000000004E-3</v>
      </c>
      <c r="R1028" s="109">
        <v>0</v>
      </c>
      <c r="S1028" s="109">
        <v>3.5790000000000002E-2</v>
      </c>
      <c r="T1028" s="109">
        <v>0</v>
      </c>
      <c r="U1028" s="109">
        <v>0</v>
      </c>
      <c r="V1028" s="109">
        <v>0</v>
      </c>
      <c r="W1028" s="109">
        <v>0</v>
      </c>
      <c r="X1028" s="109">
        <v>0</v>
      </c>
      <c r="Y1028" s="109">
        <v>0</v>
      </c>
      <c r="Z1028" s="109">
        <v>0</v>
      </c>
      <c r="AA1028" s="109">
        <v>4.1910000000000003E-2</v>
      </c>
      <c r="AB1028" s="109">
        <v>0</v>
      </c>
      <c r="AC1028" s="109">
        <v>0</v>
      </c>
      <c r="AD1028" s="109">
        <v>0</v>
      </c>
      <c r="AE1028" s="109">
        <v>0</v>
      </c>
      <c r="AF1028" s="109">
        <v>3.211E-2</v>
      </c>
      <c r="AG1028" s="109">
        <v>0</v>
      </c>
    </row>
    <row r="1029" spans="2:33" ht="15">
      <c r="B1029" s="109"/>
      <c r="C1029" s="109"/>
      <c r="D1029" s="109">
        <v>2012</v>
      </c>
      <c r="E1029" s="109">
        <v>0</v>
      </c>
      <c r="F1029" s="109">
        <v>0</v>
      </c>
      <c r="G1029" s="109">
        <v>4.9689999999999998E-2</v>
      </c>
      <c r="H1029" s="109">
        <v>0</v>
      </c>
      <c r="I1029" s="109">
        <v>0</v>
      </c>
      <c r="J1029" s="109">
        <v>1.6E-2</v>
      </c>
      <c r="K1029" s="109">
        <v>2.5500000000000002E-3</v>
      </c>
      <c r="L1029" s="109">
        <v>1.6789999999999999E-2</v>
      </c>
      <c r="M1029" s="109">
        <v>0</v>
      </c>
      <c r="N1029" s="109">
        <v>0</v>
      </c>
      <c r="O1029" s="109">
        <v>2.4709999999999999E-2</v>
      </c>
      <c r="P1029" s="109">
        <v>0</v>
      </c>
      <c r="Q1029" s="109">
        <v>4.7200000000000002E-3</v>
      </c>
      <c r="R1029" s="109">
        <v>0</v>
      </c>
      <c r="S1029" s="109">
        <v>3.3939999999999998E-2</v>
      </c>
      <c r="T1029" s="109">
        <v>0</v>
      </c>
      <c r="U1029" s="109">
        <v>7.28E-3</v>
      </c>
      <c r="V1029" s="109"/>
      <c r="W1029" s="109">
        <v>0</v>
      </c>
      <c r="X1029" s="109">
        <v>0</v>
      </c>
      <c r="Y1029" s="109">
        <v>0</v>
      </c>
      <c r="Z1029" s="109">
        <v>0</v>
      </c>
      <c r="AA1029" s="109">
        <v>2.8160000000000001E-2</v>
      </c>
      <c r="AB1029" s="109">
        <v>0</v>
      </c>
      <c r="AC1029" s="109">
        <v>1.235E-2</v>
      </c>
      <c r="AD1029" s="109">
        <v>0</v>
      </c>
      <c r="AE1029" s="109">
        <v>0</v>
      </c>
      <c r="AF1029" s="109">
        <v>3.168E-2</v>
      </c>
      <c r="AG1029" s="109">
        <v>0</v>
      </c>
    </row>
    <row r="1030" spans="2:33" ht="15">
      <c r="B1030" s="109"/>
      <c r="C1030" s="109"/>
      <c r="D1030" s="109">
        <v>2013</v>
      </c>
      <c r="E1030" s="109">
        <v>0</v>
      </c>
      <c r="F1030" s="109">
        <v>0</v>
      </c>
      <c r="G1030" s="109">
        <v>0</v>
      </c>
      <c r="H1030" s="109">
        <v>0</v>
      </c>
      <c r="I1030" s="109">
        <v>0</v>
      </c>
      <c r="J1030" s="109">
        <v>0</v>
      </c>
      <c r="K1030" s="109">
        <v>0</v>
      </c>
      <c r="L1030" s="109">
        <v>0</v>
      </c>
      <c r="M1030" s="109">
        <v>0</v>
      </c>
      <c r="N1030" s="109">
        <v>0</v>
      </c>
      <c r="O1030" s="109">
        <v>1.175E-2</v>
      </c>
      <c r="P1030" s="109">
        <v>0</v>
      </c>
      <c r="Q1030" s="109">
        <v>0</v>
      </c>
      <c r="R1030" s="109">
        <v>0</v>
      </c>
      <c r="S1030" s="109">
        <v>4.6350000000000002E-2</v>
      </c>
      <c r="T1030" s="109">
        <v>0</v>
      </c>
      <c r="U1030" s="109">
        <v>6.9699999999999996E-3</v>
      </c>
      <c r="V1030" s="109">
        <v>0</v>
      </c>
      <c r="W1030" s="109">
        <v>0</v>
      </c>
      <c r="X1030" s="109">
        <v>0</v>
      </c>
      <c r="Y1030" s="109">
        <v>0</v>
      </c>
      <c r="Z1030" s="109">
        <v>0</v>
      </c>
      <c r="AA1030" s="109">
        <v>4.3569999999999998E-2</v>
      </c>
      <c r="AB1030" s="109">
        <v>3.3660000000000002E-2</v>
      </c>
      <c r="AC1030" s="109">
        <v>1.455E-2</v>
      </c>
      <c r="AD1030" s="109">
        <v>0</v>
      </c>
      <c r="AE1030" s="109">
        <v>0</v>
      </c>
      <c r="AF1030" s="109">
        <v>0</v>
      </c>
      <c r="AG1030" s="109">
        <v>0</v>
      </c>
    </row>
    <row r="1031" spans="2:33" ht="15">
      <c r="B1031" s="109"/>
      <c r="C1031" s="109"/>
      <c r="D1031" s="109">
        <v>2014</v>
      </c>
      <c r="E1031" s="109">
        <v>0</v>
      </c>
      <c r="F1031" s="109">
        <v>0</v>
      </c>
      <c r="G1031" s="109">
        <v>4.743E-2</v>
      </c>
      <c r="H1031" s="109">
        <v>0</v>
      </c>
      <c r="I1031" s="109">
        <v>0</v>
      </c>
      <c r="J1031" s="109">
        <v>1.6080000000000001E-2</v>
      </c>
      <c r="K1031" s="109">
        <v>0</v>
      </c>
      <c r="L1031" s="109">
        <v>0</v>
      </c>
      <c r="M1031" s="109">
        <v>0</v>
      </c>
      <c r="N1031" s="109">
        <v>0</v>
      </c>
      <c r="O1031" s="109">
        <v>1.7260000000000001E-2</v>
      </c>
      <c r="P1031" s="109">
        <v>0</v>
      </c>
      <c r="Q1031" s="109">
        <v>0</v>
      </c>
      <c r="R1031" s="109">
        <v>0</v>
      </c>
      <c r="S1031" s="109">
        <v>3.619E-2</v>
      </c>
      <c r="T1031" s="109">
        <v>0</v>
      </c>
      <c r="U1031" s="109">
        <v>3.5100000000000001E-3</v>
      </c>
      <c r="V1031" s="109">
        <v>0</v>
      </c>
      <c r="W1031" s="109">
        <v>0</v>
      </c>
      <c r="X1031" s="109">
        <v>0</v>
      </c>
      <c r="Y1031" s="109">
        <v>0</v>
      </c>
      <c r="Z1031" s="109">
        <v>0</v>
      </c>
      <c r="AA1031" s="109">
        <v>1.491E-2</v>
      </c>
      <c r="AB1031" s="109">
        <v>0</v>
      </c>
      <c r="AC1031" s="109">
        <v>1.4840000000000001E-2</v>
      </c>
      <c r="AD1031" s="109">
        <v>0</v>
      </c>
      <c r="AE1031" s="109">
        <v>0</v>
      </c>
      <c r="AF1031" s="109">
        <v>0</v>
      </c>
      <c r="AG1031" s="109">
        <v>0</v>
      </c>
    </row>
    <row r="1032" spans="2:33" ht="15">
      <c r="B1032" s="109"/>
      <c r="C1032" s="109"/>
      <c r="D1032" s="109">
        <v>2015</v>
      </c>
      <c r="E1032" s="109">
        <v>0</v>
      </c>
      <c r="F1032" s="109">
        <v>0</v>
      </c>
      <c r="G1032" s="109">
        <v>9.2170000000000002E-2</v>
      </c>
      <c r="H1032" s="109">
        <v>0</v>
      </c>
      <c r="I1032" s="109">
        <v>0</v>
      </c>
      <c r="J1032" s="109">
        <v>2.4320000000000001E-2</v>
      </c>
      <c r="K1032" s="109">
        <v>2.5400000000000002E-3</v>
      </c>
      <c r="L1032" s="109">
        <v>0</v>
      </c>
      <c r="M1032" s="109">
        <v>0</v>
      </c>
      <c r="N1032" s="109">
        <v>0</v>
      </c>
      <c r="O1032" s="109">
        <v>0</v>
      </c>
      <c r="P1032" s="109">
        <v>0</v>
      </c>
      <c r="Q1032" s="109">
        <v>9.5899999999999996E-3</v>
      </c>
      <c r="R1032" s="109">
        <v>0</v>
      </c>
      <c r="S1032" s="109">
        <v>3.5709999999999999E-2</v>
      </c>
      <c r="T1032" s="109">
        <v>0</v>
      </c>
      <c r="U1032" s="109">
        <v>6.8199999999999997E-3</v>
      </c>
      <c r="V1032" s="109">
        <v>0</v>
      </c>
      <c r="W1032" s="109">
        <v>0</v>
      </c>
      <c r="X1032" s="109">
        <v>0</v>
      </c>
      <c r="Y1032" s="109">
        <v>0</v>
      </c>
      <c r="Z1032" s="109">
        <v>0</v>
      </c>
      <c r="AA1032" s="109">
        <v>2.06E-2</v>
      </c>
      <c r="AB1032" s="109">
        <v>0</v>
      </c>
      <c r="AC1032" s="109">
        <v>5.4640000000000001E-2</v>
      </c>
      <c r="AD1032" s="109">
        <v>0</v>
      </c>
      <c r="AE1032" s="109">
        <v>0</v>
      </c>
      <c r="AF1032" s="109">
        <v>0</v>
      </c>
      <c r="AG1032" s="109">
        <v>0</v>
      </c>
    </row>
    <row r="1033" spans="2:33" ht="15">
      <c r="B1033" s="109"/>
      <c r="C1033" s="109"/>
      <c r="D1033" s="109">
        <v>2016</v>
      </c>
      <c r="E1033" s="109">
        <v>0</v>
      </c>
      <c r="F1033" s="109">
        <v>0</v>
      </c>
      <c r="G1033" s="109">
        <v>4.6089999999999999E-2</v>
      </c>
      <c r="H1033" s="109">
        <v>0</v>
      </c>
      <c r="I1033" s="109">
        <v>0</v>
      </c>
      <c r="J1033" s="109">
        <v>3.1739999999999997E-2</v>
      </c>
      <c r="K1033" s="109">
        <v>0</v>
      </c>
      <c r="L1033" s="109">
        <v>0</v>
      </c>
      <c r="M1033" s="109">
        <v>0</v>
      </c>
      <c r="N1033" s="109">
        <v>0</v>
      </c>
      <c r="O1033" s="109">
        <v>5.8900000000000003E-3</v>
      </c>
      <c r="P1033" s="109">
        <v>0</v>
      </c>
      <c r="Q1033" s="109">
        <v>5.0600000000000003E-3</v>
      </c>
      <c r="R1033" s="109">
        <v>0</v>
      </c>
      <c r="S1033" s="109">
        <v>2.376E-2</v>
      </c>
      <c r="T1033" s="109">
        <v>0</v>
      </c>
      <c r="U1033" s="109">
        <v>0</v>
      </c>
      <c r="V1033" s="109">
        <v>0</v>
      </c>
      <c r="W1033" s="109">
        <v>0</v>
      </c>
      <c r="X1033" s="109">
        <v>0</v>
      </c>
      <c r="Y1033" s="109">
        <v>6.8100000000000001E-3</v>
      </c>
      <c r="Z1033" s="109">
        <v>0</v>
      </c>
      <c r="AA1033" s="109">
        <v>6.4000000000000003E-3</v>
      </c>
      <c r="AB1033" s="109">
        <v>0</v>
      </c>
      <c r="AC1033" s="109">
        <v>0</v>
      </c>
      <c r="AD1033" s="109">
        <v>0</v>
      </c>
      <c r="AE1033" s="109">
        <v>0</v>
      </c>
      <c r="AF1033" s="109">
        <v>0</v>
      </c>
      <c r="AG1033" s="109">
        <v>0</v>
      </c>
    </row>
    <row r="1034" spans="2:33" ht="15">
      <c r="B1034" s="109"/>
      <c r="C1034" s="109"/>
      <c r="D1034" s="109">
        <v>2017</v>
      </c>
      <c r="E1034" s="109">
        <v>0</v>
      </c>
      <c r="F1034" s="109">
        <v>0</v>
      </c>
      <c r="G1034" s="109">
        <v>0</v>
      </c>
      <c r="H1034" s="109">
        <v>0</v>
      </c>
      <c r="I1034" s="109">
        <v>0</v>
      </c>
      <c r="J1034" s="109">
        <v>7.6099999999999996E-3</v>
      </c>
      <c r="K1034" s="109">
        <v>2.49E-3</v>
      </c>
      <c r="L1034" s="109">
        <v>0</v>
      </c>
      <c r="M1034" s="109">
        <v>0</v>
      </c>
      <c r="N1034" s="109">
        <v>0</v>
      </c>
      <c r="O1034" s="109">
        <v>5.8500000000000002E-3</v>
      </c>
      <c r="P1034" s="109">
        <v>0</v>
      </c>
      <c r="Q1034" s="109">
        <v>0</v>
      </c>
      <c r="R1034" s="109">
        <v>0</v>
      </c>
      <c r="S1034" s="109">
        <v>1.201E-2</v>
      </c>
      <c r="T1034" s="109">
        <v>0</v>
      </c>
      <c r="U1034" s="109">
        <v>6.0899999999999999E-3</v>
      </c>
      <c r="V1034" s="109">
        <v>0</v>
      </c>
      <c r="W1034" s="109">
        <v>0</v>
      </c>
      <c r="X1034" s="109">
        <v>0</v>
      </c>
      <c r="Y1034" s="109">
        <v>0</v>
      </c>
      <c r="Z1034" s="109">
        <v>0</v>
      </c>
      <c r="AA1034" s="109">
        <v>6.2399999999999999E-3</v>
      </c>
      <c r="AB1034" s="109">
        <v>0</v>
      </c>
      <c r="AC1034" s="109">
        <v>0</v>
      </c>
      <c r="AD1034" s="109">
        <v>0</v>
      </c>
      <c r="AE1034" s="109">
        <v>0</v>
      </c>
      <c r="AF1034" s="109">
        <v>2.8510000000000001E-2</v>
      </c>
      <c r="AG1034" s="109">
        <v>5.62E-3</v>
      </c>
    </row>
    <row r="1035" spans="2:33" ht="15">
      <c r="B1035" s="109"/>
      <c r="C1035" s="109"/>
      <c r="D1035" s="109">
        <v>2018</v>
      </c>
      <c r="E1035" s="109">
        <v>0</v>
      </c>
      <c r="F1035" s="109">
        <v>0</v>
      </c>
      <c r="G1035" s="109">
        <v>0</v>
      </c>
      <c r="H1035" s="109">
        <v>0</v>
      </c>
      <c r="I1035" s="109">
        <v>0</v>
      </c>
      <c r="J1035" s="109">
        <v>0</v>
      </c>
      <c r="K1035" s="109">
        <v>0</v>
      </c>
      <c r="L1035" s="109">
        <v>0</v>
      </c>
      <c r="M1035" s="109">
        <v>0</v>
      </c>
      <c r="N1035" s="109">
        <v>0</v>
      </c>
      <c r="O1035" s="109">
        <v>0</v>
      </c>
      <c r="P1035" s="109">
        <v>0</v>
      </c>
      <c r="Q1035" s="109">
        <v>0</v>
      </c>
      <c r="R1035" s="109">
        <v>0</v>
      </c>
      <c r="S1035" s="109">
        <v>3.576E-2</v>
      </c>
      <c r="T1035" s="109">
        <v>0</v>
      </c>
      <c r="U1035" s="109">
        <v>2.96E-3</v>
      </c>
      <c r="V1035" s="109">
        <v>0</v>
      </c>
      <c r="W1035" s="109">
        <v>0</v>
      </c>
      <c r="X1035" s="109">
        <v>0</v>
      </c>
      <c r="Y1035" s="109">
        <v>0</v>
      </c>
      <c r="Z1035" s="109">
        <v>2.494E-2</v>
      </c>
      <c r="AA1035" s="109">
        <v>1.213E-2</v>
      </c>
      <c r="AB1035" s="109">
        <v>0</v>
      </c>
      <c r="AC1035" s="109">
        <v>0</v>
      </c>
      <c r="AD1035" s="109">
        <v>0</v>
      </c>
      <c r="AE1035" s="109">
        <v>0.10014000000000001</v>
      </c>
      <c r="AF1035" s="109">
        <v>2.758E-2</v>
      </c>
      <c r="AG1035" s="109">
        <v>1.8699999999999999E-3</v>
      </c>
    </row>
    <row r="1036" spans="2:33" ht="15">
      <c r="B1036" s="109"/>
      <c r="C1036" s="109"/>
      <c r="D1036" s="109">
        <v>2019</v>
      </c>
      <c r="E1036" s="109">
        <v>0</v>
      </c>
      <c r="F1036" s="109">
        <v>0</v>
      </c>
      <c r="G1036" s="109">
        <v>0</v>
      </c>
      <c r="H1036" s="109">
        <v>0</v>
      </c>
      <c r="I1036" s="109">
        <v>0</v>
      </c>
      <c r="J1036" s="109">
        <v>7.3400000000000002E-3</v>
      </c>
      <c r="K1036" s="109">
        <v>0</v>
      </c>
      <c r="L1036" s="109">
        <v>0</v>
      </c>
      <c r="M1036" s="109">
        <v>0</v>
      </c>
      <c r="N1036" s="109">
        <v>9.9419999999999994E-2</v>
      </c>
      <c r="O1036" s="109">
        <v>0</v>
      </c>
      <c r="P1036" s="109">
        <v>0</v>
      </c>
      <c r="Q1036" s="109">
        <v>5.3099999999999996E-3</v>
      </c>
      <c r="R1036" s="109">
        <v>0</v>
      </c>
      <c r="S1036" s="109">
        <v>1.206E-2</v>
      </c>
      <c r="T1036" s="109">
        <v>0</v>
      </c>
      <c r="U1036" s="109">
        <v>3.0200000000000001E-3</v>
      </c>
      <c r="V1036" s="109">
        <v>0</v>
      </c>
      <c r="W1036" s="109">
        <v>0</v>
      </c>
      <c r="X1036" s="109">
        <v>0.16478999999999999</v>
      </c>
      <c r="Y1036" s="109">
        <v>0</v>
      </c>
      <c r="Z1036" s="109">
        <v>0</v>
      </c>
      <c r="AA1036" s="109">
        <v>0</v>
      </c>
      <c r="AB1036" s="109">
        <v>0</v>
      </c>
      <c r="AC1036" s="109">
        <v>0</v>
      </c>
      <c r="AD1036" s="109">
        <v>0</v>
      </c>
      <c r="AE1036" s="109">
        <v>0</v>
      </c>
      <c r="AF1036" s="109">
        <v>2.6919999999999999E-2</v>
      </c>
      <c r="AG1036" s="109">
        <v>0</v>
      </c>
    </row>
    <row r="1037" spans="2:33" ht="15">
      <c r="B1037" s="109"/>
      <c r="C1037" s="109"/>
      <c r="D1037" s="109">
        <v>2020</v>
      </c>
      <c r="E1037" s="109"/>
      <c r="F1037" s="109"/>
      <c r="G1037" s="109"/>
      <c r="H1037" s="109"/>
      <c r="I1037" s="109"/>
      <c r="J1037" s="109"/>
      <c r="K1037" s="109"/>
      <c r="L1037" s="109"/>
      <c r="M1037" s="109"/>
      <c r="N1037" s="109"/>
      <c r="O1037" s="109"/>
      <c r="P1037" s="109"/>
      <c r="Q1037" s="109"/>
      <c r="R1037" s="109"/>
      <c r="S1037" s="109"/>
      <c r="T1037" s="109"/>
      <c r="U1037" s="109"/>
      <c r="V1037" s="109"/>
      <c r="W1037" s="109"/>
      <c r="X1037" s="109"/>
      <c r="Y1037" s="109"/>
      <c r="Z1037" s="109"/>
      <c r="AA1037" s="109"/>
      <c r="AB1037" s="109"/>
      <c r="AC1037" s="109"/>
      <c r="AD1037" s="109"/>
      <c r="AE1037" s="109"/>
      <c r="AF1037" s="109"/>
      <c r="AG1037" s="109"/>
    </row>
    <row r="1038" spans="2:33" ht="15">
      <c r="B1038" s="110" t="s">
        <v>841</v>
      </c>
      <c r="C1038" s="110" t="s">
        <v>842</v>
      </c>
      <c r="D1038" s="110">
        <v>2006</v>
      </c>
      <c r="E1038" s="110"/>
      <c r="F1038" s="110"/>
      <c r="G1038" s="110"/>
      <c r="H1038" s="110"/>
      <c r="I1038" s="110"/>
      <c r="J1038" s="110"/>
      <c r="K1038" s="110"/>
      <c r="L1038" s="110"/>
      <c r="M1038" s="110"/>
      <c r="N1038" s="110"/>
      <c r="O1038" s="110">
        <v>0</v>
      </c>
      <c r="P1038" s="110"/>
      <c r="Q1038" s="110"/>
      <c r="R1038" s="110"/>
      <c r="S1038" s="110"/>
      <c r="T1038" s="110">
        <v>0</v>
      </c>
      <c r="U1038" s="110"/>
      <c r="V1038" s="110"/>
      <c r="W1038" s="110"/>
      <c r="X1038" s="110"/>
      <c r="Y1038" s="110"/>
      <c r="Z1038" s="110"/>
      <c r="AA1038" s="110"/>
      <c r="AB1038" s="110"/>
      <c r="AC1038" s="110"/>
      <c r="AD1038" s="110"/>
      <c r="AE1038" s="110"/>
      <c r="AF1038" s="110"/>
      <c r="AG1038" s="110"/>
    </row>
    <row r="1039" spans="2:33" ht="15">
      <c r="B1039" s="110"/>
      <c r="C1039" s="110"/>
      <c r="D1039" s="110">
        <v>2007</v>
      </c>
      <c r="E1039" s="110"/>
      <c r="F1039" s="110">
        <v>0</v>
      </c>
      <c r="G1039" s="110"/>
      <c r="H1039" s="110"/>
      <c r="I1039" s="110"/>
      <c r="J1039" s="110"/>
      <c r="K1039" s="110"/>
      <c r="L1039" s="110">
        <v>0</v>
      </c>
      <c r="M1039" s="110"/>
      <c r="N1039" s="110"/>
      <c r="O1039" s="110">
        <v>0</v>
      </c>
      <c r="P1039" s="110"/>
      <c r="Q1039" s="110"/>
      <c r="R1039" s="110"/>
      <c r="S1039" s="110"/>
      <c r="T1039" s="110">
        <v>0</v>
      </c>
      <c r="U1039" s="110"/>
      <c r="V1039" s="110"/>
      <c r="W1039" s="110"/>
      <c r="X1039" s="110"/>
      <c r="Y1039" s="110"/>
      <c r="Z1039" s="110"/>
      <c r="AA1039" s="110"/>
      <c r="AB1039" s="110"/>
      <c r="AC1039" s="110"/>
      <c r="AD1039" s="110"/>
      <c r="AE1039" s="110">
        <v>0</v>
      </c>
      <c r="AF1039" s="110"/>
      <c r="AG1039" s="110"/>
    </row>
    <row r="1040" spans="2:33" ht="15">
      <c r="B1040" s="110"/>
      <c r="C1040" s="110"/>
      <c r="D1040" s="110">
        <v>2008</v>
      </c>
      <c r="E1040" s="110"/>
      <c r="F1040" s="110">
        <v>0</v>
      </c>
      <c r="G1040" s="110"/>
      <c r="H1040" s="110"/>
      <c r="I1040" s="110"/>
      <c r="J1040" s="110">
        <v>0</v>
      </c>
      <c r="K1040" s="110"/>
      <c r="L1040" s="110">
        <v>0</v>
      </c>
      <c r="M1040" s="110"/>
      <c r="N1040" s="110"/>
      <c r="O1040" s="110">
        <v>0</v>
      </c>
      <c r="P1040" s="110">
        <v>0</v>
      </c>
      <c r="Q1040" s="110"/>
      <c r="R1040" s="110"/>
      <c r="S1040" s="110"/>
      <c r="T1040" s="110">
        <v>0</v>
      </c>
      <c r="U1040" s="110">
        <v>0</v>
      </c>
      <c r="V1040" s="110">
        <v>0</v>
      </c>
      <c r="W1040" s="110"/>
      <c r="X1040" s="110">
        <v>0</v>
      </c>
      <c r="Y1040" s="110"/>
      <c r="Z1040" s="110"/>
      <c r="AA1040" s="110"/>
      <c r="AB1040" s="110"/>
      <c r="AC1040" s="110"/>
      <c r="AD1040" s="110">
        <v>0</v>
      </c>
      <c r="AE1040" s="110">
        <v>0</v>
      </c>
      <c r="AF1040" s="110"/>
      <c r="AG1040" s="110">
        <v>0</v>
      </c>
    </row>
    <row r="1041" spans="2:33" ht="15">
      <c r="B1041" s="110"/>
      <c r="C1041" s="110"/>
      <c r="D1041" s="110">
        <v>2009</v>
      </c>
      <c r="E1041" s="110">
        <v>0</v>
      </c>
      <c r="F1041" s="110">
        <v>0</v>
      </c>
      <c r="G1041" s="110"/>
      <c r="H1041" s="110">
        <v>0</v>
      </c>
      <c r="I1041" s="110"/>
      <c r="J1041" s="110"/>
      <c r="K1041" s="110"/>
      <c r="L1041" s="110">
        <v>0</v>
      </c>
      <c r="M1041" s="110"/>
      <c r="N1041" s="110"/>
      <c r="O1041" s="110">
        <v>0</v>
      </c>
      <c r="P1041" s="110"/>
      <c r="Q1041" s="110"/>
      <c r="R1041" s="110"/>
      <c r="S1041" s="110"/>
      <c r="T1041" s="110">
        <v>0</v>
      </c>
      <c r="U1041" s="110"/>
      <c r="V1041" s="110">
        <v>0</v>
      </c>
      <c r="W1041" s="110"/>
      <c r="X1041" s="110">
        <v>0</v>
      </c>
      <c r="Y1041" s="110">
        <v>0</v>
      </c>
      <c r="Z1041" s="110"/>
      <c r="AA1041" s="110"/>
      <c r="AB1041" s="110"/>
      <c r="AC1041" s="110">
        <v>0</v>
      </c>
      <c r="AD1041" s="110">
        <v>0</v>
      </c>
      <c r="AE1041" s="110">
        <v>0</v>
      </c>
      <c r="AF1041" s="110"/>
      <c r="AG1041" s="110">
        <v>0</v>
      </c>
    </row>
    <row r="1042" spans="2:33" ht="15">
      <c r="B1042" s="110"/>
      <c r="C1042" s="110"/>
      <c r="D1042" s="110">
        <v>2010</v>
      </c>
      <c r="E1042" s="110">
        <v>0</v>
      </c>
      <c r="F1042" s="110"/>
      <c r="G1042" s="110">
        <v>0</v>
      </c>
      <c r="H1042" s="110">
        <v>0</v>
      </c>
      <c r="I1042" s="110">
        <v>0</v>
      </c>
      <c r="J1042" s="110">
        <v>0</v>
      </c>
      <c r="K1042" s="110">
        <v>0</v>
      </c>
      <c r="L1042" s="110">
        <v>0</v>
      </c>
      <c r="M1042" s="110">
        <v>0</v>
      </c>
      <c r="N1042" s="110">
        <v>0</v>
      </c>
      <c r="O1042" s="110">
        <v>0</v>
      </c>
      <c r="P1042" s="110">
        <v>0</v>
      </c>
      <c r="Q1042" s="110">
        <v>0</v>
      </c>
      <c r="R1042" s="110">
        <v>0</v>
      </c>
      <c r="S1042" s="110">
        <v>0</v>
      </c>
      <c r="T1042" s="110">
        <v>0</v>
      </c>
      <c r="U1042" s="110">
        <v>0</v>
      </c>
      <c r="V1042" s="110">
        <v>0</v>
      </c>
      <c r="W1042" s="110">
        <v>0</v>
      </c>
      <c r="X1042" s="110">
        <v>0</v>
      </c>
      <c r="Y1042" s="110">
        <v>0</v>
      </c>
      <c r="Z1042" s="110">
        <v>0</v>
      </c>
      <c r="AA1042" s="110">
        <v>0</v>
      </c>
      <c r="AB1042" s="110">
        <v>0</v>
      </c>
      <c r="AC1042" s="110">
        <v>0</v>
      </c>
      <c r="AD1042" s="110">
        <v>0</v>
      </c>
      <c r="AE1042" s="110">
        <v>0</v>
      </c>
      <c r="AF1042" s="110">
        <v>0</v>
      </c>
      <c r="AG1042" s="110">
        <v>0</v>
      </c>
    </row>
    <row r="1043" spans="2:33" ht="15">
      <c r="B1043" s="110"/>
      <c r="C1043" s="110"/>
      <c r="D1043" s="110">
        <v>2011</v>
      </c>
      <c r="E1043" s="110">
        <v>0</v>
      </c>
      <c r="F1043" s="110">
        <v>0</v>
      </c>
      <c r="G1043" s="110">
        <v>0</v>
      </c>
      <c r="H1043" s="110">
        <v>0</v>
      </c>
      <c r="I1043" s="110">
        <v>0</v>
      </c>
      <c r="J1043" s="110">
        <v>0</v>
      </c>
      <c r="K1043" s="110">
        <v>0</v>
      </c>
      <c r="L1043" s="110">
        <v>0</v>
      </c>
      <c r="M1043" s="110">
        <v>0</v>
      </c>
      <c r="N1043" s="110">
        <v>0</v>
      </c>
      <c r="O1043" s="110">
        <v>0</v>
      </c>
      <c r="P1043" s="110">
        <v>0</v>
      </c>
      <c r="Q1043" s="110">
        <v>0</v>
      </c>
      <c r="R1043" s="110">
        <v>0</v>
      </c>
      <c r="S1043" s="110">
        <v>0</v>
      </c>
      <c r="T1043" s="110">
        <v>0</v>
      </c>
      <c r="U1043" s="110">
        <v>0</v>
      </c>
      <c r="V1043" s="110">
        <v>0</v>
      </c>
      <c r="W1043" s="110">
        <v>0</v>
      </c>
      <c r="X1043" s="110">
        <v>0</v>
      </c>
      <c r="Y1043" s="110">
        <v>0</v>
      </c>
      <c r="Z1043" s="110">
        <v>0</v>
      </c>
      <c r="AA1043" s="110">
        <v>0</v>
      </c>
      <c r="AB1043" s="110">
        <v>0</v>
      </c>
      <c r="AC1043" s="110">
        <v>0</v>
      </c>
      <c r="AD1043" s="110">
        <v>0</v>
      </c>
      <c r="AE1043" s="110">
        <v>0</v>
      </c>
      <c r="AF1043" s="110">
        <v>0</v>
      </c>
      <c r="AG1043" s="110">
        <v>0</v>
      </c>
    </row>
    <row r="1044" spans="2:33" ht="15">
      <c r="B1044" s="110"/>
      <c r="C1044" s="110"/>
      <c r="D1044" s="110">
        <v>2012</v>
      </c>
      <c r="E1044" s="110">
        <v>0</v>
      </c>
      <c r="F1044" s="110">
        <v>0</v>
      </c>
      <c r="G1044" s="110">
        <v>0</v>
      </c>
      <c r="H1044" s="110">
        <v>0</v>
      </c>
      <c r="I1044" s="110">
        <v>0</v>
      </c>
      <c r="J1044" s="110">
        <v>0</v>
      </c>
      <c r="K1044" s="110">
        <v>0</v>
      </c>
      <c r="L1044" s="110">
        <v>0</v>
      </c>
      <c r="M1044" s="110">
        <v>0</v>
      </c>
      <c r="N1044" s="110">
        <v>0</v>
      </c>
      <c r="O1044" s="110">
        <v>0</v>
      </c>
      <c r="P1044" s="110">
        <v>0</v>
      </c>
      <c r="Q1044" s="110">
        <v>0</v>
      </c>
      <c r="R1044" s="110">
        <v>0</v>
      </c>
      <c r="S1044" s="110">
        <v>0</v>
      </c>
      <c r="T1044" s="110">
        <v>0</v>
      </c>
      <c r="U1044" s="110">
        <v>0</v>
      </c>
      <c r="V1044" s="110"/>
      <c r="W1044" s="110">
        <v>0</v>
      </c>
      <c r="X1044" s="110">
        <v>0</v>
      </c>
      <c r="Y1044" s="110">
        <v>0</v>
      </c>
      <c r="Z1044" s="110">
        <v>0</v>
      </c>
      <c r="AA1044" s="110">
        <v>0</v>
      </c>
      <c r="AB1044" s="110">
        <v>0</v>
      </c>
      <c r="AC1044" s="110">
        <v>0</v>
      </c>
      <c r="AD1044" s="110">
        <v>0</v>
      </c>
      <c r="AE1044" s="110">
        <v>0</v>
      </c>
      <c r="AF1044" s="110">
        <v>0</v>
      </c>
      <c r="AG1044" s="110">
        <v>0</v>
      </c>
    </row>
    <row r="1045" spans="2:33" ht="15">
      <c r="B1045" s="110"/>
      <c r="C1045" s="110"/>
      <c r="D1045" s="110">
        <v>2013</v>
      </c>
      <c r="E1045" s="110">
        <v>0</v>
      </c>
      <c r="F1045" s="110">
        <v>0</v>
      </c>
      <c r="G1045" s="110">
        <v>0</v>
      </c>
      <c r="H1045" s="110">
        <v>0</v>
      </c>
      <c r="I1045" s="110">
        <v>0</v>
      </c>
      <c r="J1045" s="110">
        <v>0</v>
      </c>
      <c r="K1045" s="110">
        <v>0</v>
      </c>
      <c r="L1045" s="110">
        <v>0</v>
      </c>
      <c r="M1045" s="110">
        <v>0</v>
      </c>
      <c r="N1045" s="110">
        <v>0</v>
      </c>
      <c r="O1045" s="110">
        <v>0</v>
      </c>
      <c r="P1045" s="110">
        <v>0</v>
      </c>
      <c r="Q1045" s="110">
        <v>0</v>
      </c>
      <c r="R1045" s="110">
        <v>0</v>
      </c>
      <c r="S1045" s="110">
        <v>0</v>
      </c>
      <c r="T1045" s="110">
        <v>0</v>
      </c>
      <c r="U1045" s="110">
        <v>0</v>
      </c>
      <c r="V1045" s="110">
        <v>0</v>
      </c>
      <c r="W1045" s="110">
        <v>0</v>
      </c>
      <c r="X1045" s="110">
        <v>0</v>
      </c>
      <c r="Y1045" s="110">
        <v>0</v>
      </c>
      <c r="Z1045" s="110">
        <v>0</v>
      </c>
      <c r="AA1045" s="110">
        <v>0</v>
      </c>
      <c r="AB1045" s="110">
        <v>0</v>
      </c>
      <c r="AC1045" s="110">
        <v>0</v>
      </c>
      <c r="AD1045" s="110">
        <v>0</v>
      </c>
      <c r="AE1045" s="110">
        <v>0</v>
      </c>
      <c r="AF1045" s="110">
        <v>0</v>
      </c>
      <c r="AG1045" s="110">
        <v>0</v>
      </c>
    </row>
    <row r="1046" spans="2:33" ht="15">
      <c r="B1046" s="110"/>
      <c r="C1046" s="110"/>
      <c r="D1046" s="110">
        <v>2014</v>
      </c>
      <c r="E1046" s="110">
        <v>0</v>
      </c>
      <c r="F1046" s="110">
        <v>0</v>
      </c>
      <c r="G1046" s="110">
        <v>0</v>
      </c>
      <c r="H1046" s="110">
        <v>0</v>
      </c>
      <c r="I1046" s="110">
        <v>0</v>
      </c>
      <c r="J1046" s="110">
        <v>0</v>
      </c>
      <c r="K1046" s="110">
        <v>0</v>
      </c>
      <c r="L1046" s="110">
        <v>0</v>
      </c>
      <c r="M1046" s="110">
        <v>0</v>
      </c>
      <c r="N1046" s="110">
        <v>0</v>
      </c>
      <c r="O1046" s="110">
        <v>0</v>
      </c>
      <c r="P1046" s="110">
        <v>0</v>
      </c>
      <c r="Q1046" s="110">
        <v>0</v>
      </c>
      <c r="R1046" s="110">
        <v>0</v>
      </c>
      <c r="S1046" s="110">
        <v>0</v>
      </c>
      <c r="T1046" s="110">
        <v>0</v>
      </c>
      <c r="U1046" s="110">
        <v>0</v>
      </c>
      <c r="V1046" s="110">
        <v>0</v>
      </c>
      <c r="W1046" s="110">
        <v>0</v>
      </c>
      <c r="X1046" s="110">
        <v>0</v>
      </c>
      <c r="Y1046" s="110">
        <v>0</v>
      </c>
      <c r="Z1046" s="110">
        <v>0</v>
      </c>
      <c r="AA1046" s="110">
        <v>0</v>
      </c>
      <c r="AB1046" s="110">
        <v>0</v>
      </c>
      <c r="AC1046" s="110">
        <v>0</v>
      </c>
      <c r="AD1046" s="110">
        <v>0</v>
      </c>
      <c r="AE1046" s="110">
        <v>0</v>
      </c>
      <c r="AF1046" s="110">
        <v>0</v>
      </c>
      <c r="AG1046" s="110">
        <v>0</v>
      </c>
    </row>
    <row r="1047" spans="2:33" ht="15">
      <c r="B1047" s="110"/>
      <c r="C1047" s="110"/>
      <c r="D1047" s="110">
        <v>2015</v>
      </c>
      <c r="E1047" s="110">
        <v>0</v>
      </c>
      <c r="F1047" s="110">
        <v>0</v>
      </c>
      <c r="G1047" s="110">
        <v>0</v>
      </c>
      <c r="H1047" s="110">
        <v>0</v>
      </c>
      <c r="I1047" s="110">
        <v>0</v>
      </c>
      <c r="J1047" s="110">
        <v>0</v>
      </c>
      <c r="K1047" s="110">
        <v>0</v>
      </c>
      <c r="L1047" s="110">
        <v>0</v>
      </c>
      <c r="M1047" s="110">
        <v>0</v>
      </c>
      <c r="N1047" s="110">
        <v>0</v>
      </c>
      <c r="O1047" s="110">
        <v>0</v>
      </c>
      <c r="P1047" s="110">
        <v>0</v>
      </c>
      <c r="Q1047" s="110">
        <v>0</v>
      </c>
      <c r="R1047" s="110">
        <v>0</v>
      </c>
      <c r="S1047" s="110">
        <v>0</v>
      </c>
      <c r="T1047" s="110">
        <v>0</v>
      </c>
      <c r="U1047" s="110">
        <v>0</v>
      </c>
      <c r="V1047" s="110">
        <v>0</v>
      </c>
      <c r="W1047" s="110">
        <v>0</v>
      </c>
      <c r="X1047" s="110">
        <v>0</v>
      </c>
      <c r="Y1047" s="110">
        <v>0</v>
      </c>
      <c r="Z1047" s="110">
        <v>0</v>
      </c>
      <c r="AA1047" s="110">
        <v>0</v>
      </c>
      <c r="AB1047" s="110">
        <v>0</v>
      </c>
      <c r="AC1047" s="110">
        <v>0</v>
      </c>
      <c r="AD1047" s="110">
        <v>0</v>
      </c>
      <c r="AE1047" s="110">
        <v>0</v>
      </c>
      <c r="AF1047" s="110">
        <v>0</v>
      </c>
      <c r="AG1047" s="110">
        <v>0</v>
      </c>
    </row>
    <row r="1048" spans="2:33" ht="15">
      <c r="B1048" s="110"/>
      <c r="C1048" s="110"/>
      <c r="D1048" s="110">
        <v>2016</v>
      </c>
      <c r="E1048" s="110">
        <v>0</v>
      </c>
      <c r="F1048" s="110">
        <v>0</v>
      </c>
      <c r="G1048" s="110">
        <v>0</v>
      </c>
      <c r="H1048" s="110">
        <v>0</v>
      </c>
      <c r="I1048" s="110">
        <v>0</v>
      </c>
      <c r="J1048" s="110"/>
      <c r="K1048" s="110">
        <v>0</v>
      </c>
      <c r="L1048" s="110">
        <v>0</v>
      </c>
      <c r="M1048" s="110">
        <v>0</v>
      </c>
      <c r="N1048" s="110">
        <v>0</v>
      </c>
      <c r="O1048" s="110">
        <v>0</v>
      </c>
      <c r="P1048" s="110">
        <v>0</v>
      </c>
      <c r="Q1048" s="110">
        <v>0</v>
      </c>
      <c r="R1048" s="110">
        <v>0</v>
      </c>
      <c r="S1048" s="110">
        <v>0</v>
      </c>
      <c r="T1048" s="110">
        <v>0</v>
      </c>
      <c r="U1048" s="110">
        <v>0</v>
      </c>
      <c r="V1048" s="110">
        <v>0</v>
      </c>
      <c r="W1048" s="110">
        <v>0</v>
      </c>
      <c r="X1048" s="110">
        <v>0</v>
      </c>
      <c r="Y1048" s="110">
        <v>0</v>
      </c>
      <c r="Z1048" s="110">
        <v>0</v>
      </c>
      <c r="AA1048" s="110">
        <v>0</v>
      </c>
      <c r="AB1048" s="110">
        <v>0</v>
      </c>
      <c r="AC1048" s="110">
        <v>0</v>
      </c>
      <c r="AD1048" s="110">
        <v>0</v>
      </c>
      <c r="AE1048" s="110">
        <v>0</v>
      </c>
      <c r="AF1048" s="110">
        <v>0</v>
      </c>
      <c r="AG1048" s="110">
        <v>0</v>
      </c>
    </row>
    <row r="1049" spans="2:33" ht="15">
      <c r="B1049" s="110"/>
      <c r="C1049" s="110"/>
      <c r="D1049" s="110">
        <v>2017</v>
      </c>
      <c r="E1049" s="110">
        <v>0</v>
      </c>
      <c r="F1049" s="110">
        <v>0</v>
      </c>
      <c r="G1049" s="110">
        <v>0</v>
      </c>
      <c r="H1049" s="110">
        <v>0</v>
      </c>
      <c r="I1049" s="110">
        <v>0</v>
      </c>
      <c r="J1049" s="110">
        <v>0</v>
      </c>
      <c r="K1049" s="110">
        <v>0</v>
      </c>
      <c r="L1049" s="110">
        <v>0</v>
      </c>
      <c r="M1049" s="110">
        <v>0</v>
      </c>
      <c r="N1049" s="110">
        <v>0</v>
      </c>
      <c r="O1049" s="110">
        <v>0</v>
      </c>
      <c r="P1049" s="110">
        <v>0</v>
      </c>
      <c r="Q1049" s="110">
        <v>0</v>
      </c>
      <c r="R1049" s="110">
        <v>0</v>
      </c>
      <c r="S1049" s="110">
        <v>0</v>
      </c>
      <c r="T1049" s="110">
        <v>0</v>
      </c>
      <c r="U1049" s="110">
        <v>0</v>
      </c>
      <c r="V1049" s="110">
        <v>0</v>
      </c>
      <c r="W1049" s="110">
        <v>0</v>
      </c>
      <c r="X1049" s="110">
        <v>0</v>
      </c>
      <c r="Y1049" s="110">
        <v>0</v>
      </c>
      <c r="Z1049" s="110">
        <v>0</v>
      </c>
      <c r="AA1049" s="110">
        <v>0</v>
      </c>
      <c r="AB1049" s="110">
        <v>0</v>
      </c>
      <c r="AC1049" s="110">
        <v>0</v>
      </c>
      <c r="AD1049" s="110">
        <v>0</v>
      </c>
      <c r="AE1049" s="110">
        <v>0</v>
      </c>
      <c r="AF1049" s="110">
        <v>0</v>
      </c>
      <c r="AG1049" s="110">
        <v>0</v>
      </c>
    </row>
    <row r="1050" spans="2:33" ht="15">
      <c r="B1050" s="110"/>
      <c r="C1050" s="110"/>
      <c r="D1050" s="110">
        <v>2018</v>
      </c>
      <c r="E1050" s="110">
        <v>0</v>
      </c>
      <c r="F1050" s="110">
        <v>0</v>
      </c>
      <c r="G1050" s="110">
        <v>0</v>
      </c>
      <c r="H1050" s="110">
        <v>0</v>
      </c>
      <c r="I1050" s="110">
        <v>0</v>
      </c>
      <c r="J1050" s="110">
        <v>0</v>
      </c>
      <c r="K1050" s="110">
        <v>0</v>
      </c>
      <c r="L1050" s="110">
        <v>0</v>
      </c>
      <c r="M1050" s="110">
        <v>0</v>
      </c>
      <c r="N1050" s="110">
        <v>0</v>
      </c>
      <c r="O1050" s="110">
        <v>0</v>
      </c>
      <c r="P1050" s="110">
        <v>0</v>
      </c>
      <c r="Q1050" s="110">
        <v>0</v>
      </c>
      <c r="R1050" s="110">
        <v>0</v>
      </c>
      <c r="S1050" s="110">
        <v>0</v>
      </c>
      <c r="T1050" s="110">
        <v>0</v>
      </c>
      <c r="U1050" s="110">
        <v>0</v>
      </c>
      <c r="V1050" s="110">
        <v>0</v>
      </c>
      <c r="W1050" s="110">
        <v>0</v>
      </c>
      <c r="X1050" s="110">
        <v>0</v>
      </c>
      <c r="Y1050" s="110">
        <v>0</v>
      </c>
      <c r="Z1050" s="110">
        <v>0</v>
      </c>
      <c r="AA1050" s="110">
        <v>0</v>
      </c>
      <c r="AB1050" s="110">
        <v>0</v>
      </c>
      <c r="AC1050" s="110">
        <v>0</v>
      </c>
      <c r="AD1050" s="110">
        <v>0</v>
      </c>
      <c r="AE1050" s="110">
        <v>0</v>
      </c>
      <c r="AF1050" s="110">
        <v>0</v>
      </c>
      <c r="AG1050" s="110">
        <v>0</v>
      </c>
    </row>
    <row r="1051" spans="2:33" ht="15">
      <c r="B1051" s="110"/>
      <c r="C1051" s="110"/>
      <c r="D1051" s="110">
        <v>2019</v>
      </c>
      <c r="E1051" s="110">
        <v>0</v>
      </c>
      <c r="F1051" s="110">
        <v>0</v>
      </c>
      <c r="G1051" s="110">
        <v>0</v>
      </c>
      <c r="H1051" s="110">
        <v>0</v>
      </c>
      <c r="I1051" s="110">
        <v>0</v>
      </c>
      <c r="J1051" s="110">
        <v>0</v>
      </c>
      <c r="K1051" s="110">
        <v>0</v>
      </c>
      <c r="L1051" s="110">
        <v>0</v>
      </c>
      <c r="M1051" s="110">
        <v>0</v>
      </c>
      <c r="N1051" s="110">
        <v>0</v>
      </c>
      <c r="O1051" s="110">
        <v>0</v>
      </c>
      <c r="P1051" s="110">
        <v>0</v>
      </c>
      <c r="Q1051" s="110">
        <v>0</v>
      </c>
      <c r="R1051" s="110">
        <v>0</v>
      </c>
      <c r="S1051" s="110">
        <v>0</v>
      </c>
      <c r="T1051" s="110">
        <v>0</v>
      </c>
      <c r="U1051" s="110">
        <v>0</v>
      </c>
      <c r="V1051" s="110">
        <v>0</v>
      </c>
      <c r="W1051" s="110">
        <v>0</v>
      </c>
      <c r="X1051" s="110">
        <v>0</v>
      </c>
      <c r="Y1051" s="110">
        <v>0</v>
      </c>
      <c r="Z1051" s="110">
        <v>0</v>
      </c>
      <c r="AA1051" s="110">
        <v>0</v>
      </c>
      <c r="AB1051" s="110">
        <v>0</v>
      </c>
      <c r="AC1051" s="110">
        <v>0</v>
      </c>
      <c r="AD1051" s="110">
        <v>0</v>
      </c>
      <c r="AE1051" s="110">
        <v>0</v>
      </c>
      <c r="AF1051" s="110">
        <v>0</v>
      </c>
      <c r="AG1051" s="110">
        <v>0</v>
      </c>
    </row>
    <row r="1052" spans="2:33" ht="15">
      <c r="B1052" s="110"/>
      <c r="C1052" s="110"/>
      <c r="D1052" s="110">
        <v>2020</v>
      </c>
      <c r="E1052" s="110"/>
      <c r="F1052" s="110"/>
      <c r="G1052" s="110"/>
      <c r="H1052" s="110"/>
      <c r="I1052" s="110"/>
      <c r="J1052" s="110"/>
      <c r="K1052" s="110"/>
      <c r="L1052" s="110"/>
      <c r="M1052" s="110"/>
      <c r="N1052" s="110"/>
      <c r="O1052" s="110"/>
      <c r="P1052" s="110"/>
      <c r="Q1052" s="110"/>
      <c r="R1052" s="110"/>
      <c r="S1052" s="110"/>
      <c r="T1052" s="110"/>
      <c r="U1052" s="110"/>
      <c r="V1052" s="110"/>
      <c r="W1052" s="110"/>
      <c r="X1052" s="110"/>
      <c r="Y1052" s="110"/>
      <c r="Z1052" s="110"/>
      <c r="AA1052" s="110"/>
      <c r="AB1052" s="110"/>
      <c r="AC1052" s="110"/>
      <c r="AD1052" s="110"/>
      <c r="AE1052" s="110"/>
      <c r="AF1052" s="110"/>
      <c r="AG1052" s="110"/>
    </row>
    <row r="1053" spans="2:33" ht="15">
      <c r="B1053" s="109" t="s">
        <v>843</v>
      </c>
      <c r="C1053" s="109" t="s">
        <v>844</v>
      </c>
      <c r="D1053" s="109">
        <v>2006</v>
      </c>
      <c r="E1053" s="109"/>
      <c r="F1053" s="109"/>
      <c r="G1053" s="109"/>
      <c r="H1053" s="109"/>
      <c r="I1053" s="109"/>
      <c r="J1053" s="109"/>
      <c r="K1053" s="109"/>
      <c r="L1053" s="109"/>
      <c r="M1053" s="109"/>
      <c r="N1053" s="109"/>
      <c r="O1053" s="109">
        <v>0</v>
      </c>
      <c r="P1053" s="109"/>
      <c r="Q1053" s="109"/>
      <c r="R1053" s="109"/>
      <c r="S1053" s="109"/>
      <c r="T1053" s="109">
        <v>0</v>
      </c>
      <c r="U1053" s="109"/>
      <c r="V1053" s="109"/>
      <c r="W1053" s="109"/>
      <c r="X1053" s="109"/>
      <c r="Y1053" s="109"/>
      <c r="Z1053" s="109"/>
      <c r="AA1053" s="109"/>
      <c r="AB1053" s="109"/>
      <c r="AC1053" s="109"/>
      <c r="AD1053" s="109"/>
      <c r="AE1053" s="109"/>
      <c r="AF1053" s="109"/>
      <c r="AG1053" s="109"/>
    </row>
    <row r="1054" spans="2:33" ht="15">
      <c r="B1054" s="109"/>
      <c r="C1054" s="109"/>
      <c r="D1054" s="109">
        <v>2007</v>
      </c>
      <c r="E1054" s="109"/>
      <c r="F1054" s="109">
        <v>0</v>
      </c>
      <c r="G1054" s="109"/>
      <c r="H1054" s="109"/>
      <c r="I1054" s="109"/>
      <c r="J1054" s="109"/>
      <c r="K1054" s="109"/>
      <c r="L1054" s="109">
        <v>0</v>
      </c>
      <c r="M1054" s="109"/>
      <c r="N1054" s="109"/>
      <c r="O1054" s="109">
        <v>0</v>
      </c>
      <c r="P1054" s="109"/>
      <c r="Q1054" s="109"/>
      <c r="R1054" s="109"/>
      <c r="S1054" s="109"/>
      <c r="T1054" s="109">
        <v>0</v>
      </c>
      <c r="U1054" s="109"/>
      <c r="V1054" s="109"/>
      <c r="W1054" s="109"/>
      <c r="X1054" s="109"/>
      <c r="Y1054" s="109"/>
      <c r="Z1054" s="109"/>
      <c r="AA1054" s="109"/>
      <c r="AB1054" s="109"/>
      <c r="AC1054" s="109"/>
      <c r="AD1054" s="109"/>
      <c r="AE1054" s="109">
        <v>0</v>
      </c>
      <c r="AF1054" s="109"/>
      <c r="AG1054" s="109"/>
    </row>
    <row r="1055" spans="2:33" ht="15">
      <c r="B1055" s="109"/>
      <c r="C1055" s="109"/>
      <c r="D1055" s="109">
        <v>2008</v>
      </c>
      <c r="E1055" s="109"/>
      <c r="F1055" s="109">
        <v>0</v>
      </c>
      <c r="G1055" s="109"/>
      <c r="H1055" s="109"/>
      <c r="I1055" s="109"/>
      <c r="J1055" s="109">
        <v>0</v>
      </c>
      <c r="K1055" s="109"/>
      <c r="L1055" s="109">
        <v>0</v>
      </c>
      <c r="M1055" s="109"/>
      <c r="N1055" s="109"/>
      <c r="O1055" s="109">
        <v>0</v>
      </c>
      <c r="P1055" s="109">
        <v>0</v>
      </c>
      <c r="Q1055" s="109"/>
      <c r="R1055" s="109"/>
      <c r="S1055" s="109"/>
      <c r="T1055" s="109">
        <v>0</v>
      </c>
      <c r="U1055" s="109">
        <v>0</v>
      </c>
      <c r="V1055" s="109">
        <v>0</v>
      </c>
      <c r="W1055" s="109"/>
      <c r="X1055" s="109">
        <v>0</v>
      </c>
      <c r="Y1055" s="109"/>
      <c r="Z1055" s="109"/>
      <c r="AA1055" s="109"/>
      <c r="AB1055" s="109"/>
      <c r="AC1055" s="109"/>
      <c r="AD1055" s="109">
        <v>0</v>
      </c>
      <c r="AE1055" s="109">
        <v>0</v>
      </c>
      <c r="AF1055" s="109"/>
      <c r="AG1055" s="109">
        <v>0</v>
      </c>
    </row>
    <row r="1056" spans="2:33" ht="15">
      <c r="B1056" s="109"/>
      <c r="C1056" s="109"/>
      <c r="D1056" s="109">
        <v>2009</v>
      </c>
      <c r="E1056" s="109">
        <v>0</v>
      </c>
      <c r="F1056" s="109">
        <v>0</v>
      </c>
      <c r="G1056" s="109"/>
      <c r="H1056" s="109">
        <v>0</v>
      </c>
      <c r="I1056" s="109"/>
      <c r="J1056" s="109"/>
      <c r="K1056" s="109"/>
      <c r="L1056" s="109">
        <v>0</v>
      </c>
      <c r="M1056" s="109"/>
      <c r="N1056" s="109"/>
      <c r="O1056" s="109">
        <v>0</v>
      </c>
      <c r="P1056" s="109"/>
      <c r="Q1056" s="109"/>
      <c r="R1056" s="109"/>
      <c r="S1056" s="109"/>
      <c r="T1056" s="109">
        <v>0</v>
      </c>
      <c r="U1056" s="109"/>
      <c r="V1056" s="109">
        <v>0</v>
      </c>
      <c r="W1056" s="109"/>
      <c r="X1056" s="109">
        <v>0</v>
      </c>
      <c r="Y1056" s="109">
        <v>0</v>
      </c>
      <c r="Z1056" s="109"/>
      <c r="AA1056" s="109"/>
      <c r="AB1056" s="109"/>
      <c r="AC1056" s="109">
        <v>0</v>
      </c>
      <c r="AD1056" s="109">
        <v>0</v>
      </c>
      <c r="AE1056" s="109">
        <v>0</v>
      </c>
      <c r="AF1056" s="109"/>
      <c r="AG1056" s="109">
        <v>0</v>
      </c>
    </row>
    <row r="1057" spans="2:33" ht="15">
      <c r="B1057" s="109"/>
      <c r="C1057" s="109"/>
      <c r="D1057" s="109">
        <v>2010</v>
      </c>
      <c r="E1057" s="109">
        <v>0</v>
      </c>
      <c r="F1057" s="109"/>
      <c r="G1057" s="109">
        <v>0</v>
      </c>
      <c r="H1057" s="109">
        <v>0</v>
      </c>
      <c r="I1057" s="109">
        <v>0</v>
      </c>
      <c r="J1057" s="109">
        <v>0</v>
      </c>
      <c r="K1057" s="109">
        <v>0</v>
      </c>
      <c r="L1057" s="109">
        <v>0</v>
      </c>
      <c r="M1057" s="109">
        <v>0</v>
      </c>
      <c r="N1057" s="109">
        <v>0</v>
      </c>
      <c r="O1057" s="109">
        <v>0</v>
      </c>
      <c r="P1057" s="109">
        <v>0</v>
      </c>
      <c r="Q1057" s="109">
        <v>0</v>
      </c>
      <c r="R1057" s="109">
        <v>0</v>
      </c>
      <c r="S1057" s="109">
        <v>0</v>
      </c>
      <c r="T1057" s="109">
        <v>0</v>
      </c>
      <c r="U1057" s="109">
        <v>0</v>
      </c>
      <c r="V1057" s="109">
        <v>0</v>
      </c>
      <c r="W1057" s="109">
        <v>0</v>
      </c>
      <c r="X1057" s="109">
        <v>0</v>
      </c>
      <c r="Y1057" s="109">
        <v>0</v>
      </c>
      <c r="Z1057" s="109">
        <v>0</v>
      </c>
      <c r="AA1057" s="109">
        <v>0</v>
      </c>
      <c r="AB1057" s="109">
        <v>0</v>
      </c>
      <c r="AC1057" s="109">
        <v>0</v>
      </c>
      <c r="AD1057" s="109">
        <v>0</v>
      </c>
      <c r="AE1057" s="109">
        <v>0</v>
      </c>
      <c r="AF1057" s="109">
        <v>0</v>
      </c>
      <c r="AG1057" s="109">
        <v>0</v>
      </c>
    </row>
    <row r="1058" spans="2:33" ht="15">
      <c r="B1058" s="109"/>
      <c r="C1058" s="109"/>
      <c r="D1058" s="109">
        <v>2011</v>
      </c>
      <c r="E1058" s="109">
        <v>0</v>
      </c>
      <c r="F1058" s="109">
        <v>0</v>
      </c>
      <c r="G1058" s="109">
        <v>0</v>
      </c>
      <c r="H1058" s="109">
        <v>0</v>
      </c>
      <c r="I1058" s="109">
        <v>0</v>
      </c>
      <c r="J1058" s="109">
        <v>0</v>
      </c>
      <c r="K1058" s="109">
        <v>0</v>
      </c>
      <c r="L1058" s="109">
        <v>0</v>
      </c>
      <c r="M1058" s="109">
        <v>0</v>
      </c>
      <c r="N1058" s="109">
        <v>0</v>
      </c>
      <c r="O1058" s="109">
        <v>0</v>
      </c>
      <c r="P1058" s="109">
        <v>0</v>
      </c>
      <c r="Q1058" s="109">
        <v>0</v>
      </c>
      <c r="R1058" s="109">
        <v>0</v>
      </c>
      <c r="S1058" s="109">
        <v>0</v>
      </c>
      <c r="T1058" s="109">
        <v>0</v>
      </c>
      <c r="U1058" s="109">
        <v>0</v>
      </c>
      <c r="V1058" s="109">
        <v>0</v>
      </c>
      <c r="W1058" s="109">
        <v>0</v>
      </c>
      <c r="X1058" s="109">
        <v>0</v>
      </c>
      <c r="Y1058" s="109">
        <v>0</v>
      </c>
      <c r="Z1058" s="109">
        <v>0</v>
      </c>
      <c r="AA1058" s="109">
        <v>0</v>
      </c>
      <c r="AB1058" s="109">
        <v>0</v>
      </c>
      <c r="AC1058" s="109">
        <v>0</v>
      </c>
      <c r="AD1058" s="109">
        <v>0</v>
      </c>
      <c r="AE1058" s="109">
        <v>0</v>
      </c>
      <c r="AF1058" s="109">
        <v>0</v>
      </c>
      <c r="AG1058" s="109">
        <v>0</v>
      </c>
    </row>
    <row r="1059" spans="2:33" ht="15">
      <c r="B1059" s="109"/>
      <c r="C1059" s="109"/>
      <c r="D1059" s="109">
        <v>2012</v>
      </c>
      <c r="E1059" s="109">
        <v>0</v>
      </c>
      <c r="F1059" s="109">
        <v>0</v>
      </c>
      <c r="G1059" s="109">
        <v>0</v>
      </c>
      <c r="H1059" s="109">
        <v>0</v>
      </c>
      <c r="I1059" s="109">
        <v>0</v>
      </c>
      <c r="J1059" s="109">
        <v>0</v>
      </c>
      <c r="K1059" s="109">
        <v>0</v>
      </c>
      <c r="L1059" s="109">
        <v>0</v>
      </c>
      <c r="M1059" s="109">
        <v>0</v>
      </c>
      <c r="N1059" s="109">
        <v>0</v>
      </c>
      <c r="O1059" s="109">
        <v>0</v>
      </c>
      <c r="P1059" s="109">
        <v>0</v>
      </c>
      <c r="Q1059" s="109">
        <v>0</v>
      </c>
      <c r="R1059" s="109">
        <v>0</v>
      </c>
      <c r="S1059" s="109">
        <v>0</v>
      </c>
      <c r="T1059" s="109">
        <v>0</v>
      </c>
      <c r="U1059" s="109">
        <v>0</v>
      </c>
      <c r="V1059" s="109"/>
      <c r="W1059" s="109">
        <v>0</v>
      </c>
      <c r="X1059" s="109">
        <v>0</v>
      </c>
      <c r="Y1059" s="109">
        <v>0</v>
      </c>
      <c r="Z1059" s="109">
        <v>0</v>
      </c>
      <c r="AA1059" s="109">
        <v>0</v>
      </c>
      <c r="AB1059" s="109">
        <v>0</v>
      </c>
      <c r="AC1059" s="109">
        <v>0</v>
      </c>
      <c r="AD1059" s="109">
        <v>0</v>
      </c>
      <c r="AE1059" s="109">
        <v>0</v>
      </c>
      <c r="AF1059" s="109">
        <v>0</v>
      </c>
      <c r="AG1059" s="109">
        <v>0</v>
      </c>
    </row>
    <row r="1060" spans="2:33" ht="15">
      <c r="B1060" s="109"/>
      <c r="C1060" s="109"/>
      <c r="D1060" s="109">
        <v>2013</v>
      </c>
      <c r="E1060" s="109">
        <v>0</v>
      </c>
      <c r="F1060" s="109">
        <v>0</v>
      </c>
      <c r="G1060" s="109">
        <v>0</v>
      </c>
      <c r="H1060" s="109">
        <v>0</v>
      </c>
      <c r="I1060" s="109">
        <v>0</v>
      </c>
      <c r="J1060" s="109">
        <v>0</v>
      </c>
      <c r="K1060" s="109">
        <v>0</v>
      </c>
      <c r="L1060" s="109">
        <v>0</v>
      </c>
      <c r="M1060" s="109">
        <v>0</v>
      </c>
      <c r="N1060" s="109">
        <v>0</v>
      </c>
      <c r="O1060" s="109">
        <v>0</v>
      </c>
      <c r="P1060" s="109">
        <v>0</v>
      </c>
      <c r="Q1060" s="109">
        <v>2.3900000000000002E-3</v>
      </c>
      <c r="R1060" s="109">
        <v>0</v>
      </c>
      <c r="S1060" s="109">
        <v>0</v>
      </c>
      <c r="T1060" s="109">
        <v>0</v>
      </c>
      <c r="U1060" s="109">
        <v>0</v>
      </c>
      <c r="V1060" s="109">
        <v>0</v>
      </c>
      <c r="W1060" s="109">
        <v>0</v>
      </c>
      <c r="X1060" s="109">
        <v>0</v>
      </c>
      <c r="Y1060" s="109">
        <v>0</v>
      </c>
      <c r="Z1060" s="109">
        <v>0</v>
      </c>
      <c r="AA1060" s="109">
        <v>0</v>
      </c>
      <c r="AB1060" s="109">
        <v>0</v>
      </c>
      <c r="AC1060" s="109">
        <v>0</v>
      </c>
      <c r="AD1060" s="109">
        <v>0</v>
      </c>
      <c r="AE1060" s="109">
        <v>0</v>
      </c>
      <c r="AF1060" s="109">
        <v>0</v>
      </c>
      <c r="AG1060" s="109">
        <v>0</v>
      </c>
    </row>
    <row r="1061" spans="2:33" ht="15">
      <c r="B1061" s="109"/>
      <c r="C1061" s="109"/>
      <c r="D1061" s="109">
        <v>2014</v>
      </c>
      <c r="E1061" s="109">
        <v>0</v>
      </c>
      <c r="F1061" s="109">
        <v>0</v>
      </c>
      <c r="G1061" s="109">
        <v>0</v>
      </c>
      <c r="H1061" s="109">
        <v>0</v>
      </c>
      <c r="I1061" s="109">
        <v>0</v>
      </c>
      <c r="J1061" s="109">
        <v>0</v>
      </c>
      <c r="K1061" s="109">
        <v>0</v>
      </c>
      <c r="L1061" s="109">
        <v>0</v>
      </c>
      <c r="M1061" s="109">
        <v>0</v>
      </c>
      <c r="N1061" s="109">
        <v>0</v>
      </c>
      <c r="O1061" s="109">
        <v>0</v>
      </c>
      <c r="P1061" s="109">
        <v>0</v>
      </c>
      <c r="Q1061" s="109">
        <v>0</v>
      </c>
      <c r="R1061" s="109">
        <v>0</v>
      </c>
      <c r="S1061" s="109">
        <v>0</v>
      </c>
      <c r="T1061" s="109">
        <v>0</v>
      </c>
      <c r="U1061" s="109">
        <v>0</v>
      </c>
      <c r="V1061" s="109">
        <v>0</v>
      </c>
      <c r="W1061" s="109">
        <v>0</v>
      </c>
      <c r="X1061" s="109">
        <v>0</v>
      </c>
      <c r="Y1061" s="109">
        <v>0</v>
      </c>
      <c r="Z1061" s="109">
        <v>0</v>
      </c>
      <c r="AA1061" s="109">
        <v>0</v>
      </c>
      <c r="AB1061" s="109">
        <v>0</v>
      </c>
      <c r="AC1061" s="109">
        <v>0</v>
      </c>
      <c r="AD1061" s="109">
        <v>0</v>
      </c>
      <c r="AE1061" s="109">
        <v>0</v>
      </c>
      <c r="AF1061" s="109">
        <v>0</v>
      </c>
      <c r="AG1061" s="109">
        <v>0</v>
      </c>
    </row>
    <row r="1062" spans="2:33" ht="15">
      <c r="B1062" s="109"/>
      <c r="C1062" s="109"/>
      <c r="D1062" s="109">
        <v>2015</v>
      </c>
      <c r="E1062" s="109">
        <v>0</v>
      </c>
      <c r="F1062" s="109">
        <v>0</v>
      </c>
      <c r="G1062" s="109">
        <v>0</v>
      </c>
      <c r="H1062" s="109">
        <v>0</v>
      </c>
      <c r="I1062" s="109">
        <v>0</v>
      </c>
      <c r="J1062" s="109">
        <v>0</v>
      </c>
      <c r="K1062" s="109">
        <v>0</v>
      </c>
      <c r="L1062" s="109">
        <v>0</v>
      </c>
      <c r="M1062" s="109">
        <v>0</v>
      </c>
      <c r="N1062" s="109">
        <v>0</v>
      </c>
      <c r="O1062" s="109">
        <v>0</v>
      </c>
      <c r="P1062" s="109">
        <v>0</v>
      </c>
      <c r="Q1062" s="109">
        <v>0</v>
      </c>
      <c r="R1062" s="109">
        <v>0</v>
      </c>
      <c r="S1062" s="109">
        <v>0</v>
      </c>
      <c r="T1062" s="109">
        <v>0</v>
      </c>
      <c r="U1062" s="109">
        <v>0</v>
      </c>
      <c r="V1062" s="109">
        <v>0</v>
      </c>
      <c r="W1062" s="109">
        <v>0</v>
      </c>
      <c r="X1062" s="109">
        <v>0</v>
      </c>
      <c r="Y1062" s="109">
        <v>0</v>
      </c>
      <c r="Z1062" s="109">
        <v>0</v>
      </c>
      <c r="AA1062" s="109">
        <v>0</v>
      </c>
      <c r="AB1062" s="109">
        <v>0</v>
      </c>
      <c r="AC1062" s="109">
        <v>0</v>
      </c>
      <c r="AD1062" s="109">
        <v>0</v>
      </c>
      <c r="AE1062" s="109">
        <v>0</v>
      </c>
      <c r="AF1062" s="109">
        <v>0</v>
      </c>
      <c r="AG1062" s="109">
        <v>0</v>
      </c>
    </row>
    <row r="1063" spans="2:33" ht="15">
      <c r="B1063" s="109"/>
      <c r="C1063" s="109"/>
      <c r="D1063" s="109">
        <v>2016</v>
      </c>
      <c r="E1063" s="109">
        <v>0</v>
      </c>
      <c r="F1063" s="109">
        <v>0</v>
      </c>
      <c r="G1063" s="109">
        <v>0</v>
      </c>
      <c r="H1063" s="109">
        <v>0</v>
      </c>
      <c r="I1063" s="109">
        <v>0</v>
      </c>
      <c r="J1063" s="109"/>
      <c r="K1063" s="109">
        <v>0</v>
      </c>
      <c r="L1063" s="109">
        <v>0</v>
      </c>
      <c r="M1063" s="109">
        <v>0</v>
      </c>
      <c r="N1063" s="109">
        <v>0</v>
      </c>
      <c r="O1063" s="109">
        <v>0</v>
      </c>
      <c r="P1063" s="109">
        <v>0</v>
      </c>
      <c r="Q1063" s="109">
        <v>0</v>
      </c>
      <c r="R1063" s="109">
        <v>0</v>
      </c>
      <c r="S1063" s="109">
        <v>2.376E-2</v>
      </c>
      <c r="T1063" s="109">
        <v>0</v>
      </c>
      <c r="U1063" s="109">
        <v>0</v>
      </c>
      <c r="V1063" s="109">
        <v>0</v>
      </c>
      <c r="W1063" s="109">
        <v>0</v>
      </c>
      <c r="X1063" s="109">
        <v>0</v>
      </c>
      <c r="Y1063" s="109">
        <v>0</v>
      </c>
      <c r="Z1063" s="109">
        <v>0</v>
      </c>
      <c r="AA1063" s="109">
        <v>0</v>
      </c>
      <c r="AB1063" s="109">
        <v>0</v>
      </c>
      <c r="AC1063" s="109">
        <v>0</v>
      </c>
      <c r="AD1063" s="109">
        <v>0</v>
      </c>
      <c r="AE1063" s="109">
        <v>0</v>
      </c>
      <c r="AF1063" s="109">
        <v>0</v>
      </c>
      <c r="AG1063" s="109">
        <v>0</v>
      </c>
    </row>
    <row r="1064" spans="2:33" ht="15">
      <c r="B1064" s="109"/>
      <c r="C1064" s="109"/>
      <c r="D1064" s="109">
        <v>2017</v>
      </c>
      <c r="E1064" s="109">
        <v>0</v>
      </c>
      <c r="F1064" s="109">
        <v>0</v>
      </c>
      <c r="G1064" s="109">
        <v>0</v>
      </c>
      <c r="H1064" s="109">
        <v>0</v>
      </c>
      <c r="I1064" s="109">
        <v>0</v>
      </c>
      <c r="J1064" s="109">
        <v>0</v>
      </c>
      <c r="K1064" s="109">
        <v>0</v>
      </c>
      <c r="L1064" s="109">
        <v>0</v>
      </c>
      <c r="M1064" s="109">
        <v>0</v>
      </c>
      <c r="N1064" s="109">
        <v>0</v>
      </c>
      <c r="O1064" s="109">
        <v>0</v>
      </c>
      <c r="P1064" s="109">
        <v>0</v>
      </c>
      <c r="Q1064" s="109">
        <v>2.4299999999999999E-3</v>
      </c>
      <c r="R1064" s="109">
        <v>0</v>
      </c>
      <c r="S1064" s="109">
        <v>0</v>
      </c>
      <c r="T1064" s="109">
        <v>0</v>
      </c>
      <c r="U1064" s="109">
        <v>0</v>
      </c>
      <c r="V1064" s="109">
        <v>0</v>
      </c>
      <c r="W1064" s="109">
        <v>0</v>
      </c>
      <c r="X1064" s="109">
        <v>0</v>
      </c>
      <c r="Y1064" s="109">
        <v>0</v>
      </c>
      <c r="Z1064" s="109">
        <v>0</v>
      </c>
      <c r="AA1064" s="109">
        <v>0</v>
      </c>
      <c r="AB1064" s="109">
        <v>0</v>
      </c>
      <c r="AC1064" s="109">
        <v>0</v>
      </c>
      <c r="AD1064" s="109">
        <v>0</v>
      </c>
      <c r="AE1064" s="109">
        <v>0</v>
      </c>
      <c r="AF1064" s="109">
        <v>0</v>
      </c>
      <c r="AG1064" s="109">
        <v>0</v>
      </c>
    </row>
    <row r="1065" spans="2:33" ht="15">
      <c r="B1065" s="109"/>
      <c r="C1065" s="109"/>
      <c r="D1065" s="109">
        <v>2018</v>
      </c>
      <c r="E1065" s="109">
        <v>0</v>
      </c>
      <c r="F1065" s="109">
        <v>0</v>
      </c>
      <c r="G1065" s="109">
        <v>0</v>
      </c>
      <c r="H1065" s="109">
        <v>0</v>
      </c>
      <c r="I1065" s="109">
        <v>2.3014899999999998</v>
      </c>
      <c r="J1065" s="109">
        <v>0</v>
      </c>
      <c r="K1065" s="109">
        <v>0</v>
      </c>
      <c r="L1065" s="109">
        <v>0</v>
      </c>
      <c r="M1065" s="109">
        <v>0</v>
      </c>
      <c r="N1065" s="109">
        <v>0</v>
      </c>
      <c r="O1065" s="109">
        <v>0</v>
      </c>
      <c r="P1065" s="109">
        <v>0</v>
      </c>
      <c r="Q1065" s="109">
        <v>0</v>
      </c>
      <c r="R1065" s="109">
        <v>0</v>
      </c>
      <c r="S1065" s="109">
        <v>0</v>
      </c>
      <c r="T1065" s="109">
        <v>0</v>
      </c>
      <c r="U1065" s="109">
        <v>0</v>
      </c>
      <c r="V1065" s="109">
        <v>0</v>
      </c>
      <c r="W1065" s="109">
        <v>0</v>
      </c>
      <c r="X1065" s="109">
        <v>0</v>
      </c>
      <c r="Y1065" s="109">
        <v>0</v>
      </c>
      <c r="Z1065" s="109">
        <v>0</v>
      </c>
      <c r="AA1065" s="109">
        <v>0</v>
      </c>
      <c r="AB1065" s="109">
        <v>0</v>
      </c>
      <c r="AC1065" s="109">
        <v>0</v>
      </c>
      <c r="AD1065" s="109">
        <v>0</v>
      </c>
      <c r="AE1065" s="109">
        <v>0</v>
      </c>
      <c r="AF1065" s="109">
        <v>0</v>
      </c>
      <c r="AG1065" s="109">
        <v>0</v>
      </c>
    </row>
    <row r="1066" spans="2:33" ht="15">
      <c r="B1066" s="109"/>
      <c r="C1066" s="109"/>
      <c r="D1066" s="109">
        <v>2019</v>
      </c>
      <c r="E1066" s="109">
        <v>0</v>
      </c>
      <c r="F1066" s="109">
        <v>0</v>
      </c>
      <c r="G1066" s="109">
        <v>0</v>
      </c>
      <c r="H1066" s="109">
        <v>0</v>
      </c>
      <c r="I1066" s="109">
        <v>0</v>
      </c>
      <c r="J1066" s="109">
        <v>0</v>
      </c>
      <c r="K1066" s="109">
        <v>0</v>
      </c>
      <c r="L1066" s="109">
        <v>0</v>
      </c>
      <c r="M1066" s="109">
        <v>0</v>
      </c>
      <c r="N1066" s="109">
        <v>0</v>
      </c>
      <c r="O1066" s="109">
        <v>0</v>
      </c>
      <c r="P1066" s="109">
        <v>0</v>
      </c>
      <c r="Q1066" s="109">
        <v>0</v>
      </c>
      <c r="R1066" s="109">
        <v>0</v>
      </c>
      <c r="S1066" s="109">
        <v>0</v>
      </c>
      <c r="T1066" s="109">
        <v>0</v>
      </c>
      <c r="U1066" s="109">
        <v>0</v>
      </c>
      <c r="V1066" s="109">
        <v>0</v>
      </c>
      <c r="W1066" s="109">
        <v>0</v>
      </c>
      <c r="X1066" s="109">
        <v>0</v>
      </c>
      <c r="Y1066" s="109">
        <v>0</v>
      </c>
      <c r="Z1066" s="109">
        <v>0</v>
      </c>
      <c r="AA1066" s="109">
        <v>0</v>
      </c>
      <c r="AB1066" s="109">
        <v>0</v>
      </c>
      <c r="AC1066" s="109">
        <v>0</v>
      </c>
      <c r="AD1066" s="109">
        <v>0</v>
      </c>
      <c r="AE1066" s="109">
        <v>0</v>
      </c>
      <c r="AF1066" s="109">
        <v>0</v>
      </c>
      <c r="AG1066" s="109">
        <v>0</v>
      </c>
    </row>
    <row r="1067" spans="2:33" ht="15">
      <c r="B1067" s="109"/>
      <c r="C1067" s="109"/>
      <c r="D1067" s="109">
        <v>2020</v>
      </c>
      <c r="E1067" s="109"/>
      <c r="F1067" s="109"/>
      <c r="G1067" s="109"/>
      <c r="H1067" s="109"/>
      <c r="I1067" s="109"/>
      <c r="J1067" s="109"/>
      <c r="K1067" s="109"/>
      <c r="L1067" s="109"/>
      <c r="M1067" s="109"/>
      <c r="N1067" s="109"/>
      <c r="O1067" s="109"/>
      <c r="P1067" s="109"/>
      <c r="Q1067" s="109"/>
      <c r="R1067" s="109"/>
      <c r="S1067" s="109"/>
      <c r="T1067" s="109"/>
      <c r="U1067" s="109"/>
      <c r="V1067" s="109"/>
      <c r="W1067" s="109"/>
      <c r="X1067" s="109"/>
      <c r="Y1067" s="109"/>
      <c r="Z1067" s="109"/>
      <c r="AA1067" s="109"/>
      <c r="AB1067" s="109"/>
      <c r="AC1067" s="109"/>
      <c r="AD1067" s="109"/>
      <c r="AE1067" s="109"/>
      <c r="AF1067" s="109"/>
      <c r="AG1067" s="109"/>
    </row>
    <row r="1068" spans="2:33" ht="15">
      <c r="B1068" s="110" t="s">
        <v>845</v>
      </c>
      <c r="C1068" s="110" t="s">
        <v>846</v>
      </c>
      <c r="D1068" s="110">
        <v>2006</v>
      </c>
      <c r="E1068" s="110">
        <v>0</v>
      </c>
      <c r="F1068" s="110">
        <v>4.0999999999999999E-4</v>
      </c>
      <c r="G1068" s="110">
        <v>4.0999999999999999E-4</v>
      </c>
      <c r="H1068" s="110"/>
      <c r="I1068" s="110"/>
      <c r="J1068" s="110">
        <v>5.6999999999999998E-4</v>
      </c>
      <c r="K1068" s="110">
        <v>2.3000000000000001E-4</v>
      </c>
      <c r="L1068" s="110">
        <v>0</v>
      </c>
      <c r="M1068" s="110"/>
      <c r="N1068" s="110">
        <v>1.65E-3</v>
      </c>
      <c r="O1068" s="110">
        <v>4.2999999999999999E-4</v>
      </c>
      <c r="P1068" s="110">
        <v>2.7999999999999998E-4</v>
      </c>
      <c r="Q1068" s="110">
        <v>1.4999999999999999E-4</v>
      </c>
      <c r="R1068" s="110"/>
      <c r="S1068" s="110">
        <v>4.0999999999999999E-4</v>
      </c>
      <c r="T1068" s="110">
        <v>0</v>
      </c>
      <c r="U1068" s="110">
        <v>8.0000000000000007E-5</v>
      </c>
      <c r="V1068" s="110">
        <v>0</v>
      </c>
      <c r="W1068" s="110"/>
      <c r="X1068" s="110">
        <v>0</v>
      </c>
      <c r="Y1068" s="110">
        <v>6.0000000000000002E-5</v>
      </c>
      <c r="Z1068" s="110">
        <v>0</v>
      </c>
      <c r="AA1068" s="110">
        <v>4.8999999999999998E-4</v>
      </c>
      <c r="AB1068" s="110">
        <v>0</v>
      </c>
      <c r="AC1068" s="110"/>
      <c r="AD1068" s="110">
        <v>0</v>
      </c>
      <c r="AE1068" s="110">
        <v>0</v>
      </c>
      <c r="AF1068" s="110">
        <v>1.82E-3</v>
      </c>
      <c r="AG1068" s="110">
        <v>0</v>
      </c>
    </row>
    <row r="1069" spans="2:33" ht="15">
      <c r="B1069" s="110"/>
      <c r="C1069" s="110"/>
      <c r="D1069" s="110">
        <v>2007</v>
      </c>
      <c r="E1069" s="110">
        <v>1E-4</v>
      </c>
      <c r="F1069" s="110"/>
      <c r="G1069" s="110">
        <v>8.1999999999999998E-4</v>
      </c>
      <c r="H1069" s="110"/>
      <c r="I1069" s="110">
        <v>0</v>
      </c>
      <c r="J1069" s="110">
        <v>0</v>
      </c>
      <c r="K1069" s="110">
        <v>3.0000000000000001E-5</v>
      </c>
      <c r="L1069" s="110">
        <v>0</v>
      </c>
      <c r="M1069" s="110">
        <v>0</v>
      </c>
      <c r="N1069" s="110">
        <v>0</v>
      </c>
      <c r="O1069" s="110">
        <v>6.3000000000000003E-4</v>
      </c>
      <c r="P1069" s="110">
        <v>0</v>
      </c>
      <c r="Q1069" s="110">
        <v>1.1E-4</v>
      </c>
      <c r="R1069" s="110"/>
      <c r="S1069" s="110">
        <v>1.3799999999999999E-3</v>
      </c>
      <c r="T1069" s="110">
        <v>0</v>
      </c>
      <c r="U1069" s="110">
        <v>1E-4</v>
      </c>
      <c r="V1069" s="110">
        <v>0</v>
      </c>
      <c r="W1069" s="110"/>
      <c r="X1069" s="110">
        <v>0</v>
      </c>
      <c r="Y1069" s="110">
        <v>0</v>
      </c>
      <c r="Z1069" s="110">
        <v>0</v>
      </c>
      <c r="AA1069" s="110">
        <v>4.6000000000000001E-4</v>
      </c>
      <c r="AB1069" s="110">
        <v>2.5000000000000001E-4</v>
      </c>
      <c r="AC1069" s="110">
        <v>0</v>
      </c>
      <c r="AD1069" s="110">
        <v>0</v>
      </c>
      <c r="AE1069" s="110">
        <v>0</v>
      </c>
      <c r="AF1069" s="110">
        <v>4.6000000000000001E-4</v>
      </c>
      <c r="AG1069" s="110">
        <v>5.0000000000000002E-5</v>
      </c>
    </row>
    <row r="1070" spans="2:33" ht="15">
      <c r="B1070" s="110"/>
      <c r="C1070" s="110"/>
      <c r="D1070" s="110">
        <v>2008</v>
      </c>
      <c r="E1070" s="110">
        <v>1.8000000000000001E-4</v>
      </c>
      <c r="F1070" s="110"/>
      <c r="G1070" s="110">
        <v>5.1399999999999996E-3</v>
      </c>
      <c r="H1070" s="110"/>
      <c r="I1070" s="110"/>
      <c r="J1070" s="110"/>
      <c r="K1070" s="110">
        <v>1.0000000000000001E-5</v>
      </c>
      <c r="L1070" s="110">
        <v>0</v>
      </c>
      <c r="M1070" s="110">
        <v>0</v>
      </c>
      <c r="N1070" s="110">
        <v>5.9999999999999995E-4</v>
      </c>
      <c r="O1070" s="110"/>
      <c r="P1070" s="110"/>
      <c r="Q1070" s="110">
        <v>1.1E-4</v>
      </c>
      <c r="R1070" s="110"/>
      <c r="S1070" s="110">
        <v>1.1999999999999999E-3</v>
      </c>
      <c r="T1070" s="110">
        <v>0</v>
      </c>
      <c r="U1070" s="110"/>
      <c r="V1070" s="110"/>
      <c r="W1070" s="110"/>
      <c r="X1070" s="110"/>
      <c r="Y1070" s="110">
        <v>6.0000000000000002E-5</v>
      </c>
      <c r="Z1070" s="110">
        <v>0</v>
      </c>
      <c r="AA1070" s="110">
        <v>3.8999999999999999E-4</v>
      </c>
      <c r="AB1070" s="110">
        <v>7.2000000000000005E-4</v>
      </c>
      <c r="AC1070" s="110">
        <v>2.15E-3</v>
      </c>
      <c r="AD1070" s="110"/>
      <c r="AE1070" s="110">
        <v>0</v>
      </c>
      <c r="AF1070" s="110">
        <v>8.7000000000000001E-4</v>
      </c>
      <c r="AG1070" s="110"/>
    </row>
    <row r="1071" spans="2:33" ht="15">
      <c r="B1071" s="110"/>
      <c r="C1071" s="110"/>
      <c r="D1071" s="110">
        <v>2009</v>
      </c>
      <c r="E1071" s="110">
        <v>1E-4</v>
      </c>
      <c r="F1071" s="110"/>
      <c r="G1071" s="110">
        <v>4.6000000000000001E-4</v>
      </c>
      <c r="H1071" s="110">
        <v>5.0000000000000002E-5</v>
      </c>
      <c r="I1071" s="110"/>
      <c r="J1071" s="110">
        <v>1.4999999999999999E-4</v>
      </c>
      <c r="K1071" s="110">
        <v>3.0000000000000001E-5</v>
      </c>
      <c r="L1071" s="110">
        <v>0</v>
      </c>
      <c r="M1071" s="110">
        <v>0</v>
      </c>
      <c r="N1071" s="110">
        <v>0</v>
      </c>
      <c r="O1071" s="110"/>
      <c r="P1071" s="110">
        <v>0</v>
      </c>
      <c r="Q1071" s="110">
        <v>8.0000000000000007E-5</v>
      </c>
      <c r="R1071" s="110"/>
      <c r="S1071" s="110">
        <v>0</v>
      </c>
      <c r="T1071" s="110">
        <v>0</v>
      </c>
      <c r="U1071" s="110">
        <v>1E-4</v>
      </c>
      <c r="V1071" s="110"/>
      <c r="W1071" s="110">
        <v>0</v>
      </c>
      <c r="X1071" s="110"/>
      <c r="Y1071" s="110"/>
      <c r="Z1071" s="110">
        <v>0</v>
      </c>
      <c r="AA1071" s="110">
        <v>4.2999999999999999E-4</v>
      </c>
      <c r="AB1071" s="110">
        <v>0</v>
      </c>
      <c r="AC1071" s="110"/>
      <c r="AD1071" s="110"/>
      <c r="AE1071" s="110">
        <v>0</v>
      </c>
      <c r="AF1071" s="110">
        <v>8.8999999999999995E-4</v>
      </c>
      <c r="AG1071" s="110">
        <v>0</v>
      </c>
    </row>
    <row r="1072" spans="2:33" ht="15">
      <c r="B1072" s="110"/>
      <c r="C1072" s="110"/>
      <c r="D1072" s="110">
        <v>2010</v>
      </c>
      <c r="E1072" s="110">
        <v>0</v>
      </c>
      <c r="F1072" s="110"/>
      <c r="G1072" s="110">
        <v>0</v>
      </c>
      <c r="H1072" s="110">
        <v>0</v>
      </c>
      <c r="I1072" s="110">
        <v>0</v>
      </c>
      <c r="J1072" s="110">
        <v>2.9999999999999997E-4</v>
      </c>
      <c r="K1072" s="110">
        <v>0</v>
      </c>
      <c r="L1072" s="110">
        <v>0</v>
      </c>
      <c r="M1072" s="110">
        <v>0</v>
      </c>
      <c r="N1072" s="110">
        <v>8.7000000000000001E-4</v>
      </c>
      <c r="O1072" s="110">
        <v>7.2000000000000005E-4</v>
      </c>
      <c r="P1072" s="110">
        <v>0</v>
      </c>
      <c r="Q1072" s="110">
        <v>2.0000000000000002E-5</v>
      </c>
      <c r="R1072" s="110">
        <v>5.6999999999999998E-4</v>
      </c>
      <c r="S1072" s="110">
        <v>3.8999999999999999E-4</v>
      </c>
      <c r="T1072" s="110">
        <v>0</v>
      </c>
      <c r="U1072" s="110">
        <v>1.6000000000000001E-4</v>
      </c>
      <c r="V1072" s="110">
        <v>0</v>
      </c>
      <c r="W1072" s="110">
        <v>0</v>
      </c>
      <c r="X1072" s="110">
        <v>0</v>
      </c>
      <c r="Y1072" s="110">
        <v>0</v>
      </c>
      <c r="Z1072" s="110">
        <v>0</v>
      </c>
      <c r="AA1072" s="110">
        <v>3.8999999999999999E-4</v>
      </c>
      <c r="AB1072" s="110">
        <v>2.4000000000000001E-4</v>
      </c>
      <c r="AC1072" s="110">
        <v>7.2000000000000005E-4</v>
      </c>
      <c r="AD1072" s="110">
        <v>1.8000000000000001E-4</v>
      </c>
      <c r="AE1072" s="110">
        <v>0</v>
      </c>
      <c r="AF1072" s="110">
        <v>0</v>
      </c>
      <c r="AG1072" s="110">
        <v>0</v>
      </c>
    </row>
    <row r="1073" spans="2:33" ht="15">
      <c r="B1073" s="110"/>
      <c r="C1073" s="110"/>
      <c r="D1073" s="110">
        <v>2011</v>
      </c>
      <c r="E1073" s="110">
        <v>0</v>
      </c>
      <c r="F1073" s="110">
        <v>0</v>
      </c>
      <c r="G1073" s="110">
        <v>4.8000000000000001E-4</v>
      </c>
      <c r="H1073" s="110">
        <v>5.0000000000000002E-5</v>
      </c>
      <c r="I1073" s="110">
        <v>0</v>
      </c>
      <c r="J1073" s="110">
        <v>7.3999999999999999E-4</v>
      </c>
      <c r="K1073" s="110">
        <v>1E-4</v>
      </c>
      <c r="L1073" s="110">
        <v>0</v>
      </c>
      <c r="M1073" s="110">
        <v>0</v>
      </c>
      <c r="N1073" s="110">
        <v>0</v>
      </c>
      <c r="O1073" s="110">
        <v>9.0000000000000006E-5</v>
      </c>
      <c r="P1073" s="110">
        <v>0</v>
      </c>
      <c r="Q1073" s="110">
        <v>8.0000000000000007E-5</v>
      </c>
      <c r="R1073" s="110">
        <v>0</v>
      </c>
      <c r="S1073" s="110">
        <v>3.8000000000000002E-4</v>
      </c>
      <c r="T1073" s="110">
        <v>0</v>
      </c>
      <c r="U1073" s="110">
        <v>0</v>
      </c>
      <c r="V1073" s="110">
        <v>0</v>
      </c>
      <c r="W1073" s="110">
        <v>0</v>
      </c>
      <c r="X1073" s="110">
        <v>0</v>
      </c>
      <c r="Y1073" s="110">
        <v>0</v>
      </c>
      <c r="Z1073" s="110">
        <v>0</v>
      </c>
      <c r="AA1073" s="110">
        <v>5.5000000000000003E-4</v>
      </c>
      <c r="AB1073" s="110">
        <v>0</v>
      </c>
      <c r="AC1073" s="110">
        <v>0</v>
      </c>
      <c r="AD1073" s="110">
        <v>0</v>
      </c>
      <c r="AE1073" s="110">
        <v>0</v>
      </c>
      <c r="AF1073" s="110">
        <v>4.0999999999999999E-4</v>
      </c>
      <c r="AG1073" s="110">
        <v>0</v>
      </c>
    </row>
    <row r="1074" spans="2:33" ht="15">
      <c r="B1074" s="110"/>
      <c r="C1074" s="110"/>
      <c r="D1074" s="110">
        <v>2012</v>
      </c>
      <c r="E1074" s="110">
        <v>0</v>
      </c>
      <c r="F1074" s="110">
        <v>0</v>
      </c>
      <c r="G1074" s="110">
        <v>5.2999999999999998E-4</v>
      </c>
      <c r="H1074" s="110">
        <v>0</v>
      </c>
      <c r="I1074" s="110">
        <v>0</v>
      </c>
      <c r="J1074" s="110">
        <v>2.9E-4</v>
      </c>
      <c r="K1074" s="110">
        <v>3.0000000000000001E-5</v>
      </c>
      <c r="L1074" s="110">
        <v>1.8000000000000001E-4</v>
      </c>
      <c r="M1074" s="110">
        <v>0</v>
      </c>
      <c r="N1074" s="110">
        <v>0</v>
      </c>
      <c r="O1074" s="110">
        <v>1.9000000000000001E-4</v>
      </c>
      <c r="P1074" s="110">
        <v>0</v>
      </c>
      <c r="Q1074" s="110">
        <v>2.0000000000000002E-5</v>
      </c>
      <c r="R1074" s="110">
        <v>0</v>
      </c>
      <c r="S1074" s="110">
        <v>3.6999999999999999E-4</v>
      </c>
      <c r="T1074" s="110">
        <v>0</v>
      </c>
      <c r="U1074" s="110">
        <v>4.0000000000000003E-5</v>
      </c>
      <c r="V1074" s="110">
        <v>0</v>
      </c>
      <c r="W1074" s="110">
        <v>0</v>
      </c>
      <c r="X1074" s="110">
        <v>0</v>
      </c>
      <c r="Y1074" s="110">
        <v>5.0000000000000002E-5</v>
      </c>
      <c r="Z1074" s="110">
        <v>0</v>
      </c>
      <c r="AA1074" s="110">
        <v>8.4000000000000003E-4</v>
      </c>
      <c r="AB1074" s="110">
        <v>0</v>
      </c>
      <c r="AC1074" s="110">
        <v>2.0000000000000001E-4</v>
      </c>
      <c r="AD1074" s="110">
        <v>0</v>
      </c>
      <c r="AE1074" s="110">
        <v>0</v>
      </c>
      <c r="AF1074" s="110">
        <v>4.0000000000000002E-4</v>
      </c>
      <c r="AG1074" s="110">
        <v>0</v>
      </c>
    </row>
    <row r="1075" spans="2:33" ht="15">
      <c r="B1075" s="110"/>
      <c r="C1075" s="110"/>
      <c r="D1075" s="110">
        <v>2013</v>
      </c>
      <c r="E1075" s="110">
        <v>0</v>
      </c>
      <c r="F1075" s="110">
        <v>0</v>
      </c>
      <c r="G1075" s="110">
        <v>0</v>
      </c>
      <c r="H1075" s="110">
        <v>0</v>
      </c>
      <c r="I1075" s="110">
        <v>0</v>
      </c>
      <c r="J1075" s="110">
        <v>0</v>
      </c>
      <c r="K1075" s="110">
        <v>0</v>
      </c>
      <c r="L1075" s="110">
        <v>0</v>
      </c>
      <c r="M1075" s="110">
        <v>0</v>
      </c>
      <c r="N1075" s="110">
        <v>0</v>
      </c>
      <c r="O1075" s="110">
        <v>3.5000000000000001E-3</v>
      </c>
      <c r="P1075" s="110">
        <v>0</v>
      </c>
      <c r="Q1075" s="110">
        <v>4.0000000000000003E-5</v>
      </c>
      <c r="R1075" s="110">
        <v>0</v>
      </c>
      <c r="S1075" s="110">
        <v>5.1000000000000004E-4</v>
      </c>
      <c r="T1075" s="110">
        <v>0</v>
      </c>
      <c r="U1075" s="110">
        <v>4.0000000000000003E-5</v>
      </c>
      <c r="V1075" s="110">
        <v>0</v>
      </c>
      <c r="W1075" s="110">
        <v>0</v>
      </c>
      <c r="X1075" s="110">
        <v>0</v>
      </c>
      <c r="Y1075" s="110">
        <v>0</v>
      </c>
      <c r="Z1075" s="110">
        <v>0</v>
      </c>
      <c r="AA1075" s="110">
        <v>3.5E-4</v>
      </c>
      <c r="AB1075" s="110">
        <v>2.7E-4</v>
      </c>
      <c r="AC1075" s="110">
        <v>2.2000000000000001E-4</v>
      </c>
      <c r="AD1075" s="110">
        <v>0</v>
      </c>
      <c r="AE1075" s="110">
        <v>0</v>
      </c>
      <c r="AF1075" s="110">
        <v>0</v>
      </c>
      <c r="AG1075" s="110">
        <v>0</v>
      </c>
    </row>
    <row r="1076" spans="2:33" ht="15">
      <c r="B1076" s="110"/>
      <c r="C1076" s="110"/>
      <c r="D1076" s="110">
        <v>2014</v>
      </c>
      <c r="E1076" s="110">
        <v>0</v>
      </c>
      <c r="F1076" s="110">
        <v>0</v>
      </c>
      <c r="G1076" s="110">
        <v>1.17E-3</v>
      </c>
      <c r="H1076" s="110">
        <v>0</v>
      </c>
      <c r="I1076" s="110">
        <v>0</v>
      </c>
      <c r="J1076" s="110"/>
      <c r="K1076" s="110">
        <v>0</v>
      </c>
      <c r="L1076" s="110">
        <v>0</v>
      </c>
      <c r="M1076" s="110">
        <v>3.8E-3</v>
      </c>
      <c r="N1076" s="110">
        <v>0</v>
      </c>
      <c r="O1076" s="110">
        <v>1.2E-4</v>
      </c>
      <c r="P1076" s="110">
        <v>0</v>
      </c>
      <c r="Q1076" s="110">
        <v>0</v>
      </c>
      <c r="R1076" s="110"/>
      <c r="S1076" s="110">
        <v>4.0000000000000002E-4</v>
      </c>
      <c r="T1076" s="110">
        <v>0</v>
      </c>
      <c r="U1076" s="110">
        <v>2.0000000000000002E-5</v>
      </c>
      <c r="V1076" s="110">
        <v>0</v>
      </c>
      <c r="W1076" s="110">
        <v>0</v>
      </c>
      <c r="X1076" s="110">
        <v>0</v>
      </c>
      <c r="Y1076" s="110">
        <v>0</v>
      </c>
      <c r="Z1076" s="110">
        <v>0</v>
      </c>
      <c r="AA1076" s="110">
        <v>1.2E-4</v>
      </c>
      <c r="AB1076" s="110">
        <v>0</v>
      </c>
      <c r="AC1076" s="110">
        <v>2.2000000000000001E-4</v>
      </c>
      <c r="AD1076" s="110">
        <v>0</v>
      </c>
      <c r="AE1076" s="110">
        <v>0</v>
      </c>
      <c r="AF1076" s="110">
        <v>0</v>
      </c>
      <c r="AG1076" s="110">
        <v>0</v>
      </c>
    </row>
    <row r="1077" spans="2:33" ht="15">
      <c r="B1077" s="110"/>
      <c r="C1077" s="110"/>
      <c r="D1077" s="110">
        <v>2015</v>
      </c>
      <c r="E1077" s="110">
        <v>8.0000000000000007E-5</v>
      </c>
      <c r="F1077" s="110">
        <v>0</v>
      </c>
      <c r="G1077" s="110">
        <v>1.2800000000000001E-3</v>
      </c>
      <c r="H1077" s="110">
        <v>0</v>
      </c>
      <c r="I1077" s="110">
        <v>0</v>
      </c>
      <c r="J1077" s="110">
        <v>8.3000000000000001E-4</v>
      </c>
      <c r="K1077" s="110">
        <v>3.0000000000000001E-5</v>
      </c>
      <c r="L1077" s="110">
        <v>0</v>
      </c>
      <c r="M1077" s="110">
        <v>0</v>
      </c>
      <c r="N1077" s="110">
        <v>0</v>
      </c>
      <c r="O1077" s="110">
        <v>0</v>
      </c>
      <c r="P1077" s="110">
        <v>0</v>
      </c>
      <c r="Q1077" s="110">
        <v>4.0000000000000003E-5</v>
      </c>
      <c r="R1077" s="110">
        <v>0</v>
      </c>
      <c r="S1077" s="110">
        <v>4.0999999999999999E-4</v>
      </c>
      <c r="T1077" s="110">
        <v>0</v>
      </c>
      <c r="U1077" s="110">
        <v>4.0000000000000003E-5</v>
      </c>
      <c r="V1077" s="110">
        <v>0</v>
      </c>
      <c r="W1077" s="110">
        <v>0</v>
      </c>
      <c r="X1077" s="110">
        <v>0</v>
      </c>
      <c r="Y1077" s="110">
        <v>0</v>
      </c>
      <c r="Z1077" s="110">
        <v>0</v>
      </c>
      <c r="AA1077" s="110">
        <v>1.8000000000000001E-4</v>
      </c>
      <c r="AB1077" s="110">
        <v>0</v>
      </c>
      <c r="AC1077" s="110">
        <v>5.5999999999999995E-4</v>
      </c>
      <c r="AD1077" s="110">
        <v>0</v>
      </c>
      <c r="AE1077" s="110">
        <v>0</v>
      </c>
      <c r="AF1077" s="110">
        <v>0</v>
      </c>
      <c r="AG1077" s="110">
        <v>0</v>
      </c>
    </row>
    <row r="1078" spans="2:33" ht="15">
      <c r="B1078" s="110"/>
      <c r="C1078" s="110"/>
      <c r="D1078" s="110">
        <v>2016</v>
      </c>
      <c r="E1078" s="110">
        <v>0</v>
      </c>
      <c r="F1078" s="110">
        <v>1.8000000000000001E-4</v>
      </c>
      <c r="G1078" s="110">
        <v>6.8000000000000005E-4</v>
      </c>
      <c r="H1078" s="110">
        <v>0</v>
      </c>
      <c r="I1078" s="110">
        <v>0</v>
      </c>
      <c r="J1078" s="110">
        <v>4.4999999999999999E-4</v>
      </c>
      <c r="K1078" s="110">
        <v>6.9999999999999994E-5</v>
      </c>
      <c r="L1078" s="110">
        <v>0</v>
      </c>
      <c r="M1078" s="110">
        <v>0</v>
      </c>
      <c r="N1078" s="110">
        <v>0</v>
      </c>
      <c r="O1078" s="110">
        <v>1.1E-4</v>
      </c>
      <c r="P1078" s="110">
        <v>0</v>
      </c>
      <c r="Q1078" s="110">
        <v>2.0000000000000002E-5</v>
      </c>
      <c r="R1078" s="110">
        <v>0</v>
      </c>
      <c r="S1078" s="110">
        <v>5.5000000000000003E-4</v>
      </c>
      <c r="T1078" s="110">
        <v>0</v>
      </c>
      <c r="U1078" s="110">
        <v>3.6999999999999999E-4</v>
      </c>
      <c r="V1078" s="110">
        <v>0</v>
      </c>
      <c r="W1078" s="110">
        <v>0</v>
      </c>
      <c r="X1078" s="110">
        <v>0</v>
      </c>
      <c r="Y1078" s="110">
        <v>5.0000000000000002E-5</v>
      </c>
      <c r="Z1078" s="110">
        <v>0</v>
      </c>
      <c r="AA1078" s="110">
        <v>5.0000000000000002E-5</v>
      </c>
      <c r="AB1078" s="110">
        <v>0</v>
      </c>
      <c r="AC1078" s="110">
        <v>0</v>
      </c>
      <c r="AD1078" s="110">
        <v>0</v>
      </c>
      <c r="AE1078" s="110">
        <v>0</v>
      </c>
      <c r="AF1078" s="110">
        <v>0</v>
      </c>
      <c r="AG1078" s="110">
        <v>0</v>
      </c>
    </row>
    <row r="1079" spans="2:33" ht="15">
      <c r="B1079" s="110"/>
      <c r="C1079" s="110"/>
      <c r="D1079" s="110">
        <v>2017</v>
      </c>
      <c r="E1079" s="110">
        <v>0</v>
      </c>
      <c r="F1079" s="110">
        <v>8.0000000000000007E-5</v>
      </c>
      <c r="G1079" s="110">
        <v>0</v>
      </c>
      <c r="H1079" s="110">
        <v>0</v>
      </c>
      <c r="I1079" s="110">
        <v>0</v>
      </c>
      <c r="J1079" s="110">
        <v>1E-4</v>
      </c>
      <c r="K1079" s="110">
        <v>2.0000000000000002E-5</v>
      </c>
      <c r="L1079" s="110">
        <v>0</v>
      </c>
      <c r="M1079" s="110">
        <v>0</v>
      </c>
      <c r="N1079" s="110">
        <v>8.8999999999999995E-4</v>
      </c>
      <c r="O1079" s="110">
        <v>3.0000000000000001E-5</v>
      </c>
      <c r="P1079" s="110">
        <v>0</v>
      </c>
      <c r="Q1079" s="110">
        <v>1.0000000000000001E-5</v>
      </c>
      <c r="R1079" s="110">
        <v>0</v>
      </c>
      <c r="S1079" s="110">
        <v>1.2999999999999999E-4</v>
      </c>
      <c r="T1079" s="110">
        <v>0</v>
      </c>
      <c r="U1079" s="110">
        <v>3.0000000000000001E-5</v>
      </c>
      <c r="V1079" s="110">
        <v>0</v>
      </c>
      <c r="W1079" s="110">
        <v>0</v>
      </c>
      <c r="X1079" s="110">
        <v>0</v>
      </c>
      <c r="Y1079" s="110">
        <v>0</v>
      </c>
      <c r="Z1079" s="110">
        <v>0</v>
      </c>
      <c r="AA1079" s="110">
        <v>4.0000000000000003E-5</v>
      </c>
      <c r="AB1079" s="110">
        <v>0</v>
      </c>
      <c r="AC1079" s="110">
        <v>0</v>
      </c>
      <c r="AD1079" s="110">
        <v>0</v>
      </c>
      <c r="AE1079" s="110">
        <v>0</v>
      </c>
      <c r="AF1079" s="110">
        <v>2.5000000000000001E-4</v>
      </c>
      <c r="AG1079" s="110">
        <v>4.0000000000000003E-5</v>
      </c>
    </row>
    <row r="1080" spans="2:33" ht="15">
      <c r="B1080" s="110"/>
      <c r="C1080" s="110"/>
      <c r="D1080" s="110">
        <v>2018</v>
      </c>
      <c r="E1080" s="110">
        <v>6.9999999999999994E-5</v>
      </c>
      <c r="F1080" s="110">
        <v>0</v>
      </c>
      <c r="G1080" s="110">
        <v>0</v>
      </c>
      <c r="H1080" s="110">
        <v>0</v>
      </c>
      <c r="I1080" s="110">
        <v>3.5999999999999999E-3</v>
      </c>
      <c r="J1080" s="110">
        <v>0</v>
      </c>
      <c r="K1080" s="110">
        <v>1.0000000000000001E-5</v>
      </c>
      <c r="L1080" s="110">
        <v>0</v>
      </c>
      <c r="M1080" s="110">
        <v>0</v>
      </c>
      <c r="N1080" s="110">
        <v>0</v>
      </c>
      <c r="O1080" s="110">
        <v>3.0000000000000001E-5</v>
      </c>
      <c r="P1080" s="110">
        <v>0</v>
      </c>
      <c r="Q1080" s="110">
        <v>0</v>
      </c>
      <c r="R1080" s="110"/>
      <c r="S1080" s="110">
        <v>3.8000000000000002E-4</v>
      </c>
      <c r="T1080" s="110">
        <v>0</v>
      </c>
      <c r="U1080" s="110">
        <v>6.9999999999999994E-5</v>
      </c>
      <c r="V1080" s="110">
        <v>0</v>
      </c>
      <c r="W1080" s="110">
        <v>0</v>
      </c>
      <c r="X1080" s="110">
        <v>0</v>
      </c>
      <c r="Y1080" s="110">
        <v>0</v>
      </c>
      <c r="Z1080" s="110">
        <v>2.5999999999999998E-4</v>
      </c>
      <c r="AA1080" s="110">
        <v>9.0000000000000006E-5</v>
      </c>
      <c r="AB1080" s="110">
        <v>0</v>
      </c>
      <c r="AC1080" s="110">
        <v>0</v>
      </c>
      <c r="AD1080" s="110">
        <v>0</v>
      </c>
      <c r="AE1080" s="110">
        <v>1.5200000000000001E-3</v>
      </c>
      <c r="AF1080" s="110">
        <v>2.5000000000000001E-4</v>
      </c>
      <c r="AG1080" s="110">
        <v>1.0000000000000001E-5</v>
      </c>
    </row>
    <row r="1081" spans="2:33" ht="15">
      <c r="B1081" s="110"/>
      <c r="C1081" s="110"/>
      <c r="D1081" s="110">
        <v>2019</v>
      </c>
      <c r="E1081" s="110">
        <v>0</v>
      </c>
      <c r="F1081" s="110">
        <v>0</v>
      </c>
      <c r="G1081" s="110">
        <v>0</v>
      </c>
      <c r="H1081" s="110">
        <v>0</v>
      </c>
      <c r="I1081" s="110">
        <v>0</v>
      </c>
      <c r="J1081" s="110">
        <v>9.0000000000000006E-5</v>
      </c>
      <c r="K1081" s="110">
        <v>0</v>
      </c>
      <c r="L1081" s="110">
        <v>1.3500000000000001E-3</v>
      </c>
      <c r="M1081" s="110">
        <v>0</v>
      </c>
      <c r="N1081" s="110">
        <v>7.6000000000000004E-4</v>
      </c>
      <c r="O1081" s="110">
        <v>0</v>
      </c>
      <c r="P1081" s="110">
        <v>0</v>
      </c>
      <c r="Q1081" s="110">
        <v>2.0000000000000002E-5</v>
      </c>
      <c r="R1081" s="110"/>
      <c r="S1081" s="110">
        <v>1.2E-4</v>
      </c>
      <c r="T1081" s="110">
        <v>0</v>
      </c>
      <c r="U1081" s="110">
        <v>1.0000000000000001E-5</v>
      </c>
      <c r="V1081" s="110">
        <v>0</v>
      </c>
      <c r="W1081" s="110">
        <v>0</v>
      </c>
      <c r="X1081" s="110">
        <v>1.5499999999999999E-3</v>
      </c>
      <c r="Y1081" s="110">
        <v>0</v>
      </c>
      <c r="Z1081" s="110">
        <v>0</v>
      </c>
      <c r="AA1081" s="110">
        <v>0</v>
      </c>
      <c r="AB1081" s="110">
        <v>0</v>
      </c>
      <c r="AC1081" s="110">
        <v>0</v>
      </c>
      <c r="AD1081" s="110">
        <v>0</v>
      </c>
      <c r="AE1081" s="110">
        <v>0</v>
      </c>
      <c r="AF1081" s="110">
        <v>2.5000000000000001E-4</v>
      </c>
      <c r="AG1081" s="110">
        <v>0</v>
      </c>
    </row>
    <row r="1082" spans="2:33" ht="15">
      <c r="B1082" s="110"/>
      <c r="C1082" s="110"/>
      <c r="D1082" s="110">
        <v>2020</v>
      </c>
      <c r="E1082" s="110"/>
      <c r="F1082" s="110"/>
      <c r="G1082" s="110"/>
      <c r="H1082" s="110"/>
      <c r="I1082" s="110"/>
      <c r="J1082" s="110"/>
      <c r="K1082" s="110"/>
      <c r="L1082" s="110"/>
      <c r="M1082" s="110"/>
      <c r="N1082" s="110"/>
      <c r="O1082" s="110"/>
      <c r="P1082" s="110"/>
      <c r="Q1082" s="110"/>
      <c r="R1082" s="110"/>
      <c r="S1082" s="110"/>
      <c r="T1082" s="110"/>
      <c r="U1082" s="110"/>
      <c r="V1082" s="110"/>
      <c r="W1082" s="110"/>
      <c r="X1082" s="110"/>
      <c r="Y1082" s="110"/>
      <c r="Z1082" s="110"/>
      <c r="AA1082" s="110"/>
      <c r="AB1082" s="110"/>
      <c r="AC1082" s="110"/>
      <c r="AD1082" s="110"/>
      <c r="AE1082" s="110"/>
      <c r="AF1082" s="110"/>
      <c r="AG1082" s="110"/>
    </row>
    <row r="1083" spans="2:33" ht="15">
      <c r="B1083" s="109" t="s">
        <v>847</v>
      </c>
      <c r="C1083" s="109" t="s">
        <v>848</v>
      </c>
      <c r="D1083" s="109">
        <v>2006</v>
      </c>
      <c r="E1083" s="109">
        <v>0</v>
      </c>
      <c r="F1083" s="109">
        <v>0</v>
      </c>
      <c r="G1083" s="109">
        <v>0</v>
      </c>
      <c r="H1083" s="109"/>
      <c r="I1083" s="109"/>
      <c r="J1083" s="109">
        <v>0</v>
      </c>
      <c r="K1083" s="109">
        <v>0</v>
      </c>
      <c r="L1083" s="109">
        <v>0</v>
      </c>
      <c r="M1083" s="109"/>
      <c r="N1083" s="109">
        <v>5.5000000000000003E-4</v>
      </c>
      <c r="O1083" s="109">
        <v>0</v>
      </c>
      <c r="P1083" s="109">
        <v>0</v>
      </c>
      <c r="Q1083" s="109">
        <v>5.0000000000000002E-5</v>
      </c>
      <c r="R1083" s="109"/>
      <c r="S1083" s="109"/>
      <c r="T1083" s="109">
        <v>0</v>
      </c>
      <c r="U1083" s="109">
        <v>0</v>
      </c>
      <c r="V1083" s="109">
        <v>0</v>
      </c>
      <c r="W1083" s="109"/>
      <c r="X1083" s="109">
        <v>0</v>
      </c>
      <c r="Y1083" s="109">
        <v>0</v>
      </c>
      <c r="Z1083" s="109">
        <v>0</v>
      </c>
      <c r="AA1083" s="109">
        <v>0</v>
      </c>
      <c r="AB1083" s="109"/>
      <c r="AC1083" s="109"/>
      <c r="AD1083" s="109"/>
      <c r="AE1083" s="109"/>
      <c r="AF1083" s="109"/>
      <c r="AG1083" s="109">
        <v>0</v>
      </c>
    </row>
    <row r="1084" spans="2:33" ht="15">
      <c r="B1084" s="109"/>
      <c r="C1084" s="109"/>
      <c r="D1084" s="109">
        <v>2007</v>
      </c>
      <c r="E1084" s="109">
        <v>0</v>
      </c>
      <c r="F1084" s="109"/>
      <c r="G1084" s="109">
        <v>0</v>
      </c>
      <c r="H1084" s="109"/>
      <c r="I1084" s="109">
        <v>0</v>
      </c>
      <c r="J1084" s="109">
        <v>0</v>
      </c>
      <c r="K1084" s="109">
        <v>0</v>
      </c>
      <c r="L1084" s="109">
        <v>0</v>
      </c>
      <c r="M1084" s="109">
        <v>0</v>
      </c>
      <c r="N1084" s="109">
        <v>0</v>
      </c>
      <c r="O1084" s="109">
        <v>0</v>
      </c>
      <c r="P1084" s="109">
        <v>0</v>
      </c>
      <c r="Q1084" s="109">
        <v>0</v>
      </c>
      <c r="R1084" s="109"/>
      <c r="S1084" s="109">
        <v>0</v>
      </c>
      <c r="T1084" s="109">
        <v>0</v>
      </c>
      <c r="U1084" s="109">
        <v>0</v>
      </c>
      <c r="V1084" s="109">
        <v>0</v>
      </c>
      <c r="W1084" s="109"/>
      <c r="X1084" s="109">
        <v>0</v>
      </c>
      <c r="Y1084" s="109">
        <v>0</v>
      </c>
      <c r="Z1084" s="109">
        <v>0</v>
      </c>
      <c r="AA1084" s="109">
        <v>0</v>
      </c>
      <c r="AB1084" s="109">
        <v>0</v>
      </c>
      <c r="AC1084" s="109">
        <v>0</v>
      </c>
      <c r="AD1084" s="109">
        <v>0</v>
      </c>
      <c r="AE1084" s="109">
        <v>0</v>
      </c>
      <c r="AF1084" s="109">
        <v>0</v>
      </c>
      <c r="AG1084" s="109">
        <v>0</v>
      </c>
    </row>
    <row r="1085" spans="2:33" ht="15">
      <c r="B1085" s="109"/>
      <c r="C1085" s="109"/>
      <c r="D1085" s="109">
        <v>2008</v>
      </c>
      <c r="E1085" s="109">
        <v>0</v>
      </c>
      <c r="F1085" s="109"/>
      <c r="G1085" s="109">
        <v>0</v>
      </c>
      <c r="H1085" s="109"/>
      <c r="I1085" s="109"/>
      <c r="J1085" s="109"/>
      <c r="K1085" s="109">
        <v>0</v>
      </c>
      <c r="L1085" s="109">
        <v>0</v>
      </c>
      <c r="M1085" s="109">
        <v>0</v>
      </c>
      <c r="N1085" s="109">
        <v>0</v>
      </c>
      <c r="O1085" s="109"/>
      <c r="P1085" s="109"/>
      <c r="Q1085" s="109">
        <v>0</v>
      </c>
      <c r="R1085" s="109"/>
      <c r="S1085" s="109">
        <v>4.8000000000000001E-4</v>
      </c>
      <c r="T1085" s="109">
        <v>0</v>
      </c>
      <c r="U1085" s="109"/>
      <c r="V1085" s="109"/>
      <c r="W1085" s="109"/>
      <c r="X1085" s="109"/>
      <c r="Y1085" s="109">
        <v>0</v>
      </c>
      <c r="Z1085" s="109">
        <v>0</v>
      </c>
      <c r="AA1085" s="109">
        <v>0</v>
      </c>
      <c r="AB1085" s="109">
        <v>0</v>
      </c>
      <c r="AC1085" s="109">
        <v>0</v>
      </c>
      <c r="AD1085" s="109"/>
      <c r="AE1085" s="109">
        <v>0</v>
      </c>
      <c r="AF1085" s="109">
        <v>0</v>
      </c>
      <c r="AG1085" s="109"/>
    </row>
    <row r="1086" spans="2:33" ht="15">
      <c r="B1086" s="109"/>
      <c r="C1086" s="109"/>
      <c r="D1086" s="109">
        <v>2009</v>
      </c>
      <c r="E1086" s="109">
        <v>0</v>
      </c>
      <c r="F1086" s="109"/>
      <c r="G1086" s="109">
        <v>0</v>
      </c>
      <c r="H1086" s="109">
        <v>0</v>
      </c>
      <c r="I1086" s="109"/>
      <c r="J1086" s="109">
        <v>0</v>
      </c>
      <c r="K1086" s="109">
        <v>0</v>
      </c>
      <c r="L1086" s="109">
        <v>0</v>
      </c>
      <c r="M1086" s="109">
        <v>0</v>
      </c>
      <c r="N1086" s="109">
        <v>0</v>
      </c>
      <c r="O1086" s="109"/>
      <c r="P1086" s="109">
        <v>0</v>
      </c>
      <c r="Q1086" s="109">
        <v>0</v>
      </c>
      <c r="R1086" s="109"/>
      <c r="S1086" s="109">
        <v>0</v>
      </c>
      <c r="T1086" s="109">
        <v>0</v>
      </c>
      <c r="U1086" s="109">
        <v>0</v>
      </c>
      <c r="V1086" s="109"/>
      <c r="W1086" s="109">
        <v>0</v>
      </c>
      <c r="X1086" s="109"/>
      <c r="Y1086" s="109"/>
      <c r="Z1086" s="109">
        <v>0</v>
      </c>
      <c r="AA1086" s="109">
        <v>0</v>
      </c>
      <c r="AB1086" s="109">
        <v>0</v>
      </c>
      <c r="AC1086" s="109"/>
      <c r="AD1086" s="109"/>
      <c r="AE1086" s="109">
        <v>0</v>
      </c>
      <c r="AF1086" s="109">
        <v>0</v>
      </c>
      <c r="AG1086" s="109">
        <v>0</v>
      </c>
    </row>
    <row r="1087" spans="2:33" ht="15">
      <c r="B1087" s="109"/>
      <c r="C1087" s="109"/>
      <c r="D1087" s="109">
        <v>2010</v>
      </c>
      <c r="E1087" s="109">
        <v>0</v>
      </c>
      <c r="F1087" s="109"/>
      <c r="G1087" s="109">
        <v>0</v>
      </c>
      <c r="H1087" s="109">
        <v>0</v>
      </c>
      <c r="I1087" s="109">
        <v>0</v>
      </c>
      <c r="J1087" s="109">
        <v>0</v>
      </c>
      <c r="K1087" s="109">
        <v>0</v>
      </c>
      <c r="L1087" s="109">
        <v>0</v>
      </c>
      <c r="M1087" s="109">
        <v>0</v>
      </c>
      <c r="N1087" s="109">
        <v>0</v>
      </c>
      <c r="O1087" s="109">
        <v>0</v>
      </c>
      <c r="P1087" s="109">
        <v>0</v>
      </c>
      <c r="Q1087" s="109">
        <v>0</v>
      </c>
      <c r="R1087" s="109">
        <v>0</v>
      </c>
      <c r="S1087" s="109">
        <v>0</v>
      </c>
      <c r="T1087" s="109">
        <v>0</v>
      </c>
      <c r="U1087" s="109">
        <v>0</v>
      </c>
      <c r="V1087" s="109">
        <v>0</v>
      </c>
      <c r="W1087" s="109">
        <v>0</v>
      </c>
      <c r="X1087" s="109">
        <v>0</v>
      </c>
      <c r="Y1087" s="109">
        <v>0</v>
      </c>
      <c r="Z1087" s="109">
        <v>0</v>
      </c>
      <c r="AA1087" s="109">
        <v>0</v>
      </c>
      <c r="AB1087" s="109">
        <v>0</v>
      </c>
      <c r="AC1087" s="109">
        <v>0</v>
      </c>
      <c r="AD1087" s="109">
        <v>9.0000000000000006E-5</v>
      </c>
      <c r="AE1087" s="109">
        <v>0</v>
      </c>
      <c r="AF1087" s="109">
        <v>0</v>
      </c>
      <c r="AG1087" s="109">
        <v>0</v>
      </c>
    </row>
    <row r="1088" spans="2:33" ht="15">
      <c r="B1088" s="109"/>
      <c r="C1088" s="109"/>
      <c r="D1088" s="109">
        <v>2011</v>
      </c>
      <c r="E1088" s="109">
        <v>0</v>
      </c>
      <c r="F1088" s="109">
        <v>0</v>
      </c>
      <c r="G1088" s="109">
        <v>0</v>
      </c>
      <c r="H1088" s="109">
        <v>0</v>
      </c>
      <c r="I1088" s="109">
        <v>0</v>
      </c>
      <c r="J1088" s="109">
        <v>1.3999999999999999E-4</v>
      </c>
      <c r="K1088" s="109">
        <v>9.0000000000000006E-5</v>
      </c>
      <c r="L1088" s="109">
        <v>0</v>
      </c>
      <c r="M1088" s="109">
        <v>0</v>
      </c>
      <c r="N1088" s="109">
        <v>0</v>
      </c>
      <c r="O1088" s="109">
        <v>0</v>
      </c>
      <c r="P1088" s="109">
        <v>0</v>
      </c>
      <c r="Q1088" s="109">
        <v>0</v>
      </c>
      <c r="R1088" s="109">
        <v>0</v>
      </c>
      <c r="S1088" s="109">
        <v>0</v>
      </c>
      <c r="T1088" s="109">
        <v>0</v>
      </c>
      <c r="U1088" s="109">
        <v>0</v>
      </c>
      <c r="V1088" s="109">
        <v>0</v>
      </c>
      <c r="W1088" s="109">
        <v>0</v>
      </c>
      <c r="X1088" s="109">
        <v>0</v>
      </c>
      <c r="Y1088" s="109">
        <v>0</v>
      </c>
      <c r="Z1088" s="109">
        <v>0</v>
      </c>
      <c r="AA1088" s="109">
        <v>0</v>
      </c>
      <c r="AB1088" s="109">
        <v>0</v>
      </c>
      <c r="AC1088" s="109">
        <v>0</v>
      </c>
      <c r="AD1088" s="109">
        <v>0</v>
      </c>
      <c r="AE1088" s="109">
        <v>0</v>
      </c>
      <c r="AF1088" s="109">
        <v>0</v>
      </c>
      <c r="AG1088" s="109">
        <v>0</v>
      </c>
    </row>
    <row r="1089" spans="2:33" ht="15">
      <c r="B1089" s="109"/>
      <c r="C1089" s="109"/>
      <c r="D1089" s="109">
        <v>2012</v>
      </c>
      <c r="E1089" s="109">
        <v>0</v>
      </c>
      <c r="F1089" s="109">
        <v>0</v>
      </c>
      <c r="G1089" s="109">
        <v>0</v>
      </c>
      <c r="H1089" s="109">
        <v>0</v>
      </c>
      <c r="I1089" s="109">
        <v>0</v>
      </c>
      <c r="J1089" s="109">
        <v>0</v>
      </c>
      <c r="K1089" s="109">
        <v>1.0000000000000001E-5</v>
      </c>
      <c r="L1089" s="109">
        <v>0</v>
      </c>
      <c r="M1089" s="109">
        <v>0</v>
      </c>
      <c r="N1089" s="109">
        <v>0</v>
      </c>
      <c r="O1089" s="109">
        <v>0</v>
      </c>
      <c r="P1089" s="109">
        <v>0</v>
      </c>
      <c r="Q1089" s="109">
        <v>0</v>
      </c>
      <c r="R1089" s="109">
        <v>0</v>
      </c>
      <c r="S1089" s="109">
        <v>0</v>
      </c>
      <c r="T1089" s="109">
        <v>0</v>
      </c>
      <c r="U1089" s="109">
        <v>0</v>
      </c>
      <c r="V1089" s="109"/>
      <c r="W1089" s="109">
        <v>0</v>
      </c>
      <c r="X1089" s="109">
        <v>0</v>
      </c>
      <c r="Y1089" s="109">
        <v>5.0000000000000002E-5</v>
      </c>
      <c r="Z1089" s="109">
        <v>0</v>
      </c>
      <c r="AA1089" s="109">
        <v>6.2E-4</v>
      </c>
      <c r="AB1089" s="109">
        <v>0</v>
      </c>
      <c r="AC1089" s="109">
        <v>0</v>
      </c>
      <c r="AD1089" s="109">
        <v>0</v>
      </c>
      <c r="AE1089" s="109">
        <v>0</v>
      </c>
      <c r="AF1089" s="109">
        <v>0</v>
      </c>
      <c r="AG1089" s="109">
        <v>0</v>
      </c>
    </row>
    <row r="1090" spans="2:33" ht="15">
      <c r="B1090" s="109"/>
      <c r="C1090" s="109"/>
      <c r="D1090" s="109">
        <v>2013</v>
      </c>
      <c r="E1090" s="109">
        <v>0</v>
      </c>
      <c r="F1090" s="109">
        <v>0</v>
      </c>
      <c r="G1090" s="109">
        <v>0</v>
      </c>
      <c r="H1090" s="109">
        <v>0</v>
      </c>
      <c r="I1090" s="109">
        <v>0</v>
      </c>
      <c r="J1090" s="109">
        <v>0</v>
      </c>
      <c r="K1090" s="109">
        <v>0</v>
      </c>
      <c r="L1090" s="109">
        <v>0</v>
      </c>
      <c r="M1090" s="109">
        <v>0</v>
      </c>
      <c r="N1090" s="109">
        <v>0</v>
      </c>
      <c r="O1090" s="109">
        <v>0</v>
      </c>
      <c r="P1090" s="109">
        <v>0</v>
      </c>
      <c r="Q1090" s="109">
        <v>0</v>
      </c>
      <c r="R1090" s="109">
        <v>0</v>
      </c>
      <c r="S1090" s="109">
        <v>0</v>
      </c>
      <c r="T1090" s="109">
        <v>0</v>
      </c>
      <c r="U1090" s="109">
        <v>0</v>
      </c>
      <c r="V1090" s="109">
        <v>0</v>
      </c>
      <c r="W1090" s="109">
        <v>0</v>
      </c>
      <c r="X1090" s="109">
        <v>0</v>
      </c>
      <c r="Y1090" s="109">
        <v>0</v>
      </c>
      <c r="Z1090" s="109">
        <v>0</v>
      </c>
      <c r="AA1090" s="109">
        <v>0</v>
      </c>
      <c r="AB1090" s="109">
        <v>0</v>
      </c>
      <c r="AC1090" s="109">
        <v>0</v>
      </c>
      <c r="AD1090" s="109">
        <v>0</v>
      </c>
      <c r="AE1090" s="109">
        <v>0</v>
      </c>
      <c r="AF1090" s="109">
        <v>0</v>
      </c>
      <c r="AG1090" s="109">
        <v>0</v>
      </c>
    </row>
    <row r="1091" spans="2:33" ht="15">
      <c r="B1091" s="109"/>
      <c r="C1091" s="109"/>
      <c r="D1091" s="109">
        <v>2014</v>
      </c>
      <c r="E1091" s="109">
        <v>0</v>
      </c>
      <c r="F1091" s="109">
        <v>0</v>
      </c>
      <c r="G1091" s="109">
        <v>0</v>
      </c>
      <c r="H1091" s="109">
        <v>0</v>
      </c>
      <c r="I1091" s="109">
        <v>0</v>
      </c>
      <c r="J1091" s="109"/>
      <c r="K1091" s="109">
        <v>0</v>
      </c>
      <c r="L1091" s="109">
        <v>0</v>
      </c>
      <c r="M1091" s="109">
        <v>0</v>
      </c>
      <c r="N1091" s="109">
        <v>0</v>
      </c>
      <c r="O1091" s="109">
        <v>0</v>
      </c>
      <c r="P1091" s="109">
        <v>0</v>
      </c>
      <c r="Q1091" s="109">
        <v>0</v>
      </c>
      <c r="R1091" s="109"/>
      <c r="S1091" s="109">
        <v>0</v>
      </c>
      <c r="T1091" s="109">
        <v>0</v>
      </c>
      <c r="U1091" s="109">
        <v>0</v>
      </c>
      <c r="V1091" s="109">
        <v>0</v>
      </c>
      <c r="W1091" s="109">
        <v>0</v>
      </c>
      <c r="X1091" s="109">
        <v>0</v>
      </c>
      <c r="Y1091" s="109">
        <v>0</v>
      </c>
      <c r="Z1091" s="109">
        <v>0</v>
      </c>
      <c r="AA1091" s="109">
        <v>0</v>
      </c>
      <c r="AB1091" s="109">
        <v>0</v>
      </c>
      <c r="AC1091" s="109">
        <v>0</v>
      </c>
      <c r="AD1091" s="109">
        <v>0</v>
      </c>
      <c r="AE1091" s="109">
        <v>0</v>
      </c>
      <c r="AF1091" s="109">
        <v>0</v>
      </c>
      <c r="AG1091" s="109">
        <v>0</v>
      </c>
    </row>
    <row r="1092" spans="2:33" ht="15">
      <c r="B1092" s="109"/>
      <c r="C1092" s="109"/>
      <c r="D1092" s="109">
        <v>2015</v>
      </c>
      <c r="E1092" s="109">
        <v>8.0000000000000007E-5</v>
      </c>
      <c r="F1092" s="109">
        <v>0</v>
      </c>
      <c r="G1092" s="109">
        <v>0</v>
      </c>
      <c r="H1092" s="109">
        <v>0</v>
      </c>
      <c r="I1092" s="109">
        <v>0</v>
      </c>
      <c r="J1092" s="109">
        <v>0</v>
      </c>
      <c r="K1092" s="109">
        <v>0</v>
      </c>
      <c r="L1092" s="109">
        <v>0</v>
      </c>
      <c r="M1092" s="109">
        <v>0</v>
      </c>
      <c r="N1092" s="109">
        <v>0</v>
      </c>
      <c r="O1092" s="109">
        <v>0</v>
      </c>
      <c r="P1092" s="109">
        <v>0</v>
      </c>
      <c r="Q1092" s="109">
        <v>0</v>
      </c>
      <c r="R1092" s="109">
        <v>0</v>
      </c>
      <c r="S1092" s="109">
        <v>0</v>
      </c>
      <c r="T1092" s="109">
        <v>0</v>
      </c>
      <c r="U1092" s="109">
        <v>0</v>
      </c>
      <c r="V1092" s="109">
        <v>0</v>
      </c>
      <c r="W1092" s="109">
        <v>0</v>
      </c>
      <c r="X1092" s="109">
        <v>0</v>
      </c>
      <c r="Y1092" s="109">
        <v>0</v>
      </c>
      <c r="Z1092" s="109">
        <v>0</v>
      </c>
      <c r="AA1092" s="109">
        <v>0</v>
      </c>
      <c r="AB1092" s="109">
        <v>0</v>
      </c>
      <c r="AC1092" s="109">
        <v>0</v>
      </c>
      <c r="AD1092" s="109">
        <v>0</v>
      </c>
      <c r="AE1092" s="109">
        <v>0</v>
      </c>
      <c r="AF1092" s="109">
        <v>0</v>
      </c>
      <c r="AG1092" s="109">
        <v>0</v>
      </c>
    </row>
    <row r="1093" spans="2:33" ht="15">
      <c r="B1093" s="109"/>
      <c r="C1093" s="109"/>
      <c r="D1093" s="109">
        <v>2016</v>
      </c>
      <c r="E1093" s="109">
        <v>0</v>
      </c>
      <c r="F1093" s="109">
        <v>1.8000000000000001E-4</v>
      </c>
      <c r="G1093" s="109">
        <v>0</v>
      </c>
      <c r="H1093" s="109">
        <v>0</v>
      </c>
      <c r="I1093" s="109">
        <v>0</v>
      </c>
      <c r="J1093" s="109">
        <v>0</v>
      </c>
      <c r="K1093" s="109">
        <v>6.9999999999999994E-5</v>
      </c>
      <c r="L1093" s="109">
        <v>0</v>
      </c>
      <c r="M1093" s="109">
        <v>0</v>
      </c>
      <c r="N1093" s="109">
        <v>0</v>
      </c>
      <c r="O1093" s="109">
        <v>0</v>
      </c>
      <c r="P1093" s="109">
        <v>0</v>
      </c>
      <c r="Q1093" s="109">
        <v>0</v>
      </c>
      <c r="R1093" s="109">
        <v>0</v>
      </c>
      <c r="S1093" s="109">
        <v>0</v>
      </c>
      <c r="T1093" s="109">
        <v>0</v>
      </c>
      <c r="U1093" s="109">
        <v>3.6999999999999999E-4</v>
      </c>
      <c r="V1093" s="109">
        <v>0</v>
      </c>
      <c r="W1093" s="109">
        <v>0</v>
      </c>
      <c r="X1093" s="109">
        <v>0</v>
      </c>
      <c r="Y1093" s="109">
        <v>0</v>
      </c>
      <c r="Z1093" s="109">
        <v>0</v>
      </c>
      <c r="AA1093" s="109">
        <v>0</v>
      </c>
      <c r="AB1093" s="109">
        <v>0</v>
      </c>
      <c r="AC1093" s="109">
        <v>0</v>
      </c>
      <c r="AD1093" s="109">
        <v>0</v>
      </c>
      <c r="AE1093" s="109">
        <v>0</v>
      </c>
      <c r="AF1093" s="109">
        <v>0</v>
      </c>
      <c r="AG1093" s="109">
        <v>0</v>
      </c>
    </row>
    <row r="1094" spans="2:33" ht="15">
      <c r="B1094" s="109"/>
      <c r="C1094" s="109"/>
      <c r="D1094" s="109">
        <v>2017</v>
      </c>
      <c r="E1094" s="109">
        <v>0</v>
      </c>
      <c r="F1094" s="109">
        <v>0</v>
      </c>
      <c r="G1094" s="109">
        <v>0</v>
      </c>
      <c r="H1094" s="109">
        <v>0</v>
      </c>
      <c r="I1094" s="109">
        <v>0</v>
      </c>
      <c r="J1094" s="109">
        <v>0</v>
      </c>
      <c r="K1094" s="109">
        <v>0</v>
      </c>
      <c r="L1094" s="109">
        <v>0</v>
      </c>
      <c r="M1094" s="109">
        <v>0</v>
      </c>
      <c r="N1094" s="109"/>
      <c r="O1094" s="109">
        <v>0</v>
      </c>
      <c r="P1094" s="109">
        <v>0</v>
      </c>
      <c r="Q1094" s="109">
        <v>0</v>
      </c>
      <c r="R1094" s="109">
        <v>0</v>
      </c>
      <c r="S1094" s="109">
        <v>0</v>
      </c>
      <c r="T1094" s="109">
        <v>0</v>
      </c>
      <c r="U1094" s="109">
        <v>0</v>
      </c>
      <c r="V1094" s="109">
        <v>0</v>
      </c>
      <c r="W1094" s="109">
        <v>0</v>
      </c>
      <c r="X1094" s="109">
        <v>0</v>
      </c>
      <c r="Y1094" s="109">
        <v>0</v>
      </c>
      <c r="Z1094" s="109">
        <v>0</v>
      </c>
      <c r="AA1094" s="109">
        <v>0</v>
      </c>
      <c r="AB1094" s="109">
        <v>0</v>
      </c>
      <c r="AC1094" s="109">
        <v>0</v>
      </c>
      <c r="AD1094" s="109">
        <v>0</v>
      </c>
      <c r="AE1094" s="109">
        <v>0</v>
      </c>
      <c r="AF1094" s="109">
        <v>0</v>
      </c>
      <c r="AG1094" s="109">
        <v>0</v>
      </c>
    </row>
    <row r="1095" spans="2:33" ht="15">
      <c r="B1095" s="109"/>
      <c r="C1095" s="109"/>
      <c r="D1095" s="109">
        <v>2018</v>
      </c>
      <c r="E1095" s="109">
        <v>6.9999999999999994E-5</v>
      </c>
      <c r="F1095" s="109">
        <v>0</v>
      </c>
      <c r="G1095" s="109">
        <v>0</v>
      </c>
      <c r="H1095" s="109">
        <v>0</v>
      </c>
      <c r="I1095" s="109">
        <v>0</v>
      </c>
      <c r="J1095" s="109">
        <v>0</v>
      </c>
      <c r="K1095" s="109">
        <v>1.0000000000000001E-5</v>
      </c>
      <c r="L1095" s="109">
        <v>0</v>
      </c>
      <c r="M1095" s="109">
        <v>0</v>
      </c>
      <c r="N1095" s="109">
        <v>0</v>
      </c>
      <c r="O1095" s="109">
        <v>3.0000000000000001E-5</v>
      </c>
      <c r="P1095" s="109">
        <v>0</v>
      </c>
      <c r="Q1095" s="109">
        <v>0</v>
      </c>
      <c r="R1095" s="109"/>
      <c r="S1095" s="109">
        <v>0</v>
      </c>
      <c r="T1095" s="109">
        <v>0</v>
      </c>
      <c r="U1095" s="109">
        <v>0</v>
      </c>
      <c r="V1095" s="109">
        <v>0</v>
      </c>
      <c r="W1095" s="109">
        <v>0</v>
      </c>
      <c r="X1095" s="109">
        <v>0</v>
      </c>
      <c r="Y1095" s="109">
        <v>0</v>
      </c>
      <c r="Z1095" s="109">
        <v>0</v>
      </c>
      <c r="AA1095" s="109">
        <v>0</v>
      </c>
      <c r="AB1095" s="109">
        <v>0</v>
      </c>
      <c r="AC1095" s="109">
        <v>0</v>
      </c>
      <c r="AD1095" s="109">
        <v>0</v>
      </c>
      <c r="AE1095" s="109">
        <v>0</v>
      </c>
      <c r="AF1095" s="109">
        <v>0</v>
      </c>
      <c r="AG1095" s="109">
        <v>0</v>
      </c>
    </row>
    <row r="1096" spans="2:33" ht="15">
      <c r="B1096" s="109"/>
      <c r="C1096" s="109"/>
      <c r="D1096" s="109">
        <v>2019</v>
      </c>
      <c r="E1096" s="109">
        <v>0</v>
      </c>
      <c r="F1096" s="109">
        <v>0</v>
      </c>
      <c r="G1096" s="109">
        <v>0</v>
      </c>
      <c r="H1096" s="109">
        <v>0</v>
      </c>
      <c r="I1096" s="109">
        <v>0</v>
      </c>
      <c r="J1096" s="109">
        <v>0</v>
      </c>
      <c r="K1096" s="109">
        <v>0</v>
      </c>
      <c r="L1096" s="109">
        <v>1.3500000000000001E-3</v>
      </c>
      <c r="M1096" s="109">
        <v>0</v>
      </c>
      <c r="N1096" s="109">
        <v>0</v>
      </c>
      <c r="O1096" s="109">
        <v>0</v>
      </c>
      <c r="P1096" s="109">
        <v>0</v>
      </c>
      <c r="Q1096" s="109">
        <v>0</v>
      </c>
      <c r="R1096" s="109"/>
      <c r="S1096" s="109">
        <v>0</v>
      </c>
      <c r="T1096" s="109">
        <v>0</v>
      </c>
      <c r="U1096" s="109">
        <v>0</v>
      </c>
      <c r="V1096" s="109">
        <v>0</v>
      </c>
      <c r="W1096" s="109">
        <v>0</v>
      </c>
      <c r="X1096" s="109">
        <v>0</v>
      </c>
      <c r="Y1096" s="109">
        <v>0</v>
      </c>
      <c r="Z1096" s="109">
        <v>0</v>
      </c>
      <c r="AA1096" s="109">
        <v>0</v>
      </c>
      <c r="AB1096" s="109">
        <v>0</v>
      </c>
      <c r="AC1096" s="109">
        <v>0</v>
      </c>
      <c r="AD1096" s="109">
        <v>0</v>
      </c>
      <c r="AE1096" s="109">
        <v>0</v>
      </c>
      <c r="AF1096" s="109">
        <v>0</v>
      </c>
      <c r="AG1096" s="109">
        <v>0</v>
      </c>
    </row>
    <row r="1097" spans="2:33" ht="15">
      <c r="B1097" s="109"/>
      <c r="C1097" s="109"/>
      <c r="D1097" s="109">
        <v>2020</v>
      </c>
      <c r="E1097" s="109"/>
      <c r="F1097" s="109"/>
      <c r="G1097" s="109"/>
      <c r="H1097" s="109"/>
      <c r="I1097" s="109"/>
      <c r="J1097" s="109"/>
      <c r="K1097" s="109"/>
      <c r="L1097" s="109"/>
      <c r="M1097" s="109"/>
      <c r="N1097" s="109"/>
      <c r="O1097" s="109"/>
      <c r="P1097" s="109"/>
      <c r="Q1097" s="109"/>
      <c r="R1097" s="109"/>
      <c r="S1097" s="109"/>
      <c r="T1097" s="109"/>
      <c r="U1097" s="109"/>
      <c r="V1097" s="109"/>
      <c r="W1097" s="109"/>
      <c r="X1097" s="109"/>
      <c r="Y1097" s="109"/>
      <c r="Z1097" s="109"/>
      <c r="AA1097" s="109"/>
      <c r="AB1097" s="109"/>
      <c r="AC1097" s="109"/>
      <c r="AD1097" s="109"/>
      <c r="AE1097" s="109"/>
      <c r="AF1097" s="109"/>
      <c r="AG1097" s="109"/>
    </row>
    <row r="1098" spans="2:33" ht="15">
      <c r="B1098" s="110" t="s">
        <v>849</v>
      </c>
      <c r="C1098" s="110" t="s">
        <v>850</v>
      </c>
      <c r="D1098" s="110">
        <v>2006</v>
      </c>
      <c r="E1098" s="110">
        <v>0</v>
      </c>
      <c r="F1098" s="110">
        <v>0</v>
      </c>
      <c r="G1098" s="110">
        <v>0</v>
      </c>
      <c r="H1098" s="110"/>
      <c r="I1098" s="110"/>
      <c r="J1098" s="110">
        <v>0</v>
      </c>
      <c r="K1098" s="110">
        <v>0</v>
      </c>
      <c r="L1098" s="110">
        <v>0</v>
      </c>
      <c r="M1098" s="110"/>
      <c r="N1098" s="110">
        <v>0</v>
      </c>
      <c r="O1098" s="110">
        <v>3.4000000000000002E-4</v>
      </c>
      <c r="P1098" s="110">
        <v>0</v>
      </c>
      <c r="Q1098" s="110"/>
      <c r="R1098" s="110"/>
      <c r="S1098" s="110"/>
      <c r="T1098" s="110">
        <v>0</v>
      </c>
      <c r="U1098" s="110">
        <v>0</v>
      </c>
      <c r="V1098" s="110">
        <v>0</v>
      </c>
      <c r="W1098" s="110"/>
      <c r="X1098" s="110">
        <v>0</v>
      </c>
      <c r="Y1098" s="110">
        <v>0</v>
      </c>
      <c r="Z1098" s="110">
        <v>0</v>
      </c>
      <c r="AA1098" s="110">
        <v>0</v>
      </c>
      <c r="AB1098" s="110"/>
      <c r="AC1098" s="110"/>
      <c r="AD1098" s="110"/>
      <c r="AE1098" s="110"/>
      <c r="AF1098" s="110"/>
      <c r="AG1098" s="110">
        <v>0</v>
      </c>
    </row>
    <row r="1099" spans="2:33" ht="15">
      <c r="B1099" s="110"/>
      <c r="C1099" s="110"/>
      <c r="D1099" s="110">
        <v>2007</v>
      </c>
      <c r="E1099" s="110">
        <v>0</v>
      </c>
      <c r="F1099" s="110"/>
      <c r="G1099" s="110">
        <v>0</v>
      </c>
      <c r="H1099" s="110"/>
      <c r="I1099" s="110">
        <v>0</v>
      </c>
      <c r="J1099" s="110">
        <v>0</v>
      </c>
      <c r="K1099" s="110">
        <v>0</v>
      </c>
      <c r="L1099" s="110">
        <v>0</v>
      </c>
      <c r="M1099" s="110">
        <v>0</v>
      </c>
      <c r="N1099" s="110">
        <v>0</v>
      </c>
      <c r="O1099" s="110">
        <v>0</v>
      </c>
      <c r="P1099" s="110">
        <v>0</v>
      </c>
      <c r="Q1099" s="110">
        <v>0</v>
      </c>
      <c r="R1099" s="110"/>
      <c r="S1099" s="110">
        <v>0</v>
      </c>
      <c r="T1099" s="110">
        <v>0</v>
      </c>
      <c r="U1099" s="110">
        <v>0</v>
      </c>
      <c r="V1099" s="110">
        <v>0</v>
      </c>
      <c r="W1099" s="110"/>
      <c r="X1099" s="110">
        <v>0</v>
      </c>
      <c r="Y1099" s="110">
        <v>0</v>
      </c>
      <c r="Z1099" s="110">
        <v>0</v>
      </c>
      <c r="AA1099" s="110">
        <v>0</v>
      </c>
      <c r="AB1099" s="110">
        <v>2.5000000000000001E-4</v>
      </c>
      <c r="AC1099" s="110">
        <v>0</v>
      </c>
      <c r="AD1099" s="110">
        <v>0</v>
      </c>
      <c r="AE1099" s="110">
        <v>0</v>
      </c>
      <c r="AF1099" s="110">
        <v>0</v>
      </c>
      <c r="AG1099" s="110">
        <v>2.0000000000000002E-5</v>
      </c>
    </row>
    <row r="1100" spans="2:33" ht="15">
      <c r="B1100" s="110"/>
      <c r="C1100" s="110"/>
      <c r="D1100" s="110">
        <v>2008</v>
      </c>
      <c r="E1100" s="110">
        <v>0</v>
      </c>
      <c r="F1100" s="110"/>
      <c r="G1100" s="110">
        <v>0</v>
      </c>
      <c r="H1100" s="110"/>
      <c r="I1100" s="110"/>
      <c r="J1100" s="110"/>
      <c r="K1100" s="110">
        <v>0</v>
      </c>
      <c r="L1100" s="110">
        <v>0</v>
      </c>
      <c r="M1100" s="110">
        <v>0</v>
      </c>
      <c r="N1100" s="110">
        <v>0</v>
      </c>
      <c r="O1100" s="110"/>
      <c r="P1100" s="110"/>
      <c r="Q1100" s="110">
        <v>0</v>
      </c>
      <c r="R1100" s="110"/>
      <c r="S1100" s="110">
        <v>0</v>
      </c>
      <c r="T1100" s="110">
        <v>0</v>
      </c>
      <c r="U1100" s="110"/>
      <c r="V1100" s="110"/>
      <c r="W1100" s="110"/>
      <c r="X1100" s="110"/>
      <c r="Y1100" s="110">
        <v>0</v>
      </c>
      <c r="Z1100" s="110">
        <v>0</v>
      </c>
      <c r="AA1100" s="110">
        <v>0</v>
      </c>
      <c r="AB1100" s="110">
        <v>2.4000000000000001E-4</v>
      </c>
      <c r="AC1100" s="110">
        <v>1.3999999999999999E-4</v>
      </c>
      <c r="AD1100" s="110"/>
      <c r="AE1100" s="110">
        <v>0</v>
      </c>
      <c r="AF1100" s="110">
        <v>0</v>
      </c>
      <c r="AG1100" s="110"/>
    </row>
    <row r="1101" spans="2:33" ht="15">
      <c r="B1101" s="110"/>
      <c r="C1101" s="110"/>
      <c r="D1101" s="110">
        <v>2009</v>
      </c>
      <c r="E1101" s="110">
        <v>0</v>
      </c>
      <c r="F1101" s="110"/>
      <c r="G1101" s="110">
        <v>0</v>
      </c>
      <c r="H1101" s="110">
        <v>0</v>
      </c>
      <c r="I1101" s="110"/>
      <c r="J1101" s="110">
        <v>0</v>
      </c>
      <c r="K1101" s="110">
        <v>0</v>
      </c>
      <c r="L1101" s="110">
        <v>0</v>
      </c>
      <c r="M1101" s="110">
        <v>0</v>
      </c>
      <c r="N1101" s="110">
        <v>0</v>
      </c>
      <c r="O1101" s="110"/>
      <c r="P1101" s="110">
        <v>0</v>
      </c>
      <c r="Q1101" s="110">
        <v>0</v>
      </c>
      <c r="R1101" s="110"/>
      <c r="S1101" s="110">
        <v>0</v>
      </c>
      <c r="T1101" s="110">
        <v>0</v>
      </c>
      <c r="U1101" s="110">
        <v>0</v>
      </c>
      <c r="V1101" s="110"/>
      <c r="W1101" s="110">
        <v>0</v>
      </c>
      <c r="X1101" s="110"/>
      <c r="Y1101" s="110"/>
      <c r="Z1101" s="110">
        <v>0</v>
      </c>
      <c r="AA1101" s="110">
        <v>0</v>
      </c>
      <c r="AB1101" s="110">
        <v>0</v>
      </c>
      <c r="AC1101" s="110"/>
      <c r="AD1101" s="110"/>
      <c r="AE1101" s="110">
        <v>0</v>
      </c>
      <c r="AF1101" s="110">
        <v>0</v>
      </c>
      <c r="AG1101" s="110">
        <v>0</v>
      </c>
    </row>
    <row r="1102" spans="2:33" ht="15">
      <c r="B1102" s="110"/>
      <c r="C1102" s="110"/>
      <c r="D1102" s="110">
        <v>2010</v>
      </c>
      <c r="E1102" s="110">
        <v>0</v>
      </c>
      <c r="F1102" s="110"/>
      <c r="G1102" s="110">
        <v>0</v>
      </c>
      <c r="H1102" s="110">
        <v>0</v>
      </c>
      <c r="I1102" s="110">
        <v>0</v>
      </c>
      <c r="J1102" s="110">
        <v>0</v>
      </c>
      <c r="K1102" s="110">
        <v>0</v>
      </c>
      <c r="L1102" s="110">
        <v>0</v>
      </c>
      <c r="M1102" s="110">
        <v>0</v>
      </c>
      <c r="N1102" s="110">
        <v>8.7000000000000001E-4</v>
      </c>
      <c r="O1102" s="110">
        <v>0</v>
      </c>
      <c r="P1102" s="110">
        <v>0</v>
      </c>
      <c r="Q1102" s="110">
        <v>0</v>
      </c>
      <c r="R1102" s="110">
        <v>0</v>
      </c>
      <c r="S1102" s="110">
        <v>0</v>
      </c>
      <c r="T1102" s="110">
        <v>0</v>
      </c>
      <c r="U1102" s="110">
        <v>0</v>
      </c>
      <c r="V1102" s="110">
        <v>0</v>
      </c>
      <c r="W1102" s="110">
        <v>0</v>
      </c>
      <c r="X1102" s="110">
        <v>0</v>
      </c>
      <c r="Y1102" s="110">
        <v>0</v>
      </c>
      <c r="Z1102" s="110">
        <v>0</v>
      </c>
      <c r="AA1102" s="110">
        <v>0</v>
      </c>
      <c r="AB1102" s="110">
        <v>0</v>
      </c>
      <c r="AC1102" s="110">
        <v>0</v>
      </c>
      <c r="AD1102" s="110">
        <v>0</v>
      </c>
      <c r="AE1102" s="110">
        <v>0</v>
      </c>
      <c r="AF1102" s="110">
        <v>0</v>
      </c>
      <c r="AG1102" s="110">
        <v>0</v>
      </c>
    </row>
    <row r="1103" spans="2:33" ht="15">
      <c r="B1103" s="110"/>
      <c r="C1103" s="110"/>
      <c r="D1103" s="110">
        <v>2011</v>
      </c>
      <c r="E1103" s="110">
        <v>0</v>
      </c>
      <c r="F1103" s="110">
        <v>0</v>
      </c>
      <c r="G1103" s="110">
        <v>0</v>
      </c>
      <c r="H1103" s="110">
        <v>0</v>
      </c>
      <c r="I1103" s="110">
        <v>0</v>
      </c>
      <c r="J1103" s="110">
        <v>0</v>
      </c>
      <c r="K1103" s="110">
        <v>0</v>
      </c>
      <c r="L1103" s="110">
        <v>0</v>
      </c>
      <c r="M1103" s="110">
        <v>0</v>
      </c>
      <c r="N1103" s="110">
        <v>0</v>
      </c>
      <c r="O1103" s="110">
        <v>0</v>
      </c>
      <c r="P1103" s="110">
        <v>0</v>
      </c>
      <c r="Q1103" s="110">
        <v>0</v>
      </c>
      <c r="R1103" s="110">
        <v>0</v>
      </c>
      <c r="S1103" s="110">
        <v>0</v>
      </c>
      <c r="T1103" s="110">
        <v>0</v>
      </c>
      <c r="U1103" s="110">
        <v>0</v>
      </c>
      <c r="V1103" s="110">
        <v>0</v>
      </c>
      <c r="W1103" s="110">
        <v>0</v>
      </c>
      <c r="X1103" s="110">
        <v>0</v>
      </c>
      <c r="Y1103" s="110">
        <v>0</v>
      </c>
      <c r="Z1103" s="110">
        <v>0</v>
      </c>
      <c r="AA1103" s="110">
        <v>1.1E-4</v>
      </c>
      <c r="AB1103" s="110">
        <v>0</v>
      </c>
      <c r="AC1103" s="110">
        <v>0</v>
      </c>
      <c r="AD1103" s="110">
        <v>0</v>
      </c>
      <c r="AE1103" s="110">
        <v>0</v>
      </c>
      <c r="AF1103" s="110">
        <v>0</v>
      </c>
      <c r="AG1103" s="110">
        <v>0</v>
      </c>
    </row>
    <row r="1104" spans="2:33" ht="15">
      <c r="B1104" s="110"/>
      <c r="C1104" s="110"/>
      <c r="D1104" s="110">
        <v>2012</v>
      </c>
      <c r="E1104" s="110">
        <v>0</v>
      </c>
      <c r="F1104" s="110">
        <v>0</v>
      </c>
      <c r="G1104" s="110">
        <v>0</v>
      </c>
      <c r="H1104" s="110">
        <v>0</v>
      </c>
      <c r="I1104" s="110">
        <v>0</v>
      </c>
      <c r="J1104" s="110">
        <v>0</v>
      </c>
      <c r="K1104" s="110">
        <v>0</v>
      </c>
      <c r="L1104" s="110">
        <v>0</v>
      </c>
      <c r="M1104" s="110">
        <v>0</v>
      </c>
      <c r="N1104" s="110">
        <v>0</v>
      </c>
      <c r="O1104" s="110">
        <v>0</v>
      </c>
      <c r="P1104" s="110">
        <v>0</v>
      </c>
      <c r="Q1104" s="110">
        <v>0</v>
      </c>
      <c r="R1104" s="110">
        <v>0</v>
      </c>
      <c r="S1104" s="110">
        <v>0</v>
      </c>
      <c r="T1104" s="110">
        <v>0</v>
      </c>
      <c r="U1104" s="110">
        <v>0</v>
      </c>
      <c r="V1104" s="110"/>
      <c r="W1104" s="110">
        <v>0</v>
      </c>
      <c r="X1104" s="110">
        <v>0</v>
      </c>
      <c r="Y1104" s="110">
        <v>0</v>
      </c>
      <c r="Z1104" s="110">
        <v>0</v>
      </c>
      <c r="AA1104" s="110">
        <v>0</v>
      </c>
      <c r="AB1104" s="110">
        <v>0</v>
      </c>
      <c r="AC1104" s="110">
        <v>0</v>
      </c>
      <c r="AD1104" s="110">
        <v>0</v>
      </c>
      <c r="AE1104" s="110">
        <v>0</v>
      </c>
      <c r="AF1104" s="110">
        <v>0</v>
      </c>
      <c r="AG1104" s="110">
        <v>0</v>
      </c>
    </row>
    <row r="1105" spans="2:33" ht="15">
      <c r="B1105" s="110"/>
      <c r="C1105" s="110"/>
      <c r="D1105" s="110">
        <v>2013</v>
      </c>
      <c r="E1105" s="110">
        <v>0</v>
      </c>
      <c r="F1105" s="110">
        <v>0</v>
      </c>
      <c r="G1105" s="110">
        <v>0</v>
      </c>
      <c r="H1105" s="110">
        <v>0</v>
      </c>
      <c r="I1105" s="110">
        <v>0</v>
      </c>
      <c r="J1105" s="110">
        <v>0</v>
      </c>
      <c r="K1105" s="110">
        <v>0</v>
      </c>
      <c r="L1105" s="110">
        <v>0</v>
      </c>
      <c r="M1105" s="110">
        <v>0</v>
      </c>
      <c r="N1105" s="110">
        <v>0</v>
      </c>
      <c r="O1105" s="110">
        <v>3.4099999999999998E-3</v>
      </c>
      <c r="P1105" s="110">
        <v>0</v>
      </c>
      <c r="Q1105" s="110">
        <v>3.0000000000000001E-5</v>
      </c>
      <c r="R1105" s="110">
        <v>0</v>
      </c>
      <c r="S1105" s="110">
        <v>0</v>
      </c>
      <c r="T1105" s="110">
        <v>0</v>
      </c>
      <c r="U1105" s="110">
        <v>0</v>
      </c>
      <c r="V1105" s="110">
        <v>0</v>
      </c>
      <c r="W1105" s="110">
        <v>0</v>
      </c>
      <c r="X1105" s="110">
        <v>0</v>
      </c>
      <c r="Y1105" s="110">
        <v>0</v>
      </c>
      <c r="Z1105" s="110">
        <v>0</v>
      </c>
      <c r="AA1105" s="110">
        <v>0</v>
      </c>
      <c r="AB1105" s="110">
        <v>0</v>
      </c>
      <c r="AC1105" s="110">
        <v>0</v>
      </c>
      <c r="AD1105" s="110">
        <v>0</v>
      </c>
      <c r="AE1105" s="110">
        <v>0</v>
      </c>
      <c r="AF1105" s="110">
        <v>0</v>
      </c>
      <c r="AG1105" s="110">
        <v>0</v>
      </c>
    </row>
    <row r="1106" spans="2:33" ht="15">
      <c r="B1106" s="110"/>
      <c r="C1106" s="110"/>
      <c r="D1106" s="110">
        <v>2014</v>
      </c>
      <c r="E1106" s="110">
        <v>0</v>
      </c>
      <c r="F1106" s="110">
        <v>0</v>
      </c>
      <c r="G1106" s="110">
        <v>0</v>
      </c>
      <c r="H1106" s="110">
        <v>0</v>
      </c>
      <c r="I1106" s="110">
        <v>0</v>
      </c>
      <c r="J1106" s="110"/>
      <c r="K1106" s="110">
        <v>0</v>
      </c>
      <c r="L1106" s="110">
        <v>0</v>
      </c>
      <c r="M1106" s="110">
        <v>0</v>
      </c>
      <c r="N1106" s="110">
        <v>0</v>
      </c>
      <c r="O1106" s="110">
        <v>0</v>
      </c>
      <c r="P1106" s="110">
        <v>0</v>
      </c>
      <c r="Q1106" s="110">
        <v>0</v>
      </c>
      <c r="R1106" s="110"/>
      <c r="S1106" s="110">
        <v>0</v>
      </c>
      <c r="T1106" s="110">
        <v>0</v>
      </c>
      <c r="U1106" s="110">
        <v>0</v>
      </c>
      <c r="V1106" s="110">
        <v>0</v>
      </c>
      <c r="W1106" s="110">
        <v>0</v>
      </c>
      <c r="X1106" s="110">
        <v>0</v>
      </c>
      <c r="Y1106" s="110">
        <v>0</v>
      </c>
      <c r="Z1106" s="110">
        <v>0</v>
      </c>
      <c r="AA1106" s="110">
        <v>0</v>
      </c>
      <c r="AB1106" s="110">
        <v>0</v>
      </c>
      <c r="AC1106" s="110">
        <v>0</v>
      </c>
      <c r="AD1106" s="110">
        <v>0</v>
      </c>
      <c r="AE1106" s="110">
        <v>0</v>
      </c>
      <c r="AF1106" s="110">
        <v>0</v>
      </c>
      <c r="AG1106" s="110">
        <v>0</v>
      </c>
    </row>
    <row r="1107" spans="2:33" ht="15">
      <c r="B1107" s="110"/>
      <c r="C1107" s="110"/>
      <c r="D1107" s="110">
        <v>2015</v>
      </c>
      <c r="E1107" s="110">
        <v>0</v>
      </c>
      <c r="F1107" s="110">
        <v>0</v>
      </c>
      <c r="G1107" s="110">
        <v>0</v>
      </c>
      <c r="H1107" s="110">
        <v>0</v>
      </c>
      <c r="I1107" s="110">
        <v>0</v>
      </c>
      <c r="J1107" s="110">
        <v>0</v>
      </c>
      <c r="K1107" s="110">
        <v>0</v>
      </c>
      <c r="L1107" s="110">
        <v>0</v>
      </c>
      <c r="M1107" s="110">
        <v>0</v>
      </c>
      <c r="N1107" s="110">
        <v>0</v>
      </c>
      <c r="O1107" s="110">
        <v>0</v>
      </c>
      <c r="P1107" s="110">
        <v>0</v>
      </c>
      <c r="Q1107" s="110">
        <v>0</v>
      </c>
      <c r="R1107" s="110">
        <v>0</v>
      </c>
      <c r="S1107" s="110">
        <v>0</v>
      </c>
      <c r="T1107" s="110">
        <v>0</v>
      </c>
      <c r="U1107" s="110">
        <v>0</v>
      </c>
      <c r="V1107" s="110">
        <v>0</v>
      </c>
      <c r="W1107" s="110">
        <v>0</v>
      </c>
      <c r="X1107" s="110">
        <v>0</v>
      </c>
      <c r="Y1107" s="110">
        <v>0</v>
      </c>
      <c r="Z1107" s="110">
        <v>0</v>
      </c>
      <c r="AA1107" s="110">
        <v>0</v>
      </c>
      <c r="AB1107" s="110">
        <v>0</v>
      </c>
      <c r="AC1107" s="110">
        <v>0</v>
      </c>
      <c r="AD1107" s="110">
        <v>0</v>
      </c>
      <c r="AE1107" s="110">
        <v>0</v>
      </c>
      <c r="AF1107" s="110">
        <v>0</v>
      </c>
      <c r="AG1107" s="110">
        <v>0</v>
      </c>
    </row>
    <row r="1108" spans="2:33" ht="15">
      <c r="B1108" s="110"/>
      <c r="C1108" s="110"/>
      <c r="D1108" s="110">
        <v>2016</v>
      </c>
      <c r="E1108" s="110">
        <v>0</v>
      </c>
      <c r="F1108" s="110">
        <v>0</v>
      </c>
      <c r="G1108" s="110">
        <v>0</v>
      </c>
      <c r="H1108" s="110">
        <v>0</v>
      </c>
      <c r="I1108" s="110">
        <v>0</v>
      </c>
      <c r="J1108" s="110">
        <v>0</v>
      </c>
      <c r="K1108" s="110">
        <v>0</v>
      </c>
      <c r="L1108" s="110">
        <v>0</v>
      </c>
      <c r="M1108" s="110">
        <v>0</v>
      </c>
      <c r="N1108" s="110">
        <v>0</v>
      </c>
      <c r="O1108" s="110">
        <v>6.9999999999999994E-5</v>
      </c>
      <c r="P1108" s="110">
        <v>0</v>
      </c>
      <c r="Q1108" s="110">
        <v>0</v>
      </c>
      <c r="R1108" s="110">
        <v>0</v>
      </c>
      <c r="S1108" s="110">
        <v>0</v>
      </c>
      <c r="T1108" s="110">
        <v>0</v>
      </c>
      <c r="U1108" s="110">
        <v>0</v>
      </c>
      <c r="V1108" s="110">
        <v>0</v>
      </c>
      <c r="W1108" s="110">
        <v>0</v>
      </c>
      <c r="X1108" s="110">
        <v>0</v>
      </c>
      <c r="Y1108" s="110">
        <v>0</v>
      </c>
      <c r="Z1108" s="110">
        <v>0</v>
      </c>
      <c r="AA1108" s="110">
        <v>0</v>
      </c>
      <c r="AB1108" s="110">
        <v>0</v>
      </c>
      <c r="AC1108" s="110">
        <v>0</v>
      </c>
      <c r="AD1108" s="110">
        <v>0</v>
      </c>
      <c r="AE1108" s="110">
        <v>0</v>
      </c>
      <c r="AF1108" s="110">
        <v>0</v>
      </c>
      <c r="AG1108" s="110">
        <v>0</v>
      </c>
    </row>
    <row r="1109" spans="2:33" ht="15">
      <c r="B1109" s="110"/>
      <c r="C1109" s="110"/>
      <c r="D1109" s="110">
        <v>2017</v>
      </c>
      <c r="E1109" s="110">
        <v>0</v>
      </c>
      <c r="F1109" s="110">
        <v>8.0000000000000007E-5</v>
      </c>
      <c r="G1109" s="110">
        <v>0</v>
      </c>
      <c r="H1109" s="110">
        <v>0</v>
      </c>
      <c r="I1109" s="110">
        <v>0</v>
      </c>
      <c r="J1109" s="110">
        <v>0</v>
      </c>
      <c r="K1109" s="110">
        <v>0</v>
      </c>
      <c r="L1109" s="110">
        <v>0</v>
      </c>
      <c r="M1109" s="110">
        <v>0</v>
      </c>
      <c r="N1109" s="110">
        <v>8.8999999999999995E-4</v>
      </c>
      <c r="O1109" s="110">
        <v>0</v>
      </c>
      <c r="P1109" s="110">
        <v>0</v>
      </c>
      <c r="Q1109" s="110">
        <v>0</v>
      </c>
      <c r="R1109" s="110">
        <v>0</v>
      </c>
      <c r="S1109" s="110">
        <v>0</v>
      </c>
      <c r="T1109" s="110">
        <v>0</v>
      </c>
      <c r="U1109" s="110">
        <v>0</v>
      </c>
      <c r="V1109" s="110">
        <v>0</v>
      </c>
      <c r="W1109" s="110">
        <v>0</v>
      </c>
      <c r="X1109" s="110">
        <v>0</v>
      </c>
      <c r="Y1109" s="110">
        <v>0</v>
      </c>
      <c r="Z1109" s="110">
        <v>0</v>
      </c>
      <c r="AA1109" s="110">
        <v>0</v>
      </c>
      <c r="AB1109" s="110">
        <v>0</v>
      </c>
      <c r="AC1109" s="110">
        <v>0</v>
      </c>
      <c r="AD1109" s="110">
        <v>0</v>
      </c>
      <c r="AE1109" s="110">
        <v>0</v>
      </c>
      <c r="AF1109" s="110">
        <v>0</v>
      </c>
      <c r="AG1109" s="110">
        <v>0</v>
      </c>
    </row>
    <row r="1110" spans="2:33" ht="15">
      <c r="B1110" s="110"/>
      <c r="C1110" s="110"/>
      <c r="D1110" s="110">
        <v>2018</v>
      </c>
      <c r="E1110" s="110">
        <v>0</v>
      </c>
      <c r="F1110" s="110">
        <v>0</v>
      </c>
      <c r="G1110" s="110">
        <v>0</v>
      </c>
      <c r="H1110" s="110">
        <v>0</v>
      </c>
      <c r="I1110" s="110">
        <v>0</v>
      </c>
      <c r="J1110" s="110">
        <v>0</v>
      </c>
      <c r="K1110" s="110">
        <v>0</v>
      </c>
      <c r="L1110" s="110">
        <v>0</v>
      </c>
      <c r="M1110" s="110">
        <v>0</v>
      </c>
      <c r="N1110" s="110">
        <v>0</v>
      </c>
      <c r="O1110" s="110">
        <v>0</v>
      </c>
      <c r="P1110" s="110">
        <v>0</v>
      </c>
      <c r="Q1110" s="110">
        <v>0</v>
      </c>
      <c r="R1110" s="110"/>
      <c r="S1110" s="110">
        <v>0</v>
      </c>
      <c r="T1110" s="110">
        <v>0</v>
      </c>
      <c r="U1110" s="110">
        <v>5.0000000000000002E-5</v>
      </c>
      <c r="V1110" s="110">
        <v>0</v>
      </c>
      <c r="W1110" s="110">
        <v>0</v>
      </c>
      <c r="X1110" s="110">
        <v>0</v>
      </c>
      <c r="Y1110" s="110">
        <v>0</v>
      </c>
      <c r="Z1110" s="110">
        <v>0</v>
      </c>
      <c r="AA1110" s="110">
        <v>0</v>
      </c>
      <c r="AB1110" s="110">
        <v>0</v>
      </c>
      <c r="AC1110" s="110">
        <v>0</v>
      </c>
      <c r="AD1110" s="110">
        <v>0</v>
      </c>
      <c r="AE1110" s="110">
        <v>0</v>
      </c>
      <c r="AF1110" s="110">
        <v>0</v>
      </c>
      <c r="AG1110" s="110">
        <v>0</v>
      </c>
    </row>
    <row r="1111" spans="2:33" ht="15">
      <c r="B1111" s="110"/>
      <c r="C1111" s="110"/>
      <c r="D1111" s="110">
        <v>2019</v>
      </c>
      <c r="E1111" s="110">
        <v>0</v>
      </c>
      <c r="F1111" s="110">
        <v>0</v>
      </c>
      <c r="G1111" s="110">
        <v>0</v>
      </c>
      <c r="H1111" s="110">
        <v>0</v>
      </c>
      <c r="I1111" s="110">
        <v>0</v>
      </c>
      <c r="J1111" s="110">
        <v>0</v>
      </c>
      <c r="K1111" s="110">
        <v>0</v>
      </c>
      <c r="L1111" s="110">
        <v>0</v>
      </c>
      <c r="M1111" s="110">
        <v>0</v>
      </c>
      <c r="N1111" s="110">
        <v>0</v>
      </c>
      <c r="O1111" s="110">
        <v>0</v>
      </c>
      <c r="P1111" s="110">
        <v>0</v>
      </c>
      <c r="Q1111" s="110">
        <v>0</v>
      </c>
      <c r="R1111" s="110"/>
      <c r="S1111" s="110">
        <v>0</v>
      </c>
      <c r="T1111" s="110">
        <v>0</v>
      </c>
      <c r="U1111" s="110">
        <v>0</v>
      </c>
      <c r="V1111" s="110">
        <v>0</v>
      </c>
      <c r="W1111" s="110">
        <v>0</v>
      </c>
      <c r="X1111" s="110">
        <v>0</v>
      </c>
      <c r="Y1111" s="110">
        <v>0</v>
      </c>
      <c r="Z1111" s="110">
        <v>0</v>
      </c>
      <c r="AA1111" s="110">
        <v>0</v>
      </c>
      <c r="AB1111" s="110">
        <v>0</v>
      </c>
      <c r="AC1111" s="110">
        <v>0</v>
      </c>
      <c r="AD1111" s="110">
        <v>0</v>
      </c>
      <c r="AE1111" s="110">
        <v>0</v>
      </c>
      <c r="AF1111" s="110">
        <v>0</v>
      </c>
      <c r="AG1111" s="110">
        <v>0</v>
      </c>
    </row>
    <row r="1112" spans="2:33" ht="15">
      <c r="B1112" s="110"/>
      <c r="C1112" s="110"/>
      <c r="D1112" s="110">
        <v>2020</v>
      </c>
      <c r="E1112" s="110"/>
      <c r="F1112" s="110"/>
      <c r="G1112" s="110"/>
      <c r="H1112" s="110"/>
      <c r="I1112" s="110"/>
      <c r="J1112" s="110"/>
      <c r="K1112" s="110"/>
      <c r="L1112" s="110"/>
      <c r="M1112" s="110"/>
      <c r="N1112" s="110"/>
      <c r="O1112" s="110"/>
      <c r="P1112" s="110"/>
      <c r="Q1112" s="110"/>
      <c r="R1112" s="110"/>
      <c r="S1112" s="110"/>
      <c r="T1112" s="110"/>
      <c r="U1112" s="110"/>
      <c r="V1112" s="110"/>
      <c r="W1112" s="110"/>
      <c r="X1112" s="110"/>
      <c r="Y1112" s="110"/>
      <c r="Z1112" s="110"/>
      <c r="AA1112" s="110"/>
      <c r="AB1112" s="110"/>
      <c r="AC1112" s="110"/>
      <c r="AD1112" s="110"/>
      <c r="AE1112" s="110"/>
      <c r="AF1112" s="110"/>
      <c r="AG1112" s="110"/>
    </row>
    <row r="1113" spans="2:33" ht="15">
      <c r="B1113" s="109" t="s">
        <v>851</v>
      </c>
      <c r="C1113" s="109" t="s">
        <v>852</v>
      </c>
      <c r="D1113" s="109">
        <v>2006</v>
      </c>
      <c r="E1113" s="109">
        <v>0</v>
      </c>
      <c r="F1113" s="109">
        <v>1E-4</v>
      </c>
      <c r="G1113" s="109">
        <v>0</v>
      </c>
      <c r="H1113" s="109"/>
      <c r="I1113" s="109"/>
      <c r="J1113" s="109">
        <v>0</v>
      </c>
      <c r="K1113" s="109">
        <v>0</v>
      </c>
      <c r="L1113" s="109">
        <v>0</v>
      </c>
      <c r="M1113" s="109"/>
      <c r="N1113" s="109">
        <v>1.1000000000000001E-3</v>
      </c>
      <c r="O1113" s="109">
        <v>0</v>
      </c>
      <c r="P1113" s="109">
        <v>0</v>
      </c>
      <c r="Q1113" s="109"/>
      <c r="R1113" s="109"/>
      <c r="S1113" s="109"/>
      <c r="T1113" s="109">
        <v>0</v>
      </c>
      <c r="U1113" s="109">
        <v>0</v>
      </c>
      <c r="V1113" s="109">
        <v>0</v>
      </c>
      <c r="W1113" s="109"/>
      <c r="X1113" s="109">
        <v>0</v>
      </c>
      <c r="Y1113" s="109">
        <v>0</v>
      </c>
      <c r="Z1113" s="109">
        <v>0</v>
      </c>
      <c r="AA1113" s="109">
        <v>5.0000000000000002E-5</v>
      </c>
      <c r="AB1113" s="109"/>
      <c r="AC1113" s="109"/>
      <c r="AD1113" s="109"/>
      <c r="AE1113" s="109"/>
      <c r="AF1113" s="109">
        <v>4.4999999999999999E-4</v>
      </c>
      <c r="AG1113" s="109">
        <v>0</v>
      </c>
    </row>
    <row r="1114" spans="2:33" ht="15">
      <c r="B1114" s="109"/>
      <c r="C1114" s="109"/>
      <c r="D1114" s="109">
        <v>2007</v>
      </c>
      <c r="E1114" s="109">
        <v>0</v>
      </c>
      <c r="F1114" s="109"/>
      <c r="G1114" s="109">
        <v>0</v>
      </c>
      <c r="H1114" s="109"/>
      <c r="I1114" s="109">
        <v>0</v>
      </c>
      <c r="J1114" s="109">
        <v>0</v>
      </c>
      <c r="K1114" s="109">
        <v>0</v>
      </c>
      <c r="L1114" s="109">
        <v>0</v>
      </c>
      <c r="M1114" s="109">
        <v>0</v>
      </c>
      <c r="N1114" s="109">
        <v>0</v>
      </c>
      <c r="O1114" s="109">
        <v>0</v>
      </c>
      <c r="P1114" s="109">
        <v>0</v>
      </c>
      <c r="Q1114" s="109">
        <v>0</v>
      </c>
      <c r="R1114" s="109"/>
      <c r="S1114" s="109">
        <v>5.9000000000000003E-4</v>
      </c>
      <c r="T1114" s="109">
        <v>0</v>
      </c>
      <c r="U1114" s="109">
        <v>0</v>
      </c>
      <c r="V1114" s="109">
        <v>0</v>
      </c>
      <c r="W1114" s="109"/>
      <c r="X1114" s="109">
        <v>0</v>
      </c>
      <c r="Y1114" s="109">
        <v>0</v>
      </c>
      <c r="Z1114" s="109">
        <v>0</v>
      </c>
      <c r="AA1114" s="109">
        <v>5.0000000000000002E-5</v>
      </c>
      <c r="AB1114" s="109">
        <v>0</v>
      </c>
      <c r="AC1114" s="109">
        <v>0</v>
      </c>
      <c r="AD1114" s="109">
        <v>0</v>
      </c>
      <c r="AE1114" s="109">
        <v>0</v>
      </c>
      <c r="AF1114" s="109">
        <v>0</v>
      </c>
      <c r="AG1114" s="109">
        <v>0</v>
      </c>
    </row>
    <row r="1115" spans="2:33" ht="15">
      <c r="B1115" s="109"/>
      <c r="C1115" s="109"/>
      <c r="D1115" s="109">
        <v>2008</v>
      </c>
      <c r="E1115" s="109">
        <v>0</v>
      </c>
      <c r="F1115" s="109"/>
      <c r="G1115" s="109">
        <v>0</v>
      </c>
      <c r="H1115" s="109"/>
      <c r="I1115" s="109"/>
      <c r="J1115" s="109"/>
      <c r="K1115" s="109">
        <v>0</v>
      </c>
      <c r="L1115" s="109">
        <v>0</v>
      </c>
      <c r="M1115" s="109">
        <v>0</v>
      </c>
      <c r="N1115" s="109">
        <v>0</v>
      </c>
      <c r="O1115" s="109"/>
      <c r="P1115" s="109"/>
      <c r="Q1115" s="109">
        <v>0</v>
      </c>
      <c r="R1115" s="109"/>
      <c r="S1115" s="109">
        <v>0</v>
      </c>
      <c r="T1115" s="109">
        <v>0</v>
      </c>
      <c r="U1115" s="109"/>
      <c r="V1115" s="109"/>
      <c r="W1115" s="109"/>
      <c r="X1115" s="109"/>
      <c r="Y1115" s="109">
        <v>0</v>
      </c>
      <c r="Z1115" s="109">
        <v>0</v>
      </c>
      <c r="AA1115" s="109">
        <v>0</v>
      </c>
      <c r="AB1115" s="109">
        <v>0</v>
      </c>
      <c r="AC1115" s="109">
        <v>0</v>
      </c>
      <c r="AD1115" s="109"/>
      <c r="AE1115" s="109">
        <v>0</v>
      </c>
      <c r="AF1115" s="109">
        <v>0</v>
      </c>
      <c r="AG1115" s="109"/>
    </row>
    <row r="1116" spans="2:33" ht="15">
      <c r="B1116" s="109"/>
      <c r="C1116" s="109"/>
      <c r="D1116" s="109">
        <v>2009</v>
      </c>
      <c r="E1116" s="109">
        <v>0</v>
      </c>
      <c r="F1116" s="109"/>
      <c r="G1116" s="109">
        <v>0</v>
      </c>
      <c r="H1116" s="109">
        <v>0</v>
      </c>
      <c r="I1116" s="109"/>
      <c r="J1116" s="109">
        <v>0</v>
      </c>
      <c r="K1116" s="109">
        <v>0</v>
      </c>
      <c r="L1116" s="109">
        <v>0</v>
      </c>
      <c r="M1116" s="109">
        <v>0</v>
      </c>
      <c r="N1116" s="109">
        <v>0</v>
      </c>
      <c r="O1116" s="109"/>
      <c r="P1116" s="109">
        <v>0</v>
      </c>
      <c r="Q1116" s="109">
        <v>0</v>
      </c>
      <c r="R1116" s="109"/>
      <c r="S1116" s="109">
        <v>0</v>
      </c>
      <c r="T1116" s="109">
        <v>0</v>
      </c>
      <c r="U1116" s="109">
        <v>0</v>
      </c>
      <c r="V1116" s="109"/>
      <c r="W1116" s="109">
        <v>0</v>
      </c>
      <c r="X1116" s="109"/>
      <c r="Y1116" s="109"/>
      <c r="Z1116" s="109">
        <v>0</v>
      </c>
      <c r="AA1116" s="109">
        <v>5.0000000000000002E-5</v>
      </c>
      <c r="AB1116" s="109">
        <v>0</v>
      </c>
      <c r="AC1116" s="109"/>
      <c r="AD1116" s="109"/>
      <c r="AE1116" s="109">
        <v>0</v>
      </c>
      <c r="AF1116" s="109">
        <v>0</v>
      </c>
      <c r="AG1116" s="109">
        <v>0</v>
      </c>
    </row>
    <row r="1117" spans="2:33" ht="15">
      <c r="B1117" s="109"/>
      <c r="C1117" s="109"/>
      <c r="D1117" s="109">
        <v>2010</v>
      </c>
      <c r="E1117" s="109">
        <v>0</v>
      </c>
      <c r="F1117" s="109"/>
      <c r="G1117" s="109">
        <v>0</v>
      </c>
      <c r="H1117" s="109">
        <v>0</v>
      </c>
      <c r="I1117" s="109">
        <v>0</v>
      </c>
      <c r="J1117" s="109">
        <v>0</v>
      </c>
      <c r="K1117" s="109">
        <v>0</v>
      </c>
      <c r="L1117" s="109">
        <v>0</v>
      </c>
      <c r="M1117" s="109">
        <v>0</v>
      </c>
      <c r="N1117" s="109">
        <v>0</v>
      </c>
      <c r="O1117" s="109">
        <v>5.0000000000000002E-5</v>
      </c>
      <c r="P1117" s="109">
        <v>0</v>
      </c>
      <c r="Q1117" s="109">
        <v>0</v>
      </c>
      <c r="R1117" s="109">
        <v>0</v>
      </c>
      <c r="S1117" s="109">
        <v>0</v>
      </c>
      <c r="T1117" s="109">
        <v>0</v>
      </c>
      <c r="U1117" s="109">
        <v>0</v>
      </c>
      <c r="V1117" s="109">
        <v>0</v>
      </c>
      <c r="W1117" s="109">
        <v>0</v>
      </c>
      <c r="X1117" s="109">
        <v>0</v>
      </c>
      <c r="Y1117" s="109">
        <v>0</v>
      </c>
      <c r="Z1117" s="109">
        <v>0</v>
      </c>
      <c r="AA1117" s="109">
        <v>0</v>
      </c>
      <c r="AB1117" s="109">
        <v>0</v>
      </c>
      <c r="AC1117" s="109">
        <v>0</v>
      </c>
      <c r="AD1117" s="109">
        <v>0</v>
      </c>
      <c r="AE1117" s="109">
        <v>0</v>
      </c>
      <c r="AF1117" s="109">
        <v>0</v>
      </c>
      <c r="AG1117" s="109">
        <v>0</v>
      </c>
    </row>
    <row r="1118" spans="2:33" ht="15">
      <c r="B1118" s="109"/>
      <c r="C1118" s="109"/>
      <c r="D1118" s="109">
        <v>2011</v>
      </c>
      <c r="E1118" s="109">
        <v>0</v>
      </c>
      <c r="F1118" s="109">
        <v>0</v>
      </c>
      <c r="G1118" s="109">
        <v>0</v>
      </c>
      <c r="H1118" s="109">
        <v>0</v>
      </c>
      <c r="I1118" s="109">
        <v>0</v>
      </c>
      <c r="J1118" s="109">
        <v>0</v>
      </c>
      <c r="K1118" s="109">
        <v>0</v>
      </c>
      <c r="L1118" s="109">
        <v>0</v>
      </c>
      <c r="M1118" s="109">
        <v>0</v>
      </c>
      <c r="N1118" s="109">
        <v>0</v>
      </c>
      <c r="O1118" s="109">
        <v>0</v>
      </c>
      <c r="P1118" s="109">
        <v>0</v>
      </c>
      <c r="Q1118" s="109">
        <v>3.0000000000000001E-5</v>
      </c>
      <c r="R1118" s="109">
        <v>0</v>
      </c>
      <c r="S1118" s="109">
        <v>0</v>
      </c>
      <c r="T1118" s="109">
        <v>0</v>
      </c>
      <c r="U1118" s="109">
        <v>0</v>
      </c>
      <c r="V1118" s="109">
        <v>0</v>
      </c>
      <c r="W1118" s="109">
        <v>0</v>
      </c>
      <c r="X1118" s="109">
        <v>0</v>
      </c>
      <c r="Y1118" s="109">
        <v>0</v>
      </c>
      <c r="Z1118" s="109">
        <v>0</v>
      </c>
      <c r="AA1118" s="109">
        <v>1.1E-4</v>
      </c>
      <c r="AB1118" s="109">
        <v>0</v>
      </c>
      <c r="AC1118" s="109">
        <v>0</v>
      </c>
      <c r="AD1118" s="109">
        <v>0</v>
      </c>
      <c r="AE1118" s="109">
        <v>0</v>
      </c>
      <c r="AF1118" s="109">
        <v>0</v>
      </c>
      <c r="AG1118" s="109">
        <v>0</v>
      </c>
    </row>
    <row r="1119" spans="2:33" ht="15">
      <c r="B1119" s="109"/>
      <c r="C1119" s="109"/>
      <c r="D1119" s="109">
        <v>2012</v>
      </c>
      <c r="E1119" s="109">
        <v>0</v>
      </c>
      <c r="F1119" s="109">
        <v>0</v>
      </c>
      <c r="G1119" s="109">
        <v>0</v>
      </c>
      <c r="H1119" s="109">
        <v>0</v>
      </c>
      <c r="I1119" s="109">
        <v>0</v>
      </c>
      <c r="J1119" s="109">
        <v>0</v>
      </c>
      <c r="K1119" s="109">
        <v>0</v>
      </c>
      <c r="L1119" s="109">
        <v>0</v>
      </c>
      <c r="M1119" s="109">
        <v>0</v>
      </c>
      <c r="N1119" s="109">
        <v>0</v>
      </c>
      <c r="O1119" s="109">
        <v>0</v>
      </c>
      <c r="P1119" s="109">
        <v>0</v>
      </c>
      <c r="Q1119" s="109">
        <v>0</v>
      </c>
      <c r="R1119" s="109">
        <v>0</v>
      </c>
      <c r="S1119" s="109">
        <v>0</v>
      </c>
      <c r="T1119" s="109">
        <v>0</v>
      </c>
      <c r="U1119" s="109">
        <v>0</v>
      </c>
      <c r="V1119" s="109"/>
      <c r="W1119" s="109">
        <v>0</v>
      </c>
      <c r="X1119" s="109">
        <v>0</v>
      </c>
      <c r="Y1119" s="109">
        <v>0</v>
      </c>
      <c r="Z1119" s="109">
        <v>0</v>
      </c>
      <c r="AA1119" s="109">
        <v>0</v>
      </c>
      <c r="AB1119" s="109">
        <v>0</v>
      </c>
      <c r="AC1119" s="109">
        <v>0</v>
      </c>
      <c r="AD1119" s="109">
        <v>0</v>
      </c>
      <c r="AE1119" s="109">
        <v>0</v>
      </c>
      <c r="AF1119" s="109">
        <v>0</v>
      </c>
      <c r="AG1119" s="109">
        <v>0</v>
      </c>
    </row>
    <row r="1120" spans="2:33" ht="15">
      <c r="B1120" s="109"/>
      <c r="C1120" s="109"/>
      <c r="D1120" s="109">
        <v>2013</v>
      </c>
      <c r="E1120" s="109">
        <v>0</v>
      </c>
      <c r="F1120" s="109">
        <v>0</v>
      </c>
      <c r="G1120" s="109">
        <v>0</v>
      </c>
      <c r="H1120" s="109">
        <v>0</v>
      </c>
      <c r="I1120" s="109">
        <v>0</v>
      </c>
      <c r="J1120" s="109">
        <v>0</v>
      </c>
      <c r="K1120" s="109">
        <v>0</v>
      </c>
      <c r="L1120" s="109">
        <v>0</v>
      </c>
      <c r="M1120" s="109">
        <v>0</v>
      </c>
      <c r="N1120" s="109">
        <v>0</v>
      </c>
      <c r="O1120" s="109">
        <v>0</v>
      </c>
      <c r="P1120" s="109">
        <v>0</v>
      </c>
      <c r="Q1120" s="109">
        <v>0</v>
      </c>
      <c r="R1120" s="109">
        <v>0</v>
      </c>
      <c r="S1120" s="109">
        <v>0</v>
      </c>
      <c r="T1120" s="109">
        <v>0</v>
      </c>
      <c r="U1120" s="109">
        <v>0</v>
      </c>
      <c r="V1120" s="109">
        <v>0</v>
      </c>
      <c r="W1120" s="109">
        <v>0</v>
      </c>
      <c r="X1120" s="109">
        <v>0</v>
      </c>
      <c r="Y1120" s="109">
        <v>0</v>
      </c>
      <c r="Z1120" s="109">
        <v>0</v>
      </c>
      <c r="AA1120" s="109">
        <v>0</v>
      </c>
      <c r="AB1120" s="109">
        <v>0</v>
      </c>
      <c r="AC1120" s="109">
        <v>0</v>
      </c>
      <c r="AD1120" s="109">
        <v>0</v>
      </c>
      <c r="AE1120" s="109">
        <v>0</v>
      </c>
      <c r="AF1120" s="109">
        <v>0</v>
      </c>
      <c r="AG1120" s="109">
        <v>0</v>
      </c>
    </row>
    <row r="1121" spans="2:33" ht="15">
      <c r="B1121" s="109"/>
      <c r="C1121" s="109"/>
      <c r="D1121" s="109">
        <v>2014</v>
      </c>
      <c r="E1121" s="109">
        <v>0</v>
      </c>
      <c r="F1121" s="109">
        <v>0</v>
      </c>
      <c r="G1121" s="109">
        <v>5.8E-4</v>
      </c>
      <c r="H1121" s="109">
        <v>0</v>
      </c>
      <c r="I1121" s="109">
        <v>0</v>
      </c>
      <c r="J1121" s="109"/>
      <c r="K1121" s="109">
        <v>0</v>
      </c>
      <c r="L1121" s="109">
        <v>0</v>
      </c>
      <c r="M1121" s="109">
        <v>3.8E-3</v>
      </c>
      <c r="N1121" s="109">
        <v>0</v>
      </c>
      <c r="O1121" s="109">
        <v>0</v>
      </c>
      <c r="P1121" s="109">
        <v>0</v>
      </c>
      <c r="Q1121" s="109">
        <v>0</v>
      </c>
      <c r="R1121" s="109"/>
      <c r="S1121" s="109">
        <v>0</v>
      </c>
      <c r="T1121" s="109">
        <v>0</v>
      </c>
      <c r="U1121" s="109">
        <v>0</v>
      </c>
      <c r="V1121" s="109">
        <v>0</v>
      </c>
      <c r="W1121" s="109">
        <v>0</v>
      </c>
      <c r="X1121" s="109">
        <v>0</v>
      </c>
      <c r="Y1121" s="109">
        <v>0</v>
      </c>
      <c r="Z1121" s="109">
        <v>0</v>
      </c>
      <c r="AA1121" s="109">
        <v>0</v>
      </c>
      <c r="AB1121" s="109">
        <v>0</v>
      </c>
      <c r="AC1121" s="109">
        <v>0</v>
      </c>
      <c r="AD1121" s="109">
        <v>0</v>
      </c>
      <c r="AE1121" s="109">
        <v>0</v>
      </c>
      <c r="AF1121" s="109">
        <v>0</v>
      </c>
      <c r="AG1121" s="109">
        <v>0</v>
      </c>
    </row>
    <row r="1122" spans="2:33" ht="15">
      <c r="B1122" s="109"/>
      <c r="C1122" s="109"/>
      <c r="D1122" s="109">
        <v>2015</v>
      </c>
      <c r="E1122" s="109">
        <v>0</v>
      </c>
      <c r="F1122" s="109">
        <v>0</v>
      </c>
      <c r="G1122" s="109">
        <v>0</v>
      </c>
      <c r="H1122" s="109">
        <v>0</v>
      </c>
      <c r="I1122" s="109">
        <v>0</v>
      </c>
      <c r="J1122" s="109">
        <v>4.0999999999999999E-4</v>
      </c>
      <c r="K1122" s="109">
        <v>1.0000000000000001E-5</v>
      </c>
      <c r="L1122" s="109">
        <v>0</v>
      </c>
      <c r="M1122" s="109">
        <v>0</v>
      </c>
      <c r="N1122" s="109">
        <v>0</v>
      </c>
      <c r="O1122" s="109">
        <v>0</v>
      </c>
      <c r="P1122" s="109">
        <v>0</v>
      </c>
      <c r="Q1122" s="109">
        <v>0</v>
      </c>
      <c r="R1122" s="109">
        <v>0</v>
      </c>
      <c r="S1122" s="109">
        <v>0</v>
      </c>
      <c r="T1122" s="109">
        <v>0</v>
      </c>
      <c r="U1122" s="109">
        <v>0</v>
      </c>
      <c r="V1122" s="109">
        <v>0</v>
      </c>
      <c r="W1122" s="109">
        <v>0</v>
      </c>
      <c r="X1122" s="109">
        <v>0</v>
      </c>
      <c r="Y1122" s="109">
        <v>0</v>
      </c>
      <c r="Z1122" s="109">
        <v>0</v>
      </c>
      <c r="AA1122" s="109">
        <v>0</v>
      </c>
      <c r="AB1122" s="109">
        <v>0</v>
      </c>
      <c r="AC1122" s="109">
        <v>0</v>
      </c>
      <c r="AD1122" s="109">
        <v>0</v>
      </c>
      <c r="AE1122" s="109">
        <v>0</v>
      </c>
      <c r="AF1122" s="109">
        <v>0</v>
      </c>
      <c r="AG1122" s="109">
        <v>0</v>
      </c>
    </row>
    <row r="1123" spans="2:33" ht="15">
      <c r="B1123" s="109"/>
      <c r="C1123" s="109"/>
      <c r="D1123" s="109">
        <v>2016</v>
      </c>
      <c r="E1123" s="109">
        <v>0</v>
      </c>
      <c r="F1123" s="109">
        <v>0</v>
      </c>
      <c r="G1123" s="109">
        <v>0</v>
      </c>
      <c r="H1123" s="109">
        <v>0</v>
      </c>
      <c r="I1123" s="109">
        <v>0</v>
      </c>
      <c r="J1123" s="109">
        <v>0</v>
      </c>
      <c r="K1123" s="109">
        <v>0</v>
      </c>
      <c r="L1123" s="109">
        <v>0</v>
      </c>
      <c r="M1123" s="109">
        <v>0</v>
      </c>
      <c r="N1123" s="109">
        <v>0</v>
      </c>
      <c r="O1123" s="109">
        <v>0</v>
      </c>
      <c r="P1123" s="109">
        <v>0</v>
      </c>
      <c r="Q1123" s="109">
        <v>0</v>
      </c>
      <c r="R1123" s="109">
        <v>0</v>
      </c>
      <c r="S1123" s="109">
        <v>0</v>
      </c>
      <c r="T1123" s="109">
        <v>0</v>
      </c>
      <c r="U1123" s="109">
        <v>0</v>
      </c>
      <c r="V1123" s="109">
        <v>0</v>
      </c>
      <c r="W1123" s="109">
        <v>0</v>
      </c>
      <c r="X1123" s="109">
        <v>0</v>
      </c>
      <c r="Y1123" s="109">
        <v>0</v>
      </c>
      <c r="Z1123" s="109">
        <v>0</v>
      </c>
      <c r="AA1123" s="109">
        <v>0</v>
      </c>
      <c r="AB1123" s="109">
        <v>0</v>
      </c>
      <c r="AC1123" s="109">
        <v>0</v>
      </c>
      <c r="AD1123" s="109">
        <v>0</v>
      </c>
      <c r="AE1123" s="109">
        <v>0</v>
      </c>
      <c r="AF1123" s="109">
        <v>0</v>
      </c>
      <c r="AG1123" s="109">
        <v>0</v>
      </c>
    </row>
    <row r="1124" spans="2:33" ht="15">
      <c r="B1124" s="109"/>
      <c r="C1124" s="109"/>
      <c r="D1124" s="109">
        <v>2017</v>
      </c>
      <c r="E1124" s="109">
        <v>0</v>
      </c>
      <c r="F1124" s="109">
        <v>0</v>
      </c>
      <c r="G1124" s="109">
        <v>0</v>
      </c>
      <c r="H1124" s="109">
        <v>0</v>
      </c>
      <c r="I1124" s="109">
        <v>0</v>
      </c>
      <c r="J1124" s="109">
        <v>0</v>
      </c>
      <c r="K1124" s="109">
        <v>0</v>
      </c>
      <c r="L1124" s="109">
        <v>0</v>
      </c>
      <c r="M1124" s="109">
        <v>0</v>
      </c>
      <c r="N1124" s="109"/>
      <c r="O1124" s="109">
        <v>0</v>
      </c>
      <c r="P1124" s="109">
        <v>0</v>
      </c>
      <c r="Q1124" s="109">
        <v>0</v>
      </c>
      <c r="R1124" s="109">
        <v>0</v>
      </c>
      <c r="S1124" s="109">
        <v>0</v>
      </c>
      <c r="T1124" s="109">
        <v>0</v>
      </c>
      <c r="U1124" s="109">
        <v>0</v>
      </c>
      <c r="V1124" s="109">
        <v>0</v>
      </c>
      <c r="W1124" s="109">
        <v>0</v>
      </c>
      <c r="X1124" s="109">
        <v>0</v>
      </c>
      <c r="Y1124" s="109">
        <v>0</v>
      </c>
      <c r="Z1124" s="109">
        <v>0</v>
      </c>
      <c r="AA1124" s="109">
        <v>0</v>
      </c>
      <c r="AB1124" s="109">
        <v>0</v>
      </c>
      <c r="AC1124" s="109">
        <v>0</v>
      </c>
      <c r="AD1124" s="109">
        <v>0</v>
      </c>
      <c r="AE1124" s="109">
        <v>0</v>
      </c>
      <c r="AF1124" s="109">
        <v>0</v>
      </c>
      <c r="AG1124" s="109">
        <v>0</v>
      </c>
    </row>
    <row r="1125" spans="2:33" ht="15">
      <c r="B1125" s="109"/>
      <c r="C1125" s="109"/>
      <c r="D1125" s="109">
        <v>2018</v>
      </c>
      <c r="E1125" s="109">
        <v>0</v>
      </c>
      <c r="F1125" s="109">
        <v>0</v>
      </c>
      <c r="G1125" s="109">
        <v>0</v>
      </c>
      <c r="H1125" s="109">
        <v>0</v>
      </c>
      <c r="I1125" s="109">
        <v>0</v>
      </c>
      <c r="J1125" s="109">
        <v>0</v>
      </c>
      <c r="K1125" s="109">
        <v>0</v>
      </c>
      <c r="L1125" s="109">
        <v>0</v>
      </c>
      <c r="M1125" s="109">
        <v>0</v>
      </c>
      <c r="N1125" s="109">
        <v>0</v>
      </c>
      <c r="O1125" s="109">
        <v>0</v>
      </c>
      <c r="P1125" s="109">
        <v>0</v>
      </c>
      <c r="Q1125" s="109">
        <v>0</v>
      </c>
      <c r="R1125" s="109"/>
      <c r="S1125" s="109">
        <v>0</v>
      </c>
      <c r="T1125" s="109">
        <v>0</v>
      </c>
      <c r="U1125" s="109">
        <v>0</v>
      </c>
      <c r="V1125" s="109">
        <v>0</v>
      </c>
      <c r="W1125" s="109">
        <v>0</v>
      </c>
      <c r="X1125" s="109">
        <v>0</v>
      </c>
      <c r="Y1125" s="109">
        <v>0</v>
      </c>
      <c r="Z1125" s="109">
        <v>0</v>
      </c>
      <c r="AA1125" s="109">
        <v>0</v>
      </c>
      <c r="AB1125" s="109">
        <v>0</v>
      </c>
      <c r="AC1125" s="109">
        <v>0</v>
      </c>
      <c r="AD1125" s="109">
        <v>0</v>
      </c>
      <c r="AE1125" s="109">
        <v>0</v>
      </c>
      <c r="AF1125" s="109">
        <v>0</v>
      </c>
      <c r="AG1125" s="109">
        <v>0</v>
      </c>
    </row>
    <row r="1126" spans="2:33" ht="15">
      <c r="B1126" s="109"/>
      <c r="C1126" s="109"/>
      <c r="D1126" s="109">
        <v>2019</v>
      </c>
      <c r="E1126" s="109">
        <v>0</v>
      </c>
      <c r="F1126" s="109">
        <v>0</v>
      </c>
      <c r="G1126" s="109">
        <v>0</v>
      </c>
      <c r="H1126" s="109">
        <v>0</v>
      </c>
      <c r="I1126" s="109">
        <v>0</v>
      </c>
      <c r="J1126" s="109">
        <v>0</v>
      </c>
      <c r="K1126" s="109">
        <v>0</v>
      </c>
      <c r="L1126" s="109">
        <v>0</v>
      </c>
      <c r="M1126" s="109">
        <v>0</v>
      </c>
      <c r="N1126" s="109">
        <v>0</v>
      </c>
      <c r="O1126" s="109">
        <v>0</v>
      </c>
      <c r="P1126" s="109">
        <v>0</v>
      </c>
      <c r="Q1126" s="109">
        <v>0</v>
      </c>
      <c r="R1126" s="109"/>
      <c r="S1126" s="109">
        <v>0</v>
      </c>
      <c r="T1126" s="109">
        <v>0</v>
      </c>
      <c r="U1126" s="109">
        <v>0</v>
      </c>
      <c r="V1126" s="109">
        <v>0</v>
      </c>
      <c r="W1126" s="109">
        <v>0</v>
      </c>
      <c r="X1126" s="109">
        <v>0</v>
      </c>
      <c r="Y1126" s="109">
        <v>0</v>
      </c>
      <c r="Z1126" s="109">
        <v>0</v>
      </c>
      <c r="AA1126" s="109">
        <v>0</v>
      </c>
      <c r="AB1126" s="109">
        <v>0</v>
      </c>
      <c r="AC1126" s="109">
        <v>0</v>
      </c>
      <c r="AD1126" s="109">
        <v>0</v>
      </c>
      <c r="AE1126" s="109">
        <v>0</v>
      </c>
      <c r="AF1126" s="109">
        <v>0</v>
      </c>
      <c r="AG1126" s="109">
        <v>0</v>
      </c>
    </row>
    <row r="1127" spans="2:33" ht="15">
      <c r="B1127" s="109"/>
      <c r="C1127" s="109"/>
      <c r="D1127" s="109">
        <v>2020</v>
      </c>
      <c r="E1127" s="109"/>
      <c r="F1127" s="109"/>
      <c r="G1127" s="109"/>
      <c r="H1127" s="109"/>
      <c r="I1127" s="109"/>
      <c r="J1127" s="109"/>
      <c r="K1127" s="109"/>
      <c r="L1127" s="109"/>
      <c r="M1127" s="109"/>
      <c r="N1127" s="109"/>
      <c r="O1127" s="109"/>
      <c r="P1127" s="109"/>
      <c r="Q1127" s="109"/>
      <c r="R1127" s="109"/>
      <c r="S1127" s="109"/>
      <c r="T1127" s="109"/>
      <c r="U1127" s="109"/>
      <c r="V1127" s="109"/>
      <c r="W1127" s="109"/>
      <c r="X1127" s="109"/>
      <c r="Y1127" s="109"/>
      <c r="Z1127" s="109"/>
      <c r="AA1127" s="109"/>
      <c r="AB1127" s="109"/>
      <c r="AC1127" s="109"/>
      <c r="AD1127" s="109"/>
      <c r="AE1127" s="109"/>
      <c r="AF1127" s="109"/>
      <c r="AG1127" s="109"/>
    </row>
    <row r="1128" spans="2:33" ht="15">
      <c r="B1128" s="110" t="s">
        <v>853</v>
      </c>
      <c r="C1128" s="110" t="s">
        <v>854</v>
      </c>
      <c r="D1128" s="110">
        <v>2006</v>
      </c>
      <c r="E1128" s="110">
        <v>0</v>
      </c>
      <c r="F1128" s="110">
        <v>3.1E-4</v>
      </c>
      <c r="G1128" s="110">
        <v>4.0999999999999999E-4</v>
      </c>
      <c r="H1128" s="110"/>
      <c r="I1128" s="110"/>
      <c r="J1128" s="110">
        <v>5.6999999999999998E-4</v>
      </c>
      <c r="K1128" s="110">
        <v>2.3000000000000001E-4</v>
      </c>
      <c r="L1128" s="110">
        <v>0</v>
      </c>
      <c r="M1128" s="110"/>
      <c r="N1128" s="110">
        <v>0</v>
      </c>
      <c r="O1128" s="110">
        <v>9.0000000000000006E-5</v>
      </c>
      <c r="P1128" s="110">
        <v>2.7999999999999998E-4</v>
      </c>
      <c r="Q1128" s="110">
        <v>1E-4</v>
      </c>
      <c r="R1128" s="110"/>
      <c r="S1128" s="110">
        <v>4.0999999999999999E-4</v>
      </c>
      <c r="T1128" s="110">
        <v>0</v>
      </c>
      <c r="U1128" s="110">
        <v>8.0000000000000007E-5</v>
      </c>
      <c r="V1128" s="110">
        <v>0</v>
      </c>
      <c r="W1128" s="110"/>
      <c r="X1128" s="110">
        <v>0</v>
      </c>
      <c r="Y1128" s="110">
        <v>6.0000000000000002E-5</v>
      </c>
      <c r="Z1128" s="110">
        <v>0</v>
      </c>
      <c r="AA1128" s="110">
        <v>0</v>
      </c>
      <c r="AB1128" s="110"/>
      <c r="AC1128" s="110"/>
      <c r="AD1128" s="110"/>
      <c r="AE1128" s="110"/>
      <c r="AF1128" s="110">
        <v>1.3600000000000001E-3</v>
      </c>
      <c r="AG1128" s="110">
        <v>0</v>
      </c>
    </row>
    <row r="1129" spans="2:33" ht="15">
      <c r="B1129" s="110"/>
      <c r="C1129" s="110"/>
      <c r="D1129" s="110">
        <v>2007</v>
      </c>
      <c r="E1129" s="110">
        <v>1E-4</v>
      </c>
      <c r="F1129" s="110"/>
      <c r="G1129" s="110">
        <v>8.1999999999999998E-4</v>
      </c>
      <c r="H1129" s="110"/>
      <c r="I1129" s="110">
        <v>0</v>
      </c>
      <c r="J1129" s="110">
        <v>0</v>
      </c>
      <c r="K1129" s="110">
        <v>3.0000000000000001E-5</v>
      </c>
      <c r="L1129" s="110">
        <v>0</v>
      </c>
      <c r="M1129" s="110">
        <v>0</v>
      </c>
      <c r="N1129" s="110">
        <v>0</v>
      </c>
      <c r="O1129" s="110">
        <v>6.3000000000000003E-4</v>
      </c>
      <c r="P1129" s="110">
        <v>0</v>
      </c>
      <c r="Q1129" s="110">
        <v>1.1E-4</v>
      </c>
      <c r="R1129" s="110"/>
      <c r="S1129" s="110">
        <v>7.9000000000000001E-4</v>
      </c>
      <c r="T1129" s="110">
        <v>0</v>
      </c>
      <c r="U1129" s="110">
        <v>1E-4</v>
      </c>
      <c r="V1129" s="110">
        <v>0</v>
      </c>
      <c r="W1129" s="110"/>
      <c r="X1129" s="110">
        <v>0</v>
      </c>
      <c r="Y1129" s="110">
        <v>0</v>
      </c>
      <c r="Z1129" s="110">
        <v>0</v>
      </c>
      <c r="AA1129" s="110">
        <v>0</v>
      </c>
      <c r="AB1129" s="110">
        <v>0</v>
      </c>
      <c r="AC1129" s="110">
        <v>0</v>
      </c>
      <c r="AD1129" s="110">
        <v>0</v>
      </c>
      <c r="AE1129" s="110">
        <v>0</v>
      </c>
      <c r="AF1129" s="110">
        <v>4.6000000000000001E-4</v>
      </c>
      <c r="AG1129" s="110">
        <v>4.0000000000000003E-5</v>
      </c>
    </row>
    <row r="1130" spans="2:33" ht="15">
      <c r="B1130" s="110"/>
      <c r="C1130" s="110"/>
      <c r="D1130" s="110">
        <v>2008</v>
      </c>
      <c r="E1130" s="110">
        <v>9.0000000000000006E-5</v>
      </c>
      <c r="F1130" s="110"/>
      <c r="G1130" s="110">
        <v>1.2800000000000001E-3</v>
      </c>
      <c r="H1130" s="110"/>
      <c r="I1130" s="110"/>
      <c r="J1130" s="110"/>
      <c r="K1130" s="110">
        <v>1.0000000000000001E-5</v>
      </c>
      <c r="L1130" s="110">
        <v>0</v>
      </c>
      <c r="M1130" s="110">
        <v>0</v>
      </c>
      <c r="N1130" s="110">
        <v>5.9999999999999995E-4</v>
      </c>
      <c r="O1130" s="110"/>
      <c r="P1130" s="110"/>
      <c r="Q1130" s="110">
        <v>6.0000000000000002E-5</v>
      </c>
      <c r="R1130" s="110"/>
      <c r="S1130" s="110">
        <v>7.2000000000000005E-4</v>
      </c>
      <c r="T1130" s="110">
        <v>0</v>
      </c>
      <c r="U1130" s="110"/>
      <c r="V1130" s="110"/>
      <c r="W1130" s="110"/>
      <c r="X1130" s="110"/>
      <c r="Y1130" s="110">
        <v>6.0000000000000002E-5</v>
      </c>
      <c r="Z1130" s="110">
        <v>0</v>
      </c>
      <c r="AA1130" s="110">
        <v>0</v>
      </c>
      <c r="AB1130" s="110">
        <v>4.8000000000000001E-4</v>
      </c>
      <c r="AC1130" s="110">
        <v>1.8600000000000001E-3</v>
      </c>
      <c r="AD1130" s="110"/>
      <c r="AE1130" s="110">
        <v>0</v>
      </c>
      <c r="AF1130" s="110">
        <v>8.7000000000000001E-4</v>
      </c>
      <c r="AG1130" s="110"/>
    </row>
    <row r="1131" spans="2:33" ht="15">
      <c r="B1131" s="110"/>
      <c r="C1131" s="110"/>
      <c r="D1131" s="110">
        <v>2009</v>
      </c>
      <c r="E1131" s="110">
        <v>1E-4</v>
      </c>
      <c r="F1131" s="110"/>
      <c r="G1131" s="110">
        <v>4.6000000000000001E-4</v>
      </c>
      <c r="H1131" s="110">
        <v>5.0000000000000002E-5</v>
      </c>
      <c r="I1131" s="110"/>
      <c r="J1131" s="110">
        <v>1.4999999999999999E-4</v>
      </c>
      <c r="K1131" s="110">
        <v>2.0000000000000002E-5</v>
      </c>
      <c r="L1131" s="110">
        <v>0</v>
      </c>
      <c r="M1131" s="110">
        <v>0</v>
      </c>
      <c r="N1131" s="110">
        <v>0</v>
      </c>
      <c r="O1131" s="110"/>
      <c r="P1131" s="110">
        <v>0</v>
      </c>
      <c r="Q1131" s="110">
        <v>8.0000000000000007E-5</v>
      </c>
      <c r="R1131" s="110"/>
      <c r="S1131" s="110">
        <v>0</v>
      </c>
      <c r="T1131" s="110">
        <v>0</v>
      </c>
      <c r="U1131" s="110">
        <v>1E-4</v>
      </c>
      <c r="V1131" s="110"/>
      <c r="W1131" s="110">
        <v>0</v>
      </c>
      <c r="X1131" s="110"/>
      <c r="Y1131" s="110"/>
      <c r="Z1131" s="110">
        <v>0</v>
      </c>
      <c r="AA1131" s="110">
        <v>3.6999999999999999E-4</v>
      </c>
      <c r="AB1131" s="110">
        <v>0</v>
      </c>
      <c r="AC1131" s="110"/>
      <c r="AD1131" s="110"/>
      <c r="AE1131" s="110">
        <v>0</v>
      </c>
      <c r="AF1131" s="110">
        <v>8.8999999999999995E-4</v>
      </c>
      <c r="AG1131" s="110">
        <v>0</v>
      </c>
    </row>
    <row r="1132" spans="2:33" ht="15">
      <c r="B1132" s="110"/>
      <c r="C1132" s="110"/>
      <c r="D1132" s="110">
        <v>2010</v>
      </c>
      <c r="E1132" s="110">
        <v>0</v>
      </c>
      <c r="F1132" s="110"/>
      <c r="G1132" s="110">
        <v>0</v>
      </c>
      <c r="H1132" s="110">
        <v>0</v>
      </c>
      <c r="I1132" s="110">
        <v>0</v>
      </c>
      <c r="J1132" s="110">
        <v>2.9999999999999997E-4</v>
      </c>
      <c r="K1132" s="110">
        <v>0</v>
      </c>
      <c r="L1132" s="110">
        <v>0</v>
      </c>
      <c r="M1132" s="110">
        <v>0</v>
      </c>
      <c r="N1132" s="110">
        <v>0</v>
      </c>
      <c r="O1132" s="110">
        <v>6.7000000000000002E-4</v>
      </c>
      <c r="P1132" s="110">
        <v>0</v>
      </c>
      <c r="Q1132" s="110">
        <v>2.0000000000000002E-5</v>
      </c>
      <c r="R1132" s="110">
        <v>5.6999999999999998E-4</v>
      </c>
      <c r="S1132" s="110">
        <v>3.8999999999999999E-4</v>
      </c>
      <c r="T1132" s="110">
        <v>0</v>
      </c>
      <c r="U1132" s="110">
        <v>1.6000000000000001E-4</v>
      </c>
      <c r="V1132" s="110">
        <v>0</v>
      </c>
      <c r="W1132" s="110">
        <v>0</v>
      </c>
      <c r="X1132" s="110">
        <v>0</v>
      </c>
      <c r="Y1132" s="110">
        <v>0</v>
      </c>
      <c r="Z1132" s="110">
        <v>0</v>
      </c>
      <c r="AA1132" s="110">
        <v>3.8999999999999999E-4</v>
      </c>
      <c r="AB1132" s="110">
        <v>2.4000000000000001E-4</v>
      </c>
      <c r="AC1132" s="110">
        <v>7.2000000000000005E-4</v>
      </c>
      <c r="AD1132" s="110">
        <v>9.0000000000000006E-5</v>
      </c>
      <c r="AE1132" s="110">
        <v>0</v>
      </c>
      <c r="AF1132" s="110">
        <v>0</v>
      </c>
      <c r="AG1132" s="110">
        <v>0</v>
      </c>
    </row>
    <row r="1133" spans="2:33" ht="15">
      <c r="B1133" s="110"/>
      <c r="C1133" s="110"/>
      <c r="D1133" s="110">
        <v>2011</v>
      </c>
      <c r="E1133" s="110">
        <v>0</v>
      </c>
      <c r="F1133" s="110">
        <v>0</v>
      </c>
      <c r="G1133" s="110">
        <v>4.8000000000000001E-4</v>
      </c>
      <c r="H1133" s="110">
        <v>5.0000000000000002E-5</v>
      </c>
      <c r="I1133" s="110">
        <v>0</v>
      </c>
      <c r="J1133" s="110">
        <v>5.9000000000000003E-4</v>
      </c>
      <c r="K1133" s="110">
        <v>1.0000000000000001E-5</v>
      </c>
      <c r="L1133" s="110">
        <v>0</v>
      </c>
      <c r="M1133" s="110">
        <v>0</v>
      </c>
      <c r="N1133" s="110">
        <v>0</v>
      </c>
      <c r="O1133" s="110">
        <v>9.0000000000000006E-5</v>
      </c>
      <c r="P1133" s="110">
        <v>0</v>
      </c>
      <c r="Q1133" s="110">
        <v>4.0000000000000003E-5</v>
      </c>
      <c r="R1133" s="110">
        <v>0</v>
      </c>
      <c r="S1133" s="110">
        <v>3.8000000000000002E-4</v>
      </c>
      <c r="T1133" s="110">
        <v>0</v>
      </c>
      <c r="U1133" s="110">
        <v>0</v>
      </c>
      <c r="V1133" s="110">
        <v>0</v>
      </c>
      <c r="W1133" s="110">
        <v>0</v>
      </c>
      <c r="X1133" s="110">
        <v>0</v>
      </c>
      <c r="Y1133" s="110">
        <v>0</v>
      </c>
      <c r="Z1133" s="110">
        <v>0</v>
      </c>
      <c r="AA1133" s="110">
        <v>3.3E-4</v>
      </c>
      <c r="AB1133" s="110">
        <v>0</v>
      </c>
      <c r="AC1133" s="110">
        <v>0</v>
      </c>
      <c r="AD1133" s="110">
        <v>0</v>
      </c>
      <c r="AE1133" s="110">
        <v>0</v>
      </c>
      <c r="AF1133" s="110">
        <v>4.0999999999999999E-4</v>
      </c>
      <c r="AG1133" s="110">
        <v>0</v>
      </c>
    </row>
    <row r="1134" spans="2:33" ht="15">
      <c r="B1134" s="110"/>
      <c r="C1134" s="110"/>
      <c r="D1134" s="110">
        <v>2012</v>
      </c>
      <c r="E1134" s="110">
        <v>0</v>
      </c>
      <c r="F1134" s="110">
        <v>0</v>
      </c>
      <c r="G1134" s="110">
        <v>5.2999999999999998E-4</v>
      </c>
      <c r="H1134" s="110">
        <v>0</v>
      </c>
      <c r="I1134" s="110">
        <v>0</v>
      </c>
      <c r="J1134" s="110">
        <v>2.9E-4</v>
      </c>
      <c r="K1134" s="110">
        <v>2.0000000000000002E-5</v>
      </c>
      <c r="L1134" s="110">
        <v>1.8000000000000001E-4</v>
      </c>
      <c r="M1134" s="110">
        <v>0</v>
      </c>
      <c r="N1134" s="110">
        <v>0</v>
      </c>
      <c r="O1134" s="110">
        <v>1.9000000000000001E-4</v>
      </c>
      <c r="P1134" s="110">
        <v>0</v>
      </c>
      <c r="Q1134" s="110">
        <v>2.0000000000000002E-5</v>
      </c>
      <c r="R1134" s="110">
        <v>0</v>
      </c>
      <c r="S1134" s="110">
        <v>3.6999999999999999E-4</v>
      </c>
      <c r="T1134" s="110">
        <v>0</v>
      </c>
      <c r="U1134" s="110">
        <v>4.0000000000000003E-5</v>
      </c>
      <c r="V1134" s="110"/>
      <c r="W1134" s="110">
        <v>0</v>
      </c>
      <c r="X1134" s="110">
        <v>0</v>
      </c>
      <c r="Y1134" s="110">
        <v>0</v>
      </c>
      <c r="Z1134" s="110">
        <v>0</v>
      </c>
      <c r="AA1134" s="110">
        <v>2.2000000000000001E-4</v>
      </c>
      <c r="AB1134" s="110">
        <v>0</v>
      </c>
      <c r="AC1134" s="110">
        <v>2.0000000000000001E-4</v>
      </c>
      <c r="AD1134" s="110">
        <v>0</v>
      </c>
      <c r="AE1134" s="110">
        <v>0</v>
      </c>
      <c r="AF1134" s="110">
        <v>4.0000000000000002E-4</v>
      </c>
      <c r="AG1134" s="110">
        <v>0</v>
      </c>
    </row>
    <row r="1135" spans="2:33" ht="15">
      <c r="B1135" s="110"/>
      <c r="C1135" s="110"/>
      <c r="D1135" s="110">
        <v>2013</v>
      </c>
      <c r="E1135" s="110">
        <v>0</v>
      </c>
      <c r="F1135" s="110">
        <v>0</v>
      </c>
      <c r="G1135" s="110">
        <v>0</v>
      </c>
      <c r="H1135" s="110">
        <v>0</v>
      </c>
      <c r="I1135" s="110">
        <v>0</v>
      </c>
      <c r="J1135" s="110">
        <v>0</v>
      </c>
      <c r="K1135" s="110">
        <v>0</v>
      </c>
      <c r="L1135" s="110">
        <v>0</v>
      </c>
      <c r="M1135" s="110">
        <v>0</v>
      </c>
      <c r="N1135" s="110">
        <v>0</v>
      </c>
      <c r="O1135" s="110">
        <v>8.0000000000000007E-5</v>
      </c>
      <c r="P1135" s="110">
        <v>0</v>
      </c>
      <c r="Q1135" s="110">
        <v>0</v>
      </c>
      <c r="R1135" s="110">
        <v>0</v>
      </c>
      <c r="S1135" s="110">
        <v>5.1000000000000004E-4</v>
      </c>
      <c r="T1135" s="110">
        <v>0</v>
      </c>
      <c r="U1135" s="110">
        <v>4.0000000000000003E-5</v>
      </c>
      <c r="V1135" s="110">
        <v>0</v>
      </c>
      <c r="W1135" s="110">
        <v>0</v>
      </c>
      <c r="X1135" s="110">
        <v>0</v>
      </c>
      <c r="Y1135" s="110">
        <v>0</v>
      </c>
      <c r="Z1135" s="110">
        <v>0</v>
      </c>
      <c r="AA1135" s="110">
        <v>3.5E-4</v>
      </c>
      <c r="AB1135" s="110">
        <v>2.7E-4</v>
      </c>
      <c r="AC1135" s="110">
        <v>2.2000000000000001E-4</v>
      </c>
      <c r="AD1135" s="110">
        <v>0</v>
      </c>
      <c r="AE1135" s="110">
        <v>0</v>
      </c>
      <c r="AF1135" s="110">
        <v>0</v>
      </c>
      <c r="AG1135" s="110">
        <v>0</v>
      </c>
    </row>
    <row r="1136" spans="2:33" ht="15">
      <c r="B1136" s="110"/>
      <c r="C1136" s="110"/>
      <c r="D1136" s="110">
        <v>2014</v>
      </c>
      <c r="E1136" s="110">
        <v>0</v>
      </c>
      <c r="F1136" s="110">
        <v>0</v>
      </c>
      <c r="G1136" s="110">
        <v>5.8E-4</v>
      </c>
      <c r="H1136" s="110">
        <v>0</v>
      </c>
      <c r="I1136" s="110">
        <v>0</v>
      </c>
      <c r="J1136" s="110"/>
      <c r="K1136" s="110">
        <v>0</v>
      </c>
      <c r="L1136" s="110">
        <v>0</v>
      </c>
      <c r="M1136" s="110">
        <v>0</v>
      </c>
      <c r="N1136" s="110">
        <v>0</v>
      </c>
      <c r="O1136" s="110">
        <v>1.2E-4</v>
      </c>
      <c r="P1136" s="110">
        <v>0</v>
      </c>
      <c r="Q1136" s="110">
        <v>0</v>
      </c>
      <c r="R1136" s="110"/>
      <c r="S1136" s="110">
        <v>4.0000000000000002E-4</v>
      </c>
      <c r="T1136" s="110">
        <v>0</v>
      </c>
      <c r="U1136" s="110">
        <v>2.0000000000000002E-5</v>
      </c>
      <c r="V1136" s="110">
        <v>0</v>
      </c>
      <c r="W1136" s="110">
        <v>0</v>
      </c>
      <c r="X1136" s="110">
        <v>0</v>
      </c>
      <c r="Y1136" s="110">
        <v>0</v>
      </c>
      <c r="Z1136" s="110">
        <v>0</v>
      </c>
      <c r="AA1136" s="110">
        <v>1.2E-4</v>
      </c>
      <c r="AB1136" s="110">
        <v>0</v>
      </c>
      <c r="AC1136" s="110">
        <v>2.2000000000000001E-4</v>
      </c>
      <c r="AD1136" s="110">
        <v>0</v>
      </c>
      <c r="AE1136" s="110">
        <v>0</v>
      </c>
      <c r="AF1136" s="110">
        <v>0</v>
      </c>
      <c r="AG1136" s="110">
        <v>0</v>
      </c>
    </row>
    <row r="1137" spans="2:33" ht="15">
      <c r="B1137" s="110"/>
      <c r="C1137" s="110"/>
      <c r="D1137" s="110">
        <v>2015</v>
      </c>
      <c r="E1137" s="110">
        <v>0</v>
      </c>
      <c r="F1137" s="110">
        <v>0</v>
      </c>
      <c r="G1137" s="110">
        <v>1.2800000000000001E-3</v>
      </c>
      <c r="H1137" s="110">
        <v>0</v>
      </c>
      <c r="I1137" s="110">
        <v>0</v>
      </c>
      <c r="J1137" s="110">
        <v>4.0999999999999999E-4</v>
      </c>
      <c r="K1137" s="110">
        <v>2.0000000000000002E-5</v>
      </c>
      <c r="L1137" s="110">
        <v>0</v>
      </c>
      <c r="M1137" s="110">
        <v>0</v>
      </c>
      <c r="N1137" s="110">
        <v>0</v>
      </c>
      <c r="O1137" s="110">
        <v>0</v>
      </c>
      <c r="P1137" s="110">
        <v>0</v>
      </c>
      <c r="Q1137" s="110">
        <v>4.0000000000000003E-5</v>
      </c>
      <c r="R1137" s="110">
        <v>0</v>
      </c>
      <c r="S1137" s="110">
        <v>4.0999999999999999E-4</v>
      </c>
      <c r="T1137" s="110">
        <v>0</v>
      </c>
      <c r="U1137" s="110">
        <v>4.0000000000000003E-5</v>
      </c>
      <c r="V1137" s="110">
        <v>0</v>
      </c>
      <c r="W1137" s="110">
        <v>0</v>
      </c>
      <c r="X1137" s="110">
        <v>0</v>
      </c>
      <c r="Y1137" s="110">
        <v>0</v>
      </c>
      <c r="Z1137" s="110">
        <v>0</v>
      </c>
      <c r="AA1137" s="110">
        <v>1.8000000000000001E-4</v>
      </c>
      <c r="AB1137" s="110">
        <v>0</v>
      </c>
      <c r="AC1137" s="110">
        <v>5.5999999999999995E-4</v>
      </c>
      <c r="AD1137" s="110">
        <v>0</v>
      </c>
      <c r="AE1137" s="110">
        <v>0</v>
      </c>
      <c r="AF1137" s="110">
        <v>0</v>
      </c>
      <c r="AG1137" s="110">
        <v>0</v>
      </c>
    </row>
    <row r="1138" spans="2:33" ht="15">
      <c r="B1138" s="110"/>
      <c r="C1138" s="110"/>
      <c r="D1138" s="110">
        <v>2016</v>
      </c>
      <c r="E1138" s="110">
        <v>0</v>
      </c>
      <c r="F1138" s="110">
        <v>0</v>
      </c>
      <c r="G1138" s="110">
        <v>6.8000000000000005E-4</v>
      </c>
      <c r="H1138" s="110">
        <v>0</v>
      </c>
      <c r="I1138" s="110">
        <v>0</v>
      </c>
      <c r="J1138" s="110">
        <v>4.4999999999999999E-4</v>
      </c>
      <c r="K1138" s="110">
        <v>0</v>
      </c>
      <c r="L1138" s="110">
        <v>0</v>
      </c>
      <c r="M1138" s="110">
        <v>0</v>
      </c>
      <c r="N1138" s="110">
        <v>0</v>
      </c>
      <c r="O1138" s="110">
        <v>3.0000000000000001E-5</v>
      </c>
      <c r="P1138" s="110">
        <v>0</v>
      </c>
      <c r="Q1138" s="110">
        <v>2.0000000000000002E-5</v>
      </c>
      <c r="R1138" s="110">
        <v>0</v>
      </c>
      <c r="S1138" s="110">
        <v>2.7E-4</v>
      </c>
      <c r="T1138" s="110">
        <v>0</v>
      </c>
      <c r="U1138" s="110">
        <v>0</v>
      </c>
      <c r="V1138" s="110">
        <v>0</v>
      </c>
      <c r="W1138" s="110">
        <v>0</v>
      </c>
      <c r="X1138" s="110">
        <v>0</v>
      </c>
      <c r="Y1138" s="110">
        <v>5.0000000000000002E-5</v>
      </c>
      <c r="Z1138" s="110">
        <v>0</v>
      </c>
      <c r="AA1138" s="110">
        <v>5.0000000000000002E-5</v>
      </c>
      <c r="AB1138" s="110">
        <v>0</v>
      </c>
      <c r="AC1138" s="110">
        <v>0</v>
      </c>
      <c r="AD1138" s="110">
        <v>0</v>
      </c>
      <c r="AE1138" s="110">
        <v>0</v>
      </c>
      <c r="AF1138" s="110">
        <v>0</v>
      </c>
      <c r="AG1138" s="110">
        <v>0</v>
      </c>
    </row>
    <row r="1139" spans="2:33" ht="15">
      <c r="B1139" s="110"/>
      <c r="C1139" s="110"/>
      <c r="D1139" s="110">
        <v>2017</v>
      </c>
      <c r="E1139" s="110">
        <v>0</v>
      </c>
      <c r="F1139" s="110">
        <v>0</v>
      </c>
      <c r="G1139" s="110">
        <v>0</v>
      </c>
      <c r="H1139" s="110">
        <v>0</v>
      </c>
      <c r="I1139" s="110">
        <v>0</v>
      </c>
      <c r="J1139" s="110">
        <v>1E-4</v>
      </c>
      <c r="K1139" s="110">
        <v>2.0000000000000002E-5</v>
      </c>
      <c r="L1139" s="110">
        <v>0</v>
      </c>
      <c r="M1139" s="110">
        <v>0</v>
      </c>
      <c r="N1139" s="110"/>
      <c r="O1139" s="110">
        <v>3.0000000000000001E-5</v>
      </c>
      <c r="P1139" s="110">
        <v>0</v>
      </c>
      <c r="Q1139" s="110">
        <v>0</v>
      </c>
      <c r="R1139" s="110">
        <v>0</v>
      </c>
      <c r="S1139" s="110">
        <v>1.2999999999999999E-4</v>
      </c>
      <c r="T1139" s="110">
        <v>0</v>
      </c>
      <c r="U1139" s="110">
        <v>3.0000000000000001E-5</v>
      </c>
      <c r="V1139" s="110">
        <v>0</v>
      </c>
      <c r="W1139" s="110">
        <v>0</v>
      </c>
      <c r="X1139" s="110">
        <v>0</v>
      </c>
      <c r="Y1139" s="110">
        <v>0</v>
      </c>
      <c r="Z1139" s="110">
        <v>0</v>
      </c>
      <c r="AA1139" s="110">
        <v>4.0000000000000003E-5</v>
      </c>
      <c r="AB1139" s="110">
        <v>0</v>
      </c>
      <c r="AC1139" s="110">
        <v>0</v>
      </c>
      <c r="AD1139" s="110">
        <v>0</v>
      </c>
      <c r="AE1139" s="110">
        <v>0</v>
      </c>
      <c r="AF1139" s="110">
        <v>2.5000000000000001E-4</v>
      </c>
      <c r="AG1139" s="110">
        <v>4.0000000000000003E-5</v>
      </c>
    </row>
    <row r="1140" spans="2:33" ht="15">
      <c r="B1140" s="110"/>
      <c r="C1140" s="110"/>
      <c r="D1140" s="110">
        <v>2018</v>
      </c>
      <c r="E1140" s="110">
        <v>0</v>
      </c>
      <c r="F1140" s="110">
        <v>0</v>
      </c>
      <c r="G1140" s="110">
        <v>0</v>
      </c>
      <c r="H1140" s="110">
        <v>0</v>
      </c>
      <c r="I1140" s="110">
        <v>0</v>
      </c>
      <c r="J1140" s="110">
        <v>0</v>
      </c>
      <c r="K1140" s="110">
        <v>0</v>
      </c>
      <c r="L1140" s="110">
        <v>0</v>
      </c>
      <c r="M1140" s="110">
        <v>0</v>
      </c>
      <c r="N1140" s="110">
        <v>0</v>
      </c>
      <c r="O1140" s="110">
        <v>0</v>
      </c>
      <c r="P1140" s="110">
        <v>0</v>
      </c>
      <c r="Q1140" s="110">
        <v>0</v>
      </c>
      <c r="R1140" s="110"/>
      <c r="S1140" s="110">
        <v>3.8000000000000002E-4</v>
      </c>
      <c r="T1140" s="110">
        <v>0</v>
      </c>
      <c r="U1140" s="110">
        <v>1.0000000000000001E-5</v>
      </c>
      <c r="V1140" s="110">
        <v>0</v>
      </c>
      <c r="W1140" s="110">
        <v>0</v>
      </c>
      <c r="X1140" s="110">
        <v>0</v>
      </c>
      <c r="Y1140" s="110">
        <v>0</v>
      </c>
      <c r="Z1140" s="110">
        <v>2.5999999999999998E-4</v>
      </c>
      <c r="AA1140" s="110">
        <v>9.0000000000000006E-5</v>
      </c>
      <c r="AB1140" s="110">
        <v>0</v>
      </c>
      <c r="AC1140" s="110">
        <v>0</v>
      </c>
      <c r="AD1140" s="110">
        <v>0</v>
      </c>
      <c r="AE1140" s="110">
        <v>1.5200000000000001E-3</v>
      </c>
      <c r="AF1140" s="110">
        <v>2.5000000000000001E-4</v>
      </c>
      <c r="AG1140" s="110">
        <v>1.0000000000000001E-5</v>
      </c>
    </row>
    <row r="1141" spans="2:33" ht="15">
      <c r="B1141" s="110"/>
      <c r="C1141" s="110"/>
      <c r="D1141" s="110">
        <v>2019</v>
      </c>
      <c r="E1141" s="110">
        <v>0</v>
      </c>
      <c r="F1141" s="110">
        <v>0</v>
      </c>
      <c r="G1141" s="110">
        <v>0</v>
      </c>
      <c r="H1141" s="110">
        <v>0</v>
      </c>
      <c r="I1141" s="110">
        <v>0</v>
      </c>
      <c r="J1141" s="110">
        <v>9.0000000000000006E-5</v>
      </c>
      <c r="K1141" s="110">
        <v>0</v>
      </c>
      <c r="L1141" s="110">
        <v>0</v>
      </c>
      <c r="M1141" s="110">
        <v>0</v>
      </c>
      <c r="N1141" s="110">
        <v>7.6000000000000004E-4</v>
      </c>
      <c r="O1141" s="110">
        <v>0</v>
      </c>
      <c r="P1141" s="110">
        <v>0</v>
      </c>
      <c r="Q1141" s="110">
        <v>2.0000000000000002E-5</v>
      </c>
      <c r="R1141" s="110"/>
      <c r="S1141" s="110">
        <v>1.2E-4</v>
      </c>
      <c r="T1141" s="110">
        <v>0</v>
      </c>
      <c r="U1141" s="110">
        <v>1.0000000000000001E-5</v>
      </c>
      <c r="V1141" s="110">
        <v>0</v>
      </c>
      <c r="W1141" s="110">
        <v>0</v>
      </c>
      <c r="X1141" s="110">
        <v>1.5499999999999999E-3</v>
      </c>
      <c r="Y1141" s="110">
        <v>0</v>
      </c>
      <c r="Z1141" s="110">
        <v>0</v>
      </c>
      <c r="AA1141" s="110">
        <v>0</v>
      </c>
      <c r="AB1141" s="110">
        <v>0</v>
      </c>
      <c r="AC1141" s="110">
        <v>0</v>
      </c>
      <c r="AD1141" s="110">
        <v>0</v>
      </c>
      <c r="AE1141" s="110">
        <v>0</v>
      </c>
      <c r="AF1141" s="110">
        <v>2.5000000000000001E-4</v>
      </c>
      <c r="AG1141" s="110">
        <v>0</v>
      </c>
    </row>
    <row r="1142" spans="2:33" ht="15">
      <c r="B1142" s="110"/>
      <c r="C1142" s="110"/>
      <c r="D1142" s="110">
        <v>2020</v>
      </c>
      <c r="E1142" s="110"/>
      <c r="F1142" s="110"/>
      <c r="G1142" s="110"/>
      <c r="H1142" s="110"/>
      <c r="I1142" s="110"/>
      <c r="J1142" s="110"/>
      <c r="K1142" s="110"/>
      <c r="L1142" s="110"/>
      <c r="M1142" s="110"/>
      <c r="N1142" s="110"/>
      <c r="O1142" s="110"/>
      <c r="P1142" s="110"/>
      <c r="Q1142" s="110"/>
      <c r="R1142" s="110"/>
      <c r="S1142" s="110"/>
      <c r="T1142" s="110"/>
      <c r="U1142" s="110"/>
      <c r="V1142" s="110"/>
      <c r="W1142" s="110"/>
      <c r="X1142" s="110"/>
      <c r="Y1142" s="110"/>
      <c r="Z1142" s="110"/>
      <c r="AA1142" s="110"/>
      <c r="AB1142" s="110"/>
      <c r="AC1142" s="110"/>
      <c r="AD1142" s="110"/>
      <c r="AE1142" s="110"/>
      <c r="AF1142" s="110"/>
      <c r="AG1142" s="110"/>
    </row>
    <row r="1143" spans="2:33" ht="15">
      <c r="B1143" s="109" t="s">
        <v>855</v>
      </c>
      <c r="C1143" s="109" t="s">
        <v>856</v>
      </c>
      <c r="D1143" s="109">
        <v>2006</v>
      </c>
      <c r="E1143" s="109">
        <v>0</v>
      </c>
      <c r="F1143" s="109">
        <v>0</v>
      </c>
      <c r="G1143" s="109">
        <v>0</v>
      </c>
      <c r="H1143" s="109"/>
      <c r="I1143" s="109"/>
      <c r="J1143" s="109">
        <v>0</v>
      </c>
      <c r="K1143" s="109">
        <v>0</v>
      </c>
      <c r="L1143" s="109">
        <v>0</v>
      </c>
      <c r="M1143" s="109"/>
      <c r="N1143" s="109">
        <v>0</v>
      </c>
      <c r="O1143" s="109">
        <v>0</v>
      </c>
      <c r="P1143" s="109">
        <v>0</v>
      </c>
      <c r="Q1143" s="109"/>
      <c r="R1143" s="109"/>
      <c r="S1143" s="109"/>
      <c r="T1143" s="109">
        <v>0</v>
      </c>
      <c r="U1143" s="109">
        <v>0</v>
      </c>
      <c r="V1143" s="109">
        <v>0</v>
      </c>
      <c r="W1143" s="109"/>
      <c r="X1143" s="109">
        <v>0</v>
      </c>
      <c r="Y1143" s="109">
        <v>0</v>
      </c>
      <c r="Z1143" s="109">
        <v>0</v>
      </c>
      <c r="AA1143" s="109">
        <v>0</v>
      </c>
      <c r="AB1143" s="109"/>
      <c r="AC1143" s="109"/>
      <c r="AD1143" s="109"/>
      <c r="AE1143" s="109"/>
      <c r="AF1143" s="109"/>
      <c r="AG1143" s="109">
        <v>0</v>
      </c>
    </row>
    <row r="1144" spans="2:33" ht="15">
      <c r="B1144" s="109"/>
      <c r="C1144" s="109"/>
      <c r="D1144" s="109">
        <v>2007</v>
      </c>
      <c r="E1144" s="109">
        <v>0</v>
      </c>
      <c r="F1144" s="109"/>
      <c r="G1144" s="109">
        <v>0</v>
      </c>
      <c r="H1144" s="109"/>
      <c r="I1144" s="109">
        <v>0</v>
      </c>
      <c r="J1144" s="109">
        <v>0</v>
      </c>
      <c r="K1144" s="109">
        <v>0</v>
      </c>
      <c r="L1144" s="109">
        <v>0</v>
      </c>
      <c r="M1144" s="109">
        <v>0</v>
      </c>
      <c r="N1144" s="109">
        <v>0</v>
      </c>
      <c r="O1144" s="109">
        <v>0</v>
      </c>
      <c r="P1144" s="109">
        <v>0</v>
      </c>
      <c r="Q1144" s="109">
        <v>0</v>
      </c>
      <c r="R1144" s="109"/>
      <c r="S1144" s="109">
        <v>0</v>
      </c>
      <c r="T1144" s="109">
        <v>0</v>
      </c>
      <c r="U1144" s="109">
        <v>0</v>
      </c>
      <c r="V1144" s="109">
        <v>0</v>
      </c>
      <c r="W1144" s="109"/>
      <c r="X1144" s="109">
        <v>0</v>
      </c>
      <c r="Y1144" s="109">
        <v>0</v>
      </c>
      <c r="Z1144" s="109">
        <v>0</v>
      </c>
      <c r="AA1144" s="109">
        <v>0</v>
      </c>
      <c r="AB1144" s="109">
        <v>0</v>
      </c>
      <c r="AC1144" s="109">
        <v>0</v>
      </c>
      <c r="AD1144" s="109">
        <v>0</v>
      </c>
      <c r="AE1144" s="109">
        <v>0</v>
      </c>
      <c r="AF1144" s="109">
        <v>0</v>
      </c>
      <c r="AG1144" s="109">
        <v>0</v>
      </c>
    </row>
    <row r="1145" spans="2:33" ht="15">
      <c r="B1145" s="109"/>
      <c r="C1145" s="109"/>
      <c r="D1145" s="109">
        <v>2008</v>
      </c>
      <c r="E1145" s="109">
        <v>0</v>
      </c>
      <c r="F1145" s="109"/>
      <c r="G1145" s="109">
        <v>3.8500000000000001E-3</v>
      </c>
      <c r="H1145" s="109"/>
      <c r="I1145" s="109"/>
      <c r="J1145" s="109"/>
      <c r="K1145" s="109">
        <v>0</v>
      </c>
      <c r="L1145" s="109">
        <v>0</v>
      </c>
      <c r="M1145" s="109">
        <v>0</v>
      </c>
      <c r="N1145" s="109">
        <v>0</v>
      </c>
      <c r="O1145" s="109"/>
      <c r="P1145" s="109"/>
      <c r="Q1145" s="109">
        <v>0</v>
      </c>
      <c r="R1145" s="109"/>
      <c r="S1145" s="109">
        <v>0</v>
      </c>
      <c r="T1145" s="109">
        <v>0</v>
      </c>
      <c r="U1145" s="109"/>
      <c r="V1145" s="109"/>
      <c r="W1145" s="109"/>
      <c r="X1145" s="109"/>
      <c r="Y1145" s="109">
        <v>0</v>
      </c>
      <c r="Z1145" s="109">
        <v>0</v>
      </c>
      <c r="AA1145" s="109">
        <v>0</v>
      </c>
      <c r="AB1145" s="109">
        <v>0</v>
      </c>
      <c r="AC1145" s="109">
        <v>0</v>
      </c>
      <c r="AD1145" s="109"/>
      <c r="AE1145" s="109">
        <v>0</v>
      </c>
      <c r="AF1145" s="109">
        <v>0</v>
      </c>
      <c r="AG1145" s="109"/>
    </row>
    <row r="1146" spans="2:33" ht="15">
      <c r="B1146" s="109"/>
      <c r="C1146" s="109"/>
      <c r="D1146" s="109">
        <v>2009</v>
      </c>
      <c r="E1146" s="109">
        <v>0</v>
      </c>
      <c r="F1146" s="109"/>
      <c r="G1146" s="109">
        <v>0</v>
      </c>
      <c r="H1146" s="109">
        <v>0</v>
      </c>
      <c r="I1146" s="109"/>
      <c r="J1146" s="109">
        <v>0</v>
      </c>
      <c r="K1146" s="109">
        <v>0</v>
      </c>
      <c r="L1146" s="109">
        <v>0</v>
      </c>
      <c r="M1146" s="109">
        <v>0</v>
      </c>
      <c r="N1146" s="109">
        <v>0</v>
      </c>
      <c r="O1146" s="109"/>
      <c r="P1146" s="109">
        <v>0</v>
      </c>
      <c r="Q1146" s="109">
        <v>0</v>
      </c>
      <c r="R1146" s="109"/>
      <c r="S1146" s="109">
        <v>0</v>
      </c>
      <c r="T1146" s="109">
        <v>0</v>
      </c>
      <c r="U1146" s="109">
        <v>0</v>
      </c>
      <c r="V1146" s="109"/>
      <c r="W1146" s="109">
        <v>0</v>
      </c>
      <c r="X1146" s="109"/>
      <c r="Y1146" s="109"/>
      <c r="Z1146" s="109">
        <v>0</v>
      </c>
      <c r="AA1146" s="109">
        <v>0</v>
      </c>
      <c r="AB1146" s="109">
        <v>0</v>
      </c>
      <c r="AC1146" s="109"/>
      <c r="AD1146" s="109"/>
      <c r="AE1146" s="109">
        <v>0</v>
      </c>
      <c r="AF1146" s="109">
        <v>0</v>
      </c>
      <c r="AG1146" s="109">
        <v>0</v>
      </c>
    </row>
    <row r="1147" spans="2:33" ht="15">
      <c r="B1147" s="109"/>
      <c r="C1147" s="109"/>
      <c r="D1147" s="109">
        <v>2010</v>
      </c>
      <c r="E1147" s="109">
        <v>0</v>
      </c>
      <c r="F1147" s="109"/>
      <c r="G1147" s="109">
        <v>0</v>
      </c>
      <c r="H1147" s="109">
        <v>0</v>
      </c>
      <c r="I1147" s="109">
        <v>0</v>
      </c>
      <c r="J1147" s="109">
        <v>0</v>
      </c>
      <c r="K1147" s="109">
        <v>0</v>
      </c>
      <c r="L1147" s="109">
        <v>0</v>
      </c>
      <c r="M1147" s="109">
        <v>0</v>
      </c>
      <c r="N1147" s="109">
        <v>0</v>
      </c>
      <c r="O1147" s="109">
        <v>0</v>
      </c>
      <c r="P1147" s="109">
        <v>0</v>
      </c>
      <c r="Q1147" s="109">
        <v>0</v>
      </c>
      <c r="R1147" s="109">
        <v>0</v>
      </c>
      <c r="S1147" s="109">
        <v>0</v>
      </c>
      <c r="T1147" s="109">
        <v>0</v>
      </c>
      <c r="U1147" s="109">
        <v>0</v>
      </c>
      <c r="V1147" s="109">
        <v>0</v>
      </c>
      <c r="W1147" s="109">
        <v>0</v>
      </c>
      <c r="X1147" s="109">
        <v>0</v>
      </c>
      <c r="Y1147" s="109">
        <v>0</v>
      </c>
      <c r="Z1147" s="109">
        <v>0</v>
      </c>
      <c r="AA1147" s="109">
        <v>0</v>
      </c>
      <c r="AB1147" s="109">
        <v>0</v>
      </c>
      <c r="AC1147" s="109">
        <v>0</v>
      </c>
      <c r="AD1147" s="109">
        <v>0</v>
      </c>
      <c r="AE1147" s="109">
        <v>0</v>
      </c>
      <c r="AF1147" s="109">
        <v>0</v>
      </c>
      <c r="AG1147" s="109">
        <v>0</v>
      </c>
    </row>
    <row r="1148" spans="2:33" ht="15">
      <c r="B1148" s="109"/>
      <c r="C1148" s="109"/>
      <c r="D1148" s="109">
        <v>2011</v>
      </c>
      <c r="E1148" s="109">
        <v>0</v>
      </c>
      <c r="F1148" s="109">
        <v>0</v>
      </c>
      <c r="G1148" s="109">
        <v>0</v>
      </c>
      <c r="H1148" s="109">
        <v>0</v>
      </c>
      <c r="I1148" s="109">
        <v>0</v>
      </c>
      <c r="J1148" s="109">
        <v>0</v>
      </c>
      <c r="K1148" s="109">
        <v>0</v>
      </c>
      <c r="L1148" s="109">
        <v>0</v>
      </c>
      <c r="M1148" s="109">
        <v>0</v>
      </c>
      <c r="N1148" s="109">
        <v>0</v>
      </c>
      <c r="O1148" s="109">
        <v>0</v>
      </c>
      <c r="P1148" s="109">
        <v>0</v>
      </c>
      <c r="Q1148" s="109">
        <v>0</v>
      </c>
      <c r="R1148" s="109">
        <v>0</v>
      </c>
      <c r="S1148" s="109">
        <v>0</v>
      </c>
      <c r="T1148" s="109">
        <v>0</v>
      </c>
      <c r="U1148" s="109">
        <v>0</v>
      </c>
      <c r="V1148" s="109">
        <v>0</v>
      </c>
      <c r="W1148" s="109">
        <v>0</v>
      </c>
      <c r="X1148" s="109">
        <v>0</v>
      </c>
      <c r="Y1148" s="109">
        <v>0</v>
      </c>
      <c r="Z1148" s="109">
        <v>0</v>
      </c>
      <c r="AA1148" s="109">
        <v>0</v>
      </c>
      <c r="AB1148" s="109">
        <v>0</v>
      </c>
      <c r="AC1148" s="109">
        <v>0</v>
      </c>
      <c r="AD1148" s="109">
        <v>0</v>
      </c>
      <c r="AE1148" s="109">
        <v>0</v>
      </c>
      <c r="AF1148" s="109">
        <v>0</v>
      </c>
      <c r="AG1148" s="109">
        <v>0</v>
      </c>
    </row>
    <row r="1149" spans="2:33" ht="15">
      <c r="B1149" s="109"/>
      <c r="C1149" s="109"/>
      <c r="D1149" s="109">
        <v>2012</v>
      </c>
      <c r="E1149" s="109">
        <v>0</v>
      </c>
      <c r="F1149" s="109">
        <v>0</v>
      </c>
      <c r="G1149" s="109">
        <v>0</v>
      </c>
      <c r="H1149" s="109">
        <v>0</v>
      </c>
      <c r="I1149" s="109">
        <v>0</v>
      </c>
      <c r="J1149" s="109">
        <v>0</v>
      </c>
      <c r="K1149" s="109">
        <v>0</v>
      </c>
      <c r="L1149" s="109">
        <v>0</v>
      </c>
      <c r="M1149" s="109">
        <v>0</v>
      </c>
      <c r="N1149" s="109">
        <v>0</v>
      </c>
      <c r="O1149" s="109">
        <v>0</v>
      </c>
      <c r="P1149" s="109">
        <v>0</v>
      </c>
      <c r="Q1149" s="109">
        <v>0</v>
      </c>
      <c r="R1149" s="109">
        <v>0</v>
      </c>
      <c r="S1149" s="109">
        <v>0</v>
      </c>
      <c r="T1149" s="109">
        <v>0</v>
      </c>
      <c r="U1149" s="109">
        <v>0</v>
      </c>
      <c r="V1149" s="109"/>
      <c r="W1149" s="109">
        <v>0</v>
      </c>
      <c r="X1149" s="109">
        <v>0</v>
      </c>
      <c r="Y1149" s="109">
        <v>0</v>
      </c>
      <c r="Z1149" s="109">
        <v>0</v>
      </c>
      <c r="AA1149" s="109">
        <v>0</v>
      </c>
      <c r="AB1149" s="109">
        <v>0</v>
      </c>
      <c r="AC1149" s="109">
        <v>0</v>
      </c>
      <c r="AD1149" s="109">
        <v>0</v>
      </c>
      <c r="AE1149" s="109">
        <v>0</v>
      </c>
      <c r="AF1149" s="109">
        <v>0</v>
      </c>
      <c r="AG1149" s="109">
        <v>0</v>
      </c>
    </row>
    <row r="1150" spans="2:33" ht="15">
      <c r="B1150" s="109"/>
      <c r="C1150" s="109"/>
      <c r="D1150" s="109">
        <v>2013</v>
      </c>
      <c r="E1150" s="109">
        <v>0</v>
      </c>
      <c r="F1150" s="109">
        <v>0</v>
      </c>
      <c r="G1150" s="109">
        <v>0</v>
      </c>
      <c r="H1150" s="109">
        <v>0</v>
      </c>
      <c r="I1150" s="109">
        <v>0</v>
      </c>
      <c r="J1150" s="109">
        <v>0</v>
      </c>
      <c r="K1150" s="109">
        <v>0</v>
      </c>
      <c r="L1150" s="109">
        <v>0</v>
      </c>
      <c r="M1150" s="109">
        <v>0</v>
      </c>
      <c r="N1150" s="109">
        <v>0</v>
      </c>
      <c r="O1150" s="109">
        <v>0</v>
      </c>
      <c r="P1150" s="109">
        <v>0</v>
      </c>
      <c r="Q1150" s="109">
        <v>0</v>
      </c>
      <c r="R1150" s="109">
        <v>0</v>
      </c>
      <c r="S1150" s="109">
        <v>0</v>
      </c>
      <c r="T1150" s="109">
        <v>0</v>
      </c>
      <c r="U1150" s="109">
        <v>0</v>
      </c>
      <c r="V1150" s="109">
        <v>0</v>
      </c>
      <c r="W1150" s="109">
        <v>0</v>
      </c>
      <c r="X1150" s="109">
        <v>0</v>
      </c>
      <c r="Y1150" s="109">
        <v>0</v>
      </c>
      <c r="Z1150" s="109">
        <v>0</v>
      </c>
      <c r="AA1150" s="109">
        <v>0</v>
      </c>
      <c r="AB1150" s="109">
        <v>0</v>
      </c>
      <c r="AC1150" s="109">
        <v>0</v>
      </c>
      <c r="AD1150" s="109">
        <v>0</v>
      </c>
      <c r="AE1150" s="109">
        <v>0</v>
      </c>
      <c r="AF1150" s="109">
        <v>0</v>
      </c>
      <c r="AG1150" s="109">
        <v>0</v>
      </c>
    </row>
    <row r="1151" spans="2:33" ht="15">
      <c r="B1151" s="109"/>
      <c r="C1151" s="109"/>
      <c r="D1151" s="109">
        <v>2014</v>
      </c>
      <c r="E1151" s="109">
        <v>0</v>
      </c>
      <c r="F1151" s="109">
        <v>0</v>
      </c>
      <c r="G1151" s="109">
        <v>0</v>
      </c>
      <c r="H1151" s="109">
        <v>0</v>
      </c>
      <c r="I1151" s="109">
        <v>0</v>
      </c>
      <c r="J1151" s="109"/>
      <c r="K1151" s="109">
        <v>0</v>
      </c>
      <c r="L1151" s="109">
        <v>0</v>
      </c>
      <c r="M1151" s="109">
        <v>0</v>
      </c>
      <c r="N1151" s="109">
        <v>0</v>
      </c>
      <c r="O1151" s="109">
        <v>0</v>
      </c>
      <c r="P1151" s="109">
        <v>0</v>
      </c>
      <c r="Q1151" s="109">
        <v>0</v>
      </c>
      <c r="R1151" s="109"/>
      <c r="S1151" s="109">
        <v>0</v>
      </c>
      <c r="T1151" s="109">
        <v>0</v>
      </c>
      <c r="U1151" s="109">
        <v>0</v>
      </c>
      <c r="V1151" s="109">
        <v>0</v>
      </c>
      <c r="W1151" s="109">
        <v>0</v>
      </c>
      <c r="X1151" s="109">
        <v>0</v>
      </c>
      <c r="Y1151" s="109">
        <v>0</v>
      </c>
      <c r="Z1151" s="109">
        <v>0</v>
      </c>
      <c r="AA1151" s="109">
        <v>0</v>
      </c>
      <c r="AB1151" s="109">
        <v>0</v>
      </c>
      <c r="AC1151" s="109">
        <v>0</v>
      </c>
      <c r="AD1151" s="109">
        <v>0</v>
      </c>
      <c r="AE1151" s="109">
        <v>0</v>
      </c>
      <c r="AF1151" s="109">
        <v>0</v>
      </c>
      <c r="AG1151" s="109">
        <v>0</v>
      </c>
    </row>
    <row r="1152" spans="2:33" ht="15">
      <c r="B1152" s="109"/>
      <c r="C1152" s="109"/>
      <c r="D1152" s="109">
        <v>2015</v>
      </c>
      <c r="E1152" s="109">
        <v>0</v>
      </c>
      <c r="F1152" s="109">
        <v>0</v>
      </c>
      <c r="G1152" s="109">
        <v>0</v>
      </c>
      <c r="H1152" s="109">
        <v>0</v>
      </c>
      <c r="I1152" s="109">
        <v>0</v>
      </c>
      <c r="J1152" s="109">
        <v>0</v>
      </c>
      <c r="K1152" s="109">
        <v>0</v>
      </c>
      <c r="L1152" s="109">
        <v>0</v>
      </c>
      <c r="M1152" s="109">
        <v>0</v>
      </c>
      <c r="N1152" s="109">
        <v>0</v>
      </c>
      <c r="O1152" s="109">
        <v>0</v>
      </c>
      <c r="P1152" s="109">
        <v>0</v>
      </c>
      <c r="Q1152" s="109">
        <v>0</v>
      </c>
      <c r="R1152" s="109">
        <v>0</v>
      </c>
      <c r="S1152" s="109">
        <v>0</v>
      </c>
      <c r="T1152" s="109">
        <v>0</v>
      </c>
      <c r="U1152" s="109">
        <v>0</v>
      </c>
      <c r="V1152" s="109">
        <v>0</v>
      </c>
      <c r="W1152" s="109">
        <v>0</v>
      </c>
      <c r="X1152" s="109">
        <v>0</v>
      </c>
      <c r="Y1152" s="109">
        <v>0</v>
      </c>
      <c r="Z1152" s="109">
        <v>0</v>
      </c>
      <c r="AA1152" s="109">
        <v>0</v>
      </c>
      <c r="AB1152" s="109">
        <v>0</v>
      </c>
      <c r="AC1152" s="109">
        <v>0</v>
      </c>
      <c r="AD1152" s="109">
        <v>0</v>
      </c>
      <c r="AE1152" s="109">
        <v>0</v>
      </c>
      <c r="AF1152" s="109">
        <v>0</v>
      </c>
      <c r="AG1152" s="109">
        <v>0</v>
      </c>
    </row>
    <row r="1153" spans="2:33" ht="15">
      <c r="B1153" s="109"/>
      <c r="C1153" s="109"/>
      <c r="D1153" s="109">
        <v>2016</v>
      </c>
      <c r="E1153" s="109">
        <v>0</v>
      </c>
      <c r="F1153" s="109">
        <v>0</v>
      </c>
      <c r="G1153" s="109">
        <v>0</v>
      </c>
      <c r="H1153" s="109">
        <v>0</v>
      </c>
      <c r="I1153" s="109">
        <v>0</v>
      </c>
      <c r="J1153" s="109">
        <v>0</v>
      </c>
      <c r="K1153" s="109">
        <v>0</v>
      </c>
      <c r="L1153" s="109">
        <v>0</v>
      </c>
      <c r="M1153" s="109">
        <v>0</v>
      </c>
      <c r="N1153" s="109">
        <v>0</v>
      </c>
      <c r="O1153" s="109">
        <v>0</v>
      </c>
      <c r="P1153" s="109">
        <v>0</v>
      </c>
      <c r="Q1153" s="109">
        <v>0</v>
      </c>
      <c r="R1153" s="109">
        <v>0</v>
      </c>
      <c r="S1153" s="109">
        <v>0</v>
      </c>
      <c r="T1153" s="109">
        <v>0</v>
      </c>
      <c r="U1153" s="109">
        <v>0</v>
      </c>
      <c r="V1153" s="109">
        <v>0</v>
      </c>
      <c r="W1153" s="109">
        <v>0</v>
      </c>
      <c r="X1153" s="109">
        <v>0</v>
      </c>
      <c r="Y1153" s="109">
        <v>0</v>
      </c>
      <c r="Z1153" s="109">
        <v>0</v>
      </c>
      <c r="AA1153" s="109">
        <v>0</v>
      </c>
      <c r="AB1153" s="109">
        <v>0</v>
      </c>
      <c r="AC1153" s="109">
        <v>0</v>
      </c>
      <c r="AD1153" s="109">
        <v>0</v>
      </c>
      <c r="AE1153" s="109">
        <v>0</v>
      </c>
      <c r="AF1153" s="109">
        <v>0</v>
      </c>
      <c r="AG1153" s="109">
        <v>0</v>
      </c>
    </row>
    <row r="1154" spans="2:33" ht="15">
      <c r="B1154" s="109"/>
      <c r="C1154" s="109"/>
      <c r="D1154" s="109">
        <v>2017</v>
      </c>
      <c r="E1154" s="109">
        <v>0</v>
      </c>
      <c r="F1154" s="109">
        <v>0</v>
      </c>
      <c r="G1154" s="109">
        <v>0</v>
      </c>
      <c r="H1154" s="109">
        <v>0</v>
      </c>
      <c r="I1154" s="109">
        <v>0</v>
      </c>
      <c r="J1154" s="109">
        <v>0</v>
      </c>
      <c r="K1154" s="109">
        <v>0</v>
      </c>
      <c r="L1154" s="109">
        <v>0</v>
      </c>
      <c r="M1154" s="109">
        <v>0</v>
      </c>
      <c r="N1154" s="109"/>
      <c r="O1154" s="109">
        <v>0</v>
      </c>
      <c r="P1154" s="109">
        <v>0</v>
      </c>
      <c r="Q1154" s="109">
        <v>0</v>
      </c>
      <c r="R1154" s="109">
        <v>0</v>
      </c>
      <c r="S1154" s="109">
        <v>0</v>
      </c>
      <c r="T1154" s="109">
        <v>0</v>
      </c>
      <c r="U1154" s="109">
        <v>0</v>
      </c>
      <c r="V1154" s="109">
        <v>0</v>
      </c>
      <c r="W1154" s="109">
        <v>0</v>
      </c>
      <c r="X1154" s="109">
        <v>0</v>
      </c>
      <c r="Y1154" s="109">
        <v>0</v>
      </c>
      <c r="Z1154" s="109">
        <v>0</v>
      </c>
      <c r="AA1154" s="109">
        <v>0</v>
      </c>
      <c r="AB1154" s="109">
        <v>0</v>
      </c>
      <c r="AC1154" s="109">
        <v>0</v>
      </c>
      <c r="AD1154" s="109">
        <v>0</v>
      </c>
      <c r="AE1154" s="109">
        <v>0</v>
      </c>
      <c r="AF1154" s="109">
        <v>0</v>
      </c>
      <c r="AG1154" s="109">
        <v>0</v>
      </c>
    </row>
    <row r="1155" spans="2:33" ht="15">
      <c r="B1155" s="109"/>
      <c r="C1155" s="109"/>
      <c r="D1155" s="109">
        <v>2018</v>
      </c>
      <c r="E1155" s="109">
        <v>0</v>
      </c>
      <c r="F1155" s="109">
        <v>0</v>
      </c>
      <c r="G1155" s="109">
        <v>0</v>
      </c>
      <c r="H1155" s="109">
        <v>0</v>
      </c>
      <c r="I1155" s="109">
        <v>0</v>
      </c>
      <c r="J1155" s="109">
        <v>0</v>
      </c>
      <c r="K1155" s="109">
        <v>0</v>
      </c>
      <c r="L1155" s="109">
        <v>0</v>
      </c>
      <c r="M1155" s="109">
        <v>0</v>
      </c>
      <c r="N1155" s="109">
        <v>0</v>
      </c>
      <c r="O1155" s="109">
        <v>0</v>
      </c>
      <c r="P1155" s="109">
        <v>0</v>
      </c>
      <c r="Q1155" s="109">
        <v>0</v>
      </c>
      <c r="R1155" s="109"/>
      <c r="S1155" s="109">
        <v>0</v>
      </c>
      <c r="T1155" s="109">
        <v>0</v>
      </c>
      <c r="U1155" s="109">
        <v>0</v>
      </c>
      <c r="V1155" s="109">
        <v>0</v>
      </c>
      <c r="W1155" s="109">
        <v>0</v>
      </c>
      <c r="X1155" s="109">
        <v>0</v>
      </c>
      <c r="Y1155" s="109">
        <v>0</v>
      </c>
      <c r="Z1155" s="109">
        <v>0</v>
      </c>
      <c r="AA1155" s="109">
        <v>0</v>
      </c>
      <c r="AB1155" s="109">
        <v>0</v>
      </c>
      <c r="AC1155" s="109">
        <v>0</v>
      </c>
      <c r="AD1155" s="109">
        <v>0</v>
      </c>
      <c r="AE1155" s="109">
        <v>0</v>
      </c>
      <c r="AF1155" s="109">
        <v>0</v>
      </c>
      <c r="AG1155" s="109">
        <v>0</v>
      </c>
    </row>
    <row r="1156" spans="2:33" ht="15">
      <c r="B1156" s="109"/>
      <c r="C1156" s="109"/>
      <c r="D1156" s="109">
        <v>2019</v>
      </c>
      <c r="E1156" s="109">
        <v>0</v>
      </c>
      <c r="F1156" s="109">
        <v>0</v>
      </c>
      <c r="G1156" s="109">
        <v>0</v>
      </c>
      <c r="H1156" s="109">
        <v>0</v>
      </c>
      <c r="I1156" s="109">
        <v>0</v>
      </c>
      <c r="J1156" s="109">
        <v>0</v>
      </c>
      <c r="K1156" s="109">
        <v>0</v>
      </c>
      <c r="L1156" s="109">
        <v>0</v>
      </c>
      <c r="M1156" s="109">
        <v>0</v>
      </c>
      <c r="N1156" s="109">
        <v>0</v>
      </c>
      <c r="O1156" s="109">
        <v>0</v>
      </c>
      <c r="P1156" s="109">
        <v>0</v>
      </c>
      <c r="Q1156" s="109">
        <v>0</v>
      </c>
      <c r="R1156" s="109"/>
      <c r="S1156" s="109">
        <v>0</v>
      </c>
      <c r="T1156" s="109">
        <v>0</v>
      </c>
      <c r="U1156" s="109">
        <v>0</v>
      </c>
      <c r="V1156" s="109">
        <v>0</v>
      </c>
      <c r="W1156" s="109">
        <v>0</v>
      </c>
      <c r="X1156" s="109">
        <v>0</v>
      </c>
      <c r="Y1156" s="109">
        <v>0</v>
      </c>
      <c r="Z1156" s="109">
        <v>0</v>
      </c>
      <c r="AA1156" s="109">
        <v>0</v>
      </c>
      <c r="AB1156" s="109">
        <v>0</v>
      </c>
      <c r="AC1156" s="109">
        <v>0</v>
      </c>
      <c r="AD1156" s="109">
        <v>0</v>
      </c>
      <c r="AE1156" s="109">
        <v>0</v>
      </c>
      <c r="AF1156" s="109">
        <v>0</v>
      </c>
      <c r="AG1156" s="109">
        <v>0</v>
      </c>
    </row>
    <row r="1157" spans="2:33" ht="15">
      <c r="B1157" s="109"/>
      <c r="C1157" s="109"/>
      <c r="D1157" s="109">
        <v>2020</v>
      </c>
      <c r="E1157" s="109"/>
      <c r="F1157" s="109"/>
      <c r="G1157" s="109"/>
      <c r="H1157" s="109"/>
      <c r="I1157" s="109"/>
      <c r="J1157" s="109"/>
      <c r="K1157" s="109"/>
      <c r="L1157" s="109"/>
      <c r="M1157" s="109"/>
      <c r="N1157" s="109"/>
      <c r="O1157" s="109"/>
      <c r="P1157" s="109"/>
      <c r="Q1157" s="109"/>
      <c r="R1157" s="109"/>
      <c r="S1157" s="109"/>
      <c r="T1157" s="109"/>
      <c r="U1157" s="109"/>
      <c r="V1157" s="109"/>
      <c r="W1157" s="109"/>
      <c r="X1157" s="109"/>
      <c r="Y1157" s="109"/>
      <c r="Z1157" s="109"/>
      <c r="AA1157" s="109"/>
      <c r="AB1157" s="109"/>
      <c r="AC1157" s="109"/>
      <c r="AD1157" s="109"/>
      <c r="AE1157" s="109"/>
      <c r="AF1157" s="109"/>
      <c r="AG1157" s="109"/>
    </row>
    <row r="1158" spans="2:33" ht="15">
      <c r="B1158" s="110" t="s">
        <v>857</v>
      </c>
      <c r="C1158" s="110" t="s">
        <v>858</v>
      </c>
      <c r="D1158" s="110">
        <v>2006</v>
      </c>
      <c r="E1158" s="110">
        <v>0</v>
      </c>
      <c r="F1158" s="110">
        <v>0</v>
      </c>
      <c r="G1158" s="110">
        <v>0</v>
      </c>
      <c r="H1158" s="110"/>
      <c r="I1158" s="110"/>
      <c r="J1158" s="110">
        <v>0</v>
      </c>
      <c r="K1158" s="110">
        <v>0</v>
      </c>
      <c r="L1158" s="110">
        <v>0</v>
      </c>
      <c r="M1158" s="110"/>
      <c r="N1158" s="110">
        <v>0</v>
      </c>
      <c r="O1158" s="110">
        <v>0</v>
      </c>
      <c r="P1158" s="110">
        <v>0</v>
      </c>
      <c r="Q1158" s="110"/>
      <c r="R1158" s="110"/>
      <c r="S1158" s="110"/>
      <c r="T1158" s="110">
        <v>0</v>
      </c>
      <c r="U1158" s="110">
        <v>0</v>
      </c>
      <c r="V1158" s="110">
        <v>0</v>
      </c>
      <c r="W1158" s="110"/>
      <c r="X1158" s="110">
        <v>0</v>
      </c>
      <c r="Y1158" s="110">
        <v>0</v>
      </c>
      <c r="Z1158" s="110">
        <v>0</v>
      </c>
      <c r="AA1158" s="110">
        <v>4.4000000000000002E-4</v>
      </c>
      <c r="AB1158" s="110"/>
      <c r="AC1158" s="110"/>
      <c r="AD1158" s="110"/>
      <c r="AE1158" s="110"/>
      <c r="AF1158" s="110"/>
      <c r="AG1158" s="110">
        <v>0</v>
      </c>
    </row>
    <row r="1159" spans="2:33" ht="15">
      <c r="B1159" s="110"/>
      <c r="C1159" s="110"/>
      <c r="D1159" s="110">
        <v>2007</v>
      </c>
      <c r="E1159" s="110">
        <v>0</v>
      </c>
      <c r="F1159" s="110"/>
      <c r="G1159" s="110">
        <v>0</v>
      </c>
      <c r="H1159" s="110"/>
      <c r="I1159" s="110">
        <v>0</v>
      </c>
      <c r="J1159" s="110">
        <v>0</v>
      </c>
      <c r="K1159" s="110">
        <v>0</v>
      </c>
      <c r="L1159" s="110">
        <v>0</v>
      </c>
      <c r="M1159" s="110">
        <v>0</v>
      </c>
      <c r="N1159" s="110">
        <v>0</v>
      </c>
      <c r="O1159" s="110">
        <v>0</v>
      </c>
      <c r="P1159" s="110">
        <v>0</v>
      </c>
      <c r="Q1159" s="110">
        <v>0</v>
      </c>
      <c r="R1159" s="110"/>
      <c r="S1159" s="110">
        <v>0</v>
      </c>
      <c r="T1159" s="110">
        <v>0</v>
      </c>
      <c r="U1159" s="110">
        <v>0</v>
      </c>
      <c r="V1159" s="110">
        <v>0</v>
      </c>
      <c r="W1159" s="110"/>
      <c r="X1159" s="110">
        <v>0</v>
      </c>
      <c r="Y1159" s="110">
        <v>0</v>
      </c>
      <c r="Z1159" s="110">
        <v>0</v>
      </c>
      <c r="AA1159" s="110">
        <v>4.0999999999999999E-4</v>
      </c>
      <c r="AB1159" s="110">
        <v>0</v>
      </c>
      <c r="AC1159" s="110">
        <v>0</v>
      </c>
      <c r="AD1159" s="110">
        <v>0</v>
      </c>
      <c r="AE1159" s="110">
        <v>0</v>
      </c>
      <c r="AF1159" s="110">
        <v>0</v>
      </c>
      <c r="AG1159" s="110">
        <v>0</v>
      </c>
    </row>
    <row r="1160" spans="2:33" ht="15">
      <c r="B1160" s="110"/>
      <c r="C1160" s="110"/>
      <c r="D1160" s="110">
        <v>2008</v>
      </c>
      <c r="E1160" s="110">
        <v>9.0000000000000006E-5</v>
      </c>
      <c r="F1160" s="110"/>
      <c r="G1160" s="110">
        <v>0</v>
      </c>
      <c r="H1160" s="110"/>
      <c r="I1160" s="110"/>
      <c r="J1160" s="110"/>
      <c r="K1160" s="110">
        <v>0</v>
      </c>
      <c r="L1160" s="110">
        <v>0</v>
      </c>
      <c r="M1160" s="110">
        <v>0</v>
      </c>
      <c r="N1160" s="110">
        <v>0</v>
      </c>
      <c r="O1160" s="110"/>
      <c r="P1160" s="110"/>
      <c r="Q1160" s="110">
        <v>4.0000000000000003E-5</v>
      </c>
      <c r="R1160" s="110"/>
      <c r="S1160" s="110">
        <v>0</v>
      </c>
      <c r="T1160" s="110">
        <v>0</v>
      </c>
      <c r="U1160" s="110"/>
      <c r="V1160" s="110"/>
      <c r="W1160" s="110"/>
      <c r="X1160" s="110"/>
      <c r="Y1160" s="110">
        <v>0</v>
      </c>
      <c r="Z1160" s="110">
        <v>0</v>
      </c>
      <c r="AA1160" s="110">
        <v>3.8999999999999999E-4</v>
      </c>
      <c r="AB1160" s="110">
        <v>0</v>
      </c>
      <c r="AC1160" s="110">
        <v>1.3999999999999999E-4</v>
      </c>
      <c r="AD1160" s="110"/>
      <c r="AE1160" s="110">
        <v>0</v>
      </c>
      <c r="AF1160" s="110">
        <v>0</v>
      </c>
      <c r="AG1160" s="110"/>
    </row>
    <row r="1161" spans="2:33" ht="15">
      <c r="B1161" s="110"/>
      <c r="C1161" s="110"/>
      <c r="D1161" s="110">
        <v>2009</v>
      </c>
      <c r="E1161" s="110">
        <v>0</v>
      </c>
      <c r="F1161" s="110"/>
      <c r="G1161" s="110">
        <v>0</v>
      </c>
      <c r="H1161" s="110">
        <v>0</v>
      </c>
      <c r="I1161" s="110"/>
      <c r="J1161" s="110">
        <v>0</v>
      </c>
      <c r="K1161" s="110">
        <v>1.0000000000000001E-5</v>
      </c>
      <c r="L1161" s="110">
        <v>0</v>
      </c>
      <c r="M1161" s="110">
        <v>0</v>
      </c>
      <c r="N1161" s="110">
        <v>0</v>
      </c>
      <c r="O1161" s="110"/>
      <c r="P1161" s="110">
        <v>0</v>
      </c>
      <c r="Q1161" s="110">
        <v>0</v>
      </c>
      <c r="R1161" s="110"/>
      <c r="S1161" s="110">
        <v>0</v>
      </c>
      <c r="T1161" s="110">
        <v>0</v>
      </c>
      <c r="U1161" s="110">
        <v>0</v>
      </c>
      <c r="V1161" s="110"/>
      <c r="W1161" s="110">
        <v>0</v>
      </c>
      <c r="X1161" s="110"/>
      <c r="Y1161" s="110"/>
      <c r="Z1161" s="110">
        <v>0</v>
      </c>
      <c r="AA1161" s="110">
        <v>0</v>
      </c>
      <c r="AB1161" s="110">
        <v>0</v>
      </c>
      <c r="AC1161" s="110"/>
      <c r="AD1161" s="110"/>
      <c r="AE1161" s="110">
        <v>0</v>
      </c>
      <c r="AF1161" s="110">
        <v>0</v>
      </c>
      <c r="AG1161" s="110">
        <v>0</v>
      </c>
    </row>
    <row r="1162" spans="2:33" ht="15">
      <c r="B1162" s="110"/>
      <c r="C1162" s="110"/>
      <c r="D1162" s="110">
        <v>2010</v>
      </c>
      <c r="E1162" s="110">
        <v>0</v>
      </c>
      <c r="F1162" s="110"/>
      <c r="G1162" s="110">
        <v>0</v>
      </c>
      <c r="H1162" s="110">
        <v>0</v>
      </c>
      <c r="I1162" s="110">
        <v>0</v>
      </c>
      <c r="J1162" s="110">
        <v>0</v>
      </c>
      <c r="K1162" s="110">
        <v>0</v>
      </c>
      <c r="L1162" s="110">
        <v>0</v>
      </c>
      <c r="M1162" s="110">
        <v>0</v>
      </c>
      <c r="N1162" s="110">
        <v>0</v>
      </c>
      <c r="O1162" s="110">
        <v>0</v>
      </c>
      <c r="P1162" s="110">
        <v>0</v>
      </c>
      <c r="Q1162" s="110">
        <v>0</v>
      </c>
      <c r="R1162" s="110">
        <v>0</v>
      </c>
      <c r="S1162" s="110">
        <v>0</v>
      </c>
      <c r="T1162" s="110">
        <v>0</v>
      </c>
      <c r="U1162" s="110">
        <v>0</v>
      </c>
      <c r="V1162" s="110">
        <v>0</v>
      </c>
      <c r="W1162" s="110">
        <v>0</v>
      </c>
      <c r="X1162" s="110">
        <v>0</v>
      </c>
      <c r="Y1162" s="110">
        <v>0</v>
      </c>
      <c r="Z1162" s="110">
        <v>0</v>
      </c>
      <c r="AA1162" s="110">
        <v>0</v>
      </c>
      <c r="AB1162" s="110">
        <v>0</v>
      </c>
      <c r="AC1162" s="110">
        <v>0</v>
      </c>
      <c r="AD1162" s="110">
        <v>0</v>
      </c>
      <c r="AE1162" s="110">
        <v>0</v>
      </c>
      <c r="AF1162" s="110">
        <v>0</v>
      </c>
      <c r="AG1162" s="110">
        <v>0</v>
      </c>
    </row>
    <row r="1163" spans="2:33" ht="15">
      <c r="B1163" s="110"/>
      <c r="C1163" s="110"/>
      <c r="D1163" s="110">
        <v>2011</v>
      </c>
      <c r="E1163" s="110">
        <v>0</v>
      </c>
      <c r="F1163" s="110">
        <v>0</v>
      </c>
      <c r="G1163" s="110">
        <v>0</v>
      </c>
      <c r="H1163" s="110">
        <v>0</v>
      </c>
      <c r="I1163" s="110">
        <v>0</v>
      </c>
      <c r="J1163" s="110">
        <v>0</v>
      </c>
      <c r="K1163" s="110">
        <v>0</v>
      </c>
      <c r="L1163" s="110">
        <v>0</v>
      </c>
      <c r="M1163" s="110">
        <v>0</v>
      </c>
      <c r="N1163" s="110">
        <v>0</v>
      </c>
      <c r="O1163" s="110">
        <v>0</v>
      </c>
      <c r="P1163" s="110">
        <v>0</v>
      </c>
      <c r="Q1163" s="110">
        <v>0</v>
      </c>
      <c r="R1163" s="110">
        <v>0</v>
      </c>
      <c r="S1163" s="110">
        <v>0</v>
      </c>
      <c r="T1163" s="110">
        <v>0</v>
      </c>
      <c r="U1163" s="110">
        <v>0</v>
      </c>
      <c r="V1163" s="110">
        <v>0</v>
      </c>
      <c r="W1163" s="110">
        <v>0</v>
      </c>
      <c r="X1163" s="110">
        <v>0</v>
      </c>
      <c r="Y1163" s="110">
        <v>0</v>
      </c>
      <c r="Z1163" s="110">
        <v>0</v>
      </c>
      <c r="AA1163" s="110">
        <v>0</v>
      </c>
      <c r="AB1163" s="110">
        <v>0</v>
      </c>
      <c r="AC1163" s="110">
        <v>0</v>
      </c>
      <c r="AD1163" s="110">
        <v>0</v>
      </c>
      <c r="AE1163" s="110">
        <v>0</v>
      </c>
      <c r="AF1163" s="110">
        <v>0</v>
      </c>
      <c r="AG1163" s="110">
        <v>0</v>
      </c>
    </row>
    <row r="1164" spans="2:33" ht="15">
      <c r="B1164" s="110"/>
      <c r="C1164" s="110"/>
      <c r="D1164" s="110">
        <v>2012</v>
      </c>
      <c r="E1164" s="110">
        <v>0</v>
      </c>
      <c r="F1164" s="110">
        <v>0</v>
      </c>
      <c r="G1164" s="110">
        <v>0</v>
      </c>
      <c r="H1164" s="110">
        <v>0</v>
      </c>
      <c r="I1164" s="110">
        <v>0</v>
      </c>
      <c r="J1164" s="110">
        <v>0</v>
      </c>
      <c r="K1164" s="110">
        <v>0</v>
      </c>
      <c r="L1164" s="110">
        <v>0</v>
      </c>
      <c r="M1164" s="110">
        <v>0</v>
      </c>
      <c r="N1164" s="110">
        <v>0</v>
      </c>
      <c r="O1164" s="110">
        <v>0</v>
      </c>
      <c r="P1164" s="110">
        <v>0</v>
      </c>
      <c r="Q1164" s="110">
        <v>0</v>
      </c>
      <c r="R1164" s="110">
        <v>0</v>
      </c>
      <c r="S1164" s="110">
        <v>0</v>
      </c>
      <c r="T1164" s="110">
        <v>0</v>
      </c>
      <c r="U1164" s="110">
        <v>0</v>
      </c>
      <c r="V1164" s="110"/>
      <c r="W1164" s="110">
        <v>0</v>
      </c>
      <c r="X1164" s="110">
        <v>0</v>
      </c>
      <c r="Y1164" s="110">
        <v>0</v>
      </c>
      <c r="Z1164" s="110">
        <v>0</v>
      </c>
      <c r="AA1164" s="110">
        <v>0</v>
      </c>
      <c r="AB1164" s="110">
        <v>0</v>
      </c>
      <c r="AC1164" s="110">
        <v>0</v>
      </c>
      <c r="AD1164" s="110">
        <v>0</v>
      </c>
      <c r="AE1164" s="110">
        <v>0</v>
      </c>
      <c r="AF1164" s="110">
        <v>0</v>
      </c>
      <c r="AG1164" s="110">
        <v>0</v>
      </c>
    </row>
    <row r="1165" spans="2:33" ht="15">
      <c r="B1165" s="110"/>
      <c r="C1165" s="110"/>
      <c r="D1165" s="110">
        <v>2013</v>
      </c>
      <c r="E1165" s="110">
        <v>0</v>
      </c>
      <c r="F1165" s="110">
        <v>0</v>
      </c>
      <c r="G1165" s="110">
        <v>0</v>
      </c>
      <c r="H1165" s="110">
        <v>0</v>
      </c>
      <c r="I1165" s="110">
        <v>0</v>
      </c>
      <c r="J1165" s="110">
        <v>0</v>
      </c>
      <c r="K1165" s="110">
        <v>0</v>
      </c>
      <c r="L1165" s="110">
        <v>0</v>
      </c>
      <c r="M1165" s="110">
        <v>0</v>
      </c>
      <c r="N1165" s="110">
        <v>0</v>
      </c>
      <c r="O1165" s="110">
        <v>0</v>
      </c>
      <c r="P1165" s="110">
        <v>0</v>
      </c>
      <c r="Q1165" s="110">
        <v>1.0000000000000001E-5</v>
      </c>
      <c r="R1165" s="110">
        <v>0</v>
      </c>
      <c r="S1165" s="110">
        <v>0</v>
      </c>
      <c r="T1165" s="110">
        <v>0</v>
      </c>
      <c r="U1165" s="110">
        <v>0</v>
      </c>
      <c r="V1165" s="110">
        <v>0</v>
      </c>
      <c r="W1165" s="110">
        <v>0</v>
      </c>
      <c r="X1165" s="110">
        <v>0</v>
      </c>
      <c r="Y1165" s="110">
        <v>0</v>
      </c>
      <c r="Z1165" s="110">
        <v>0</v>
      </c>
      <c r="AA1165" s="110">
        <v>0</v>
      </c>
      <c r="AB1165" s="110">
        <v>0</v>
      </c>
      <c r="AC1165" s="110">
        <v>0</v>
      </c>
      <c r="AD1165" s="110">
        <v>0</v>
      </c>
      <c r="AE1165" s="110">
        <v>0</v>
      </c>
      <c r="AF1165" s="110">
        <v>0</v>
      </c>
      <c r="AG1165" s="110">
        <v>0</v>
      </c>
    </row>
    <row r="1166" spans="2:33" ht="15">
      <c r="B1166" s="110"/>
      <c r="C1166" s="110"/>
      <c r="D1166" s="110">
        <v>2014</v>
      </c>
      <c r="E1166" s="110">
        <v>0</v>
      </c>
      <c r="F1166" s="110">
        <v>0</v>
      </c>
      <c r="G1166" s="110">
        <v>0</v>
      </c>
      <c r="H1166" s="110">
        <v>0</v>
      </c>
      <c r="I1166" s="110">
        <v>0</v>
      </c>
      <c r="J1166" s="110"/>
      <c r="K1166" s="110">
        <v>0</v>
      </c>
      <c r="L1166" s="110">
        <v>0</v>
      </c>
      <c r="M1166" s="110">
        <v>0</v>
      </c>
      <c r="N1166" s="110">
        <v>0</v>
      </c>
      <c r="O1166" s="110">
        <v>0</v>
      </c>
      <c r="P1166" s="110">
        <v>0</v>
      </c>
      <c r="Q1166" s="110">
        <v>0</v>
      </c>
      <c r="R1166" s="110"/>
      <c r="S1166" s="110">
        <v>0</v>
      </c>
      <c r="T1166" s="110">
        <v>0</v>
      </c>
      <c r="U1166" s="110">
        <v>0</v>
      </c>
      <c r="V1166" s="110">
        <v>0</v>
      </c>
      <c r="W1166" s="110">
        <v>0</v>
      </c>
      <c r="X1166" s="110">
        <v>0</v>
      </c>
      <c r="Y1166" s="110">
        <v>0</v>
      </c>
      <c r="Z1166" s="110">
        <v>0</v>
      </c>
      <c r="AA1166" s="110">
        <v>0</v>
      </c>
      <c r="AB1166" s="110">
        <v>0</v>
      </c>
      <c r="AC1166" s="110">
        <v>0</v>
      </c>
      <c r="AD1166" s="110">
        <v>0</v>
      </c>
      <c r="AE1166" s="110">
        <v>0</v>
      </c>
      <c r="AF1166" s="110">
        <v>0</v>
      </c>
      <c r="AG1166" s="110">
        <v>0</v>
      </c>
    </row>
    <row r="1167" spans="2:33" ht="15">
      <c r="B1167" s="110"/>
      <c r="C1167" s="110"/>
      <c r="D1167" s="110">
        <v>2015</v>
      </c>
      <c r="E1167" s="110">
        <v>0</v>
      </c>
      <c r="F1167" s="110">
        <v>0</v>
      </c>
      <c r="G1167" s="110">
        <v>0</v>
      </c>
      <c r="H1167" s="110">
        <v>0</v>
      </c>
      <c r="I1167" s="110">
        <v>0</v>
      </c>
      <c r="J1167" s="110">
        <v>0</v>
      </c>
      <c r="K1167" s="110">
        <v>0</v>
      </c>
      <c r="L1167" s="110">
        <v>0</v>
      </c>
      <c r="M1167" s="110">
        <v>0</v>
      </c>
      <c r="N1167" s="110">
        <v>0</v>
      </c>
      <c r="O1167" s="110">
        <v>0</v>
      </c>
      <c r="P1167" s="110">
        <v>0</v>
      </c>
      <c r="Q1167" s="110">
        <v>0</v>
      </c>
      <c r="R1167" s="110">
        <v>0</v>
      </c>
      <c r="S1167" s="110">
        <v>0</v>
      </c>
      <c r="T1167" s="110">
        <v>0</v>
      </c>
      <c r="U1167" s="110">
        <v>0</v>
      </c>
      <c r="V1167" s="110">
        <v>0</v>
      </c>
      <c r="W1167" s="110">
        <v>0</v>
      </c>
      <c r="X1167" s="110">
        <v>0</v>
      </c>
      <c r="Y1167" s="110">
        <v>0</v>
      </c>
      <c r="Z1167" s="110">
        <v>0</v>
      </c>
      <c r="AA1167" s="110">
        <v>0</v>
      </c>
      <c r="AB1167" s="110">
        <v>0</v>
      </c>
      <c r="AC1167" s="110">
        <v>0</v>
      </c>
      <c r="AD1167" s="110">
        <v>0</v>
      </c>
      <c r="AE1167" s="110">
        <v>0</v>
      </c>
      <c r="AF1167" s="110">
        <v>0</v>
      </c>
      <c r="AG1167" s="110">
        <v>0</v>
      </c>
    </row>
    <row r="1168" spans="2:33" ht="15">
      <c r="B1168" s="110"/>
      <c r="C1168" s="110"/>
      <c r="D1168" s="110">
        <v>2016</v>
      </c>
      <c r="E1168" s="110">
        <v>0</v>
      </c>
      <c r="F1168" s="110">
        <v>0</v>
      </c>
      <c r="G1168" s="110">
        <v>0</v>
      </c>
      <c r="H1168" s="110">
        <v>0</v>
      </c>
      <c r="I1168" s="110">
        <v>0</v>
      </c>
      <c r="J1168" s="110">
        <v>0</v>
      </c>
      <c r="K1168" s="110">
        <v>0</v>
      </c>
      <c r="L1168" s="110">
        <v>0</v>
      </c>
      <c r="M1168" s="110">
        <v>0</v>
      </c>
      <c r="N1168" s="110">
        <v>0</v>
      </c>
      <c r="O1168" s="110">
        <v>0</v>
      </c>
      <c r="P1168" s="110">
        <v>0</v>
      </c>
      <c r="Q1168" s="110">
        <v>0</v>
      </c>
      <c r="R1168" s="110">
        <v>0</v>
      </c>
      <c r="S1168" s="110">
        <v>2.7E-4</v>
      </c>
      <c r="T1168" s="110">
        <v>0</v>
      </c>
      <c r="U1168" s="110">
        <v>0</v>
      </c>
      <c r="V1168" s="110">
        <v>0</v>
      </c>
      <c r="W1168" s="110">
        <v>0</v>
      </c>
      <c r="X1168" s="110">
        <v>0</v>
      </c>
      <c r="Y1168" s="110">
        <v>0</v>
      </c>
      <c r="Z1168" s="110">
        <v>0</v>
      </c>
      <c r="AA1168" s="110">
        <v>0</v>
      </c>
      <c r="AB1168" s="110">
        <v>0</v>
      </c>
      <c r="AC1168" s="110">
        <v>0</v>
      </c>
      <c r="AD1168" s="110">
        <v>0</v>
      </c>
      <c r="AE1168" s="110">
        <v>0</v>
      </c>
      <c r="AF1168" s="110">
        <v>0</v>
      </c>
      <c r="AG1168" s="110">
        <v>0</v>
      </c>
    </row>
    <row r="1169" spans="2:33" ht="15">
      <c r="B1169" s="110"/>
      <c r="C1169" s="110"/>
      <c r="D1169" s="110">
        <v>2017</v>
      </c>
      <c r="E1169" s="110">
        <v>0</v>
      </c>
      <c r="F1169" s="110">
        <v>0</v>
      </c>
      <c r="G1169" s="110">
        <v>0</v>
      </c>
      <c r="H1169" s="110">
        <v>0</v>
      </c>
      <c r="I1169" s="110">
        <v>0</v>
      </c>
      <c r="J1169" s="110">
        <v>0</v>
      </c>
      <c r="K1169" s="110">
        <v>0</v>
      </c>
      <c r="L1169" s="110">
        <v>0</v>
      </c>
      <c r="M1169" s="110">
        <v>0</v>
      </c>
      <c r="N1169" s="110"/>
      <c r="O1169" s="110">
        <v>0</v>
      </c>
      <c r="P1169" s="110">
        <v>0</v>
      </c>
      <c r="Q1169" s="110">
        <v>1.0000000000000001E-5</v>
      </c>
      <c r="R1169" s="110">
        <v>0</v>
      </c>
      <c r="S1169" s="110">
        <v>0</v>
      </c>
      <c r="T1169" s="110">
        <v>0</v>
      </c>
      <c r="U1169" s="110">
        <v>0</v>
      </c>
      <c r="V1169" s="110">
        <v>0</v>
      </c>
      <c r="W1169" s="110">
        <v>0</v>
      </c>
      <c r="X1169" s="110">
        <v>0</v>
      </c>
      <c r="Y1169" s="110">
        <v>0</v>
      </c>
      <c r="Z1169" s="110">
        <v>0</v>
      </c>
      <c r="AA1169" s="110">
        <v>0</v>
      </c>
      <c r="AB1169" s="110">
        <v>0</v>
      </c>
      <c r="AC1169" s="110">
        <v>0</v>
      </c>
      <c r="AD1169" s="110">
        <v>0</v>
      </c>
      <c r="AE1169" s="110">
        <v>0</v>
      </c>
      <c r="AF1169" s="110">
        <v>0</v>
      </c>
      <c r="AG1169" s="110">
        <v>0</v>
      </c>
    </row>
    <row r="1170" spans="2:33" ht="15">
      <c r="B1170" s="110"/>
      <c r="C1170" s="110"/>
      <c r="D1170" s="110">
        <v>2018</v>
      </c>
      <c r="E1170" s="110">
        <v>0</v>
      </c>
      <c r="F1170" s="110">
        <v>0</v>
      </c>
      <c r="G1170" s="110">
        <v>0</v>
      </c>
      <c r="H1170" s="110">
        <v>0</v>
      </c>
      <c r="I1170" s="110">
        <v>3.5999999999999999E-3</v>
      </c>
      <c r="J1170" s="110">
        <v>0</v>
      </c>
      <c r="K1170" s="110">
        <v>0</v>
      </c>
      <c r="L1170" s="110">
        <v>0</v>
      </c>
      <c r="M1170" s="110">
        <v>0</v>
      </c>
      <c r="N1170" s="110">
        <v>0</v>
      </c>
      <c r="O1170" s="110">
        <v>0</v>
      </c>
      <c r="P1170" s="110">
        <v>0</v>
      </c>
      <c r="Q1170" s="110">
        <v>0</v>
      </c>
      <c r="R1170" s="110"/>
      <c r="S1170" s="110">
        <v>0</v>
      </c>
      <c r="T1170" s="110">
        <v>0</v>
      </c>
      <c r="U1170" s="110">
        <v>0</v>
      </c>
      <c r="V1170" s="110">
        <v>0</v>
      </c>
      <c r="W1170" s="110">
        <v>0</v>
      </c>
      <c r="X1170" s="110">
        <v>0</v>
      </c>
      <c r="Y1170" s="110">
        <v>0</v>
      </c>
      <c r="Z1170" s="110">
        <v>0</v>
      </c>
      <c r="AA1170" s="110">
        <v>0</v>
      </c>
      <c r="AB1170" s="110">
        <v>0</v>
      </c>
      <c r="AC1170" s="110">
        <v>0</v>
      </c>
      <c r="AD1170" s="110">
        <v>0</v>
      </c>
      <c r="AE1170" s="110">
        <v>0</v>
      </c>
      <c r="AF1170" s="110">
        <v>0</v>
      </c>
      <c r="AG1170" s="110">
        <v>0</v>
      </c>
    </row>
    <row r="1171" spans="2:33" ht="15">
      <c r="B1171" s="110"/>
      <c r="C1171" s="110"/>
      <c r="D1171" s="110">
        <v>2019</v>
      </c>
      <c r="E1171" s="110">
        <v>0</v>
      </c>
      <c r="F1171" s="110">
        <v>0</v>
      </c>
      <c r="G1171" s="110">
        <v>0</v>
      </c>
      <c r="H1171" s="110">
        <v>0</v>
      </c>
      <c r="I1171" s="110">
        <v>0</v>
      </c>
      <c r="J1171" s="110">
        <v>0</v>
      </c>
      <c r="K1171" s="110">
        <v>0</v>
      </c>
      <c r="L1171" s="110">
        <v>0</v>
      </c>
      <c r="M1171" s="110">
        <v>0</v>
      </c>
      <c r="N1171" s="110">
        <v>0</v>
      </c>
      <c r="O1171" s="110">
        <v>0</v>
      </c>
      <c r="P1171" s="110">
        <v>0</v>
      </c>
      <c r="Q1171" s="110">
        <v>0</v>
      </c>
      <c r="R1171" s="110"/>
      <c r="S1171" s="110">
        <v>0</v>
      </c>
      <c r="T1171" s="110">
        <v>0</v>
      </c>
      <c r="U1171" s="110">
        <v>0</v>
      </c>
      <c r="V1171" s="110">
        <v>0</v>
      </c>
      <c r="W1171" s="110">
        <v>0</v>
      </c>
      <c r="X1171" s="110">
        <v>0</v>
      </c>
      <c r="Y1171" s="110">
        <v>0</v>
      </c>
      <c r="Z1171" s="110">
        <v>0</v>
      </c>
      <c r="AA1171" s="110">
        <v>0</v>
      </c>
      <c r="AB1171" s="110">
        <v>0</v>
      </c>
      <c r="AC1171" s="110">
        <v>0</v>
      </c>
      <c r="AD1171" s="110">
        <v>0</v>
      </c>
      <c r="AE1171" s="110">
        <v>0</v>
      </c>
      <c r="AF1171" s="110">
        <v>0</v>
      </c>
      <c r="AG1171" s="110">
        <v>0</v>
      </c>
    </row>
    <row r="1172" spans="2:33" ht="15">
      <c r="B1172" s="110"/>
      <c r="C1172" s="110"/>
      <c r="D1172" s="110">
        <v>2020</v>
      </c>
      <c r="E1172" s="110"/>
      <c r="F1172" s="110"/>
      <c r="G1172" s="110"/>
      <c r="H1172" s="110"/>
      <c r="I1172" s="110"/>
      <c r="J1172" s="110"/>
      <c r="K1172" s="110"/>
      <c r="L1172" s="110"/>
      <c r="M1172" s="110"/>
      <c r="N1172" s="110"/>
      <c r="O1172" s="110"/>
      <c r="P1172" s="110"/>
      <c r="Q1172" s="110"/>
      <c r="R1172" s="110"/>
      <c r="S1172" s="110"/>
      <c r="T1172" s="110"/>
      <c r="U1172" s="110"/>
      <c r="V1172" s="110"/>
      <c r="W1172" s="110"/>
      <c r="X1172" s="110"/>
      <c r="Y1172" s="110"/>
      <c r="Z1172" s="110"/>
      <c r="AA1172" s="110"/>
      <c r="AB1172" s="110"/>
      <c r="AC1172" s="110"/>
      <c r="AD1172" s="110"/>
      <c r="AE1172" s="110"/>
      <c r="AF1172" s="110"/>
      <c r="AG1172" s="110"/>
    </row>
    <row r="1173" spans="2:33" ht="15">
      <c r="B1173" s="109" t="s">
        <v>101</v>
      </c>
      <c r="C1173" s="109" t="s">
        <v>558</v>
      </c>
      <c r="D1173" s="109">
        <v>2006</v>
      </c>
      <c r="E1173" s="109">
        <v>0</v>
      </c>
      <c r="F1173" s="109">
        <v>0</v>
      </c>
      <c r="G1173" s="109">
        <v>0</v>
      </c>
      <c r="H1173" s="109"/>
      <c r="I1173" s="109"/>
      <c r="J1173" s="109">
        <v>1</v>
      </c>
      <c r="K1173" s="109">
        <v>6</v>
      </c>
      <c r="L1173" s="109">
        <v>1</v>
      </c>
      <c r="M1173" s="109"/>
      <c r="N1173" s="109">
        <v>1</v>
      </c>
      <c r="O1173" s="109">
        <v>3</v>
      </c>
      <c r="P1173" s="109">
        <v>0</v>
      </c>
      <c r="Q1173" s="109">
        <v>4</v>
      </c>
      <c r="R1173" s="109"/>
      <c r="S1173" s="109">
        <v>0</v>
      </c>
      <c r="T1173" s="109">
        <v>0</v>
      </c>
      <c r="U1173" s="109">
        <v>13</v>
      </c>
      <c r="V1173" s="109">
        <v>3</v>
      </c>
      <c r="W1173" s="109"/>
      <c r="X1173" s="109">
        <v>0</v>
      </c>
      <c r="Y1173" s="109">
        <v>1</v>
      </c>
      <c r="Z1173" s="109">
        <v>0</v>
      </c>
      <c r="AA1173" s="109">
        <v>3</v>
      </c>
      <c r="AB1173" s="109">
        <v>1</v>
      </c>
      <c r="AC1173" s="109">
        <v>0</v>
      </c>
      <c r="AD1173" s="109">
        <v>0</v>
      </c>
      <c r="AE1173" s="109">
        <v>1</v>
      </c>
      <c r="AF1173" s="109">
        <v>0</v>
      </c>
      <c r="AG1173" s="109">
        <v>0</v>
      </c>
    </row>
    <row r="1174" spans="2:33" ht="15">
      <c r="B1174" s="109"/>
      <c r="C1174" s="109"/>
      <c r="D1174" s="109">
        <v>2007</v>
      </c>
      <c r="E1174" s="109">
        <v>3</v>
      </c>
      <c r="F1174" s="109">
        <v>3</v>
      </c>
      <c r="G1174" s="109">
        <v>1</v>
      </c>
      <c r="H1174" s="109"/>
      <c r="I1174" s="109">
        <v>0</v>
      </c>
      <c r="J1174" s="109">
        <v>1</v>
      </c>
      <c r="K1174" s="109">
        <v>9</v>
      </c>
      <c r="L1174" s="109">
        <v>0</v>
      </c>
      <c r="M1174" s="109">
        <v>1</v>
      </c>
      <c r="N1174" s="109">
        <v>0</v>
      </c>
      <c r="O1174" s="109">
        <v>0</v>
      </c>
      <c r="P1174" s="109">
        <v>1</v>
      </c>
      <c r="Q1174" s="109">
        <v>2</v>
      </c>
      <c r="R1174" s="109"/>
      <c r="S1174" s="109">
        <v>3</v>
      </c>
      <c r="T1174" s="109">
        <v>0</v>
      </c>
      <c r="U1174" s="109">
        <v>3</v>
      </c>
      <c r="V1174" s="109">
        <v>0</v>
      </c>
      <c r="W1174" s="109"/>
      <c r="X1174" s="109">
        <v>1</v>
      </c>
      <c r="Y1174" s="109">
        <v>0</v>
      </c>
      <c r="Z1174" s="109">
        <v>0</v>
      </c>
      <c r="AA1174" s="109">
        <v>3</v>
      </c>
      <c r="AB1174" s="109">
        <v>5</v>
      </c>
      <c r="AC1174" s="109">
        <v>0</v>
      </c>
      <c r="AD1174" s="109">
        <v>0</v>
      </c>
      <c r="AE1174" s="109">
        <v>0</v>
      </c>
      <c r="AF1174" s="109">
        <v>0</v>
      </c>
      <c r="AG1174" s="109">
        <v>2</v>
      </c>
    </row>
    <row r="1175" spans="2:33" ht="15">
      <c r="B1175" s="109"/>
      <c r="C1175" s="109"/>
      <c r="D1175" s="109">
        <v>2008</v>
      </c>
      <c r="E1175" s="109">
        <v>2</v>
      </c>
      <c r="F1175" s="109">
        <v>1</v>
      </c>
      <c r="G1175" s="109">
        <v>1</v>
      </c>
      <c r="H1175" s="109"/>
      <c r="I1175" s="109">
        <v>0</v>
      </c>
      <c r="J1175" s="109">
        <v>4</v>
      </c>
      <c r="K1175" s="109">
        <v>8</v>
      </c>
      <c r="L1175" s="109">
        <v>0</v>
      </c>
      <c r="M1175" s="109">
        <v>0</v>
      </c>
      <c r="N1175" s="109">
        <v>2</v>
      </c>
      <c r="O1175" s="109">
        <v>1</v>
      </c>
      <c r="P1175" s="109">
        <v>0</v>
      </c>
      <c r="Q1175" s="109">
        <v>2</v>
      </c>
      <c r="R1175" s="109"/>
      <c r="S1175" s="109">
        <v>1</v>
      </c>
      <c r="T1175" s="109">
        <v>0</v>
      </c>
      <c r="U1175" s="109">
        <v>5</v>
      </c>
      <c r="V1175" s="109">
        <v>2</v>
      </c>
      <c r="W1175" s="109"/>
      <c r="X1175" s="109">
        <v>2</v>
      </c>
      <c r="Y1175" s="109">
        <v>0</v>
      </c>
      <c r="Z1175" s="109">
        <v>0</v>
      </c>
      <c r="AA1175" s="109">
        <v>1</v>
      </c>
      <c r="AB1175" s="109">
        <v>1</v>
      </c>
      <c r="AC1175" s="109">
        <v>4</v>
      </c>
      <c r="AD1175" s="109">
        <v>0</v>
      </c>
      <c r="AE1175" s="109">
        <v>0</v>
      </c>
      <c r="AF1175" s="109">
        <v>0</v>
      </c>
      <c r="AG1175" s="109">
        <v>1</v>
      </c>
    </row>
    <row r="1176" spans="2:33" ht="15">
      <c r="B1176" s="109"/>
      <c r="C1176" s="109"/>
      <c r="D1176" s="109">
        <v>2009</v>
      </c>
      <c r="E1176" s="109">
        <v>0</v>
      </c>
      <c r="F1176" s="109">
        <v>1</v>
      </c>
      <c r="G1176" s="109">
        <v>1</v>
      </c>
      <c r="H1176" s="109">
        <v>1</v>
      </c>
      <c r="I1176" s="109">
        <v>0</v>
      </c>
      <c r="J1176" s="109">
        <v>0</v>
      </c>
      <c r="K1176" s="109">
        <v>4</v>
      </c>
      <c r="L1176" s="109">
        <v>1</v>
      </c>
      <c r="M1176" s="109">
        <v>2</v>
      </c>
      <c r="N1176" s="109">
        <v>1</v>
      </c>
      <c r="O1176" s="109">
        <v>0</v>
      </c>
      <c r="P1176" s="109">
        <v>1</v>
      </c>
      <c r="Q1176" s="109">
        <v>1</v>
      </c>
      <c r="R1176" s="109"/>
      <c r="S1176" s="109">
        <v>1</v>
      </c>
      <c r="T1176" s="109">
        <v>0</v>
      </c>
      <c r="U1176" s="109">
        <v>5</v>
      </c>
      <c r="V1176" s="109">
        <v>1</v>
      </c>
      <c r="W1176" s="109">
        <v>1</v>
      </c>
      <c r="X1176" s="109">
        <v>1</v>
      </c>
      <c r="Y1176" s="109">
        <v>1</v>
      </c>
      <c r="Z1176" s="109">
        <v>0</v>
      </c>
      <c r="AA1176" s="109">
        <v>1</v>
      </c>
      <c r="AB1176" s="109">
        <v>1</v>
      </c>
      <c r="AC1176" s="109">
        <v>3</v>
      </c>
      <c r="AD1176" s="109">
        <v>0</v>
      </c>
      <c r="AE1176" s="109">
        <v>1</v>
      </c>
      <c r="AF1176" s="109">
        <v>0</v>
      </c>
      <c r="AG1176" s="109">
        <v>1</v>
      </c>
    </row>
    <row r="1177" spans="2:33" ht="15">
      <c r="B1177" s="109"/>
      <c r="C1177" s="109"/>
      <c r="D1177" s="109">
        <v>2010</v>
      </c>
      <c r="E1177" s="109">
        <v>0</v>
      </c>
      <c r="F1177" s="109">
        <v>1</v>
      </c>
      <c r="G1177" s="109">
        <v>2</v>
      </c>
      <c r="H1177" s="109">
        <v>1</v>
      </c>
      <c r="I1177" s="109">
        <v>0</v>
      </c>
      <c r="J1177" s="109">
        <v>5</v>
      </c>
      <c r="K1177" s="109">
        <v>8</v>
      </c>
      <c r="L1177" s="109">
        <v>0</v>
      </c>
      <c r="M1177" s="109">
        <v>1</v>
      </c>
      <c r="N1177" s="109">
        <v>0</v>
      </c>
      <c r="O1177" s="109">
        <v>3</v>
      </c>
      <c r="P1177" s="109">
        <v>1</v>
      </c>
      <c r="Q1177" s="109">
        <v>1</v>
      </c>
      <c r="R1177" s="109">
        <v>0</v>
      </c>
      <c r="S1177" s="109">
        <v>2</v>
      </c>
      <c r="T1177" s="109">
        <v>0</v>
      </c>
      <c r="U1177" s="109">
        <v>5</v>
      </c>
      <c r="V1177" s="109">
        <v>0</v>
      </c>
      <c r="W1177" s="109">
        <v>0</v>
      </c>
      <c r="X1177" s="109">
        <v>0</v>
      </c>
      <c r="Y1177" s="109">
        <v>0</v>
      </c>
      <c r="Z1177" s="109">
        <v>0</v>
      </c>
      <c r="AA1177" s="109">
        <v>6</v>
      </c>
      <c r="AB1177" s="109">
        <v>1</v>
      </c>
      <c r="AC1177" s="109">
        <v>4</v>
      </c>
      <c r="AD1177" s="109">
        <v>2</v>
      </c>
      <c r="AE1177" s="109">
        <v>0</v>
      </c>
      <c r="AF1177" s="109">
        <v>2</v>
      </c>
      <c r="AG1177" s="109">
        <v>0</v>
      </c>
    </row>
    <row r="1178" spans="2:33" ht="15">
      <c r="B1178" s="109"/>
      <c r="C1178" s="109"/>
      <c r="D1178" s="109">
        <v>2011</v>
      </c>
      <c r="E1178" s="109">
        <v>2</v>
      </c>
      <c r="F1178" s="109">
        <v>2</v>
      </c>
      <c r="G1178" s="109">
        <v>1</v>
      </c>
      <c r="H1178" s="109">
        <v>0</v>
      </c>
      <c r="I1178" s="109">
        <v>0</v>
      </c>
      <c r="J1178" s="109">
        <v>3</v>
      </c>
      <c r="K1178" s="109">
        <v>10</v>
      </c>
      <c r="L1178" s="109">
        <v>0</v>
      </c>
      <c r="M1178" s="109">
        <v>0</v>
      </c>
      <c r="N1178" s="109">
        <v>0</v>
      </c>
      <c r="O1178" s="109">
        <v>0</v>
      </c>
      <c r="P1178" s="109">
        <v>1</v>
      </c>
      <c r="Q1178" s="109">
        <v>2</v>
      </c>
      <c r="R1178" s="109">
        <v>1</v>
      </c>
      <c r="S1178" s="109">
        <v>1</v>
      </c>
      <c r="T1178" s="109">
        <v>0</v>
      </c>
      <c r="U1178" s="109">
        <v>1</v>
      </c>
      <c r="V1178" s="109">
        <v>0</v>
      </c>
      <c r="W1178" s="109">
        <v>0</v>
      </c>
      <c r="X1178" s="109">
        <v>0</v>
      </c>
      <c r="Y1178" s="109">
        <v>0</v>
      </c>
      <c r="Z1178" s="109">
        <v>0</v>
      </c>
      <c r="AA1178" s="109">
        <v>2</v>
      </c>
      <c r="AB1178" s="109">
        <v>0</v>
      </c>
      <c r="AC1178" s="109">
        <v>2</v>
      </c>
      <c r="AD1178" s="109">
        <v>2</v>
      </c>
      <c r="AE1178" s="109">
        <v>0</v>
      </c>
      <c r="AF1178" s="109">
        <v>0</v>
      </c>
      <c r="AG1178" s="109">
        <v>0</v>
      </c>
    </row>
    <row r="1179" spans="2:33" ht="15">
      <c r="B1179" s="109"/>
      <c r="C1179" s="109"/>
      <c r="D1179" s="109">
        <v>2012</v>
      </c>
      <c r="E1179" s="109">
        <v>1</v>
      </c>
      <c r="F1179" s="109">
        <v>1</v>
      </c>
      <c r="G1179" s="109">
        <v>2</v>
      </c>
      <c r="H1179" s="109">
        <v>3</v>
      </c>
      <c r="I1179" s="109">
        <v>1</v>
      </c>
      <c r="J1179" s="109">
        <v>3</v>
      </c>
      <c r="K1179" s="109">
        <v>9</v>
      </c>
      <c r="L1179" s="109">
        <v>0</v>
      </c>
      <c r="M1179" s="109">
        <v>0</v>
      </c>
      <c r="N1179" s="109">
        <v>0</v>
      </c>
      <c r="O1179" s="109">
        <v>0</v>
      </c>
      <c r="P1179" s="109">
        <v>0</v>
      </c>
      <c r="Q1179" s="109">
        <v>4</v>
      </c>
      <c r="R1179" s="109">
        <v>0</v>
      </c>
      <c r="S1179" s="109">
        <v>1</v>
      </c>
      <c r="T1179" s="109">
        <v>0</v>
      </c>
      <c r="U1179" s="109">
        <v>1</v>
      </c>
      <c r="V1179" s="109">
        <v>1</v>
      </c>
      <c r="W1179" s="109">
        <v>0</v>
      </c>
      <c r="X1179" s="109">
        <v>0</v>
      </c>
      <c r="Y1179" s="109">
        <v>0</v>
      </c>
      <c r="Z1179" s="109">
        <v>0</v>
      </c>
      <c r="AA1179" s="109">
        <v>15</v>
      </c>
      <c r="AB1179" s="109">
        <v>0</v>
      </c>
      <c r="AC1179" s="109">
        <v>3</v>
      </c>
      <c r="AD1179" s="109">
        <v>1</v>
      </c>
      <c r="AE1179" s="109">
        <v>1</v>
      </c>
      <c r="AF1179" s="109">
        <v>1</v>
      </c>
      <c r="AG1179" s="109">
        <v>1</v>
      </c>
    </row>
    <row r="1180" spans="2:33" ht="15">
      <c r="B1180" s="109"/>
      <c r="C1180" s="109"/>
      <c r="D1180" s="109">
        <v>2013</v>
      </c>
      <c r="E1180" s="109">
        <v>5</v>
      </c>
      <c r="F1180" s="109">
        <v>0</v>
      </c>
      <c r="G1180" s="109">
        <v>0</v>
      </c>
      <c r="H1180" s="109">
        <v>1</v>
      </c>
      <c r="I1180" s="109">
        <v>0</v>
      </c>
      <c r="J1180" s="109">
        <v>1</v>
      </c>
      <c r="K1180" s="109">
        <v>8</v>
      </c>
      <c r="L1180" s="109">
        <v>0</v>
      </c>
      <c r="M1180" s="109">
        <v>0</v>
      </c>
      <c r="N1180" s="109">
        <v>0</v>
      </c>
      <c r="O1180" s="109">
        <v>2</v>
      </c>
      <c r="P1180" s="109">
        <v>0</v>
      </c>
      <c r="Q1180" s="109">
        <v>3</v>
      </c>
      <c r="R1180" s="109">
        <v>1</v>
      </c>
      <c r="S1180" s="109">
        <v>0</v>
      </c>
      <c r="T1180" s="109">
        <v>0</v>
      </c>
      <c r="U1180" s="109">
        <v>2</v>
      </c>
      <c r="V1180" s="109">
        <v>0</v>
      </c>
      <c r="W1180" s="109">
        <v>0</v>
      </c>
      <c r="X1180" s="109">
        <v>0</v>
      </c>
      <c r="Y1180" s="109">
        <v>0</v>
      </c>
      <c r="Z1180" s="109">
        <v>0</v>
      </c>
      <c r="AA1180" s="109">
        <v>2</v>
      </c>
      <c r="AB1180" s="109">
        <v>0</v>
      </c>
      <c r="AC1180" s="109">
        <v>2</v>
      </c>
      <c r="AD1180" s="109">
        <v>0</v>
      </c>
      <c r="AE1180" s="109">
        <v>0</v>
      </c>
      <c r="AF1180" s="109">
        <v>2</v>
      </c>
      <c r="AG1180" s="109">
        <v>0</v>
      </c>
    </row>
    <row r="1181" spans="2:33" ht="15">
      <c r="B1181" s="109"/>
      <c r="C1181" s="109"/>
      <c r="D1181" s="109">
        <v>2014</v>
      </c>
      <c r="E1181" s="109">
        <v>2</v>
      </c>
      <c r="F1181" s="109">
        <v>1</v>
      </c>
      <c r="G1181" s="109">
        <v>1</v>
      </c>
      <c r="H1181" s="109">
        <v>1</v>
      </c>
      <c r="I1181" s="109">
        <v>0</v>
      </c>
      <c r="J1181" s="109">
        <v>3</v>
      </c>
      <c r="K1181" s="109">
        <v>8</v>
      </c>
      <c r="L1181" s="109">
        <v>0</v>
      </c>
      <c r="M1181" s="109">
        <v>1</v>
      </c>
      <c r="N1181" s="109">
        <v>0</v>
      </c>
      <c r="O1181" s="109">
        <v>1</v>
      </c>
      <c r="P1181" s="109">
        <v>0</v>
      </c>
      <c r="Q1181" s="109">
        <v>1</v>
      </c>
      <c r="R1181" s="109">
        <v>0</v>
      </c>
      <c r="S1181" s="109">
        <v>1</v>
      </c>
      <c r="T1181" s="109">
        <v>0</v>
      </c>
      <c r="U1181" s="109">
        <v>3</v>
      </c>
      <c r="V1181" s="109">
        <v>0</v>
      </c>
      <c r="W1181" s="109">
        <v>0</v>
      </c>
      <c r="X1181" s="109">
        <v>2</v>
      </c>
      <c r="Y1181" s="109">
        <v>0</v>
      </c>
      <c r="Z1181" s="109">
        <v>0</v>
      </c>
      <c r="AA1181" s="109">
        <v>1</v>
      </c>
      <c r="AB1181" s="109">
        <v>0</v>
      </c>
      <c r="AC1181" s="109">
        <v>2</v>
      </c>
      <c r="AD1181" s="109">
        <v>1</v>
      </c>
      <c r="AE1181" s="109">
        <v>0</v>
      </c>
      <c r="AF1181" s="109">
        <v>0</v>
      </c>
      <c r="AG1181" s="109">
        <v>1</v>
      </c>
    </row>
    <row r="1182" spans="2:33" ht="15">
      <c r="B1182" s="109"/>
      <c r="C1182" s="109"/>
      <c r="D1182" s="109">
        <v>2015</v>
      </c>
      <c r="E1182" s="109">
        <v>5</v>
      </c>
      <c r="F1182" s="109">
        <v>0</v>
      </c>
      <c r="G1182" s="109">
        <v>1</v>
      </c>
      <c r="H1182" s="109">
        <v>4</v>
      </c>
      <c r="I1182" s="109">
        <v>0</v>
      </c>
      <c r="J1182" s="109">
        <v>2</v>
      </c>
      <c r="K1182" s="109">
        <v>11</v>
      </c>
      <c r="L1182" s="109">
        <v>1</v>
      </c>
      <c r="M1182" s="109">
        <v>0</v>
      </c>
      <c r="N1182" s="109">
        <v>0</v>
      </c>
      <c r="O1182" s="109">
        <v>1</v>
      </c>
      <c r="P1182" s="109">
        <v>0</v>
      </c>
      <c r="Q1182" s="109">
        <v>2</v>
      </c>
      <c r="R1182" s="109">
        <v>1</v>
      </c>
      <c r="S1182" s="109">
        <v>2</v>
      </c>
      <c r="T1182" s="109">
        <v>0</v>
      </c>
      <c r="U1182" s="109">
        <v>0</v>
      </c>
      <c r="V1182" s="109">
        <v>0</v>
      </c>
      <c r="W1182" s="109">
        <v>0</v>
      </c>
      <c r="X1182" s="109">
        <v>2</v>
      </c>
      <c r="Y1182" s="109">
        <v>0</v>
      </c>
      <c r="Z1182" s="109">
        <v>0</v>
      </c>
      <c r="AA1182" s="109">
        <v>3</v>
      </c>
      <c r="AB1182" s="109">
        <v>0</v>
      </c>
      <c r="AC1182" s="109">
        <v>0</v>
      </c>
      <c r="AD1182" s="109">
        <v>1</v>
      </c>
      <c r="AE1182" s="109">
        <v>0</v>
      </c>
      <c r="AF1182" s="109">
        <v>2</v>
      </c>
      <c r="AG1182" s="109">
        <v>0</v>
      </c>
    </row>
    <row r="1183" spans="2:33" ht="15">
      <c r="B1183" s="109"/>
      <c r="C1183" s="109"/>
      <c r="D1183" s="109">
        <v>2016</v>
      </c>
      <c r="E1183" s="109">
        <v>1</v>
      </c>
      <c r="F1183" s="109">
        <v>1</v>
      </c>
      <c r="G1183" s="109">
        <v>1</v>
      </c>
      <c r="H1183" s="109">
        <v>0</v>
      </c>
      <c r="I1183" s="109">
        <v>0</v>
      </c>
      <c r="J1183" s="109">
        <v>1</v>
      </c>
      <c r="K1183" s="109">
        <v>10</v>
      </c>
      <c r="L1183" s="109">
        <v>1</v>
      </c>
      <c r="M1183" s="109">
        <v>0</v>
      </c>
      <c r="N1183" s="109">
        <v>2</v>
      </c>
      <c r="O1183" s="109">
        <v>2</v>
      </c>
      <c r="P1183" s="109">
        <v>0</v>
      </c>
      <c r="Q1183" s="109">
        <v>1</v>
      </c>
      <c r="R1183" s="109">
        <v>0</v>
      </c>
      <c r="S1183" s="109">
        <v>1</v>
      </c>
      <c r="T1183" s="109">
        <v>0</v>
      </c>
      <c r="U1183" s="109">
        <v>4</v>
      </c>
      <c r="V1183" s="109">
        <v>0</v>
      </c>
      <c r="W1183" s="109">
        <v>0</v>
      </c>
      <c r="X1183" s="109">
        <v>1</v>
      </c>
      <c r="Y1183" s="109">
        <v>2</v>
      </c>
      <c r="Z1183" s="109">
        <v>0</v>
      </c>
      <c r="AA1183" s="109">
        <v>1</v>
      </c>
      <c r="AB1183" s="109">
        <v>0</v>
      </c>
      <c r="AC1183" s="109">
        <v>2</v>
      </c>
      <c r="AD1183" s="109">
        <v>0</v>
      </c>
      <c r="AE1183" s="109">
        <v>0</v>
      </c>
      <c r="AF1183" s="109">
        <v>2</v>
      </c>
      <c r="AG1183" s="109">
        <v>0</v>
      </c>
    </row>
    <row r="1184" spans="2:33" ht="15">
      <c r="B1184" s="109"/>
      <c r="C1184" s="109"/>
      <c r="D1184" s="109">
        <v>2017</v>
      </c>
      <c r="E1184" s="109">
        <v>0</v>
      </c>
      <c r="F1184" s="109">
        <v>3</v>
      </c>
      <c r="G1184" s="109">
        <v>0</v>
      </c>
      <c r="H1184" s="109">
        <v>1</v>
      </c>
      <c r="I1184" s="109">
        <v>0</v>
      </c>
      <c r="J1184" s="109">
        <v>0</v>
      </c>
      <c r="K1184" s="109">
        <v>10</v>
      </c>
      <c r="L1184" s="109">
        <v>0</v>
      </c>
      <c r="M1184" s="109">
        <v>0</v>
      </c>
      <c r="N1184" s="109">
        <v>2</v>
      </c>
      <c r="O1184" s="109">
        <v>1</v>
      </c>
      <c r="P1184" s="109">
        <v>0</v>
      </c>
      <c r="Q1184" s="109">
        <v>2</v>
      </c>
      <c r="R1184" s="109">
        <v>0</v>
      </c>
      <c r="S1184" s="109">
        <v>0</v>
      </c>
      <c r="T1184" s="109">
        <v>0</v>
      </c>
      <c r="U1184" s="109">
        <v>2</v>
      </c>
      <c r="V1184" s="109">
        <v>1</v>
      </c>
      <c r="W1184" s="109">
        <v>1</v>
      </c>
      <c r="X1184" s="109">
        <v>0</v>
      </c>
      <c r="Y1184" s="109">
        <v>0</v>
      </c>
      <c r="Z1184" s="109">
        <v>0</v>
      </c>
      <c r="AA1184" s="109">
        <v>1</v>
      </c>
      <c r="AB1184" s="109">
        <v>0</v>
      </c>
      <c r="AC1184" s="109">
        <v>2</v>
      </c>
      <c r="AD1184" s="109">
        <v>0</v>
      </c>
      <c r="AE1184" s="109">
        <v>0</v>
      </c>
      <c r="AF1184" s="109">
        <v>1</v>
      </c>
      <c r="AG1184" s="109">
        <v>0</v>
      </c>
    </row>
    <row r="1185" spans="2:33" ht="15">
      <c r="B1185" s="109"/>
      <c r="C1185" s="109"/>
      <c r="D1185" s="109">
        <v>2018</v>
      </c>
      <c r="E1185" s="109">
        <v>0</v>
      </c>
      <c r="F1185" s="109">
        <v>0</v>
      </c>
      <c r="G1185" s="109">
        <v>3</v>
      </c>
      <c r="H1185" s="109">
        <v>4</v>
      </c>
      <c r="I1185" s="109">
        <v>0</v>
      </c>
      <c r="J1185" s="109">
        <v>0</v>
      </c>
      <c r="K1185" s="109">
        <v>3</v>
      </c>
      <c r="L1185" s="109">
        <v>0</v>
      </c>
      <c r="M1185" s="109">
        <v>0</v>
      </c>
      <c r="N1185" s="109">
        <v>0</v>
      </c>
      <c r="O1185" s="109">
        <v>0</v>
      </c>
      <c r="P1185" s="109">
        <v>0</v>
      </c>
      <c r="Q1185" s="109">
        <v>4</v>
      </c>
      <c r="R1185" s="109">
        <v>0</v>
      </c>
      <c r="S1185" s="109">
        <v>1</v>
      </c>
      <c r="T1185" s="109">
        <v>0</v>
      </c>
      <c r="U1185" s="109">
        <v>3</v>
      </c>
      <c r="V1185" s="109">
        <v>2</v>
      </c>
      <c r="W1185" s="109">
        <v>0</v>
      </c>
      <c r="X1185" s="109">
        <v>0</v>
      </c>
      <c r="Y1185" s="109">
        <v>0</v>
      </c>
      <c r="Z1185" s="109">
        <v>0</v>
      </c>
      <c r="AA1185" s="109">
        <v>4</v>
      </c>
      <c r="AB1185" s="109">
        <v>1</v>
      </c>
      <c r="AC1185" s="109">
        <v>0</v>
      </c>
      <c r="AD1185" s="109">
        <v>2</v>
      </c>
      <c r="AE1185" s="109">
        <v>1</v>
      </c>
      <c r="AF1185" s="109">
        <v>0</v>
      </c>
      <c r="AG1185" s="109">
        <v>1</v>
      </c>
    </row>
    <row r="1186" spans="2:33" ht="15">
      <c r="B1186" s="109"/>
      <c r="C1186" s="109"/>
      <c r="D1186" s="109">
        <v>2019</v>
      </c>
      <c r="E1186" s="109">
        <v>0</v>
      </c>
      <c r="F1186" s="109">
        <v>0</v>
      </c>
      <c r="G1186" s="109">
        <v>0</v>
      </c>
      <c r="H1186" s="109">
        <v>3</v>
      </c>
      <c r="I1186" s="109">
        <v>0</v>
      </c>
      <c r="J1186" s="109">
        <v>2</v>
      </c>
      <c r="K1186" s="109">
        <v>2</v>
      </c>
      <c r="L1186" s="109">
        <v>0</v>
      </c>
      <c r="M1186" s="109">
        <v>0</v>
      </c>
      <c r="N1186" s="109">
        <v>0</v>
      </c>
      <c r="O1186" s="109">
        <v>1</v>
      </c>
      <c r="P1186" s="109">
        <v>0</v>
      </c>
      <c r="Q1186" s="109">
        <v>0</v>
      </c>
      <c r="R1186" s="109">
        <v>0</v>
      </c>
      <c r="S1186" s="109">
        <v>0</v>
      </c>
      <c r="T1186" s="109">
        <v>0</v>
      </c>
      <c r="U1186" s="109">
        <v>0</v>
      </c>
      <c r="V1186" s="109">
        <v>0</v>
      </c>
      <c r="W1186" s="109">
        <v>0</v>
      </c>
      <c r="X1186" s="109">
        <v>1</v>
      </c>
      <c r="Y1186" s="109">
        <v>0</v>
      </c>
      <c r="Z1186" s="109">
        <v>1</v>
      </c>
      <c r="AA1186" s="109">
        <v>3</v>
      </c>
      <c r="AB1186" s="109">
        <v>1</v>
      </c>
      <c r="AC1186" s="109">
        <v>0</v>
      </c>
      <c r="AD1186" s="109">
        <v>2</v>
      </c>
      <c r="AE1186" s="109">
        <v>0</v>
      </c>
      <c r="AF1186" s="109">
        <v>0</v>
      </c>
      <c r="AG1186" s="109">
        <v>3</v>
      </c>
    </row>
    <row r="1187" spans="2:33" ht="15">
      <c r="B1187" s="109"/>
      <c r="C1187" s="109"/>
      <c r="D1187" s="109">
        <v>2020</v>
      </c>
      <c r="E1187" s="109"/>
      <c r="F1187" s="109"/>
      <c r="G1187" s="109"/>
      <c r="H1187" s="109"/>
      <c r="I1187" s="109"/>
      <c r="J1187" s="109"/>
      <c r="K1187" s="109"/>
      <c r="L1187" s="109"/>
      <c r="M1187" s="109"/>
      <c r="N1187" s="109"/>
      <c r="O1187" s="109"/>
      <c r="P1187" s="109"/>
      <c r="Q1187" s="109"/>
      <c r="R1187" s="109"/>
      <c r="S1187" s="109"/>
      <c r="T1187" s="109"/>
      <c r="U1187" s="109"/>
      <c r="V1187" s="109"/>
      <c r="W1187" s="109"/>
      <c r="X1187" s="109"/>
      <c r="Y1187" s="109"/>
      <c r="Z1187" s="109"/>
      <c r="AA1187" s="109"/>
      <c r="AB1187" s="109"/>
      <c r="AC1187" s="109"/>
      <c r="AD1187" s="109"/>
      <c r="AE1187" s="109"/>
      <c r="AF1187" s="109"/>
      <c r="AG1187" s="109"/>
    </row>
    <row r="1188" spans="2:33" ht="15">
      <c r="B1188" s="110" t="s">
        <v>102</v>
      </c>
      <c r="C1188" s="110" t="s">
        <v>859</v>
      </c>
      <c r="D1188" s="110">
        <v>2006</v>
      </c>
      <c r="E1188" s="110">
        <v>0</v>
      </c>
      <c r="F1188" s="110">
        <v>0</v>
      </c>
      <c r="G1188" s="110">
        <v>0</v>
      </c>
      <c r="H1188" s="110"/>
      <c r="I1188" s="110"/>
      <c r="J1188" s="110">
        <v>0</v>
      </c>
      <c r="K1188" s="110">
        <v>0</v>
      </c>
      <c r="L1188" s="110">
        <v>0</v>
      </c>
      <c r="M1188" s="110"/>
      <c r="N1188" s="110">
        <v>1</v>
      </c>
      <c r="O1188" s="110">
        <v>2</v>
      </c>
      <c r="P1188" s="110">
        <v>0</v>
      </c>
      <c r="Q1188" s="110">
        <v>2</v>
      </c>
      <c r="R1188" s="110"/>
      <c r="S1188" s="110"/>
      <c r="T1188" s="110">
        <v>0</v>
      </c>
      <c r="U1188" s="110">
        <v>3</v>
      </c>
      <c r="V1188" s="110">
        <v>0</v>
      </c>
      <c r="W1188" s="110"/>
      <c r="X1188" s="110">
        <v>0</v>
      </c>
      <c r="Y1188" s="110">
        <v>0</v>
      </c>
      <c r="Z1188" s="110">
        <v>0</v>
      </c>
      <c r="AA1188" s="110">
        <v>1</v>
      </c>
      <c r="AB1188" s="110"/>
      <c r="AC1188" s="110">
        <v>0</v>
      </c>
      <c r="AD1188" s="110"/>
      <c r="AE1188" s="110">
        <v>1</v>
      </c>
      <c r="AF1188" s="110"/>
      <c r="AG1188" s="110">
        <v>0</v>
      </c>
    </row>
    <row r="1189" spans="2:33" ht="15">
      <c r="B1189" s="110"/>
      <c r="C1189" s="110"/>
      <c r="D1189" s="110">
        <v>2007</v>
      </c>
      <c r="E1189" s="110">
        <v>0</v>
      </c>
      <c r="F1189" s="110">
        <v>0</v>
      </c>
      <c r="G1189" s="110">
        <v>0</v>
      </c>
      <c r="H1189" s="110"/>
      <c r="I1189" s="110">
        <v>0</v>
      </c>
      <c r="J1189" s="110">
        <v>1</v>
      </c>
      <c r="K1189" s="110">
        <v>0</v>
      </c>
      <c r="L1189" s="110">
        <v>0</v>
      </c>
      <c r="M1189" s="110">
        <v>0</v>
      </c>
      <c r="N1189" s="110">
        <v>0</v>
      </c>
      <c r="O1189" s="110">
        <v>0</v>
      </c>
      <c r="P1189" s="110">
        <v>0</v>
      </c>
      <c r="Q1189" s="110">
        <v>0</v>
      </c>
      <c r="R1189" s="110"/>
      <c r="S1189" s="110">
        <v>1</v>
      </c>
      <c r="T1189" s="110">
        <v>0</v>
      </c>
      <c r="U1189" s="110">
        <v>0</v>
      </c>
      <c r="V1189" s="110">
        <v>0</v>
      </c>
      <c r="W1189" s="110"/>
      <c r="X1189" s="110">
        <v>0</v>
      </c>
      <c r="Y1189" s="110">
        <v>0</v>
      </c>
      <c r="Z1189" s="110">
        <v>0</v>
      </c>
      <c r="AA1189" s="110">
        <v>1</v>
      </c>
      <c r="AB1189" s="110">
        <v>0</v>
      </c>
      <c r="AC1189" s="110">
        <v>0</v>
      </c>
      <c r="AD1189" s="110">
        <v>0</v>
      </c>
      <c r="AE1189" s="110">
        <v>0</v>
      </c>
      <c r="AF1189" s="110">
        <v>0</v>
      </c>
      <c r="AG1189" s="110">
        <v>0</v>
      </c>
    </row>
    <row r="1190" spans="2:33" ht="15">
      <c r="B1190" s="110"/>
      <c r="C1190" s="110"/>
      <c r="D1190" s="110">
        <v>2008</v>
      </c>
      <c r="E1190" s="110">
        <v>0</v>
      </c>
      <c r="F1190" s="110">
        <v>0</v>
      </c>
      <c r="G1190" s="110">
        <v>0</v>
      </c>
      <c r="H1190" s="110"/>
      <c r="I1190" s="110">
        <v>0</v>
      </c>
      <c r="J1190" s="110">
        <v>2</v>
      </c>
      <c r="K1190" s="110">
        <v>1</v>
      </c>
      <c r="L1190" s="110">
        <v>0</v>
      </c>
      <c r="M1190" s="110">
        <v>0</v>
      </c>
      <c r="N1190" s="110">
        <v>0</v>
      </c>
      <c r="O1190" s="110">
        <v>1</v>
      </c>
      <c r="P1190" s="110">
        <v>0</v>
      </c>
      <c r="Q1190" s="110">
        <v>0</v>
      </c>
      <c r="R1190" s="110"/>
      <c r="S1190" s="110">
        <v>0</v>
      </c>
      <c r="T1190" s="110">
        <v>0</v>
      </c>
      <c r="U1190" s="110">
        <v>0</v>
      </c>
      <c r="V1190" s="110">
        <v>0</v>
      </c>
      <c r="W1190" s="110"/>
      <c r="X1190" s="110">
        <v>2</v>
      </c>
      <c r="Y1190" s="110">
        <v>0</v>
      </c>
      <c r="Z1190" s="110">
        <v>0</v>
      </c>
      <c r="AA1190" s="110">
        <v>0</v>
      </c>
      <c r="AB1190" s="110">
        <v>0</v>
      </c>
      <c r="AC1190" s="110">
        <v>0</v>
      </c>
      <c r="AD1190" s="110">
        <v>0</v>
      </c>
      <c r="AE1190" s="110">
        <v>0</v>
      </c>
      <c r="AF1190" s="110">
        <v>0</v>
      </c>
      <c r="AG1190" s="110">
        <v>0</v>
      </c>
    </row>
    <row r="1191" spans="2:33" ht="15">
      <c r="B1191" s="110"/>
      <c r="C1191" s="110"/>
      <c r="D1191" s="110">
        <v>2009</v>
      </c>
      <c r="E1191" s="110">
        <v>0</v>
      </c>
      <c r="F1191" s="110">
        <v>0</v>
      </c>
      <c r="G1191" s="110">
        <v>0</v>
      </c>
      <c r="H1191" s="110">
        <v>0</v>
      </c>
      <c r="I1191" s="110">
        <v>0</v>
      </c>
      <c r="J1191" s="110">
        <v>0</v>
      </c>
      <c r="K1191" s="110">
        <v>1</v>
      </c>
      <c r="L1191" s="110">
        <v>0</v>
      </c>
      <c r="M1191" s="110">
        <v>0</v>
      </c>
      <c r="N1191" s="110">
        <v>0</v>
      </c>
      <c r="O1191" s="110">
        <v>0</v>
      </c>
      <c r="P1191" s="110">
        <v>0</v>
      </c>
      <c r="Q1191" s="110">
        <v>0</v>
      </c>
      <c r="R1191" s="110"/>
      <c r="S1191" s="110">
        <v>0</v>
      </c>
      <c r="T1191" s="110">
        <v>0</v>
      </c>
      <c r="U1191" s="110">
        <v>1</v>
      </c>
      <c r="V1191" s="110">
        <v>0</v>
      </c>
      <c r="W1191" s="110">
        <v>0</v>
      </c>
      <c r="X1191" s="110">
        <v>0</v>
      </c>
      <c r="Y1191" s="110">
        <v>1</v>
      </c>
      <c r="Z1191" s="110">
        <v>0</v>
      </c>
      <c r="AA1191" s="110">
        <v>0</v>
      </c>
      <c r="AB1191" s="110">
        <v>0</v>
      </c>
      <c r="AC1191" s="110">
        <v>0</v>
      </c>
      <c r="AD1191" s="110">
        <v>0</v>
      </c>
      <c r="AE1191" s="110">
        <v>0</v>
      </c>
      <c r="AF1191" s="110">
        <v>0</v>
      </c>
      <c r="AG1191" s="110">
        <v>0</v>
      </c>
    </row>
    <row r="1192" spans="2:33" ht="15">
      <c r="B1192" s="110"/>
      <c r="C1192" s="110"/>
      <c r="D1192" s="110">
        <v>2010</v>
      </c>
      <c r="E1192" s="110">
        <v>0</v>
      </c>
      <c r="F1192" s="110">
        <v>1</v>
      </c>
      <c r="G1192" s="110">
        <v>0</v>
      </c>
      <c r="H1192" s="110">
        <v>0</v>
      </c>
      <c r="I1192" s="110">
        <v>0</v>
      </c>
      <c r="J1192" s="110">
        <v>0</v>
      </c>
      <c r="K1192" s="110">
        <v>0</v>
      </c>
      <c r="L1192" s="110">
        <v>0</v>
      </c>
      <c r="M1192" s="110">
        <v>1</v>
      </c>
      <c r="N1192" s="110">
        <v>0</v>
      </c>
      <c r="O1192" s="110">
        <v>2</v>
      </c>
      <c r="P1192" s="110">
        <v>0</v>
      </c>
      <c r="Q1192" s="110">
        <v>0</v>
      </c>
      <c r="R1192" s="110">
        <v>0</v>
      </c>
      <c r="S1192" s="110">
        <v>1</v>
      </c>
      <c r="T1192" s="110">
        <v>0</v>
      </c>
      <c r="U1192" s="110">
        <v>0</v>
      </c>
      <c r="V1192" s="110">
        <v>0</v>
      </c>
      <c r="W1192" s="110">
        <v>0</v>
      </c>
      <c r="X1192" s="110">
        <v>0</v>
      </c>
      <c r="Y1192" s="110">
        <v>0</v>
      </c>
      <c r="Z1192" s="110">
        <v>0</v>
      </c>
      <c r="AA1192" s="110">
        <v>0</v>
      </c>
      <c r="AB1192" s="110">
        <v>0</v>
      </c>
      <c r="AC1192" s="110">
        <v>0</v>
      </c>
      <c r="AD1192" s="110">
        <v>0</v>
      </c>
      <c r="AE1192" s="110">
        <v>0</v>
      </c>
      <c r="AF1192" s="110">
        <v>1</v>
      </c>
      <c r="AG1192" s="110">
        <v>0</v>
      </c>
    </row>
    <row r="1193" spans="2:33" ht="15.75" thickBot="1">
      <c r="B1193" s="110"/>
      <c r="C1193" s="110"/>
      <c r="D1193" s="110">
        <v>2011</v>
      </c>
      <c r="E1193" s="110">
        <v>0</v>
      </c>
      <c r="F1193" s="110">
        <v>0</v>
      </c>
      <c r="G1193" s="110">
        <v>0</v>
      </c>
      <c r="H1193" s="110">
        <v>0</v>
      </c>
      <c r="I1193" s="110">
        <v>0</v>
      </c>
      <c r="J1193" s="110">
        <v>0</v>
      </c>
      <c r="K1193" s="110">
        <v>2</v>
      </c>
      <c r="L1193" s="110">
        <v>0</v>
      </c>
      <c r="M1193" s="110">
        <v>0</v>
      </c>
      <c r="N1193" s="110">
        <v>0</v>
      </c>
      <c r="O1193" s="110">
        <v>0</v>
      </c>
      <c r="P1193" s="110">
        <v>1</v>
      </c>
      <c r="Q1193" s="110">
        <v>0</v>
      </c>
      <c r="R1193" s="110">
        <v>0</v>
      </c>
      <c r="S1193" s="110">
        <v>0</v>
      </c>
      <c r="T1193" s="110">
        <v>0</v>
      </c>
      <c r="U1193" s="110">
        <v>0</v>
      </c>
      <c r="V1193" s="110">
        <v>0</v>
      </c>
      <c r="W1193" s="110">
        <v>0</v>
      </c>
      <c r="X1193" s="110">
        <v>0</v>
      </c>
      <c r="Y1193" s="110">
        <v>0</v>
      </c>
      <c r="Z1193" s="110">
        <v>0</v>
      </c>
      <c r="AA1193" s="110">
        <v>0</v>
      </c>
      <c r="AB1193" s="110">
        <v>0</v>
      </c>
      <c r="AC1193" s="110">
        <v>0</v>
      </c>
      <c r="AD1193" s="110">
        <v>0</v>
      </c>
      <c r="AE1193" s="110">
        <v>0</v>
      </c>
      <c r="AF1193" s="110">
        <v>0</v>
      </c>
      <c r="AG1193" s="110">
        <v>0</v>
      </c>
    </row>
    <row r="1194" spans="2:33" ht="15.75" thickBot="1">
      <c r="B1194" s="110"/>
      <c r="C1194" s="110"/>
      <c r="D1194" s="110">
        <v>2012</v>
      </c>
      <c r="E1194" s="110">
        <v>0</v>
      </c>
      <c r="F1194" s="110">
        <v>1</v>
      </c>
      <c r="G1194" s="110">
        <v>0</v>
      </c>
      <c r="H1194" s="110">
        <v>1</v>
      </c>
      <c r="I1194" s="110">
        <v>0</v>
      </c>
      <c r="J1194" s="110">
        <v>0</v>
      </c>
      <c r="K1194" s="112">
        <v>4</v>
      </c>
      <c r="L1194" s="110">
        <v>0</v>
      </c>
      <c r="M1194" s="110">
        <v>0</v>
      </c>
      <c r="N1194" s="110">
        <v>0</v>
      </c>
      <c r="O1194" s="110">
        <v>0</v>
      </c>
      <c r="P1194" s="110">
        <v>0</v>
      </c>
      <c r="Q1194" s="110">
        <v>0</v>
      </c>
      <c r="R1194" s="110">
        <v>0</v>
      </c>
      <c r="S1194" s="110">
        <v>0</v>
      </c>
      <c r="T1194" s="110">
        <v>0</v>
      </c>
      <c r="U1194" s="110">
        <v>0</v>
      </c>
      <c r="V1194" s="110">
        <v>0</v>
      </c>
      <c r="W1194" s="110">
        <v>0</v>
      </c>
      <c r="X1194" s="110">
        <v>0</v>
      </c>
      <c r="Y1194" s="110">
        <v>0</v>
      </c>
      <c r="Z1194" s="110">
        <v>0</v>
      </c>
      <c r="AA1194" s="117">
        <v>5</v>
      </c>
      <c r="AB1194" s="110">
        <v>0</v>
      </c>
      <c r="AC1194" s="110">
        <v>0</v>
      </c>
      <c r="AD1194" s="110">
        <v>0</v>
      </c>
      <c r="AE1194" s="110">
        <v>0</v>
      </c>
      <c r="AF1194" s="110">
        <v>0</v>
      </c>
      <c r="AG1194" s="110">
        <v>0</v>
      </c>
    </row>
    <row r="1195" spans="2:33" ht="15">
      <c r="B1195" s="110"/>
      <c r="C1195" s="110"/>
      <c r="D1195" s="110">
        <v>2013</v>
      </c>
      <c r="E1195" s="110">
        <v>2</v>
      </c>
      <c r="F1195" s="110">
        <v>0</v>
      </c>
      <c r="G1195" s="110">
        <v>0</v>
      </c>
      <c r="H1195" s="110">
        <v>1</v>
      </c>
      <c r="I1195" s="110">
        <v>0</v>
      </c>
      <c r="J1195" s="110">
        <v>0</v>
      </c>
      <c r="K1195" s="110">
        <v>1</v>
      </c>
      <c r="L1195" s="110">
        <v>0</v>
      </c>
      <c r="M1195" s="110">
        <v>0</v>
      </c>
      <c r="N1195" s="110">
        <v>0</v>
      </c>
      <c r="O1195" s="110">
        <v>0</v>
      </c>
      <c r="P1195" s="110">
        <v>0</v>
      </c>
      <c r="Q1195" s="110">
        <v>0</v>
      </c>
      <c r="R1195" s="110">
        <v>0</v>
      </c>
      <c r="S1195" s="110">
        <v>0</v>
      </c>
      <c r="T1195" s="110">
        <v>0</v>
      </c>
      <c r="U1195" s="110">
        <v>0</v>
      </c>
      <c r="V1195" s="110">
        <v>0</v>
      </c>
      <c r="W1195" s="110">
        <v>0</v>
      </c>
      <c r="X1195" s="110">
        <v>0</v>
      </c>
      <c r="Y1195" s="110">
        <v>0</v>
      </c>
      <c r="Z1195" s="110">
        <v>0</v>
      </c>
      <c r="AA1195" s="110">
        <v>0</v>
      </c>
      <c r="AB1195" s="110">
        <v>0</v>
      </c>
      <c r="AC1195" s="110">
        <v>0</v>
      </c>
      <c r="AD1195" s="110">
        <v>0</v>
      </c>
      <c r="AE1195" s="110">
        <v>0</v>
      </c>
      <c r="AF1195" s="110">
        <v>0</v>
      </c>
      <c r="AG1195" s="110">
        <v>0</v>
      </c>
    </row>
    <row r="1196" spans="2:33" ht="15">
      <c r="B1196" s="110"/>
      <c r="C1196" s="110"/>
      <c r="D1196" s="110">
        <v>2014</v>
      </c>
      <c r="E1196" s="110">
        <v>0</v>
      </c>
      <c r="F1196" s="110">
        <v>0</v>
      </c>
      <c r="G1196" s="110">
        <v>0</v>
      </c>
      <c r="H1196" s="110">
        <v>0</v>
      </c>
      <c r="I1196" s="110">
        <v>0</v>
      </c>
      <c r="J1196" s="110">
        <v>0</v>
      </c>
      <c r="K1196" s="110">
        <v>0</v>
      </c>
      <c r="L1196" s="110">
        <v>0</v>
      </c>
      <c r="M1196" s="110">
        <v>0</v>
      </c>
      <c r="N1196" s="110">
        <v>0</v>
      </c>
      <c r="O1196" s="110">
        <v>0</v>
      </c>
      <c r="P1196" s="110">
        <v>0</v>
      </c>
      <c r="Q1196" s="110">
        <v>0</v>
      </c>
      <c r="R1196" s="110">
        <v>0</v>
      </c>
      <c r="S1196" s="110">
        <v>0</v>
      </c>
      <c r="T1196" s="110">
        <v>0</v>
      </c>
      <c r="U1196" s="110">
        <v>0</v>
      </c>
      <c r="V1196" s="110">
        <v>0</v>
      </c>
      <c r="W1196" s="110">
        <v>0</v>
      </c>
      <c r="X1196" s="110">
        <v>0</v>
      </c>
      <c r="Y1196" s="110">
        <v>0</v>
      </c>
      <c r="Z1196" s="110">
        <v>0</v>
      </c>
      <c r="AA1196" s="110">
        <v>0</v>
      </c>
      <c r="AB1196" s="110">
        <v>0</v>
      </c>
      <c r="AC1196" s="110">
        <v>0</v>
      </c>
      <c r="AD1196" s="110">
        <v>0</v>
      </c>
      <c r="AE1196" s="110">
        <v>0</v>
      </c>
      <c r="AF1196" s="110">
        <v>0</v>
      </c>
      <c r="AG1196" s="110">
        <v>0</v>
      </c>
    </row>
    <row r="1197" spans="2:33" ht="15">
      <c r="B1197" s="110"/>
      <c r="C1197" s="110"/>
      <c r="D1197" s="110">
        <v>2015</v>
      </c>
      <c r="E1197" s="110">
        <v>1</v>
      </c>
      <c r="F1197" s="110">
        <v>0</v>
      </c>
      <c r="G1197" s="110">
        <v>0</v>
      </c>
      <c r="H1197" s="110">
        <v>0</v>
      </c>
      <c r="I1197" s="110">
        <v>0</v>
      </c>
      <c r="J1197" s="110">
        <v>1</v>
      </c>
      <c r="K1197" s="110">
        <v>1</v>
      </c>
      <c r="L1197" s="110">
        <v>0</v>
      </c>
      <c r="M1197" s="110">
        <v>0</v>
      </c>
      <c r="N1197" s="110">
        <v>0</v>
      </c>
      <c r="O1197" s="110">
        <v>0</v>
      </c>
      <c r="P1197" s="110">
        <v>0</v>
      </c>
      <c r="Q1197" s="110">
        <v>0</v>
      </c>
      <c r="R1197" s="110">
        <v>0</v>
      </c>
      <c r="S1197" s="110">
        <v>0</v>
      </c>
      <c r="T1197" s="110">
        <v>0</v>
      </c>
      <c r="U1197" s="110">
        <v>0</v>
      </c>
      <c r="V1197" s="110">
        <v>0</v>
      </c>
      <c r="W1197" s="110">
        <v>0</v>
      </c>
      <c r="X1197" s="110">
        <v>0</v>
      </c>
      <c r="Y1197" s="110">
        <v>0</v>
      </c>
      <c r="Z1197" s="110">
        <v>0</v>
      </c>
      <c r="AA1197" s="110">
        <v>0</v>
      </c>
      <c r="AB1197" s="110">
        <v>0</v>
      </c>
      <c r="AC1197" s="110">
        <v>0</v>
      </c>
      <c r="AD1197" s="110">
        <v>0</v>
      </c>
      <c r="AE1197" s="110">
        <v>0</v>
      </c>
      <c r="AF1197" s="110">
        <v>0</v>
      </c>
      <c r="AG1197" s="110">
        <v>0</v>
      </c>
    </row>
    <row r="1198" spans="2:33" ht="15">
      <c r="B1198" s="110"/>
      <c r="C1198" s="110"/>
      <c r="D1198" s="110">
        <v>2016</v>
      </c>
      <c r="E1198" s="110">
        <v>0</v>
      </c>
      <c r="F1198" s="110">
        <v>1</v>
      </c>
      <c r="G1198" s="110">
        <v>0</v>
      </c>
      <c r="H1198" s="110">
        <v>0</v>
      </c>
      <c r="I1198" s="110">
        <v>0</v>
      </c>
      <c r="J1198" s="110">
        <v>0</v>
      </c>
      <c r="K1198" s="110">
        <v>4</v>
      </c>
      <c r="L1198" s="110">
        <v>0</v>
      </c>
      <c r="M1198" s="110">
        <v>0</v>
      </c>
      <c r="N1198" s="110">
        <v>2</v>
      </c>
      <c r="O1198" s="110">
        <v>0</v>
      </c>
      <c r="P1198" s="110">
        <v>0</v>
      </c>
      <c r="Q1198" s="110">
        <v>0</v>
      </c>
      <c r="R1198" s="110">
        <v>0</v>
      </c>
      <c r="S1198" s="110">
        <v>0</v>
      </c>
      <c r="T1198" s="110">
        <v>0</v>
      </c>
      <c r="U1198" s="113">
        <v>4</v>
      </c>
      <c r="V1198" s="110">
        <v>0</v>
      </c>
      <c r="W1198" s="110">
        <v>0</v>
      </c>
      <c r="X1198" s="110">
        <v>0</v>
      </c>
      <c r="Y1198" s="110">
        <v>0</v>
      </c>
      <c r="Z1198" s="110">
        <v>0</v>
      </c>
      <c r="AA1198" s="110">
        <v>0</v>
      </c>
      <c r="AB1198" s="110">
        <v>0</v>
      </c>
      <c r="AC1198" s="110">
        <v>2</v>
      </c>
      <c r="AD1198" s="110">
        <v>0</v>
      </c>
      <c r="AE1198" s="110">
        <v>0</v>
      </c>
      <c r="AF1198" s="110">
        <v>0</v>
      </c>
      <c r="AG1198" s="110">
        <v>0</v>
      </c>
    </row>
    <row r="1199" spans="2:33" ht="15">
      <c r="B1199" s="110"/>
      <c r="C1199" s="110"/>
      <c r="D1199" s="110">
        <v>2017</v>
      </c>
      <c r="E1199" s="110">
        <v>0</v>
      </c>
      <c r="F1199" s="110">
        <v>0</v>
      </c>
      <c r="G1199" s="110">
        <v>0</v>
      </c>
      <c r="H1199" s="110">
        <v>1</v>
      </c>
      <c r="I1199" s="110">
        <v>0</v>
      </c>
      <c r="J1199" s="110">
        <v>0</v>
      </c>
      <c r="K1199" s="110">
        <v>0</v>
      </c>
      <c r="L1199" s="110">
        <v>0</v>
      </c>
      <c r="M1199" s="110">
        <v>0</v>
      </c>
      <c r="N1199" s="110">
        <v>0</v>
      </c>
      <c r="O1199" s="110">
        <v>0</v>
      </c>
      <c r="P1199" s="110">
        <v>0</v>
      </c>
      <c r="Q1199" s="110">
        <v>0</v>
      </c>
      <c r="R1199" s="110">
        <v>0</v>
      </c>
      <c r="S1199" s="110">
        <v>0</v>
      </c>
      <c r="T1199" s="110">
        <v>0</v>
      </c>
      <c r="U1199" s="110">
        <v>0</v>
      </c>
      <c r="V1199" s="110">
        <v>0</v>
      </c>
      <c r="W1199" s="110">
        <v>1</v>
      </c>
      <c r="X1199" s="110">
        <v>0</v>
      </c>
      <c r="Y1199" s="110">
        <v>0</v>
      </c>
      <c r="Z1199" s="110">
        <v>0</v>
      </c>
      <c r="AA1199" s="110">
        <v>0</v>
      </c>
      <c r="AB1199" s="110">
        <v>0</v>
      </c>
      <c r="AC1199" s="110">
        <v>0</v>
      </c>
      <c r="AD1199" s="110">
        <v>0</v>
      </c>
      <c r="AE1199" s="110">
        <v>0</v>
      </c>
      <c r="AF1199" s="110">
        <v>0</v>
      </c>
      <c r="AG1199" s="110">
        <v>0</v>
      </c>
    </row>
    <row r="1200" spans="2:33" ht="15">
      <c r="B1200" s="110"/>
      <c r="C1200" s="110"/>
      <c r="D1200" s="110">
        <v>2018</v>
      </c>
      <c r="E1200" s="110">
        <v>0</v>
      </c>
      <c r="F1200" s="110">
        <v>0</v>
      </c>
      <c r="G1200" s="110">
        <v>0</v>
      </c>
      <c r="H1200" s="110">
        <v>0</v>
      </c>
      <c r="I1200" s="110">
        <v>0</v>
      </c>
      <c r="J1200" s="110">
        <v>0</v>
      </c>
      <c r="K1200" s="110">
        <v>1</v>
      </c>
      <c r="L1200" s="110">
        <v>0</v>
      </c>
      <c r="M1200" s="110">
        <v>0</v>
      </c>
      <c r="N1200" s="110">
        <v>0</v>
      </c>
      <c r="O1200" s="110">
        <v>0</v>
      </c>
      <c r="P1200" s="110">
        <v>0</v>
      </c>
      <c r="Q1200" s="110">
        <v>2</v>
      </c>
      <c r="R1200" s="110">
        <v>0</v>
      </c>
      <c r="S1200" s="110">
        <v>0</v>
      </c>
      <c r="T1200" s="110">
        <v>0</v>
      </c>
      <c r="U1200" s="110">
        <v>0</v>
      </c>
      <c r="V1200" s="110">
        <v>0</v>
      </c>
      <c r="W1200" s="110">
        <v>0</v>
      </c>
      <c r="X1200" s="110">
        <v>0</v>
      </c>
      <c r="Y1200" s="110">
        <v>0</v>
      </c>
      <c r="Z1200" s="110">
        <v>0</v>
      </c>
      <c r="AA1200" s="110">
        <v>0</v>
      </c>
      <c r="AB1200" s="110">
        <v>0</v>
      </c>
      <c r="AC1200" s="110">
        <v>0</v>
      </c>
      <c r="AD1200" s="110">
        <v>0</v>
      </c>
      <c r="AE1200" s="110">
        <v>0</v>
      </c>
      <c r="AF1200" s="110">
        <v>0</v>
      </c>
      <c r="AG1200" s="110">
        <v>0</v>
      </c>
    </row>
    <row r="1201" spans="2:33" ht="15">
      <c r="B1201" s="110"/>
      <c r="C1201" s="110"/>
      <c r="D1201" s="110">
        <v>2019</v>
      </c>
      <c r="E1201" s="110">
        <v>0</v>
      </c>
      <c r="F1201" s="110">
        <v>0</v>
      </c>
      <c r="G1201" s="110">
        <v>0</v>
      </c>
      <c r="H1201" s="110">
        <v>0</v>
      </c>
      <c r="I1201" s="110">
        <v>0</v>
      </c>
      <c r="J1201" s="110">
        <v>0</v>
      </c>
      <c r="K1201" s="110">
        <v>0</v>
      </c>
      <c r="L1201" s="110">
        <v>0</v>
      </c>
      <c r="M1201" s="110">
        <v>0</v>
      </c>
      <c r="N1201" s="110">
        <v>0</v>
      </c>
      <c r="O1201" s="110">
        <v>1</v>
      </c>
      <c r="P1201" s="110">
        <v>0</v>
      </c>
      <c r="Q1201" s="110">
        <v>0</v>
      </c>
      <c r="R1201" s="110">
        <v>0</v>
      </c>
      <c r="S1201" s="110">
        <v>0</v>
      </c>
      <c r="T1201" s="110">
        <v>0</v>
      </c>
      <c r="U1201" s="110">
        <v>0</v>
      </c>
      <c r="V1201" s="110">
        <v>0</v>
      </c>
      <c r="W1201" s="110">
        <v>0</v>
      </c>
      <c r="X1201" s="110">
        <v>0</v>
      </c>
      <c r="Y1201" s="110">
        <v>0</v>
      </c>
      <c r="Z1201" s="110">
        <v>1</v>
      </c>
      <c r="AA1201" s="110">
        <v>0</v>
      </c>
      <c r="AB1201" s="110">
        <v>0</v>
      </c>
      <c r="AC1201" s="110">
        <v>0</v>
      </c>
      <c r="AD1201" s="110">
        <v>0</v>
      </c>
      <c r="AE1201" s="110">
        <v>0</v>
      </c>
      <c r="AF1201" s="110">
        <v>0</v>
      </c>
      <c r="AG1201" s="110">
        <v>0</v>
      </c>
    </row>
    <row r="1202" spans="2:33" ht="15">
      <c r="B1202" s="110"/>
      <c r="C1202" s="110"/>
      <c r="D1202" s="110">
        <v>2020</v>
      </c>
      <c r="E1202" s="110"/>
      <c r="F1202" s="110"/>
      <c r="G1202" s="110"/>
      <c r="H1202" s="110"/>
      <c r="I1202" s="110"/>
      <c r="J1202" s="110"/>
      <c r="K1202" s="110"/>
      <c r="L1202" s="110"/>
      <c r="M1202" s="110"/>
      <c r="N1202" s="110"/>
      <c r="O1202" s="110"/>
      <c r="P1202" s="110"/>
      <c r="Q1202" s="110"/>
      <c r="R1202" s="110"/>
      <c r="S1202" s="110"/>
      <c r="T1202" s="110"/>
      <c r="U1202" s="110"/>
      <c r="V1202" s="110"/>
      <c r="W1202" s="110"/>
      <c r="X1202" s="110"/>
      <c r="Y1202" s="110"/>
      <c r="Z1202" s="110"/>
      <c r="AA1202" s="110"/>
      <c r="AB1202" s="110"/>
      <c r="AC1202" s="110"/>
      <c r="AD1202" s="110"/>
      <c r="AE1202" s="110"/>
      <c r="AF1202" s="110"/>
      <c r="AG1202" s="110"/>
    </row>
    <row r="1203" spans="2:33" ht="15">
      <c r="B1203" s="109" t="s">
        <v>287</v>
      </c>
      <c r="C1203" s="109" t="s">
        <v>559</v>
      </c>
      <c r="D1203" s="109">
        <v>2006</v>
      </c>
      <c r="E1203" s="109"/>
      <c r="F1203" s="109"/>
      <c r="G1203" s="109"/>
      <c r="H1203" s="109"/>
      <c r="I1203" s="109"/>
      <c r="J1203" s="109"/>
      <c r="K1203" s="109"/>
      <c r="L1203" s="109"/>
      <c r="M1203" s="109"/>
      <c r="N1203" s="109"/>
      <c r="O1203" s="109"/>
      <c r="P1203" s="109"/>
      <c r="Q1203" s="109"/>
      <c r="R1203" s="109"/>
      <c r="S1203" s="109"/>
      <c r="T1203" s="109"/>
      <c r="U1203" s="109"/>
      <c r="V1203" s="109"/>
      <c r="W1203" s="109"/>
      <c r="X1203" s="109"/>
      <c r="Y1203" s="109"/>
      <c r="Z1203" s="109"/>
      <c r="AA1203" s="109"/>
      <c r="AB1203" s="109"/>
      <c r="AC1203" s="109"/>
      <c r="AD1203" s="109"/>
      <c r="AE1203" s="109"/>
      <c r="AF1203" s="109"/>
      <c r="AG1203" s="109"/>
    </row>
    <row r="1204" spans="2:33" ht="15">
      <c r="B1204" s="109"/>
      <c r="C1204" s="109"/>
      <c r="D1204" s="109">
        <v>2007</v>
      </c>
      <c r="E1204" s="109"/>
      <c r="F1204" s="109"/>
      <c r="G1204" s="109"/>
      <c r="H1204" s="109"/>
      <c r="I1204" s="109"/>
      <c r="J1204" s="109"/>
      <c r="K1204" s="109"/>
      <c r="L1204" s="109"/>
      <c r="M1204" s="109"/>
      <c r="N1204" s="109"/>
      <c r="O1204" s="109"/>
      <c r="P1204" s="109"/>
      <c r="Q1204" s="109"/>
      <c r="R1204" s="109"/>
      <c r="S1204" s="109"/>
      <c r="T1204" s="109"/>
      <c r="U1204" s="109"/>
      <c r="V1204" s="109"/>
      <c r="W1204" s="109"/>
      <c r="X1204" s="109"/>
      <c r="Y1204" s="109"/>
      <c r="Z1204" s="109"/>
      <c r="AA1204" s="109"/>
      <c r="AB1204" s="109"/>
      <c r="AC1204" s="109"/>
      <c r="AD1204" s="109"/>
      <c r="AE1204" s="109"/>
      <c r="AF1204" s="109"/>
      <c r="AG1204" s="109"/>
    </row>
    <row r="1205" spans="2:33" ht="15">
      <c r="B1205" s="109"/>
      <c r="C1205" s="109"/>
      <c r="D1205" s="109">
        <v>2008</v>
      </c>
      <c r="E1205" s="109"/>
      <c r="F1205" s="109"/>
      <c r="G1205" s="109"/>
      <c r="H1205" s="109"/>
      <c r="I1205" s="109"/>
      <c r="J1205" s="109"/>
      <c r="K1205" s="109"/>
      <c r="L1205" s="109"/>
      <c r="M1205" s="109"/>
      <c r="N1205" s="109"/>
      <c r="O1205" s="109"/>
      <c r="P1205" s="109"/>
      <c r="Q1205" s="109"/>
      <c r="R1205" s="109"/>
      <c r="S1205" s="109"/>
      <c r="T1205" s="109"/>
      <c r="U1205" s="109"/>
      <c r="V1205" s="109"/>
      <c r="W1205" s="109"/>
      <c r="X1205" s="109"/>
      <c r="Y1205" s="109"/>
      <c r="Z1205" s="109"/>
      <c r="AA1205" s="109"/>
      <c r="AB1205" s="109"/>
      <c r="AC1205" s="109"/>
      <c r="AD1205" s="109"/>
      <c r="AE1205" s="109"/>
      <c r="AF1205" s="109"/>
      <c r="AG1205" s="109"/>
    </row>
    <row r="1206" spans="2:33" ht="15">
      <c r="B1206" s="109"/>
      <c r="C1206" s="109"/>
      <c r="D1206" s="109">
        <v>2009</v>
      </c>
      <c r="E1206" s="109"/>
      <c r="F1206" s="109"/>
      <c r="G1206" s="109"/>
      <c r="H1206" s="109"/>
      <c r="I1206" s="109"/>
      <c r="J1206" s="109"/>
      <c r="K1206" s="109"/>
      <c r="L1206" s="109"/>
      <c r="M1206" s="109"/>
      <c r="N1206" s="109"/>
      <c r="O1206" s="109"/>
      <c r="P1206" s="109"/>
      <c r="Q1206" s="109"/>
      <c r="R1206" s="109"/>
      <c r="S1206" s="109"/>
      <c r="T1206" s="109"/>
      <c r="U1206" s="109"/>
      <c r="V1206" s="109"/>
      <c r="W1206" s="109"/>
      <c r="X1206" s="109"/>
      <c r="Y1206" s="109"/>
      <c r="Z1206" s="109"/>
      <c r="AA1206" s="109"/>
      <c r="AB1206" s="109"/>
      <c r="AC1206" s="109"/>
      <c r="AD1206" s="109"/>
      <c r="AE1206" s="109"/>
      <c r="AF1206" s="109"/>
      <c r="AG1206" s="109"/>
    </row>
    <row r="1207" spans="2:33" ht="15">
      <c r="B1207" s="109"/>
      <c r="C1207" s="109"/>
      <c r="D1207" s="109">
        <v>2010</v>
      </c>
      <c r="E1207" s="109"/>
      <c r="F1207" s="109"/>
      <c r="G1207" s="109"/>
      <c r="H1207" s="109"/>
      <c r="I1207" s="109"/>
      <c r="J1207" s="109"/>
      <c r="K1207" s="109"/>
      <c r="L1207" s="109"/>
      <c r="M1207" s="109"/>
      <c r="N1207" s="109"/>
      <c r="O1207" s="109"/>
      <c r="P1207" s="109"/>
      <c r="Q1207" s="109"/>
      <c r="R1207" s="109"/>
      <c r="S1207" s="109"/>
      <c r="T1207" s="109"/>
      <c r="U1207" s="109"/>
      <c r="V1207" s="109"/>
      <c r="W1207" s="109"/>
      <c r="X1207" s="109"/>
      <c r="Y1207" s="109"/>
      <c r="Z1207" s="109"/>
      <c r="AA1207" s="109"/>
      <c r="AB1207" s="109"/>
      <c r="AC1207" s="109"/>
      <c r="AD1207" s="109"/>
      <c r="AE1207" s="109"/>
      <c r="AF1207" s="109"/>
      <c r="AG1207" s="109"/>
    </row>
    <row r="1208" spans="2:33" ht="15">
      <c r="B1208" s="109"/>
      <c r="C1208" s="109"/>
      <c r="D1208" s="109">
        <v>2011</v>
      </c>
      <c r="E1208" s="109"/>
      <c r="F1208" s="109"/>
      <c r="G1208" s="109"/>
      <c r="H1208" s="109"/>
      <c r="I1208" s="109"/>
      <c r="J1208" s="109"/>
      <c r="K1208" s="109"/>
      <c r="L1208" s="109"/>
      <c r="M1208" s="109"/>
      <c r="N1208" s="109"/>
      <c r="O1208" s="109"/>
      <c r="P1208" s="109"/>
      <c r="Q1208" s="109"/>
      <c r="R1208" s="109"/>
      <c r="S1208" s="109"/>
      <c r="T1208" s="109"/>
      <c r="U1208" s="109"/>
      <c r="V1208" s="109"/>
      <c r="W1208" s="109"/>
      <c r="X1208" s="109"/>
      <c r="Y1208" s="109"/>
      <c r="Z1208" s="109"/>
      <c r="AA1208" s="109"/>
      <c r="AB1208" s="109"/>
      <c r="AC1208" s="109"/>
      <c r="AD1208" s="109"/>
      <c r="AE1208" s="109"/>
      <c r="AF1208" s="109"/>
      <c r="AG1208" s="109"/>
    </row>
    <row r="1209" spans="2:33" ht="15">
      <c r="B1209" s="109"/>
      <c r="C1209" s="109"/>
      <c r="D1209" s="109">
        <v>2012</v>
      </c>
      <c r="E1209" s="109"/>
      <c r="F1209" s="109"/>
      <c r="G1209" s="109"/>
      <c r="H1209" s="109"/>
      <c r="I1209" s="109"/>
      <c r="J1209" s="109"/>
      <c r="K1209" s="109"/>
      <c r="L1209" s="109"/>
      <c r="M1209" s="109"/>
      <c r="N1209" s="109"/>
      <c r="O1209" s="109"/>
      <c r="P1209" s="109"/>
      <c r="Q1209" s="109"/>
      <c r="R1209" s="109"/>
      <c r="S1209" s="109"/>
      <c r="T1209" s="109"/>
      <c r="U1209" s="109"/>
      <c r="V1209" s="109"/>
      <c r="W1209" s="109"/>
      <c r="X1209" s="109"/>
      <c r="Y1209" s="109"/>
      <c r="Z1209" s="109"/>
      <c r="AA1209" s="109"/>
      <c r="AB1209" s="109"/>
      <c r="AC1209" s="109"/>
      <c r="AD1209" s="109"/>
      <c r="AE1209" s="109"/>
      <c r="AF1209" s="109"/>
      <c r="AG1209" s="109"/>
    </row>
    <row r="1210" spans="2:33" ht="15">
      <c r="B1210" s="109"/>
      <c r="C1210" s="109"/>
      <c r="D1210" s="109">
        <v>2013</v>
      </c>
      <c r="E1210" s="109"/>
      <c r="F1210" s="109"/>
      <c r="G1210" s="109"/>
      <c r="H1210" s="109"/>
      <c r="I1210" s="109"/>
      <c r="J1210" s="109"/>
      <c r="K1210" s="109"/>
      <c r="L1210" s="109"/>
      <c r="M1210" s="109"/>
      <c r="N1210" s="109"/>
      <c r="O1210" s="109"/>
      <c r="P1210" s="109"/>
      <c r="Q1210" s="109"/>
      <c r="R1210" s="109"/>
      <c r="S1210" s="109"/>
      <c r="T1210" s="109"/>
      <c r="U1210" s="109"/>
      <c r="V1210" s="109"/>
      <c r="W1210" s="109"/>
      <c r="X1210" s="109"/>
      <c r="Y1210" s="109"/>
      <c r="Z1210" s="109"/>
      <c r="AA1210" s="109"/>
      <c r="AB1210" s="109"/>
      <c r="AC1210" s="109"/>
      <c r="AD1210" s="109"/>
      <c r="AE1210" s="109"/>
      <c r="AF1210" s="109"/>
      <c r="AG1210" s="109"/>
    </row>
    <row r="1211" spans="2:33" ht="15">
      <c r="B1211" s="109"/>
      <c r="C1211" s="109"/>
      <c r="D1211" s="109">
        <v>2014</v>
      </c>
      <c r="E1211" s="109">
        <v>0</v>
      </c>
      <c r="F1211" s="109">
        <v>0</v>
      </c>
      <c r="G1211" s="109"/>
      <c r="H1211" s="109">
        <v>0</v>
      </c>
      <c r="I1211" s="109"/>
      <c r="J1211" s="109"/>
      <c r="K1211" s="109"/>
      <c r="L1211" s="109"/>
      <c r="M1211" s="109"/>
      <c r="N1211" s="109"/>
      <c r="O1211" s="109">
        <v>0</v>
      </c>
      <c r="P1211" s="109">
        <v>0</v>
      </c>
      <c r="Q1211" s="109"/>
      <c r="R1211" s="109">
        <v>0</v>
      </c>
      <c r="S1211" s="109"/>
      <c r="T1211" s="109">
        <v>0</v>
      </c>
      <c r="U1211" s="109"/>
      <c r="V1211" s="109"/>
      <c r="W1211" s="109">
        <v>0</v>
      </c>
      <c r="X1211" s="109"/>
      <c r="Y1211" s="109">
        <v>0</v>
      </c>
      <c r="Z1211" s="109">
        <v>0</v>
      </c>
      <c r="AA1211" s="109"/>
      <c r="AB1211" s="109">
        <v>0</v>
      </c>
      <c r="AC1211" s="109">
        <v>0</v>
      </c>
      <c r="AD1211" s="109">
        <v>0</v>
      </c>
      <c r="AE1211" s="109"/>
      <c r="AF1211" s="109"/>
      <c r="AG1211" s="109">
        <v>0</v>
      </c>
    </row>
    <row r="1212" spans="2:33" ht="15">
      <c r="B1212" s="109"/>
      <c r="C1212" s="109"/>
      <c r="D1212" s="109">
        <v>2015</v>
      </c>
      <c r="E1212" s="109">
        <v>1</v>
      </c>
      <c r="F1212" s="109">
        <v>0</v>
      </c>
      <c r="G1212" s="109">
        <v>0</v>
      </c>
      <c r="H1212" s="109">
        <v>0</v>
      </c>
      <c r="I1212" s="109">
        <v>0</v>
      </c>
      <c r="J1212" s="109">
        <v>1</v>
      </c>
      <c r="K1212" s="109">
        <v>1</v>
      </c>
      <c r="L1212" s="109">
        <v>0</v>
      </c>
      <c r="M1212" s="109">
        <v>0</v>
      </c>
      <c r="N1212" s="109">
        <v>0</v>
      </c>
      <c r="O1212" s="109">
        <v>0</v>
      </c>
      <c r="P1212" s="109">
        <v>0</v>
      </c>
      <c r="Q1212" s="109">
        <v>0</v>
      </c>
      <c r="R1212" s="109">
        <v>0</v>
      </c>
      <c r="S1212" s="109">
        <v>0</v>
      </c>
      <c r="T1212" s="109">
        <v>0</v>
      </c>
      <c r="U1212" s="109">
        <v>0</v>
      </c>
      <c r="V1212" s="109">
        <v>0</v>
      </c>
      <c r="W1212" s="109">
        <v>0</v>
      </c>
      <c r="X1212" s="109">
        <v>0</v>
      </c>
      <c r="Y1212" s="109">
        <v>0</v>
      </c>
      <c r="Z1212" s="109">
        <v>0</v>
      </c>
      <c r="AA1212" s="109"/>
      <c r="AB1212" s="109">
        <v>0</v>
      </c>
      <c r="AC1212" s="109">
        <v>0</v>
      </c>
      <c r="AD1212" s="109">
        <v>0</v>
      </c>
      <c r="AE1212" s="109">
        <v>0</v>
      </c>
      <c r="AF1212" s="109">
        <v>0</v>
      </c>
      <c r="AG1212" s="109">
        <v>0</v>
      </c>
    </row>
    <row r="1213" spans="2:33" ht="15">
      <c r="B1213" s="109"/>
      <c r="C1213" s="109"/>
      <c r="D1213" s="109">
        <v>2016</v>
      </c>
      <c r="E1213" s="109">
        <v>0</v>
      </c>
      <c r="F1213" s="109">
        <v>1</v>
      </c>
      <c r="G1213" s="109">
        <v>0</v>
      </c>
      <c r="H1213" s="109">
        <v>0</v>
      </c>
      <c r="I1213" s="109">
        <v>0</v>
      </c>
      <c r="J1213" s="109">
        <v>0</v>
      </c>
      <c r="K1213" s="111">
        <v>4</v>
      </c>
      <c r="L1213" s="109">
        <v>0</v>
      </c>
      <c r="M1213" s="109">
        <v>0</v>
      </c>
      <c r="N1213" s="109">
        <v>2</v>
      </c>
      <c r="O1213" s="109">
        <v>0</v>
      </c>
      <c r="P1213" s="109">
        <v>0</v>
      </c>
      <c r="Q1213" s="109">
        <v>0</v>
      </c>
      <c r="R1213" s="109">
        <v>0</v>
      </c>
      <c r="S1213" s="109">
        <v>0</v>
      </c>
      <c r="T1213" s="109">
        <v>0</v>
      </c>
      <c r="U1213" s="113">
        <v>4</v>
      </c>
      <c r="V1213" s="109">
        <v>0</v>
      </c>
      <c r="W1213" s="109">
        <v>0</v>
      </c>
      <c r="X1213" s="109">
        <v>0</v>
      </c>
      <c r="Y1213" s="109">
        <v>0</v>
      </c>
      <c r="Z1213" s="109">
        <v>0</v>
      </c>
      <c r="AA1213" s="109">
        <v>0</v>
      </c>
      <c r="AB1213" s="109">
        <v>0</v>
      </c>
      <c r="AC1213" s="109">
        <v>2</v>
      </c>
      <c r="AD1213" s="109">
        <v>0</v>
      </c>
      <c r="AE1213" s="109">
        <v>0</v>
      </c>
      <c r="AF1213" s="109">
        <v>0</v>
      </c>
      <c r="AG1213" s="109">
        <v>0</v>
      </c>
    </row>
    <row r="1214" spans="2:33" ht="15">
      <c r="B1214" s="109"/>
      <c r="C1214" s="109"/>
      <c r="D1214" s="109">
        <v>2017</v>
      </c>
      <c r="E1214" s="109">
        <v>0</v>
      </c>
      <c r="F1214" s="109">
        <v>0</v>
      </c>
      <c r="G1214" s="109">
        <v>0</v>
      </c>
      <c r="H1214" s="109">
        <v>1</v>
      </c>
      <c r="I1214" s="109">
        <v>0</v>
      </c>
      <c r="J1214" s="109">
        <v>0</v>
      </c>
      <c r="K1214" s="109">
        <v>0</v>
      </c>
      <c r="L1214" s="109">
        <v>0</v>
      </c>
      <c r="M1214" s="109">
        <v>0</v>
      </c>
      <c r="N1214" s="109">
        <v>0</v>
      </c>
      <c r="O1214" s="109">
        <v>0</v>
      </c>
      <c r="P1214" s="109">
        <v>0</v>
      </c>
      <c r="Q1214" s="109">
        <v>0</v>
      </c>
      <c r="R1214" s="109">
        <v>0</v>
      </c>
      <c r="S1214" s="109">
        <v>0</v>
      </c>
      <c r="T1214" s="109">
        <v>0</v>
      </c>
      <c r="U1214" s="109">
        <v>0</v>
      </c>
      <c r="V1214" s="109">
        <v>0</v>
      </c>
      <c r="W1214" s="109">
        <v>1</v>
      </c>
      <c r="X1214" s="109">
        <v>0</v>
      </c>
      <c r="Y1214" s="109">
        <v>0</v>
      </c>
      <c r="Z1214" s="109">
        <v>0</v>
      </c>
      <c r="AA1214" s="109">
        <v>0</v>
      </c>
      <c r="AB1214" s="109">
        <v>0</v>
      </c>
      <c r="AC1214" s="109">
        <v>0</v>
      </c>
      <c r="AD1214" s="109">
        <v>0</v>
      </c>
      <c r="AE1214" s="109">
        <v>0</v>
      </c>
      <c r="AF1214" s="109">
        <v>0</v>
      </c>
      <c r="AG1214" s="109">
        <v>0</v>
      </c>
    </row>
    <row r="1215" spans="2:33" ht="15">
      <c r="B1215" s="109"/>
      <c r="C1215" s="109"/>
      <c r="D1215" s="109">
        <v>2018</v>
      </c>
      <c r="E1215" s="109">
        <v>0</v>
      </c>
      <c r="F1215" s="109">
        <v>0</v>
      </c>
      <c r="G1215" s="109">
        <v>0</v>
      </c>
      <c r="H1215" s="109">
        <v>0</v>
      </c>
      <c r="I1215" s="109">
        <v>0</v>
      </c>
      <c r="J1215" s="109">
        <v>0</v>
      </c>
      <c r="K1215" s="109">
        <v>1</v>
      </c>
      <c r="L1215" s="109">
        <v>0</v>
      </c>
      <c r="M1215" s="109">
        <v>0</v>
      </c>
      <c r="N1215" s="109">
        <v>0</v>
      </c>
      <c r="O1215" s="109">
        <v>0</v>
      </c>
      <c r="P1215" s="109">
        <v>0</v>
      </c>
      <c r="Q1215" s="109">
        <v>2</v>
      </c>
      <c r="R1215" s="109">
        <v>0</v>
      </c>
      <c r="S1215" s="109">
        <v>0</v>
      </c>
      <c r="T1215" s="109">
        <v>0</v>
      </c>
      <c r="U1215" s="109">
        <v>0</v>
      </c>
      <c r="V1215" s="109">
        <v>0</v>
      </c>
      <c r="W1215" s="109">
        <v>0</v>
      </c>
      <c r="X1215" s="109">
        <v>0</v>
      </c>
      <c r="Y1215" s="109">
        <v>0</v>
      </c>
      <c r="Z1215" s="109">
        <v>0</v>
      </c>
      <c r="AA1215" s="109">
        <v>0</v>
      </c>
      <c r="AB1215" s="109">
        <v>0</v>
      </c>
      <c r="AC1215" s="109">
        <v>0</v>
      </c>
      <c r="AD1215" s="109">
        <v>0</v>
      </c>
      <c r="AE1215" s="109">
        <v>0</v>
      </c>
      <c r="AF1215" s="109">
        <v>0</v>
      </c>
      <c r="AG1215" s="109">
        <v>0</v>
      </c>
    </row>
    <row r="1216" spans="2:33" ht="15">
      <c r="B1216" s="109"/>
      <c r="C1216" s="109"/>
      <c r="D1216" s="109">
        <v>2019</v>
      </c>
      <c r="E1216" s="109">
        <v>0</v>
      </c>
      <c r="F1216" s="109">
        <v>0</v>
      </c>
      <c r="G1216" s="109">
        <v>0</v>
      </c>
      <c r="H1216" s="109">
        <v>0</v>
      </c>
      <c r="I1216" s="109">
        <v>0</v>
      </c>
      <c r="J1216" s="109">
        <v>0</v>
      </c>
      <c r="K1216" s="109">
        <v>0</v>
      </c>
      <c r="L1216" s="109">
        <v>0</v>
      </c>
      <c r="M1216" s="109">
        <v>0</v>
      </c>
      <c r="N1216" s="109">
        <v>0</v>
      </c>
      <c r="O1216" s="109">
        <v>1</v>
      </c>
      <c r="P1216" s="109">
        <v>0</v>
      </c>
      <c r="Q1216" s="109">
        <v>0</v>
      </c>
      <c r="R1216" s="109">
        <v>0</v>
      </c>
      <c r="S1216" s="109">
        <v>0</v>
      </c>
      <c r="T1216" s="109">
        <v>0</v>
      </c>
      <c r="U1216" s="109">
        <v>0</v>
      </c>
      <c r="V1216" s="109">
        <v>0</v>
      </c>
      <c r="W1216" s="109">
        <v>0</v>
      </c>
      <c r="X1216" s="109">
        <v>0</v>
      </c>
      <c r="Y1216" s="109">
        <v>0</v>
      </c>
      <c r="Z1216" s="109">
        <v>0</v>
      </c>
      <c r="AA1216" s="109">
        <v>0</v>
      </c>
      <c r="AB1216" s="109">
        <v>0</v>
      </c>
      <c r="AC1216" s="109">
        <v>0</v>
      </c>
      <c r="AD1216" s="109">
        <v>0</v>
      </c>
      <c r="AE1216" s="109">
        <v>0</v>
      </c>
      <c r="AF1216" s="109">
        <v>0</v>
      </c>
      <c r="AG1216" s="109">
        <v>0</v>
      </c>
    </row>
    <row r="1217" spans="2:33" ht="15">
      <c r="B1217" s="109"/>
      <c r="C1217" s="109"/>
      <c r="D1217" s="109">
        <v>2020</v>
      </c>
      <c r="E1217" s="109"/>
      <c r="F1217" s="109"/>
      <c r="G1217" s="109"/>
      <c r="H1217" s="109"/>
      <c r="I1217" s="109"/>
      <c r="J1217" s="109"/>
      <c r="K1217" s="109"/>
      <c r="L1217" s="109"/>
      <c r="M1217" s="109"/>
      <c r="N1217" s="109"/>
      <c r="O1217" s="109"/>
      <c r="P1217" s="109"/>
      <c r="Q1217" s="109"/>
      <c r="R1217" s="109"/>
      <c r="S1217" s="109"/>
      <c r="T1217" s="109"/>
      <c r="U1217" s="109"/>
      <c r="V1217" s="109"/>
      <c r="W1217" s="109"/>
      <c r="X1217" s="109"/>
      <c r="Y1217" s="109"/>
      <c r="Z1217" s="109"/>
      <c r="AA1217" s="109"/>
      <c r="AB1217" s="109"/>
      <c r="AC1217" s="109"/>
      <c r="AD1217" s="109"/>
      <c r="AE1217" s="109"/>
      <c r="AF1217" s="109"/>
      <c r="AG1217" s="109"/>
    </row>
    <row r="1218" spans="2:33" ht="15">
      <c r="B1218" s="110" t="s">
        <v>288</v>
      </c>
      <c r="C1218" s="110" t="s">
        <v>560</v>
      </c>
      <c r="D1218" s="110">
        <v>2006</v>
      </c>
      <c r="E1218" s="110"/>
      <c r="F1218" s="110"/>
      <c r="G1218" s="110"/>
      <c r="H1218" s="110"/>
      <c r="I1218" s="110"/>
      <c r="J1218" s="110"/>
      <c r="K1218" s="110"/>
      <c r="L1218" s="110"/>
      <c r="M1218" s="110"/>
      <c r="N1218" s="110"/>
      <c r="O1218" s="110"/>
      <c r="P1218" s="110"/>
      <c r="Q1218" s="110"/>
      <c r="R1218" s="110"/>
      <c r="S1218" s="110"/>
      <c r="T1218" s="110"/>
      <c r="U1218" s="110"/>
      <c r="V1218" s="110"/>
      <c r="W1218" s="110"/>
      <c r="X1218" s="110"/>
      <c r="Y1218" s="110"/>
      <c r="Z1218" s="110"/>
      <c r="AA1218" s="110"/>
      <c r="AB1218" s="110"/>
      <c r="AC1218" s="110"/>
      <c r="AD1218" s="110"/>
      <c r="AE1218" s="110"/>
      <c r="AF1218" s="110"/>
      <c r="AG1218" s="110"/>
    </row>
    <row r="1219" spans="2:33" ht="15">
      <c r="B1219" s="110"/>
      <c r="C1219" s="110"/>
      <c r="D1219" s="110">
        <v>2007</v>
      </c>
      <c r="E1219" s="110"/>
      <c r="F1219" s="110"/>
      <c r="G1219" s="110"/>
      <c r="H1219" s="110"/>
      <c r="I1219" s="110"/>
      <c r="J1219" s="110"/>
      <c r="K1219" s="110"/>
      <c r="L1219" s="110"/>
      <c r="M1219" s="110"/>
      <c r="N1219" s="110"/>
      <c r="O1219" s="110"/>
      <c r="P1219" s="110"/>
      <c r="Q1219" s="110"/>
      <c r="R1219" s="110"/>
      <c r="S1219" s="110"/>
      <c r="T1219" s="110"/>
      <c r="U1219" s="110"/>
      <c r="V1219" s="110"/>
      <c r="W1219" s="110"/>
      <c r="X1219" s="110"/>
      <c r="Y1219" s="110"/>
      <c r="Z1219" s="110"/>
      <c r="AA1219" s="110"/>
      <c r="AB1219" s="110"/>
      <c r="AC1219" s="110"/>
      <c r="AD1219" s="110"/>
      <c r="AE1219" s="110"/>
      <c r="AF1219" s="110"/>
      <c r="AG1219" s="110"/>
    </row>
    <row r="1220" spans="2:33" ht="15">
      <c r="B1220" s="110"/>
      <c r="C1220" s="110"/>
      <c r="D1220" s="110">
        <v>2008</v>
      </c>
      <c r="E1220" s="110"/>
      <c r="F1220" s="110"/>
      <c r="G1220" s="110"/>
      <c r="H1220" s="110"/>
      <c r="I1220" s="110"/>
      <c r="J1220" s="110"/>
      <c r="K1220" s="110"/>
      <c r="L1220" s="110"/>
      <c r="M1220" s="110"/>
      <c r="N1220" s="110"/>
      <c r="O1220" s="110"/>
      <c r="P1220" s="110"/>
      <c r="Q1220" s="110"/>
      <c r="R1220" s="110"/>
      <c r="S1220" s="110"/>
      <c r="T1220" s="110"/>
      <c r="U1220" s="110"/>
      <c r="V1220" s="110"/>
      <c r="W1220" s="110"/>
      <c r="X1220" s="110"/>
      <c r="Y1220" s="110"/>
      <c r="Z1220" s="110"/>
      <c r="AA1220" s="110"/>
      <c r="AB1220" s="110"/>
      <c r="AC1220" s="110"/>
      <c r="AD1220" s="110"/>
      <c r="AE1220" s="110"/>
      <c r="AF1220" s="110"/>
      <c r="AG1220" s="110"/>
    </row>
    <row r="1221" spans="2:33" ht="15">
      <c r="B1221" s="110"/>
      <c r="C1221" s="110"/>
      <c r="D1221" s="110">
        <v>2009</v>
      </c>
      <c r="E1221" s="110"/>
      <c r="F1221" s="110"/>
      <c r="G1221" s="110"/>
      <c r="H1221" s="110"/>
      <c r="I1221" s="110"/>
      <c r="J1221" s="110"/>
      <c r="K1221" s="110"/>
      <c r="L1221" s="110"/>
      <c r="M1221" s="110"/>
      <c r="N1221" s="110"/>
      <c r="O1221" s="110"/>
      <c r="P1221" s="110"/>
      <c r="Q1221" s="110"/>
      <c r="R1221" s="110"/>
      <c r="S1221" s="110"/>
      <c r="T1221" s="110"/>
      <c r="U1221" s="110"/>
      <c r="V1221" s="110"/>
      <c r="W1221" s="110"/>
      <c r="X1221" s="110"/>
      <c r="Y1221" s="110"/>
      <c r="Z1221" s="110"/>
      <c r="AA1221" s="110"/>
      <c r="AB1221" s="110"/>
      <c r="AC1221" s="110"/>
      <c r="AD1221" s="110"/>
      <c r="AE1221" s="110"/>
      <c r="AF1221" s="110"/>
      <c r="AG1221" s="110"/>
    </row>
    <row r="1222" spans="2:33" ht="15">
      <c r="B1222" s="110"/>
      <c r="C1222" s="110"/>
      <c r="D1222" s="110">
        <v>2010</v>
      </c>
      <c r="E1222" s="110"/>
      <c r="F1222" s="110"/>
      <c r="G1222" s="110"/>
      <c r="H1222" s="110"/>
      <c r="I1222" s="110"/>
      <c r="J1222" s="110"/>
      <c r="K1222" s="110"/>
      <c r="L1222" s="110"/>
      <c r="M1222" s="110"/>
      <c r="N1222" s="110"/>
      <c r="O1222" s="110"/>
      <c r="P1222" s="110"/>
      <c r="Q1222" s="110"/>
      <c r="R1222" s="110"/>
      <c r="S1222" s="110"/>
      <c r="T1222" s="110"/>
      <c r="U1222" s="110"/>
      <c r="V1222" s="110"/>
      <c r="W1222" s="110"/>
      <c r="X1222" s="110"/>
      <c r="Y1222" s="110"/>
      <c r="Z1222" s="110"/>
      <c r="AA1222" s="110"/>
      <c r="AB1222" s="110"/>
      <c r="AC1222" s="110"/>
      <c r="AD1222" s="110"/>
      <c r="AE1222" s="110"/>
      <c r="AF1222" s="110"/>
      <c r="AG1222" s="110"/>
    </row>
    <row r="1223" spans="2:33" ht="15">
      <c r="B1223" s="110"/>
      <c r="C1223" s="110"/>
      <c r="D1223" s="110">
        <v>2011</v>
      </c>
      <c r="E1223" s="110"/>
      <c r="F1223" s="110"/>
      <c r="G1223" s="110"/>
      <c r="H1223" s="110"/>
      <c r="I1223" s="110"/>
      <c r="J1223" s="110"/>
      <c r="K1223" s="110"/>
      <c r="L1223" s="110"/>
      <c r="M1223" s="110"/>
      <c r="N1223" s="110"/>
      <c r="O1223" s="110"/>
      <c r="P1223" s="110"/>
      <c r="Q1223" s="110"/>
      <c r="R1223" s="110"/>
      <c r="S1223" s="110"/>
      <c r="T1223" s="110"/>
      <c r="U1223" s="110"/>
      <c r="V1223" s="110"/>
      <c r="W1223" s="110"/>
      <c r="X1223" s="110"/>
      <c r="Y1223" s="110"/>
      <c r="Z1223" s="110"/>
      <c r="AA1223" s="110"/>
      <c r="AB1223" s="110"/>
      <c r="AC1223" s="110"/>
      <c r="AD1223" s="110"/>
      <c r="AE1223" s="110"/>
      <c r="AF1223" s="110"/>
      <c r="AG1223" s="110"/>
    </row>
    <row r="1224" spans="2:33" ht="15">
      <c r="B1224" s="110"/>
      <c r="C1224" s="110"/>
      <c r="D1224" s="110">
        <v>2012</v>
      </c>
      <c r="E1224" s="110"/>
      <c r="F1224" s="110"/>
      <c r="G1224" s="110"/>
      <c r="H1224" s="110"/>
      <c r="I1224" s="110"/>
      <c r="J1224" s="110"/>
      <c r="K1224" s="110"/>
      <c r="L1224" s="110"/>
      <c r="M1224" s="110"/>
      <c r="N1224" s="110"/>
      <c r="O1224" s="110"/>
      <c r="P1224" s="110"/>
      <c r="Q1224" s="110"/>
      <c r="R1224" s="110"/>
      <c r="S1224" s="110"/>
      <c r="T1224" s="110"/>
      <c r="U1224" s="110"/>
      <c r="V1224" s="110"/>
      <c r="W1224" s="110"/>
      <c r="X1224" s="110"/>
      <c r="Y1224" s="110"/>
      <c r="Z1224" s="110"/>
      <c r="AA1224" s="110"/>
      <c r="AB1224" s="110"/>
      <c r="AC1224" s="110"/>
      <c r="AD1224" s="110"/>
      <c r="AE1224" s="110"/>
      <c r="AF1224" s="110"/>
      <c r="AG1224" s="110"/>
    </row>
    <row r="1225" spans="2:33" ht="15">
      <c r="B1225" s="110"/>
      <c r="C1225" s="110"/>
      <c r="D1225" s="110">
        <v>2013</v>
      </c>
      <c r="E1225" s="110"/>
      <c r="F1225" s="110"/>
      <c r="G1225" s="110"/>
      <c r="H1225" s="110"/>
      <c r="I1225" s="110"/>
      <c r="J1225" s="110"/>
      <c r="K1225" s="110"/>
      <c r="L1225" s="110"/>
      <c r="M1225" s="110"/>
      <c r="N1225" s="110"/>
      <c r="O1225" s="110"/>
      <c r="P1225" s="110"/>
      <c r="Q1225" s="110"/>
      <c r="R1225" s="110"/>
      <c r="S1225" s="110"/>
      <c r="T1225" s="110"/>
      <c r="U1225" s="110"/>
      <c r="V1225" s="110"/>
      <c r="W1225" s="110"/>
      <c r="X1225" s="110"/>
      <c r="Y1225" s="110"/>
      <c r="Z1225" s="110"/>
      <c r="AA1225" s="110"/>
      <c r="AB1225" s="110"/>
      <c r="AC1225" s="110"/>
      <c r="AD1225" s="110"/>
      <c r="AE1225" s="110"/>
      <c r="AF1225" s="110"/>
      <c r="AG1225" s="110"/>
    </row>
    <row r="1226" spans="2:33" ht="15">
      <c r="B1226" s="110"/>
      <c r="C1226" s="110"/>
      <c r="D1226" s="110">
        <v>2014</v>
      </c>
      <c r="E1226" s="110">
        <v>0</v>
      </c>
      <c r="F1226" s="110">
        <v>0</v>
      </c>
      <c r="G1226" s="110"/>
      <c r="H1226" s="110">
        <v>0</v>
      </c>
      <c r="I1226" s="110"/>
      <c r="J1226" s="110"/>
      <c r="K1226" s="110"/>
      <c r="L1226" s="110"/>
      <c r="M1226" s="110"/>
      <c r="N1226" s="110"/>
      <c r="O1226" s="110">
        <v>0</v>
      </c>
      <c r="P1226" s="110">
        <v>0</v>
      </c>
      <c r="Q1226" s="110"/>
      <c r="R1226" s="110">
        <v>0</v>
      </c>
      <c r="S1226" s="110"/>
      <c r="T1226" s="110">
        <v>0</v>
      </c>
      <c r="U1226" s="110"/>
      <c r="V1226" s="110"/>
      <c r="W1226" s="110">
        <v>0</v>
      </c>
      <c r="X1226" s="110"/>
      <c r="Y1226" s="110">
        <v>0</v>
      </c>
      <c r="Z1226" s="110">
        <v>0</v>
      </c>
      <c r="AA1226" s="110"/>
      <c r="AB1226" s="110">
        <v>0</v>
      </c>
      <c r="AC1226" s="110">
        <v>0</v>
      </c>
      <c r="AD1226" s="110">
        <v>0</v>
      </c>
      <c r="AE1226" s="110"/>
      <c r="AF1226" s="110"/>
      <c r="AG1226" s="110">
        <v>0</v>
      </c>
    </row>
    <row r="1227" spans="2:33" ht="15">
      <c r="B1227" s="110"/>
      <c r="C1227" s="110"/>
      <c r="D1227" s="110">
        <v>2015</v>
      </c>
      <c r="E1227" s="110">
        <v>0</v>
      </c>
      <c r="F1227" s="110">
        <v>0</v>
      </c>
      <c r="G1227" s="110">
        <v>0</v>
      </c>
      <c r="H1227" s="110">
        <v>0</v>
      </c>
      <c r="I1227" s="110">
        <v>0</v>
      </c>
      <c r="J1227" s="110">
        <v>0</v>
      </c>
      <c r="K1227" s="110">
        <v>0</v>
      </c>
      <c r="L1227" s="110">
        <v>0</v>
      </c>
      <c r="M1227" s="110">
        <v>0</v>
      </c>
      <c r="N1227" s="110">
        <v>0</v>
      </c>
      <c r="O1227" s="110">
        <v>0</v>
      </c>
      <c r="P1227" s="110">
        <v>0</v>
      </c>
      <c r="Q1227" s="110">
        <v>0</v>
      </c>
      <c r="R1227" s="110">
        <v>0</v>
      </c>
      <c r="S1227" s="110">
        <v>0</v>
      </c>
      <c r="T1227" s="110">
        <v>0</v>
      </c>
      <c r="U1227" s="110">
        <v>0</v>
      </c>
      <c r="V1227" s="110">
        <v>0</v>
      </c>
      <c r="W1227" s="110">
        <v>0</v>
      </c>
      <c r="X1227" s="110">
        <v>0</v>
      </c>
      <c r="Y1227" s="110">
        <v>0</v>
      </c>
      <c r="Z1227" s="110">
        <v>0</v>
      </c>
      <c r="AA1227" s="110"/>
      <c r="AB1227" s="110">
        <v>0</v>
      </c>
      <c r="AC1227" s="110">
        <v>0</v>
      </c>
      <c r="AD1227" s="110">
        <v>0</v>
      </c>
      <c r="AE1227" s="110">
        <v>0</v>
      </c>
      <c r="AF1227" s="110">
        <v>0</v>
      </c>
      <c r="AG1227" s="110">
        <v>0</v>
      </c>
    </row>
    <row r="1228" spans="2:33" ht="15">
      <c r="B1228" s="110"/>
      <c r="C1228" s="110"/>
      <c r="D1228" s="110">
        <v>2016</v>
      </c>
      <c r="E1228" s="110">
        <v>0</v>
      </c>
      <c r="F1228" s="110">
        <v>0</v>
      </c>
      <c r="G1228" s="110">
        <v>0</v>
      </c>
      <c r="H1228" s="110">
        <v>0</v>
      </c>
      <c r="I1228" s="110">
        <v>0</v>
      </c>
      <c r="J1228" s="110">
        <v>0</v>
      </c>
      <c r="K1228" s="110">
        <v>0</v>
      </c>
      <c r="L1228" s="110">
        <v>0</v>
      </c>
      <c r="M1228" s="110">
        <v>0</v>
      </c>
      <c r="N1228" s="110">
        <v>0</v>
      </c>
      <c r="O1228" s="110">
        <v>0</v>
      </c>
      <c r="P1228" s="110">
        <v>0</v>
      </c>
      <c r="Q1228" s="110">
        <v>0</v>
      </c>
      <c r="R1228" s="110">
        <v>0</v>
      </c>
      <c r="S1228" s="110">
        <v>0</v>
      </c>
      <c r="T1228" s="110">
        <v>0</v>
      </c>
      <c r="U1228" s="110">
        <v>0</v>
      </c>
      <c r="V1228" s="110">
        <v>0</v>
      </c>
      <c r="W1228" s="110">
        <v>0</v>
      </c>
      <c r="X1228" s="110">
        <v>0</v>
      </c>
      <c r="Y1228" s="110">
        <v>0</v>
      </c>
      <c r="Z1228" s="110">
        <v>0</v>
      </c>
      <c r="AA1228" s="110">
        <v>0</v>
      </c>
      <c r="AB1228" s="110">
        <v>0</v>
      </c>
      <c r="AC1228" s="110">
        <v>0</v>
      </c>
      <c r="AD1228" s="110">
        <v>0</v>
      </c>
      <c r="AE1228" s="110">
        <v>0</v>
      </c>
      <c r="AF1228" s="110">
        <v>0</v>
      </c>
      <c r="AG1228" s="110">
        <v>0</v>
      </c>
    </row>
    <row r="1229" spans="2:33" ht="15">
      <c r="B1229" s="110"/>
      <c r="C1229" s="110"/>
      <c r="D1229" s="110">
        <v>2017</v>
      </c>
      <c r="E1229" s="110">
        <v>0</v>
      </c>
      <c r="F1229" s="110">
        <v>0</v>
      </c>
      <c r="G1229" s="110">
        <v>0</v>
      </c>
      <c r="H1229" s="110">
        <v>0</v>
      </c>
      <c r="I1229" s="110">
        <v>0</v>
      </c>
      <c r="J1229" s="110">
        <v>0</v>
      </c>
      <c r="K1229" s="110">
        <v>0</v>
      </c>
      <c r="L1229" s="110">
        <v>0</v>
      </c>
      <c r="M1229" s="110">
        <v>0</v>
      </c>
      <c r="N1229" s="110">
        <v>0</v>
      </c>
      <c r="O1229" s="110">
        <v>0</v>
      </c>
      <c r="P1229" s="110">
        <v>0</v>
      </c>
      <c r="Q1229" s="110">
        <v>0</v>
      </c>
      <c r="R1229" s="110">
        <v>0</v>
      </c>
      <c r="S1229" s="110">
        <v>0</v>
      </c>
      <c r="T1229" s="110">
        <v>0</v>
      </c>
      <c r="U1229" s="110">
        <v>0</v>
      </c>
      <c r="V1229" s="110">
        <v>0</v>
      </c>
      <c r="W1229" s="110">
        <v>0</v>
      </c>
      <c r="X1229" s="110">
        <v>0</v>
      </c>
      <c r="Y1229" s="110">
        <v>0</v>
      </c>
      <c r="Z1229" s="110">
        <v>0</v>
      </c>
      <c r="AA1229" s="110">
        <v>0</v>
      </c>
      <c r="AB1229" s="110">
        <v>0</v>
      </c>
      <c r="AC1229" s="110">
        <v>0</v>
      </c>
      <c r="AD1229" s="110">
        <v>0</v>
      </c>
      <c r="AE1229" s="110">
        <v>0</v>
      </c>
      <c r="AF1229" s="110">
        <v>0</v>
      </c>
      <c r="AG1229" s="110">
        <v>0</v>
      </c>
    </row>
    <row r="1230" spans="2:33" ht="15">
      <c r="B1230" s="110"/>
      <c r="C1230" s="110"/>
      <c r="D1230" s="110">
        <v>2018</v>
      </c>
      <c r="E1230" s="110">
        <v>0</v>
      </c>
      <c r="F1230" s="110">
        <v>0</v>
      </c>
      <c r="G1230" s="110">
        <v>0</v>
      </c>
      <c r="H1230" s="110">
        <v>0</v>
      </c>
      <c r="I1230" s="110">
        <v>0</v>
      </c>
      <c r="J1230" s="110">
        <v>0</v>
      </c>
      <c r="K1230" s="110">
        <v>0</v>
      </c>
      <c r="L1230" s="110">
        <v>0</v>
      </c>
      <c r="M1230" s="110">
        <v>0</v>
      </c>
      <c r="N1230" s="110">
        <v>0</v>
      </c>
      <c r="O1230" s="110">
        <v>0</v>
      </c>
      <c r="P1230" s="110">
        <v>0</v>
      </c>
      <c r="Q1230" s="110">
        <v>0</v>
      </c>
      <c r="R1230" s="110">
        <v>0</v>
      </c>
      <c r="S1230" s="110">
        <v>0</v>
      </c>
      <c r="T1230" s="110">
        <v>0</v>
      </c>
      <c r="U1230" s="110">
        <v>0</v>
      </c>
      <c r="V1230" s="110">
        <v>0</v>
      </c>
      <c r="W1230" s="110">
        <v>0</v>
      </c>
      <c r="X1230" s="110">
        <v>0</v>
      </c>
      <c r="Y1230" s="110">
        <v>0</v>
      </c>
      <c r="Z1230" s="110">
        <v>0</v>
      </c>
      <c r="AA1230" s="110">
        <v>0</v>
      </c>
      <c r="AB1230" s="110">
        <v>0</v>
      </c>
      <c r="AC1230" s="110">
        <v>0</v>
      </c>
      <c r="AD1230" s="110">
        <v>0</v>
      </c>
      <c r="AE1230" s="110">
        <v>0</v>
      </c>
      <c r="AF1230" s="110">
        <v>0</v>
      </c>
      <c r="AG1230" s="110">
        <v>0</v>
      </c>
    </row>
    <row r="1231" spans="2:33" ht="15">
      <c r="B1231" s="110"/>
      <c r="C1231" s="110"/>
      <c r="D1231" s="110">
        <v>2019</v>
      </c>
      <c r="E1231" s="110">
        <v>0</v>
      </c>
      <c r="F1231" s="110">
        <v>0</v>
      </c>
      <c r="G1231" s="110">
        <v>0</v>
      </c>
      <c r="H1231" s="110">
        <v>0</v>
      </c>
      <c r="I1231" s="110">
        <v>0</v>
      </c>
      <c r="J1231" s="110">
        <v>0</v>
      </c>
      <c r="K1231" s="110">
        <v>0</v>
      </c>
      <c r="L1231" s="110">
        <v>0</v>
      </c>
      <c r="M1231" s="110">
        <v>0</v>
      </c>
      <c r="N1231" s="110">
        <v>0</v>
      </c>
      <c r="O1231" s="110">
        <v>0</v>
      </c>
      <c r="P1231" s="110">
        <v>0</v>
      </c>
      <c r="Q1231" s="110">
        <v>0</v>
      </c>
      <c r="R1231" s="110">
        <v>0</v>
      </c>
      <c r="S1231" s="110">
        <v>0</v>
      </c>
      <c r="T1231" s="110">
        <v>0</v>
      </c>
      <c r="U1231" s="110">
        <v>0</v>
      </c>
      <c r="V1231" s="110">
        <v>0</v>
      </c>
      <c r="W1231" s="110">
        <v>0</v>
      </c>
      <c r="X1231" s="110">
        <v>0</v>
      </c>
      <c r="Y1231" s="110">
        <v>0</v>
      </c>
      <c r="Z1231" s="110">
        <v>1</v>
      </c>
      <c r="AA1231" s="110">
        <v>0</v>
      </c>
      <c r="AB1231" s="110">
        <v>0</v>
      </c>
      <c r="AC1231" s="110">
        <v>0</v>
      </c>
      <c r="AD1231" s="110">
        <v>0</v>
      </c>
      <c r="AE1231" s="110">
        <v>0</v>
      </c>
      <c r="AF1231" s="110">
        <v>0</v>
      </c>
      <c r="AG1231" s="110">
        <v>0</v>
      </c>
    </row>
    <row r="1232" spans="2:33" ht="15">
      <c r="B1232" s="110"/>
      <c r="C1232" s="110"/>
      <c r="D1232" s="110">
        <v>2020</v>
      </c>
      <c r="E1232" s="110"/>
      <c r="F1232" s="110"/>
      <c r="G1232" s="110"/>
      <c r="H1232" s="110"/>
      <c r="I1232" s="110"/>
      <c r="J1232" s="110"/>
      <c r="K1232" s="110"/>
      <c r="L1232" s="110"/>
      <c r="M1232" s="110"/>
      <c r="N1232" s="110"/>
      <c r="O1232" s="110"/>
      <c r="P1232" s="110"/>
      <c r="Q1232" s="110"/>
      <c r="R1232" s="110"/>
      <c r="S1232" s="110"/>
      <c r="T1232" s="110"/>
      <c r="U1232" s="110"/>
      <c r="V1232" s="110"/>
      <c r="W1232" s="110"/>
      <c r="X1232" s="110"/>
      <c r="Y1232" s="110"/>
      <c r="Z1232" s="110"/>
      <c r="AA1232" s="110"/>
      <c r="AB1232" s="110"/>
      <c r="AC1232" s="110"/>
      <c r="AD1232" s="110"/>
      <c r="AE1232" s="110"/>
      <c r="AF1232" s="110"/>
      <c r="AG1232" s="110"/>
    </row>
    <row r="1233" spans="2:33" ht="15">
      <c r="B1233" s="109" t="s">
        <v>103</v>
      </c>
      <c r="C1233" s="109" t="s">
        <v>561</v>
      </c>
      <c r="D1233" s="109">
        <v>2006</v>
      </c>
      <c r="E1233" s="109">
        <v>0</v>
      </c>
      <c r="F1233" s="109">
        <v>0</v>
      </c>
      <c r="G1233" s="109">
        <v>0</v>
      </c>
      <c r="H1233" s="109"/>
      <c r="I1233" s="109"/>
      <c r="J1233" s="109">
        <v>0</v>
      </c>
      <c r="K1233" s="109">
        <v>0</v>
      </c>
      <c r="L1233" s="109">
        <v>0</v>
      </c>
      <c r="M1233" s="109"/>
      <c r="N1233" s="109">
        <v>0</v>
      </c>
      <c r="O1233" s="109">
        <v>0</v>
      </c>
      <c r="P1233" s="109">
        <v>0</v>
      </c>
      <c r="Q1233" s="109"/>
      <c r="R1233" s="109"/>
      <c r="S1233" s="109"/>
      <c r="T1233" s="109">
        <v>0</v>
      </c>
      <c r="U1233" s="109">
        <v>0</v>
      </c>
      <c r="V1233" s="109">
        <v>0</v>
      </c>
      <c r="W1233" s="109"/>
      <c r="X1233" s="109">
        <v>0</v>
      </c>
      <c r="Y1233" s="109">
        <v>0</v>
      </c>
      <c r="Z1233" s="109">
        <v>0</v>
      </c>
      <c r="AA1233" s="109">
        <v>0</v>
      </c>
      <c r="AB1233" s="109"/>
      <c r="AC1233" s="109">
        <v>0</v>
      </c>
      <c r="AD1233" s="109"/>
      <c r="AE1233" s="109"/>
      <c r="AF1233" s="109"/>
      <c r="AG1233" s="109">
        <v>0</v>
      </c>
    </row>
    <row r="1234" spans="2:33" ht="15">
      <c r="B1234" s="109"/>
      <c r="C1234" s="109"/>
      <c r="D1234" s="109">
        <v>2007</v>
      </c>
      <c r="E1234" s="109">
        <v>0</v>
      </c>
      <c r="F1234" s="109">
        <v>0</v>
      </c>
      <c r="G1234" s="109">
        <v>0</v>
      </c>
      <c r="H1234" s="109"/>
      <c r="I1234" s="109">
        <v>0</v>
      </c>
      <c r="J1234" s="109">
        <v>0</v>
      </c>
      <c r="K1234" s="109">
        <v>0</v>
      </c>
      <c r="L1234" s="109">
        <v>0</v>
      </c>
      <c r="M1234" s="109">
        <v>0</v>
      </c>
      <c r="N1234" s="109">
        <v>0</v>
      </c>
      <c r="O1234" s="109">
        <v>0</v>
      </c>
      <c r="P1234" s="109">
        <v>0</v>
      </c>
      <c r="Q1234" s="109">
        <v>0</v>
      </c>
      <c r="R1234" s="109"/>
      <c r="S1234" s="109">
        <v>0</v>
      </c>
      <c r="T1234" s="109">
        <v>0</v>
      </c>
      <c r="U1234" s="109">
        <v>0</v>
      </c>
      <c r="V1234" s="109">
        <v>0</v>
      </c>
      <c r="W1234" s="109"/>
      <c r="X1234" s="109">
        <v>0</v>
      </c>
      <c r="Y1234" s="109">
        <v>0</v>
      </c>
      <c r="Z1234" s="109">
        <v>0</v>
      </c>
      <c r="AA1234" s="109">
        <v>0</v>
      </c>
      <c r="AB1234" s="109">
        <v>2</v>
      </c>
      <c r="AC1234" s="109">
        <v>0</v>
      </c>
      <c r="AD1234" s="109">
        <v>0</v>
      </c>
      <c r="AE1234" s="109">
        <v>0</v>
      </c>
      <c r="AF1234" s="109">
        <v>0</v>
      </c>
      <c r="AG1234" s="109">
        <v>0</v>
      </c>
    </row>
    <row r="1235" spans="2:33" ht="15">
      <c r="B1235" s="109"/>
      <c r="C1235" s="109"/>
      <c r="D1235" s="109">
        <v>2008</v>
      </c>
      <c r="E1235" s="109">
        <v>0</v>
      </c>
      <c r="F1235" s="109">
        <v>0</v>
      </c>
      <c r="G1235" s="109">
        <v>0</v>
      </c>
      <c r="H1235" s="109"/>
      <c r="I1235" s="109">
        <v>0</v>
      </c>
      <c r="J1235" s="109">
        <v>0</v>
      </c>
      <c r="K1235" s="109">
        <v>1</v>
      </c>
      <c r="L1235" s="109">
        <v>0</v>
      </c>
      <c r="M1235" s="109">
        <v>0</v>
      </c>
      <c r="N1235" s="109">
        <v>0</v>
      </c>
      <c r="O1235" s="109">
        <v>0</v>
      </c>
      <c r="P1235" s="109">
        <v>0</v>
      </c>
      <c r="Q1235" s="109">
        <v>0</v>
      </c>
      <c r="R1235" s="109"/>
      <c r="S1235" s="109">
        <v>0</v>
      </c>
      <c r="T1235" s="109">
        <v>0</v>
      </c>
      <c r="U1235" s="109">
        <v>0</v>
      </c>
      <c r="V1235" s="109">
        <v>0</v>
      </c>
      <c r="W1235" s="109"/>
      <c r="X1235" s="109">
        <v>0</v>
      </c>
      <c r="Y1235" s="109">
        <v>0</v>
      </c>
      <c r="Z1235" s="109">
        <v>0</v>
      </c>
      <c r="AA1235" s="109">
        <v>0</v>
      </c>
      <c r="AB1235" s="109">
        <v>0</v>
      </c>
      <c r="AC1235" s="109">
        <v>0</v>
      </c>
      <c r="AD1235" s="109">
        <v>0</v>
      </c>
      <c r="AE1235" s="109">
        <v>0</v>
      </c>
      <c r="AF1235" s="109">
        <v>0</v>
      </c>
      <c r="AG1235" s="109">
        <v>0</v>
      </c>
    </row>
    <row r="1236" spans="2:33" ht="15">
      <c r="B1236" s="109"/>
      <c r="C1236" s="109"/>
      <c r="D1236" s="109">
        <v>2009</v>
      </c>
      <c r="E1236" s="109">
        <v>0</v>
      </c>
      <c r="F1236" s="109">
        <v>0</v>
      </c>
      <c r="G1236" s="109">
        <v>0</v>
      </c>
      <c r="H1236" s="109">
        <v>0</v>
      </c>
      <c r="I1236" s="109">
        <v>0</v>
      </c>
      <c r="J1236" s="109">
        <v>0</v>
      </c>
      <c r="K1236" s="109">
        <v>0</v>
      </c>
      <c r="L1236" s="109">
        <v>0</v>
      </c>
      <c r="M1236" s="109">
        <v>0</v>
      </c>
      <c r="N1236" s="109">
        <v>0</v>
      </c>
      <c r="O1236" s="109">
        <v>0</v>
      </c>
      <c r="P1236" s="109">
        <v>0</v>
      </c>
      <c r="Q1236" s="109">
        <v>0</v>
      </c>
      <c r="R1236" s="109"/>
      <c r="S1236" s="109">
        <v>0</v>
      </c>
      <c r="T1236" s="109">
        <v>0</v>
      </c>
      <c r="U1236" s="109">
        <v>0</v>
      </c>
      <c r="V1236" s="109">
        <v>0</v>
      </c>
      <c r="W1236" s="109">
        <v>0</v>
      </c>
      <c r="X1236" s="109">
        <v>0</v>
      </c>
      <c r="Y1236" s="109">
        <v>0</v>
      </c>
      <c r="Z1236" s="109">
        <v>0</v>
      </c>
      <c r="AA1236" s="109">
        <v>0</v>
      </c>
      <c r="AB1236" s="109">
        <v>0</v>
      </c>
      <c r="AC1236" s="109">
        <v>0</v>
      </c>
      <c r="AD1236" s="109">
        <v>0</v>
      </c>
      <c r="AE1236" s="109">
        <v>0</v>
      </c>
      <c r="AF1236" s="109">
        <v>0</v>
      </c>
      <c r="AG1236" s="109">
        <v>0</v>
      </c>
    </row>
    <row r="1237" spans="2:33" ht="15">
      <c r="B1237" s="109"/>
      <c r="C1237" s="109"/>
      <c r="D1237" s="109">
        <v>2010</v>
      </c>
      <c r="E1237" s="109">
        <v>0</v>
      </c>
      <c r="F1237" s="109">
        <v>0</v>
      </c>
      <c r="G1237" s="109">
        <v>0</v>
      </c>
      <c r="H1237" s="109">
        <v>0</v>
      </c>
      <c r="I1237" s="109">
        <v>0</v>
      </c>
      <c r="J1237" s="109">
        <v>1</v>
      </c>
      <c r="K1237" s="109">
        <v>0</v>
      </c>
      <c r="L1237" s="109">
        <v>0</v>
      </c>
      <c r="M1237" s="109">
        <v>0</v>
      </c>
      <c r="N1237" s="109">
        <v>0</v>
      </c>
      <c r="O1237" s="109">
        <v>0</v>
      </c>
      <c r="P1237" s="109">
        <v>0</v>
      </c>
      <c r="Q1237" s="109">
        <v>0</v>
      </c>
      <c r="R1237" s="109">
        <v>0</v>
      </c>
      <c r="S1237" s="109">
        <v>0</v>
      </c>
      <c r="T1237" s="109">
        <v>0</v>
      </c>
      <c r="U1237" s="109">
        <v>0</v>
      </c>
      <c r="V1237" s="109">
        <v>0</v>
      </c>
      <c r="W1237" s="109">
        <v>0</v>
      </c>
      <c r="X1237" s="109">
        <v>0</v>
      </c>
      <c r="Y1237" s="109">
        <v>0</v>
      </c>
      <c r="Z1237" s="109">
        <v>0</v>
      </c>
      <c r="AA1237" s="109">
        <v>0</v>
      </c>
      <c r="AB1237" s="109">
        <v>0</v>
      </c>
      <c r="AC1237" s="109">
        <v>0</v>
      </c>
      <c r="AD1237" s="109">
        <v>0</v>
      </c>
      <c r="AE1237" s="109">
        <v>0</v>
      </c>
      <c r="AF1237" s="109">
        <v>0</v>
      </c>
      <c r="AG1237" s="109">
        <v>0</v>
      </c>
    </row>
    <row r="1238" spans="2:33" ht="15">
      <c r="B1238" s="109"/>
      <c r="C1238" s="109"/>
      <c r="D1238" s="109">
        <v>2011</v>
      </c>
      <c r="E1238" s="109">
        <v>0</v>
      </c>
      <c r="F1238" s="109">
        <v>0</v>
      </c>
      <c r="G1238" s="109">
        <v>0</v>
      </c>
      <c r="H1238" s="109">
        <v>0</v>
      </c>
      <c r="I1238" s="109">
        <v>0</v>
      </c>
      <c r="J1238" s="109">
        <v>1</v>
      </c>
      <c r="K1238" s="109">
        <v>0</v>
      </c>
      <c r="L1238" s="109">
        <v>0</v>
      </c>
      <c r="M1238" s="109">
        <v>0</v>
      </c>
      <c r="N1238" s="109">
        <v>0</v>
      </c>
      <c r="O1238" s="109">
        <v>0</v>
      </c>
      <c r="P1238" s="109">
        <v>0</v>
      </c>
      <c r="Q1238" s="109">
        <v>1</v>
      </c>
      <c r="R1238" s="109">
        <v>1</v>
      </c>
      <c r="S1238" s="109">
        <v>0</v>
      </c>
      <c r="T1238" s="109">
        <v>0</v>
      </c>
      <c r="U1238" s="109">
        <v>0</v>
      </c>
      <c r="V1238" s="109">
        <v>0</v>
      </c>
      <c r="W1238" s="109">
        <v>0</v>
      </c>
      <c r="X1238" s="109">
        <v>0</v>
      </c>
      <c r="Y1238" s="109">
        <v>0</v>
      </c>
      <c r="Z1238" s="109">
        <v>0</v>
      </c>
      <c r="AA1238" s="109">
        <v>0</v>
      </c>
      <c r="AB1238" s="109">
        <v>0</v>
      </c>
      <c r="AC1238" s="109">
        <v>0</v>
      </c>
      <c r="AD1238" s="109">
        <v>0</v>
      </c>
      <c r="AE1238" s="109">
        <v>0</v>
      </c>
      <c r="AF1238" s="109">
        <v>0</v>
      </c>
      <c r="AG1238" s="109">
        <v>0</v>
      </c>
    </row>
    <row r="1239" spans="2:33" ht="15">
      <c r="B1239" s="109"/>
      <c r="C1239" s="109"/>
      <c r="D1239" s="109">
        <v>2012</v>
      </c>
      <c r="E1239" s="109">
        <v>0</v>
      </c>
      <c r="F1239" s="109">
        <v>0</v>
      </c>
      <c r="G1239" s="109">
        <v>0</v>
      </c>
      <c r="H1239" s="109">
        <v>0</v>
      </c>
      <c r="I1239" s="109">
        <v>0</v>
      </c>
      <c r="J1239" s="109">
        <v>0</v>
      </c>
      <c r="K1239" s="109">
        <v>0</v>
      </c>
      <c r="L1239" s="109">
        <v>0</v>
      </c>
      <c r="M1239" s="109">
        <v>0</v>
      </c>
      <c r="N1239" s="109">
        <v>0</v>
      </c>
      <c r="O1239" s="109">
        <v>0</v>
      </c>
      <c r="P1239" s="109">
        <v>0</v>
      </c>
      <c r="Q1239" s="109">
        <v>0</v>
      </c>
      <c r="R1239" s="109">
        <v>0</v>
      </c>
      <c r="S1239" s="109">
        <v>0</v>
      </c>
      <c r="T1239" s="109">
        <v>0</v>
      </c>
      <c r="U1239" s="109">
        <v>0</v>
      </c>
      <c r="V1239" s="109">
        <v>0</v>
      </c>
      <c r="W1239" s="109">
        <v>0</v>
      </c>
      <c r="X1239" s="109">
        <v>0</v>
      </c>
      <c r="Y1239" s="109">
        <v>0</v>
      </c>
      <c r="Z1239" s="109">
        <v>0</v>
      </c>
      <c r="AA1239" s="109">
        <v>0</v>
      </c>
      <c r="AB1239" s="109">
        <v>0</v>
      </c>
      <c r="AC1239" s="109">
        <v>0</v>
      </c>
      <c r="AD1239" s="109">
        <v>0</v>
      </c>
      <c r="AE1239" s="109">
        <v>0</v>
      </c>
      <c r="AF1239" s="109">
        <v>0</v>
      </c>
      <c r="AG1239" s="109">
        <v>0</v>
      </c>
    </row>
    <row r="1240" spans="2:33" ht="15">
      <c r="B1240" s="109"/>
      <c r="C1240" s="109"/>
      <c r="D1240" s="109">
        <v>2013</v>
      </c>
      <c r="E1240" s="109">
        <v>0</v>
      </c>
      <c r="F1240" s="109">
        <v>0</v>
      </c>
      <c r="G1240" s="109">
        <v>0</v>
      </c>
      <c r="H1240" s="109">
        <v>0</v>
      </c>
      <c r="I1240" s="109">
        <v>0</v>
      </c>
      <c r="J1240" s="109">
        <v>0</v>
      </c>
      <c r="K1240" s="109">
        <v>0</v>
      </c>
      <c r="L1240" s="109">
        <v>0</v>
      </c>
      <c r="M1240" s="109">
        <v>0</v>
      </c>
      <c r="N1240" s="109">
        <v>0</v>
      </c>
      <c r="O1240" s="109">
        <v>2</v>
      </c>
      <c r="P1240" s="109">
        <v>0</v>
      </c>
      <c r="Q1240" s="109">
        <v>0</v>
      </c>
      <c r="R1240" s="109">
        <v>0</v>
      </c>
      <c r="S1240" s="109">
        <v>0</v>
      </c>
      <c r="T1240" s="109">
        <v>0</v>
      </c>
      <c r="U1240" s="109">
        <v>0</v>
      </c>
      <c r="V1240" s="109">
        <v>0</v>
      </c>
      <c r="W1240" s="109">
        <v>0</v>
      </c>
      <c r="X1240" s="109">
        <v>0</v>
      </c>
      <c r="Y1240" s="109">
        <v>0</v>
      </c>
      <c r="Z1240" s="109">
        <v>0</v>
      </c>
      <c r="AA1240" s="109">
        <v>0</v>
      </c>
      <c r="AB1240" s="109">
        <v>0</v>
      </c>
      <c r="AC1240" s="109">
        <v>0</v>
      </c>
      <c r="AD1240" s="109">
        <v>0</v>
      </c>
      <c r="AE1240" s="109">
        <v>0</v>
      </c>
      <c r="AF1240" s="109">
        <v>0</v>
      </c>
      <c r="AG1240" s="109">
        <v>0</v>
      </c>
    </row>
    <row r="1241" spans="2:33" ht="15">
      <c r="B1241" s="109"/>
      <c r="C1241" s="109"/>
      <c r="D1241" s="109">
        <v>2014</v>
      </c>
      <c r="E1241" s="109">
        <v>0</v>
      </c>
      <c r="F1241" s="109">
        <v>0</v>
      </c>
      <c r="G1241" s="109">
        <v>1</v>
      </c>
      <c r="H1241" s="109">
        <v>0</v>
      </c>
      <c r="I1241" s="109">
        <v>0</v>
      </c>
      <c r="J1241" s="109">
        <v>0</v>
      </c>
      <c r="K1241" s="109">
        <v>0</v>
      </c>
      <c r="L1241" s="109">
        <v>0</v>
      </c>
      <c r="M1241" s="109">
        <v>0</v>
      </c>
      <c r="N1241" s="109">
        <v>0</v>
      </c>
      <c r="O1241" s="109">
        <v>0</v>
      </c>
      <c r="P1241" s="109">
        <v>0</v>
      </c>
      <c r="Q1241" s="109">
        <v>0</v>
      </c>
      <c r="R1241" s="109">
        <v>0</v>
      </c>
      <c r="S1241" s="109">
        <v>0</v>
      </c>
      <c r="T1241" s="109">
        <v>0</v>
      </c>
      <c r="U1241" s="109">
        <v>0</v>
      </c>
      <c r="V1241" s="109">
        <v>0</v>
      </c>
      <c r="W1241" s="109">
        <v>0</v>
      </c>
      <c r="X1241" s="109">
        <v>0</v>
      </c>
      <c r="Y1241" s="109">
        <v>0</v>
      </c>
      <c r="Z1241" s="109">
        <v>0</v>
      </c>
      <c r="AA1241" s="109">
        <v>0</v>
      </c>
      <c r="AB1241" s="109">
        <v>0</v>
      </c>
      <c r="AC1241" s="109">
        <v>0</v>
      </c>
      <c r="AD1241" s="109">
        <v>0</v>
      </c>
      <c r="AE1241" s="109">
        <v>0</v>
      </c>
      <c r="AF1241" s="109">
        <v>0</v>
      </c>
      <c r="AG1241" s="109">
        <v>0</v>
      </c>
    </row>
    <row r="1242" spans="2:33" ht="15">
      <c r="B1242" s="109"/>
      <c r="C1242" s="109"/>
      <c r="D1242" s="109">
        <v>2015</v>
      </c>
      <c r="E1242" s="109">
        <v>0</v>
      </c>
      <c r="F1242" s="109">
        <v>0</v>
      </c>
      <c r="G1242" s="109">
        <v>0</v>
      </c>
      <c r="H1242" s="109">
        <v>0</v>
      </c>
      <c r="I1242" s="109">
        <v>0</v>
      </c>
      <c r="J1242" s="109">
        <v>0</v>
      </c>
      <c r="K1242" s="109">
        <v>0</v>
      </c>
      <c r="L1242" s="109">
        <v>0</v>
      </c>
      <c r="M1242" s="109">
        <v>0</v>
      </c>
      <c r="N1242" s="109">
        <v>0</v>
      </c>
      <c r="O1242" s="109">
        <v>0</v>
      </c>
      <c r="P1242" s="109">
        <v>0</v>
      </c>
      <c r="Q1242" s="109">
        <v>0</v>
      </c>
      <c r="R1242" s="109">
        <v>0</v>
      </c>
      <c r="S1242" s="109">
        <v>0</v>
      </c>
      <c r="T1242" s="109">
        <v>0</v>
      </c>
      <c r="U1242" s="109">
        <v>0</v>
      </c>
      <c r="V1242" s="109">
        <v>0</v>
      </c>
      <c r="W1242" s="109">
        <v>0</v>
      </c>
      <c r="X1242" s="109">
        <v>0</v>
      </c>
      <c r="Y1242" s="109">
        <v>0</v>
      </c>
      <c r="Z1242" s="109">
        <v>0</v>
      </c>
      <c r="AA1242" s="109">
        <v>0</v>
      </c>
      <c r="AB1242" s="109">
        <v>0</v>
      </c>
      <c r="AC1242" s="109">
        <v>0</v>
      </c>
      <c r="AD1242" s="109">
        <v>0</v>
      </c>
      <c r="AE1242" s="109">
        <v>0</v>
      </c>
      <c r="AF1242" s="109">
        <v>0</v>
      </c>
      <c r="AG1242" s="109">
        <v>0</v>
      </c>
    </row>
    <row r="1243" spans="2:33" ht="15">
      <c r="B1243" s="109"/>
      <c r="C1243" s="109"/>
      <c r="D1243" s="109">
        <v>2016</v>
      </c>
      <c r="E1243" s="109">
        <v>0</v>
      </c>
      <c r="F1243" s="109">
        <v>0</v>
      </c>
      <c r="G1243" s="109">
        <v>0</v>
      </c>
      <c r="H1243" s="109">
        <v>0</v>
      </c>
      <c r="I1243" s="109">
        <v>0</v>
      </c>
      <c r="J1243" s="109">
        <v>0</v>
      </c>
      <c r="K1243" s="109">
        <v>0</v>
      </c>
      <c r="L1243" s="109">
        <v>0</v>
      </c>
      <c r="M1243" s="109">
        <v>0</v>
      </c>
      <c r="N1243" s="109">
        <v>0</v>
      </c>
      <c r="O1243" s="109">
        <v>2</v>
      </c>
      <c r="P1243" s="109">
        <v>0</v>
      </c>
      <c r="Q1243" s="109">
        <v>0</v>
      </c>
      <c r="R1243" s="109">
        <v>0</v>
      </c>
      <c r="S1243" s="109">
        <v>0</v>
      </c>
      <c r="T1243" s="109">
        <v>0</v>
      </c>
      <c r="U1243" s="109">
        <v>0</v>
      </c>
      <c r="V1243" s="109">
        <v>0</v>
      </c>
      <c r="W1243" s="109">
        <v>0</v>
      </c>
      <c r="X1243" s="109">
        <v>0</v>
      </c>
      <c r="Y1243" s="109">
        <v>0</v>
      </c>
      <c r="Z1243" s="109">
        <v>0</v>
      </c>
      <c r="AA1243" s="109">
        <v>0</v>
      </c>
      <c r="AB1243" s="109">
        <v>0</v>
      </c>
      <c r="AC1243" s="109">
        <v>0</v>
      </c>
      <c r="AD1243" s="109">
        <v>0</v>
      </c>
      <c r="AE1243" s="109">
        <v>0</v>
      </c>
      <c r="AF1243" s="109">
        <v>0</v>
      </c>
      <c r="AG1243" s="109">
        <v>0</v>
      </c>
    </row>
    <row r="1244" spans="2:33" ht="15">
      <c r="B1244" s="109"/>
      <c r="C1244" s="109"/>
      <c r="D1244" s="109">
        <v>2017</v>
      </c>
      <c r="E1244" s="109">
        <v>0</v>
      </c>
      <c r="F1244" s="109">
        <v>0</v>
      </c>
      <c r="G1244" s="109">
        <v>0</v>
      </c>
      <c r="H1244" s="109">
        <v>0</v>
      </c>
      <c r="I1244" s="109">
        <v>0</v>
      </c>
      <c r="J1244" s="109">
        <v>0</v>
      </c>
      <c r="K1244" s="109">
        <v>0</v>
      </c>
      <c r="L1244" s="109">
        <v>0</v>
      </c>
      <c r="M1244" s="109">
        <v>0</v>
      </c>
      <c r="N1244" s="109">
        <v>2</v>
      </c>
      <c r="O1244" s="109">
        <v>0</v>
      </c>
      <c r="P1244" s="109">
        <v>0</v>
      </c>
      <c r="Q1244" s="109">
        <v>0</v>
      </c>
      <c r="R1244" s="109">
        <v>0</v>
      </c>
      <c r="S1244" s="109">
        <v>0</v>
      </c>
      <c r="T1244" s="109">
        <v>0</v>
      </c>
      <c r="U1244" s="109">
        <v>0</v>
      </c>
      <c r="V1244" s="109">
        <v>0</v>
      </c>
      <c r="W1244" s="109">
        <v>0</v>
      </c>
      <c r="X1244" s="109">
        <v>0</v>
      </c>
      <c r="Y1244" s="109">
        <v>0</v>
      </c>
      <c r="Z1244" s="109">
        <v>0</v>
      </c>
      <c r="AA1244" s="109">
        <v>0</v>
      </c>
      <c r="AB1244" s="109">
        <v>0</v>
      </c>
      <c r="AC1244" s="109">
        <v>2</v>
      </c>
      <c r="AD1244" s="109">
        <v>0</v>
      </c>
      <c r="AE1244" s="109">
        <v>0</v>
      </c>
      <c r="AF1244" s="109">
        <v>0</v>
      </c>
      <c r="AG1244" s="109">
        <v>0</v>
      </c>
    </row>
    <row r="1245" spans="2:33" ht="15">
      <c r="B1245" s="109"/>
      <c r="C1245" s="109"/>
      <c r="D1245" s="109">
        <v>2018</v>
      </c>
      <c r="E1245" s="109">
        <v>0</v>
      </c>
      <c r="F1245" s="109">
        <v>0</v>
      </c>
      <c r="G1245" s="109">
        <v>0</v>
      </c>
      <c r="H1245" s="109">
        <v>0</v>
      </c>
      <c r="I1245" s="109">
        <v>0</v>
      </c>
      <c r="J1245" s="109">
        <v>0</v>
      </c>
      <c r="K1245" s="109">
        <v>0</v>
      </c>
      <c r="L1245" s="109">
        <v>0</v>
      </c>
      <c r="M1245" s="109">
        <v>0</v>
      </c>
      <c r="N1245" s="109">
        <v>0</v>
      </c>
      <c r="O1245" s="109">
        <v>0</v>
      </c>
      <c r="P1245" s="109">
        <v>0</v>
      </c>
      <c r="Q1245" s="109">
        <v>0</v>
      </c>
      <c r="R1245" s="109">
        <v>0</v>
      </c>
      <c r="S1245" s="109">
        <v>0</v>
      </c>
      <c r="T1245" s="109">
        <v>0</v>
      </c>
      <c r="U1245" s="109">
        <v>0</v>
      </c>
      <c r="V1245" s="109">
        <v>0</v>
      </c>
      <c r="W1245" s="109">
        <v>0</v>
      </c>
      <c r="X1245" s="109">
        <v>0</v>
      </c>
      <c r="Y1245" s="109">
        <v>0</v>
      </c>
      <c r="Z1245" s="109">
        <v>0</v>
      </c>
      <c r="AA1245" s="109">
        <v>0</v>
      </c>
      <c r="AB1245" s="109">
        <v>0</v>
      </c>
      <c r="AC1245" s="109">
        <v>0</v>
      </c>
      <c r="AD1245" s="109">
        <v>0</v>
      </c>
      <c r="AE1245" s="109">
        <v>0</v>
      </c>
      <c r="AF1245" s="109">
        <v>0</v>
      </c>
      <c r="AG1245" s="109">
        <v>0</v>
      </c>
    </row>
    <row r="1246" spans="2:33" ht="15">
      <c r="B1246" s="109"/>
      <c r="C1246" s="109"/>
      <c r="D1246" s="109">
        <v>2019</v>
      </c>
      <c r="E1246" s="109">
        <v>0</v>
      </c>
      <c r="F1246" s="109">
        <v>0</v>
      </c>
      <c r="G1246" s="109">
        <v>0</v>
      </c>
      <c r="H1246" s="109">
        <v>0</v>
      </c>
      <c r="I1246" s="109">
        <v>0</v>
      </c>
      <c r="J1246" s="109">
        <v>0</v>
      </c>
      <c r="K1246" s="109">
        <v>0</v>
      </c>
      <c r="L1246" s="109">
        <v>0</v>
      </c>
      <c r="M1246" s="109">
        <v>0</v>
      </c>
      <c r="N1246" s="109">
        <v>0</v>
      </c>
      <c r="O1246" s="109">
        <v>0</v>
      </c>
      <c r="P1246" s="109">
        <v>0</v>
      </c>
      <c r="Q1246" s="109">
        <v>0</v>
      </c>
      <c r="R1246" s="109">
        <v>0</v>
      </c>
      <c r="S1246" s="109">
        <v>0</v>
      </c>
      <c r="T1246" s="109">
        <v>0</v>
      </c>
      <c r="U1246" s="109">
        <v>0</v>
      </c>
      <c r="V1246" s="109">
        <v>0</v>
      </c>
      <c r="W1246" s="109">
        <v>0</v>
      </c>
      <c r="X1246" s="109">
        <v>0</v>
      </c>
      <c r="Y1246" s="109">
        <v>0</v>
      </c>
      <c r="Z1246" s="109">
        <v>0</v>
      </c>
      <c r="AA1246" s="109">
        <v>0</v>
      </c>
      <c r="AB1246" s="109">
        <v>0</v>
      </c>
      <c r="AC1246" s="109">
        <v>0</v>
      </c>
      <c r="AD1246" s="109">
        <v>0</v>
      </c>
      <c r="AE1246" s="109">
        <v>0</v>
      </c>
      <c r="AF1246" s="109">
        <v>0</v>
      </c>
      <c r="AG1246" s="109">
        <v>0</v>
      </c>
    </row>
    <row r="1247" spans="2:33" ht="15">
      <c r="B1247" s="109"/>
      <c r="C1247" s="109"/>
      <c r="D1247" s="109">
        <v>2020</v>
      </c>
      <c r="E1247" s="109"/>
      <c r="F1247" s="109"/>
      <c r="G1247" s="109"/>
      <c r="H1247" s="109"/>
      <c r="I1247" s="109"/>
      <c r="J1247" s="109"/>
      <c r="K1247" s="109"/>
      <c r="L1247" s="109"/>
      <c r="M1247" s="109"/>
      <c r="N1247" s="109"/>
      <c r="O1247" s="109"/>
      <c r="P1247" s="109"/>
      <c r="Q1247" s="109"/>
      <c r="R1247" s="109"/>
      <c r="S1247" s="109"/>
      <c r="T1247" s="109"/>
      <c r="U1247" s="109"/>
      <c r="V1247" s="109"/>
      <c r="W1247" s="109"/>
      <c r="X1247" s="109"/>
      <c r="Y1247" s="109"/>
      <c r="Z1247" s="109"/>
      <c r="AA1247" s="109"/>
      <c r="AB1247" s="109"/>
      <c r="AC1247" s="109"/>
      <c r="AD1247" s="109"/>
      <c r="AE1247" s="109"/>
      <c r="AF1247" s="109"/>
      <c r="AG1247" s="109"/>
    </row>
    <row r="1248" spans="2:33" ht="15">
      <c r="B1248" s="110" t="s">
        <v>104</v>
      </c>
      <c r="C1248" s="110" t="s">
        <v>562</v>
      </c>
      <c r="D1248" s="110">
        <v>2006</v>
      </c>
      <c r="E1248" s="110">
        <v>0</v>
      </c>
      <c r="F1248" s="110">
        <v>0</v>
      </c>
      <c r="G1248" s="110">
        <v>0</v>
      </c>
      <c r="H1248" s="110"/>
      <c r="I1248" s="110"/>
      <c r="J1248" s="110">
        <v>0</v>
      </c>
      <c r="K1248" s="110">
        <v>0</v>
      </c>
      <c r="L1248" s="110">
        <v>0</v>
      </c>
      <c r="M1248" s="110"/>
      <c r="N1248" s="110">
        <v>0</v>
      </c>
      <c r="O1248" s="110">
        <v>0</v>
      </c>
      <c r="P1248" s="110">
        <v>0</v>
      </c>
      <c r="Q1248" s="110">
        <v>2</v>
      </c>
      <c r="R1248" s="110"/>
      <c r="S1248" s="110"/>
      <c r="T1248" s="110">
        <v>0</v>
      </c>
      <c r="U1248" s="110">
        <v>0</v>
      </c>
      <c r="V1248" s="110">
        <v>0</v>
      </c>
      <c r="W1248" s="110"/>
      <c r="X1248" s="110">
        <v>0</v>
      </c>
      <c r="Y1248" s="110">
        <v>0</v>
      </c>
      <c r="Z1248" s="110">
        <v>0</v>
      </c>
      <c r="AA1248" s="110">
        <v>2</v>
      </c>
      <c r="AB1248" s="110"/>
      <c r="AC1248" s="110">
        <v>0</v>
      </c>
      <c r="AD1248" s="110"/>
      <c r="AE1248" s="110"/>
      <c r="AF1248" s="110"/>
      <c r="AG1248" s="110">
        <v>0</v>
      </c>
    </row>
    <row r="1249" spans="2:33" ht="15">
      <c r="B1249" s="110"/>
      <c r="C1249" s="110"/>
      <c r="D1249" s="110">
        <v>2007</v>
      </c>
      <c r="E1249" s="110">
        <v>0</v>
      </c>
      <c r="F1249" s="110">
        <v>0</v>
      </c>
      <c r="G1249" s="110">
        <v>0</v>
      </c>
      <c r="H1249" s="110"/>
      <c r="I1249" s="110">
        <v>0</v>
      </c>
      <c r="J1249" s="110">
        <v>0</v>
      </c>
      <c r="K1249" s="110">
        <v>0</v>
      </c>
      <c r="L1249" s="110">
        <v>0</v>
      </c>
      <c r="M1249" s="110">
        <v>0</v>
      </c>
      <c r="N1249" s="110">
        <v>0</v>
      </c>
      <c r="O1249" s="110">
        <v>0</v>
      </c>
      <c r="P1249" s="110">
        <v>0</v>
      </c>
      <c r="Q1249" s="110">
        <v>1</v>
      </c>
      <c r="R1249" s="110"/>
      <c r="S1249" s="110">
        <v>0</v>
      </c>
      <c r="T1249" s="110">
        <v>0</v>
      </c>
      <c r="U1249" s="110">
        <v>0</v>
      </c>
      <c r="V1249" s="110">
        <v>0</v>
      </c>
      <c r="W1249" s="110"/>
      <c r="X1249" s="110">
        <v>0</v>
      </c>
      <c r="Y1249" s="110">
        <v>0</v>
      </c>
      <c r="Z1249" s="110">
        <v>0</v>
      </c>
      <c r="AA1249" s="110">
        <v>2</v>
      </c>
      <c r="AB1249" s="110">
        <v>0</v>
      </c>
      <c r="AC1249" s="110">
        <v>0</v>
      </c>
      <c r="AD1249" s="110">
        <v>0</v>
      </c>
      <c r="AE1249" s="110">
        <v>0</v>
      </c>
      <c r="AF1249" s="110">
        <v>0</v>
      </c>
      <c r="AG1249" s="110">
        <v>0</v>
      </c>
    </row>
    <row r="1250" spans="2:33" ht="15">
      <c r="B1250" s="110"/>
      <c r="C1250" s="110"/>
      <c r="D1250" s="110">
        <v>2008</v>
      </c>
      <c r="E1250" s="110">
        <v>0</v>
      </c>
      <c r="F1250" s="110">
        <v>0</v>
      </c>
      <c r="G1250" s="110">
        <v>0</v>
      </c>
      <c r="H1250" s="110"/>
      <c r="I1250" s="110">
        <v>0</v>
      </c>
      <c r="J1250" s="110">
        <v>1</v>
      </c>
      <c r="K1250" s="110">
        <v>0</v>
      </c>
      <c r="L1250" s="110">
        <v>0</v>
      </c>
      <c r="M1250" s="110">
        <v>0</v>
      </c>
      <c r="N1250" s="110">
        <v>1</v>
      </c>
      <c r="O1250" s="110">
        <v>0</v>
      </c>
      <c r="P1250" s="110">
        <v>0</v>
      </c>
      <c r="Q1250" s="110">
        <v>0</v>
      </c>
      <c r="R1250" s="110"/>
      <c r="S1250" s="110">
        <v>0</v>
      </c>
      <c r="T1250" s="110">
        <v>0</v>
      </c>
      <c r="U1250" s="110">
        <v>0</v>
      </c>
      <c r="V1250" s="110">
        <v>0</v>
      </c>
      <c r="W1250" s="110"/>
      <c r="X1250" s="110">
        <v>0</v>
      </c>
      <c r="Y1250" s="110">
        <v>0</v>
      </c>
      <c r="Z1250" s="110">
        <v>0</v>
      </c>
      <c r="AA1250" s="110">
        <v>0</v>
      </c>
      <c r="AB1250" s="110">
        <v>0</v>
      </c>
      <c r="AC1250" s="110">
        <v>0</v>
      </c>
      <c r="AD1250" s="110">
        <v>0</v>
      </c>
      <c r="AE1250" s="110">
        <v>0</v>
      </c>
      <c r="AF1250" s="110">
        <v>0</v>
      </c>
      <c r="AG1250" s="110">
        <v>0</v>
      </c>
    </row>
    <row r="1251" spans="2:33" ht="15">
      <c r="B1251" s="110"/>
      <c r="C1251" s="110"/>
      <c r="D1251" s="110">
        <v>2009</v>
      </c>
      <c r="E1251" s="110">
        <v>0</v>
      </c>
      <c r="F1251" s="110">
        <v>0</v>
      </c>
      <c r="G1251" s="110">
        <v>0</v>
      </c>
      <c r="H1251" s="110">
        <v>0</v>
      </c>
      <c r="I1251" s="110">
        <v>0</v>
      </c>
      <c r="J1251" s="110">
        <v>0</v>
      </c>
      <c r="K1251" s="110">
        <v>0</v>
      </c>
      <c r="L1251" s="110">
        <v>1</v>
      </c>
      <c r="M1251" s="110">
        <v>0</v>
      </c>
      <c r="N1251" s="110">
        <v>0</v>
      </c>
      <c r="O1251" s="110">
        <v>0</v>
      </c>
      <c r="P1251" s="110">
        <v>0</v>
      </c>
      <c r="Q1251" s="110">
        <v>0</v>
      </c>
      <c r="R1251" s="110"/>
      <c r="S1251" s="110">
        <v>1</v>
      </c>
      <c r="T1251" s="110">
        <v>0</v>
      </c>
      <c r="U1251" s="110">
        <v>0</v>
      </c>
      <c r="V1251" s="110">
        <v>0</v>
      </c>
      <c r="W1251" s="110">
        <v>0</v>
      </c>
      <c r="X1251" s="110">
        <v>1</v>
      </c>
      <c r="Y1251" s="110">
        <v>0</v>
      </c>
      <c r="Z1251" s="110">
        <v>0</v>
      </c>
      <c r="AA1251" s="110">
        <v>0</v>
      </c>
      <c r="AB1251" s="110">
        <v>0</v>
      </c>
      <c r="AC1251" s="110">
        <v>0</v>
      </c>
      <c r="AD1251" s="110">
        <v>0</v>
      </c>
      <c r="AE1251" s="110">
        <v>0</v>
      </c>
      <c r="AF1251" s="110">
        <v>0</v>
      </c>
      <c r="AG1251" s="110">
        <v>0</v>
      </c>
    </row>
    <row r="1252" spans="2:33" ht="15">
      <c r="B1252" s="110"/>
      <c r="C1252" s="110"/>
      <c r="D1252" s="110">
        <v>2010</v>
      </c>
      <c r="E1252" s="110">
        <v>0</v>
      </c>
      <c r="F1252" s="110">
        <v>0</v>
      </c>
      <c r="G1252" s="110">
        <v>1</v>
      </c>
      <c r="H1252" s="110">
        <v>0</v>
      </c>
      <c r="I1252" s="110">
        <v>0</v>
      </c>
      <c r="J1252" s="110">
        <v>0</v>
      </c>
      <c r="K1252" s="110">
        <v>1</v>
      </c>
      <c r="L1252" s="110">
        <v>0</v>
      </c>
      <c r="M1252" s="110">
        <v>0</v>
      </c>
      <c r="N1252" s="110">
        <v>0</v>
      </c>
      <c r="O1252" s="110">
        <v>0</v>
      </c>
      <c r="P1252" s="110">
        <v>0</v>
      </c>
      <c r="Q1252" s="110">
        <v>0</v>
      </c>
      <c r="R1252" s="110">
        <v>0</v>
      </c>
      <c r="S1252" s="110">
        <v>0</v>
      </c>
      <c r="T1252" s="110">
        <v>0</v>
      </c>
      <c r="U1252" s="110">
        <v>0</v>
      </c>
      <c r="V1252" s="110">
        <v>0</v>
      </c>
      <c r="W1252" s="110">
        <v>0</v>
      </c>
      <c r="X1252" s="110">
        <v>0</v>
      </c>
      <c r="Y1252" s="110">
        <v>0</v>
      </c>
      <c r="Z1252" s="110">
        <v>0</v>
      </c>
      <c r="AA1252" s="110">
        <v>1</v>
      </c>
      <c r="AB1252" s="110">
        <v>0</v>
      </c>
      <c r="AC1252" s="110">
        <v>0</v>
      </c>
      <c r="AD1252" s="110">
        <v>0</v>
      </c>
      <c r="AE1252" s="110">
        <v>0</v>
      </c>
      <c r="AF1252" s="110">
        <v>0</v>
      </c>
      <c r="AG1252" s="110">
        <v>0</v>
      </c>
    </row>
    <row r="1253" spans="2:33" ht="15">
      <c r="B1253" s="110"/>
      <c r="C1253" s="110"/>
      <c r="D1253" s="110">
        <v>2011</v>
      </c>
      <c r="E1253" s="110">
        <v>0</v>
      </c>
      <c r="F1253" s="110">
        <v>0</v>
      </c>
      <c r="G1253" s="110">
        <v>0</v>
      </c>
      <c r="H1253" s="110">
        <v>0</v>
      </c>
      <c r="I1253" s="110">
        <v>0</v>
      </c>
      <c r="J1253" s="110">
        <v>0</v>
      </c>
      <c r="K1253" s="110">
        <v>0</v>
      </c>
      <c r="L1253" s="110">
        <v>0</v>
      </c>
      <c r="M1253" s="110">
        <v>0</v>
      </c>
      <c r="N1253" s="110">
        <v>0</v>
      </c>
      <c r="O1253" s="110">
        <v>0</v>
      </c>
      <c r="P1253" s="110">
        <v>0</v>
      </c>
      <c r="Q1253" s="110">
        <v>0</v>
      </c>
      <c r="R1253" s="110">
        <v>0</v>
      </c>
      <c r="S1253" s="110">
        <v>0</v>
      </c>
      <c r="T1253" s="110">
        <v>0</v>
      </c>
      <c r="U1253" s="110">
        <v>0</v>
      </c>
      <c r="V1253" s="110">
        <v>0</v>
      </c>
      <c r="W1253" s="110">
        <v>0</v>
      </c>
      <c r="X1253" s="110">
        <v>0</v>
      </c>
      <c r="Y1253" s="110">
        <v>0</v>
      </c>
      <c r="Z1253" s="110">
        <v>0</v>
      </c>
      <c r="AA1253" s="110">
        <v>0</v>
      </c>
      <c r="AB1253" s="110">
        <v>0</v>
      </c>
      <c r="AC1253" s="110">
        <v>0</v>
      </c>
      <c r="AD1253" s="110">
        <v>0</v>
      </c>
      <c r="AE1253" s="110">
        <v>0</v>
      </c>
      <c r="AF1253" s="110">
        <v>0</v>
      </c>
      <c r="AG1253" s="110">
        <v>0</v>
      </c>
    </row>
    <row r="1254" spans="2:33" ht="15">
      <c r="B1254" s="110"/>
      <c r="C1254" s="110"/>
      <c r="D1254" s="110">
        <v>2012</v>
      </c>
      <c r="E1254" s="110">
        <v>0</v>
      </c>
      <c r="F1254" s="110">
        <v>0</v>
      </c>
      <c r="G1254" s="110">
        <v>0</v>
      </c>
      <c r="H1254" s="110">
        <v>0</v>
      </c>
      <c r="I1254" s="110">
        <v>0</v>
      </c>
      <c r="J1254" s="110">
        <v>0</v>
      </c>
      <c r="K1254" s="110">
        <v>0</v>
      </c>
      <c r="L1254" s="110">
        <v>0</v>
      </c>
      <c r="M1254" s="110">
        <v>0</v>
      </c>
      <c r="N1254" s="110">
        <v>0</v>
      </c>
      <c r="O1254" s="110">
        <v>0</v>
      </c>
      <c r="P1254" s="110">
        <v>0</v>
      </c>
      <c r="Q1254" s="110">
        <v>0</v>
      </c>
      <c r="R1254" s="110">
        <v>0</v>
      </c>
      <c r="S1254" s="110">
        <v>0</v>
      </c>
      <c r="T1254" s="110">
        <v>0</v>
      </c>
      <c r="U1254" s="110">
        <v>1</v>
      </c>
      <c r="V1254" s="110">
        <v>0</v>
      </c>
      <c r="W1254" s="110">
        <v>0</v>
      </c>
      <c r="X1254" s="110">
        <v>0</v>
      </c>
      <c r="Y1254" s="110">
        <v>0</v>
      </c>
      <c r="Z1254" s="110">
        <v>0</v>
      </c>
      <c r="AA1254" s="110">
        <v>0</v>
      </c>
      <c r="AB1254" s="110">
        <v>0</v>
      </c>
      <c r="AC1254" s="110">
        <v>0</v>
      </c>
      <c r="AD1254" s="110">
        <v>0</v>
      </c>
      <c r="AE1254" s="110">
        <v>0</v>
      </c>
      <c r="AF1254" s="110">
        <v>0</v>
      </c>
      <c r="AG1254" s="110">
        <v>0</v>
      </c>
    </row>
    <row r="1255" spans="2:33" ht="15">
      <c r="B1255" s="110"/>
      <c r="C1255" s="110"/>
      <c r="D1255" s="110">
        <v>2013</v>
      </c>
      <c r="E1255" s="110">
        <v>0</v>
      </c>
      <c r="F1255" s="110">
        <v>0</v>
      </c>
      <c r="G1255" s="110">
        <v>0</v>
      </c>
      <c r="H1255" s="110">
        <v>0</v>
      </c>
      <c r="I1255" s="110">
        <v>0</v>
      </c>
      <c r="J1255" s="110">
        <v>0</v>
      </c>
      <c r="K1255" s="110">
        <v>0</v>
      </c>
      <c r="L1255" s="110">
        <v>0</v>
      </c>
      <c r="M1255" s="110">
        <v>0</v>
      </c>
      <c r="N1255" s="110">
        <v>0</v>
      </c>
      <c r="O1255" s="110">
        <v>0</v>
      </c>
      <c r="P1255" s="110">
        <v>0</v>
      </c>
      <c r="Q1255" s="110">
        <v>1</v>
      </c>
      <c r="R1255" s="110">
        <v>0</v>
      </c>
      <c r="S1255" s="110">
        <v>0</v>
      </c>
      <c r="T1255" s="110">
        <v>0</v>
      </c>
      <c r="U1255" s="110">
        <v>0</v>
      </c>
      <c r="V1255" s="110">
        <v>0</v>
      </c>
      <c r="W1255" s="110">
        <v>0</v>
      </c>
      <c r="X1255" s="110">
        <v>0</v>
      </c>
      <c r="Y1255" s="110">
        <v>0</v>
      </c>
      <c r="Z1255" s="110">
        <v>0</v>
      </c>
      <c r="AA1255" s="110">
        <v>0</v>
      </c>
      <c r="AB1255" s="110">
        <v>0</v>
      </c>
      <c r="AC1255" s="110">
        <v>0</v>
      </c>
      <c r="AD1255" s="110">
        <v>0</v>
      </c>
      <c r="AE1255" s="110">
        <v>0</v>
      </c>
      <c r="AF1255" s="110">
        <v>1</v>
      </c>
      <c r="AG1255" s="110">
        <v>0</v>
      </c>
    </row>
    <row r="1256" spans="2:33" ht="15">
      <c r="B1256" s="110"/>
      <c r="C1256" s="110"/>
      <c r="D1256" s="110">
        <v>2014</v>
      </c>
      <c r="E1256" s="110">
        <v>0</v>
      </c>
      <c r="F1256" s="110">
        <v>0</v>
      </c>
      <c r="G1256" s="110">
        <v>0</v>
      </c>
      <c r="H1256" s="110">
        <v>0</v>
      </c>
      <c r="I1256" s="110">
        <v>0</v>
      </c>
      <c r="J1256" s="110">
        <v>1</v>
      </c>
      <c r="K1256" s="110">
        <v>0</v>
      </c>
      <c r="L1256" s="110">
        <v>0</v>
      </c>
      <c r="M1256" s="110">
        <v>0</v>
      </c>
      <c r="N1256" s="110">
        <v>0</v>
      </c>
      <c r="O1256" s="110">
        <v>0</v>
      </c>
      <c r="P1256" s="110">
        <v>0</v>
      </c>
      <c r="Q1256" s="110">
        <v>0</v>
      </c>
      <c r="R1256" s="110">
        <v>0</v>
      </c>
      <c r="S1256" s="110">
        <v>1</v>
      </c>
      <c r="T1256" s="110">
        <v>0</v>
      </c>
      <c r="U1256" s="110">
        <v>0</v>
      </c>
      <c r="V1256" s="110">
        <v>0</v>
      </c>
      <c r="W1256" s="110">
        <v>0</v>
      </c>
      <c r="X1256" s="110">
        <v>0</v>
      </c>
      <c r="Y1256" s="110">
        <v>0</v>
      </c>
      <c r="Z1256" s="110">
        <v>0</v>
      </c>
      <c r="AA1256" s="110">
        <v>0</v>
      </c>
      <c r="AB1256" s="110">
        <v>0</v>
      </c>
      <c r="AC1256" s="110">
        <v>1</v>
      </c>
      <c r="AD1256" s="110">
        <v>0</v>
      </c>
      <c r="AE1256" s="110">
        <v>0</v>
      </c>
      <c r="AF1256" s="110">
        <v>0</v>
      </c>
      <c r="AG1256" s="110">
        <v>0</v>
      </c>
    </row>
    <row r="1257" spans="2:33" ht="15">
      <c r="B1257" s="110"/>
      <c r="C1257" s="110"/>
      <c r="D1257" s="110">
        <v>2015</v>
      </c>
      <c r="E1257" s="110">
        <v>1</v>
      </c>
      <c r="F1257" s="110">
        <v>0</v>
      </c>
      <c r="G1257" s="110">
        <v>0</v>
      </c>
      <c r="H1257" s="110">
        <v>0</v>
      </c>
      <c r="I1257" s="110">
        <v>0</v>
      </c>
      <c r="J1257" s="110">
        <v>0</v>
      </c>
      <c r="K1257" s="110">
        <v>2</v>
      </c>
      <c r="L1257" s="110">
        <v>1</v>
      </c>
      <c r="M1257" s="110">
        <v>0</v>
      </c>
      <c r="N1257" s="110">
        <v>0</v>
      </c>
      <c r="O1257" s="110">
        <v>0</v>
      </c>
      <c r="P1257" s="110">
        <v>0</v>
      </c>
      <c r="Q1257" s="110">
        <v>0</v>
      </c>
      <c r="R1257" s="110">
        <v>0</v>
      </c>
      <c r="S1257" s="110">
        <v>0</v>
      </c>
      <c r="T1257" s="110">
        <v>0</v>
      </c>
      <c r="U1257" s="110">
        <v>0</v>
      </c>
      <c r="V1257" s="110">
        <v>0</v>
      </c>
      <c r="W1257" s="110">
        <v>0</v>
      </c>
      <c r="X1257" s="110">
        <v>0</v>
      </c>
      <c r="Y1257" s="110">
        <v>0</v>
      </c>
      <c r="Z1257" s="110">
        <v>0</v>
      </c>
      <c r="AA1257" s="110">
        <v>0</v>
      </c>
      <c r="AB1257" s="110">
        <v>0</v>
      </c>
      <c r="AC1257" s="110">
        <v>0</v>
      </c>
      <c r="AD1257" s="110">
        <v>0</v>
      </c>
      <c r="AE1257" s="110">
        <v>0</v>
      </c>
      <c r="AF1257" s="110">
        <v>1</v>
      </c>
      <c r="AG1257" s="110">
        <v>0</v>
      </c>
    </row>
    <row r="1258" spans="2:33" ht="15">
      <c r="B1258" s="110"/>
      <c r="C1258" s="110"/>
      <c r="D1258" s="110">
        <v>2016</v>
      </c>
      <c r="E1258" s="110">
        <v>0</v>
      </c>
      <c r="F1258" s="110">
        <v>0</v>
      </c>
      <c r="G1258" s="110">
        <v>0</v>
      </c>
      <c r="H1258" s="110">
        <v>0</v>
      </c>
      <c r="I1258" s="110">
        <v>0</v>
      </c>
      <c r="J1258" s="110">
        <v>0</v>
      </c>
      <c r="K1258" s="110">
        <v>0</v>
      </c>
      <c r="L1258" s="110">
        <v>1</v>
      </c>
      <c r="M1258" s="110">
        <v>0</v>
      </c>
      <c r="N1258" s="110">
        <v>0</v>
      </c>
      <c r="O1258" s="110">
        <v>0</v>
      </c>
      <c r="P1258" s="110">
        <v>0</v>
      </c>
      <c r="Q1258" s="110">
        <v>0</v>
      </c>
      <c r="R1258" s="110">
        <v>0</v>
      </c>
      <c r="S1258" s="110">
        <v>1</v>
      </c>
      <c r="T1258" s="110">
        <v>0</v>
      </c>
      <c r="U1258" s="110">
        <v>0</v>
      </c>
      <c r="V1258" s="110">
        <v>0</v>
      </c>
      <c r="W1258" s="110">
        <v>0</v>
      </c>
      <c r="X1258" s="110">
        <v>0</v>
      </c>
      <c r="Y1258" s="110">
        <v>1</v>
      </c>
      <c r="Z1258" s="110">
        <v>0</v>
      </c>
      <c r="AA1258" s="110">
        <v>0</v>
      </c>
      <c r="AB1258" s="110">
        <v>0</v>
      </c>
      <c r="AC1258" s="110">
        <v>0</v>
      </c>
      <c r="AD1258" s="110">
        <v>0</v>
      </c>
      <c r="AE1258" s="110">
        <v>0</v>
      </c>
      <c r="AF1258" s="110">
        <v>1</v>
      </c>
      <c r="AG1258" s="110">
        <v>0</v>
      </c>
    </row>
    <row r="1259" spans="2:33" ht="15">
      <c r="B1259" s="110"/>
      <c r="C1259" s="110"/>
      <c r="D1259" s="110">
        <v>2017</v>
      </c>
      <c r="E1259" s="110">
        <v>0</v>
      </c>
      <c r="F1259" s="110">
        <v>0</v>
      </c>
      <c r="G1259" s="110">
        <v>0</v>
      </c>
      <c r="H1259" s="110">
        <v>0</v>
      </c>
      <c r="I1259" s="110">
        <v>0</v>
      </c>
      <c r="J1259" s="110">
        <v>0</v>
      </c>
      <c r="K1259" s="110">
        <v>0</v>
      </c>
      <c r="L1259" s="110">
        <v>0</v>
      </c>
      <c r="M1259" s="110">
        <v>0</v>
      </c>
      <c r="N1259" s="110">
        <v>0</v>
      </c>
      <c r="O1259" s="110">
        <v>0</v>
      </c>
      <c r="P1259" s="110">
        <v>0</v>
      </c>
      <c r="Q1259" s="110">
        <v>0</v>
      </c>
      <c r="R1259" s="110">
        <v>0</v>
      </c>
      <c r="S1259" s="110">
        <v>0</v>
      </c>
      <c r="T1259" s="110">
        <v>0</v>
      </c>
      <c r="U1259" s="110">
        <v>0</v>
      </c>
      <c r="V1259" s="110">
        <v>0</v>
      </c>
      <c r="W1259" s="110">
        <v>0</v>
      </c>
      <c r="X1259" s="110">
        <v>0</v>
      </c>
      <c r="Y1259" s="110">
        <v>0</v>
      </c>
      <c r="Z1259" s="110">
        <v>0</v>
      </c>
      <c r="AA1259" s="110">
        <v>0</v>
      </c>
      <c r="AB1259" s="110">
        <v>0</v>
      </c>
      <c r="AC1259" s="110">
        <v>0</v>
      </c>
      <c r="AD1259" s="110">
        <v>0</v>
      </c>
      <c r="AE1259" s="110">
        <v>0</v>
      </c>
      <c r="AF1259" s="110">
        <v>1</v>
      </c>
      <c r="AG1259" s="110">
        <v>0</v>
      </c>
    </row>
    <row r="1260" spans="2:33" ht="15">
      <c r="B1260" s="110"/>
      <c r="C1260" s="110"/>
      <c r="D1260" s="110">
        <v>2018</v>
      </c>
      <c r="E1260" s="110">
        <v>0</v>
      </c>
      <c r="F1260" s="110">
        <v>0</v>
      </c>
      <c r="G1260" s="110">
        <v>0</v>
      </c>
      <c r="H1260" s="110">
        <v>0</v>
      </c>
      <c r="I1260" s="110">
        <v>0</v>
      </c>
      <c r="J1260" s="110">
        <v>0</v>
      </c>
      <c r="K1260" s="110">
        <v>0</v>
      </c>
      <c r="L1260" s="110">
        <v>0</v>
      </c>
      <c r="M1260" s="110">
        <v>0</v>
      </c>
      <c r="N1260" s="110">
        <v>0</v>
      </c>
      <c r="O1260" s="110">
        <v>0</v>
      </c>
      <c r="P1260" s="110">
        <v>0</v>
      </c>
      <c r="Q1260" s="110">
        <v>0</v>
      </c>
      <c r="R1260" s="110">
        <v>0</v>
      </c>
      <c r="S1260" s="110">
        <v>0</v>
      </c>
      <c r="T1260" s="110">
        <v>0</v>
      </c>
      <c r="U1260" s="110">
        <v>1</v>
      </c>
      <c r="V1260" s="110">
        <v>0</v>
      </c>
      <c r="W1260" s="110">
        <v>0</v>
      </c>
      <c r="X1260" s="110">
        <v>0</v>
      </c>
      <c r="Y1260" s="110">
        <v>0</v>
      </c>
      <c r="Z1260" s="110">
        <v>0</v>
      </c>
      <c r="AA1260" s="110">
        <v>0</v>
      </c>
      <c r="AB1260" s="110">
        <v>0</v>
      </c>
      <c r="AC1260" s="110">
        <v>0</v>
      </c>
      <c r="AD1260" s="110">
        <v>0</v>
      </c>
      <c r="AE1260" s="110">
        <v>0</v>
      </c>
      <c r="AF1260" s="110">
        <v>0</v>
      </c>
      <c r="AG1260" s="110">
        <v>0</v>
      </c>
    </row>
    <row r="1261" spans="2:33" ht="15">
      <c r="B1261" s="110"/>
      <c r="C1261" s="110"/>
      <c r="D1261" s="110">
        <v>2019</v>
      </c>
      <c r="E1261" s="110">
        <v>0</v>
      </c>
      <c r="F1261" s="110">
        <v>0</v>
      </c>
      <c r="G1261" s="110">
        <v>0</v>
      </c>
      <c r="H1261" s="110">
        <v>0</v>
      </c>
      <c r="I1261" s="110">
        <v>0</v>
      </c>
      <c r="J1261" s="110">
        <v>1</v>
      </c>
      <c r="K1261" s="110">
        <v>0</v>
      </c>
      <c r="L1261" s="110">
        <v>0</v>
      </c>
      <c r="M1261" s="110">
        <v>0</v>
      </c>
      <c r="N1261" s="110">
        <v>0</v>
      </c>
      <c r="O1261" s="110">
        <v>0</v>
      </c>
      <c r="P1261" s="110">
        <v>0</v>
      </c>
      <c r="Q1261" s="110">
        <v>0</v>
      </c>
      <c r="R1261" s="110">
        <v>0</v>
      </c>
      <c r="S1261" s="110">
        <v>0</v>
      </c>
      <c r="T1261" s="110">
        <v>0</v>
      </c>
      <c r="U1261" s="110">
        <v>0</v>
      </c>
      <c r="V1261" s="110">
        <v>0</v>
      </c>
      <c r="W1261" s="110">
        <v>0</v>
      </c>
      <c r="X1261" s="110">
        <v>0</v>
      </c>
      <c r="Y1261" s="110">
        <v>0</v>
      </c>
      <c r="Z1261" s="110">
        <v>0</v>
      </c>
      <c r="AA1261" s="110">
        <v>0</v>
      </c>
      <c r="AB1261" s="110">
        <v>0</v>
      </c>
      <c r="AC1261" s="110">
        <v>0</v>
      </c>
      <c r="AD1261" s="110">
        <v>1</v>
      </c>
      <c r="AE1261" s="110">
        <v>0</v>
      </c>
      <c r="AF1261" s="110">
        <v>0</v>
      </c>
      <c r="AG1261" s="110">
        <v>0</v>
      </c>
    </row>
    <row r="1262" spans="2:33" ht="15">
      <c r="B1262" s="110"/>
      <c r="C1262" s="110"/>
      <c r="D1262" s="110">
        <v>2020</v>
      </c>
      <c r="E1262" s="110"/>
      <c r="F1262" s="110"/>
      <c r="G1262" s="110"/>
      <c r="H1262" s="110"/>
      <c r="I1262" s="110"/>
      <c r="J1262" s="110"/>
      <c r="K1262" s="110"/>
      <c r="L1262" s="110"/>
      <c r="M1262" s="110"/>
      <c r="N1262" s="110"/>
      <c r="O1262" s="110"/>
      <c r="P1262" s="110"/>
      <c r="Q1262" s="110"/>
      <c r="R1262" s="110"/>
      <c r="S1262" s="110"/>
      <c r="T1262" s="110"/>
      <c r="U1262" s="110"/>
      <c r="V1262" s="110"/>
      <c r="W1262" s="110"/>
      <c r="X1262" s="110"/>
      <c r="Y1262" s="110"/>
      <c r="Z1262" s="110"/>
      <c r="AA1262" s="110"/>
      <c r="AB1262" s="110"/>
      <c r="AC1262" s="110"/>
      <c r="AD1262" s="110"/>
      <c r="AE1262" s="110"/>
      <c r="AF1262" s="110"/>
      <c r="AG1262" s="110"/>
    </row>
    <row r="1263" spans="2:33" ht="15">
      <c r="B1263" s="109" t="s">
        <v>105</v>
      </c>
      <c r="C1263" s="109" t="s">
        <v>563</v>
      </c>
      <c r="D1263" s="109">
        <v>2006</v>
      </c>
      <c r="E1263" s="109">
        <v>0</v>
      </c>
      <c r="F1263" s="109">
        <v>0</v>
      </c>
      <c r="G1263" s="109">
        <v>0</v>
      </c>
      <c r="H1263" s="109"/>
      <c r="I1263" s="109"/>
      <c r="J1263" s="109">
        <v>1</v>
      </c>
      <c r="K1263" s="109">
        <v>6</v>
      </c>
      <c r="L1263" s="109">
        <v>1</v>
      </c>
      <c r="M1263" s="109"/>
      <c r="N1263" s="109">
        <v>0</v>
      </c>
      <c r="O1263" s="109">
        <v>1</v>
      </c>
      <c r="P1263" s="109">
        <v>0</v>
      </c>
      <c r="Q1263" s="109"/>
      <c r="R1263" s="109"/>
      <c r="S1263" s="109"/>
      <c r="T1263" s="109">
        <v>0</v>
      </c>
      <c r="U1263" s="109">
        <v>8</v>
      </c>
      <c r="V1263" s="109">
        <v>3</v>
      </c>
      <c r="W1263" s="109"/>
      <c r="X1263" s="109">
        <v>0</v>
      </c>
      <c r="Y1263" s="109">
        <v>1</v>
      </c>
      <c r="Z1263" s="109">
        <v>0</v>
      </c>
      <c r="AA1263" s="109">
        <v>0</v>
      </c>
      <c r="AB1263" s="109">
        <v>1</v>
      </c>
      <c r="AC1263" s="109">
        <v>0</v>
      </c>
      <c r="AD1263" s="109"/>
      <c r="AE1263" s="109"/>
      <c r="AF1263" s="109"/>
      <c r="AG1263" s="109">
        <v>0</v>
      </c>
    </row>
    <row r="1264" spans="2:33" ht="15">
      <c r="B1264" s="109"/>
      <c r="C1264" s="109"/>
      <c r="D1264" s="109">
        <v>2007</v>
      </c>
      <c r="E1264" s="109">
        <v>3</v>
      </c>
      <c r="F1264" s="109">
        <v>3</v>
      </c>
      <c r="G1264" s="109">
        <v>1</v>
      </c>
      <c r="H1264" s="109"/>
      <c r="I1264" s="109">
        <v>0</v>
      </c>
      <c r="J1264" s="109">
        <v>0</v>
      </c>
      <c r="K1264" s="109">
        <v>7</v>
      </c>
      <c r="L1264" s="109">
        <v>0</v>
      </c>
      <c r="M1264" s="109">
        <v>1</v>
      </c>
      <c r="N1264" s="109">
        <v>0</v>
      </c>
      <c r="O1264" s="109">
        <v>0</v>
      </c>
      <c r="P1264" s="109">
        <v>1</v>
      </c>
      <c r="Q1264" s="109">
        <v>1</v>
      </c>
      <c r="R1264" s="109"/>
      <c r="S1264" s="109">
        <v>1</v>
      </c>
      <c r="T1264" s="109">
        <v>0</v>
      </c>
      <c r="U1264" s="109">
        <v>3</v>
      </c>
      <c r="V1264" s="109">
        <v>0</v>
      </c>
      <c r="W1264" s="109"/>
      <c r="X1264" s="109">
        <v>1</v>
      </c>
      <c r="Y1264" s="109">
        <v>0</v>
      </c>
      <c r="Z1264" s="109">
        <v>0</v>
      </c>
      <c r="AA1264" s="109">
        <v>0</v>
      </c>
      <c r="AB1264" s="109">
        <v>3</v>
      </c>
      <c r="AC1264" s="109">
        <v>0</v>
      </c>
      <c r="AD1264" s="109">
        <v>0</v>
      </c>
      <c r="AE1264" s="109">
        <v>0</v>
      </c>
      <c r="AF1264" s="109">
        <v>0</v>
      </c>
      <c r="AG1264" s="109">
        <v>2</v>
      </c>
    </row>
    <row r="1265" spans="2:33" ht="15">
      <c r="B1265" s="109"/>
      <c r="C1265" s="109"/>
      <c r="D1265" s="109">
        <v>2008</v>
      </c>
      <c r="E1265" s="109">
        <v>2</v>
      </c>
      <c r="F1265" s="109">
        <v>1</v>
      </c>
      <c r="G1265" s="109">
        <v>1</v>
      </c>
      <c r="H1265" s="109"/>
      <c r="I1265" s="109">
        <v>0</v>
      </c>
      <c r="J1265" s="109">
        <v>1</v>
      </c>
      <c r="K1265" s="109">
        <v>6</v>
      </c>
      <c r="L1265" s="109">
        <v>0</v>
      </c>
      <c r="M1265" s="109">
        <v>0</v>
      </c>
      <c r="N1265" s="109">
        <v>1</v>
      </c>
      <c r="O1265" s="109">
        <v>0</v>
      </c>
      <c r="P1265" s="109">
        <v>0</v>
      </c>
      <c r="Q1265" s="109">
        <v>0</v>
      </c>
      <c r="R1265" s="109"/>
      <c r="S1265" s="109">
        <v>1</v>
      </c>
      <c r="T1265" s="109">
        <v>0</v>
      </c>
      <c r="U1265" s="109">
        <v>5</v>
      </c>
      <c r="V1265" s="109">
        <v>2</v>
      </c>
      <c r="W1265" s="109"/>
      <c r="X1265" s="109">
        <v>0</v>
      </c>
      <c r="Y1265" s="109">
        <v>0</v>
      </c>
      <c r="Z1265" s="109">
        <v>0</v>
      </c>
      <c r="AA1265" s="109">
        <v>1</v>
      </c>
      <c r="AB1265" s="109">
        <v>1</v>
      </c>
      <c r="AC1265" s="109">
        <v>1</v>
      </c>
      <c r="AD1265" s="109">
        <v>0</v>
      </c>
      <c r="AE1265" s="109">
        <v>0</v>
      </c>
      <c r="AF1265" s="109">
        <v>0</v>
      </c>
      <c r="AG1265" s="109">
        <v>0</v>
      </c>
    </row>
    <row r="1266" spans="2:33" ht="15">
      <c r="B1266" s="109"/>
      <c r="C1266" s="109"/>
      <c r="D1266" s="109">
        <v>2009</v>
      </c>
      <c r="E1266" s="109">
        <v>0</v>
      </c>
      <c r="F1266" s="109">
        <v>1</v>
      </c>
      <c r="G1266" s="109">
        <v>1</v>
      </c>
      <c r="H1266" s="109">
        <v>1</v>
      </c>
      <c r="I1266" s="109">
        <v>0</v>
      </c>
      <c r="J1266" s="109">
        <v>0</v>
      </c>
      <c r="K1266" s="109">
        <v>3</v>
      </c>
      <c r="L1266" s="109">
        <v>0</v>
      </c>
      <c r="M1266" s="109">
        <v>2</v>
      </c>
      <c r="N1266" s="109">
        <v>1</v>
      </c>
      <c r="O1266" s="109">
        <v>0</v>
      </c>
      <c r="P1266" s="109">
        <v>1</v>
      </c>
      <c r="Q1266" s="109">
        <v>1</v>
      </c>
      <c r="R1266" s="109"/>
      <c r="S1266" s="109">
        <v>0</v>
      </c>
      <c r="T1266" s="109">
        <v>0</v>
      </c>
      <c r="U1266" s="109">
        <v>4</v>
      </c>
      <c r="V1266" s="109">
        <v>1</v>
      </c>
      <c r="W1266" s="109">
        <v>1</v>
      </c>
      <c r="X1266" s="109">
        <v>0</v>
      </c>
      <c r="Y1266" s="109">
        <v>0</v>
      </c>
      <c r="Z1266" s="109">
        <v>0</v>
      </c>
      <c r="AA1266" s="109">
        <v>0</v>
      </c>
      <c r="AB1266" s="109">
        <v>1</v>
      </c>
      <c r="AC1266" s="109">
        <v>3</v>
      </c>
      <c r="AD1266" s="109">
        <v>0</v>
      </c>
      <c r="AE1266" s="109">
        <v>1</v>
      </c>
      <c r="AF1266" s="109">
        <v>0</v>
      </c>
      <c r="AG1266" s="109">
        <v>1</v>
      </c>
    </row>
    <row r="1267" spans="2:33" ht="15">
      <c r="B1267" s="109"/>
      <c r="C1267" s="109"/>
      <c r="D1267" s="109">
        <v>2010</v>
      </c>
      <c r="E1267" s="109">
        <v>0</v>
      </c>
      <c r="F1267" s="109">
        <v>0</v>
      </c>
      <c r="G1267" s="109">
        <v>1</v>
      </c>
      <c r="H1267" s="109">
        <v>1</v>
      </c>
      <c r="I1267" s="109">
        <v>0</v>
      </c>
      <c r="J1267" s="111">
        <v>4</v>
      </c>
      <c r="K1267" s="109">
        <v>7</v>
      </c>
      <c r="L1267" s="109">
        <v>0</v>
      </c>
      <c r="M1267" s="109">
        <v>0</v>
      </c>
      <c r="N1267" s="109">
        <v>0</v>
      </c>
      <c r="O1267" s="109">
        <v>1</v>
      </c>
      <c r="P1267" s="109">
        <v>1</v>
      </c>
      <c r="Q1267" s="109">
        <v>0</v>
      </c>
      <c r="R1267" s="109">
        <v>0</v>
      </c>
      <c r="S1267" s="109">
        <v>0</v>
      </c>
      <c r="T1267" s="109">
        <v>0</v>
      </c>
      <c r="U1267" s="109">
        <v>5</v>
      </c>
      <c r="V1267" s="109">
        <v>0</v>
      </c>
      <c r="W1267" s="109">
        <v>0</v>
      </c>
      <c r="X1267" s="109">
        <v>0</v>
      </c>
      <c r="Y1267" s="109">
        <v>0</v>
      </c>
      <c r="Z1267" s="109">
        <v>0</v>
      </c>
      <c r="AA1267" s="112">
        <v>5</v>
      </c>
      <c r="AB1267" s="109">
        <v>1</v>
      </c>
      <c r="AC1267" s="109">
        <v>1</v>
      </c>
      <c r="AD1267" s="109">
        <v>2</v>
      </c>
      <c r="AE1267" s="109">
        <v>0</v>
      </c>
      <c r="AF1267" s="109">
        <v>1</v>
      </c>
      <c r="AG1267" s="109">
        <v>0</v>
      </c>
    </row>
    <row r="1268" spans="2:33" ht="15.75" thickBot="1">
      <c r="B1268" s="109"/>
      <c r="C1268" s="109"/>
      <c r="D1268" s="109">
        <v>2011</v>
      </c>
      <c r="E1268" s="109">
        <v>2</v>
      </c>
      <c r="F1268" s="109">
        <v>2</v>
      </c>
      <c r="G1268" s="109">
        <v>1</v>
      </c>
      <c r="H1268" s="109">
        <v>0</v>
      </c>
      <c r="I1268" s="109">
        <v>0</v>
      </c>
      <c r="J1268" s="109">
        <v>2</v>
      </c>
      <c r="K1268" s="109">
        <v>8</v>
      </c>
      <c r="L1268" s="109">
        <v>0</v>
      </c>
      <c r="M1268" s="109">
        <v>0</v>
      </c>
      <c r="N1268" s="109">
        <v>0</v>
      </c>
      <c r="O1268" s="109">
        <v>0</v>
      </c>
      <c r="P1268" s="109">
        <v>0</v>
      </c>
      <c r="Q1268" s="109">
        <v>1</v>
      </c>
      <c r="R1268" s="109">
        <v>0</v>
      </c>
      <c r="S1268" s="109">
        <v>0</v>
      </c>
      <c r="T1268" s="109">
        <v>0</v>
      </c>
      <c r="U1268" s="109">
        <v>1</v>
      </c>
      <c r="V1268" s="109">
        <v>0</v>
      </c>
      <c r="W1268" s="109">
        <v>0</v>
      </c>
      <c r="X1268" s="109">
        <v>0</v>
      </c>
      <c r="Y1268" s="109">
        <v>0</v>
      </c>
      <c r="Z1268" s="109">
        <v>0</v>
      </c>
      <c r="AA1268" s="109">
        <v>2</v>
      </c>
      <c r="AB1268" s="109">
        <v>0</v>
      </c>
      <c r="AC1268" s="109">
        <v>2</v>
      </c>
      <c r="AD1268" s="109">
        <v>2</v>
      </c>
      <c r="AE1268" s="109">
        <v>0</v>
      </c>
      <c r="AF1268" s="109">
        <v>0</v>
      </c>
      <c r="AG1268" s="109">
        <v>0</v>
      </c>
    </row>
    <row r="1269" spans="2:33" ht="15.75" thickBot="1">
      <c r="B1269" s="109"/>
      <c r="C1269" s="109"/>
      <c r="D1269" s="109">
        <v>2012</v>
      </c>
      <c r="E1269" s="109">
        <v>1</v>
      </c>
      <c r="F1269" s="109">
        <v>0</v>
      </c>
      <c r="G1269" s="109">
        <v>2</v>
      </c>
      <c r="H1269" s="109">
        <v>2</v>
      </c>
      <c r="I1269" s="109">
        <v>0</v>
      </c>
      <c r="J1269" s="109">
        <v>3</v>
      </c>
      <c r="K1269" s="109">
        <v>5</v>
      </c>
      <c r="L1269" s="109">
        <v>0</v>
      </c>
      <c r="M1269" s="109">
        <v>0</v>
      </c>
      <c r="N1269" s="109">
        <v>0</v>
      </c>
      <c r="O1269" s="109">
        <v>0</v>
      </c>
      <c r="P1269" s="109">
        <v>0</v>
      </c>
      <c r="Q1269" s="112">
        <v>4</v>
      </c>
      <c r="R1269" s="109">
        <v>0</v>
      </c>
      <c r="S1269" s="109">
        <v>1</v>
      </c>
      <c r="T1269" s="109">
        <v>0</v>
      </c>
      <c r="U1269" s="109">
        <v>0</v>
      </c>
      <c r="V1269" s="109">
        <v>1</v>
      </c>
      <c r="W1269" s="109">
        <v>0</v>
      </c>
      <c r="X1269" s="109">
        <v>0</v>
      </c>
      <c r="Y1269" s="109">
        <v>0</v>
      </c>
      <c r="Z1269" s="109">
        <v>0</v>
      </c>
      <c r="AA1269" s="117">
        <v>10</v>
      </c>
      <c r="AB1269" s="109">
        <v>0</v>
      </c>
      <c r="AC1269" s="109">
        <v>3</v>
      </c>
      <c r="AD1269" s="109">
        <v>0</v>
      </c>
      <c r="AE1269" s="109">
        <v>1</v>
      </c>
      <c r="AF1269" s="109">
        <v>1</v>
      </c>
      <c r="AG1269" s="109">
        <v>1</v>
      </c>
    </row>
    <row r="1270" spans="2:33" ht="15">
      <c r="B1270" s="109"/>
      <c r="C1270" s="109"/>
      <c r="D1270" s="109">
        <v>2013</v>
      </c>
      <c r="E1270" s="109">
        <v>3</v>
      </c>
      <c r="F1270" s="109">
        <v>0</v>
      </c>
      <c r="G1270" s="109">
        <v>0</v>
      </c>
      <c r="H1270" s="109">
        <v>0</v>
      </c>
      <c r="I1270" s="109">
        <v>0</v>
      </c>
      <c r="J1270" s="109">
        <v>1</v>
      </c>
      <c r="K1270" s="109">
        <v>7</v>
      </c>
      <c r="L1270" s="109">
        <v>0</v>
      </c>
      <c r="M1270" s="109">
        <v>0</v>
      </c>
      <c r="N1270" s="109">
        <v>0</v>
      </c>
      <c r="O1270" s="109">
        <v>0</v>
      </c>
      <c r="P1270" s="109">
        <v>0</v>
      </c>
      <c r="Q1270" s="109">
        <v>1</v>
      </c>
      <c r="R1270" s="109">
        <v>1</v>
      </c>
      <c r="S1270" s="109">
        <v>0</v>
      </c>
      <c r="T1270" s="109">
        <v>0</v>
      </c>
      <c r="U1270" s="109">
        <v>2</v>
      </c>
      <c r="V1270" s="109">
        <v>0</v>
      </c>
      <c r="W1270" s="109">
        <v>0</v>
      </c>
      <c r="X1270" s="109">
        <v>0</v>
      </c>
      <c r="Y1270" s="109">
        <v>0</v>
      </c>
      <c r="Z1270" s="109">
        <v>0</v>
      </c>
      <c r="AA1270" s="109">
        <v>2</v>
      </c>
      <c r="AB1270" s="109">
        <v>0</v>
      </c>
      <c r="AC1270" s="109">
        <v>2</v>
      </c>
      <c r="AD1270" s="109">
        <v>0</v>
      </c>
      <c r="AE1270" s="109">
        <v>0</v>
      </c>
      <c r="AF1270" s="109">
        <v>1</v>
      </c>
      <c r="AG1270" s="109">
        <v>0</v>
      </c>
    </row>
    <row r="1271" spans="2:33" ht="15">
      <c r="B1271" s="109"/>
      <c r="C1271" s="109"/>
      <c r="D1271" s="109">
        <v>2014</v>
      </c>
      <c r="E1271" s="109">
        <v>2</v>
      </c>
      <c r="F1271" s="109">
        <v>1</v>
      </c>
      <c r="G1271" s="109">
        <v>0</v>
      </c>
      <c r="H1271" s="109">
        <v>1</v>
      </c>
      <c r="I1271" s="109">
        <v>0</v>
      </c>
      <c r="J1271" s="109">
        <v>2</v>
      </c>
      <c r="K1271" s="109">
        <v>7</v>
      </c>
      <c r="L1271" s="109">
        <v>0</v>
      </c>
      <c r="M1271" s="109">
        <v>1</v>
      </c>
      <c r="N1271" s="109">
        <v>0</v>
      </c>
      <c r="O1271" s="109">
        <v>1</v>
      </c>
      <c r="P1271" s="109">
        <v>0</v>
      </c>
      <c r="Q1271" s="109">
        <v>0</v>
      </c>
      <c r="R1271" s="109">
        <v>0</v>
      </c>
      <c r="S1271" s="109">
        <v>0</v>
      </c>
      <c r="T1271" s="109">
        <v>0</v>
      </c>
      <c r="U1271" s="109">
        <v>3</v>
      </c>
      <c r="V1271" s="109">
        <v>0</v>
      </c>
      <c r="W1271" s="109">
        <v>0</v>
      </c>
      <c r="X1271" s="109">
        <v>2</v>
      </c>
      <c r="Y1271" s="109">
        <v>0</v>
      </c>
      <c r="Z1271" s="109">
        <v>0</v>
      </c>
      <c r="AA1271" s="109">
        <v>1</v>
      </c>
      <c r="AB1271" s="109">
        <v>0</v>
      </c>
      <c r="AC1271" s="109">
        <v>1</v>
      </c>
      <c r="AD1271" s="109">
        <v>1</v>
      </c>
      <c r="AE1271" s="109">
        <v>0</v>
      </c>
      <c r="AF1271" s="109">
        <v>0</v>
      </c>
      <c r="AG1271" s="109">
        <v>1</v>
      </c>
    </row>
    <row r="1272" spans="2:33" ht="15">
      <c r="B1272" s="109"/>
      <c r="C1272" s="109"/>
      <c r="D1272" s="109">
        <v>2015</v>
      </c>
      <c r="E1272" s="109">
        <v>3</v>
      </c>
      <c r="F1272" s="109">
        <v>0</v>
      </c>
      <c r="G1272" s="109">
        <v>1</v>
      </c>
      <c r="H1272" s="109">
        <v>3</v>
      </c>
      <c r="I1272" s="109">
        <v>0</v>
      </c>
      <c r="J1272" s="109">
        <v>0</v>
      </c>
      <c r="K1272" s="109">
        <v>6</v>
      </c>
      <c r="L1272" s="109">
        <v>0</v>
      </c>
      <c r="M1272" s="109">
        <v>0</v>
      </c>
      <c r="N1272" s="109">
        <v>0</v>
      </c>
      <c r="O1272" s="109">
        <v>1</v>
      </c>
      <c r="P1272" s="109">
        <v>0</v>
      </c>
      <c r="Q1272" s="109">
        <v>2</v>
      </c>
      <c r="R1272" s="109">
        <v>1</v>
      </c>
      <c r="S1272" s="109">
        <v>1</v>
      </c>
      <c r="T1272" s="109">
        <v>0</v>
      </c>
      <c r="U1272" s="109">
        <v>0</v>
      </c>
      <c r="V1272" s="109">
        <v>0</v>
      </c>
      <c r="W1272" s="109">
        <v>0</v>
      </c>
      <c r="X1272" s="109">
        <v>2</v>
      </c>
      <c r="Y1272" s="109">
        <v>0</v>
      </c>
      <c r="Z1272" s="109">
        <v>0</v>
      </c>
      <c r="AA1272" s="109">
        <v>3</v>
      </c>
      <c r="AB1272" s="109">
        <v>0</v>
      </c>
      <c r="AC1272" s="109">
        <v>0</v>
      </c>
      <c r="AD1272" s="109">
        <v>1</v>
      </c>
      <c r="AE1272" s="109">
        <v>0</v>
      </c>
      <c r="AF1272" s="109">
        <v>1</v>
      </c>
      <c r="AG1272" s="109">
        <v>0</v>
      </c>
    </row>
    <row r="1273" spans="2:33" ht="15">
      <c r="B1273" s="109"/>
      <c r="C1273" s="109"/>
      <c r="D1273" s="109">
        <v>2016</v>
      </c>
      <c r="E1273" s="109">
        <v>1</v>
      </c>
      <c r="F1273" s="109">
        <v>0</v>
      </c>
      <c r="G1273" s="109">
        <v>1</v>
      </c>
      <c r="H1273" s="109">
        <v>0</v>
      </c>
      <c r="I1273" s="109">
        <v>0</v>
      </c>
      <c r="J1273" s="109">
        <v>1</v>
      </c>
      <c r="K1273" s="109">
        <v>6</v>
      </c>
      <c r="L1273" s="109">
        <v>0</v>
      </c>
      <c r="M1273" s="109">
        <v>0</v>
      </c>
      <c r="N1273" s="109">
        <v>0</v>
      </c>
      <c r="O1273" s="109">
        <v>0</v>
      </c>
      <c r="P1273" s="109">
        <v>0</v>
      </c>
      <c r="Q1273" s="109">
        <v>1</v>
      </c>
      <c r="R1273" s="109">
        <v>0</v>
      </c>
      <c r="S1273" s="109">
        <v>0</v>
      </c>
      <c r="T1273" s="109">
        <v>0</v>
      </c>
      <c r="U1273" s="109">
        <v>0</v>
      </c>
      <c r="V1273" s="109">
        <v>0</v>
      </c>
      <c r="W1273" s="109">
        <v>0</v>
      </c>
      <c r="X1273" s="109">
        <v>1</v>
      </c>
      <c r="Y1273" s="109">
        <v>1</v>
      </c>
      <c r="Z1273" s="109">
        <v>0</v>
      </c>
      <c r="AA1273" s="109">
        <v>1</v>
      </c>
      <c r="AB1273" s="109">
        <v>0</v>
      </c>
      <c r="AC1273" s="109">
        <v>0</v>
      </c>
      <c r="AD1273" s="109">
        <v>0</v>
      </c>
      <c r="AE1273" s="109">
        <v>0</v>
      </c>
      <c r="AF1273" s="109">
        <v>1</v>
      </c>
      <c r="AG1273" s="109">
        <v>0</v>
      </c>
    </row>
    <row r="1274" spans="2:33" ht="15">
      <c r="B1274" s="109"/>
      <c r="C1274" s="109"/>
      <c r="D1274" s="109">
        <v>2017</v>
      </c>
      <c r="E1274" s="109">
        <v>0</v>
      </c>
      <c r="F1274" s="109">
        <v>3</v>
      </c>
      <c r="G1274" s="109">
        <v>0</v>
      </c>
      <c r="H1274" s="109">
        <v>0</v>
      </c>
      <c r="I1274" s="109">
        <v>0</v>
      </c>
      <c r="J1274" s="109">
        <v>0</v>
      </c>
      <c r="K1274" s="109">
        <v>10</v>
      </c>
      <c r="L1274" s="109">
        <v>0</v>
      </c>
      <c r="M1274" s="109">
        <v>0</v>
      </c>
      <c r="N1274" s="109">
        <v>0</v>
      </c>
      <c r="O1274" s="109">
        <v>1</v>
      </c>
      <c r="P1274" s="109">
        <v>0</v>
      </c>
      <c r="Q1274" s="109">
        <v>2</v>
      </c>
      <c r="R1274" s="109">
        <v>0</v>
      </c>
      <c r="S1274" s="109">
        <v>0</v>
      </c>
      <c r="T1274" s="109">
        <v>0</v>
      </c>
      <c r="U1274" s="109">
        <v>0</v>
      </c>
      <c r="V1274" s="109">
        <v>1</v>
      </c>
      <c r="W1274" s="109">
        <v>0</v>
      </c>
      <c r="X1274" s="109">
        <v>0</v>
      </c>
      <c r="Y1274" s="109">
        <v>0</v>
      </c>
      <c r="Z1274" s="109">
        <v>0</v>
      </c>
      <c r="AA1274" s="109">
        <v>1</v>
      </c>
      <c r="AB1274" s="109">
        <v>0</v>
      </c>
      <c r="AC1274" s="109">
        <v>0</v>
      </c>
      <c r="AD1274" s="109">
        <v>0</v>
      </c>
      <c r="AE1274" s="109">
        <v>0</v>
      </c>
      <c r="AF1274" s="109">
        <v>0</v>
      </c>
      <c r="AG1274" s="109">
        <v>0</v>
      </c>
    </row>
    <row r="1275" spans="2:33" ht="15">
      <c r="B1275" s="109"/>
      <c r="C1275" s="109"/>
      <c r="D1275" s="109">
        <v>2018</v>
      </c>
      <c r="E1275" s="109">
        <v>0</v>
      </c>
      <c r="F1275" s="109">
        <v>0</v>
      </c>
      <c r="G1275" s="109">
        <v>3</v>
      </c>
      <c r="H1275" s="112">
        <v>4</v>
      </c>
      <c r="I1275" s="109">
        <v>0</v>
      </c>
      <c r="J1275" s="109">
        <v>0</v>
      </c>
      <c r="K1275" s="109">
        <v>2</v>
      </c>
      <c r="L1275" s="109">
        <v>0</v>
      </c>
      <c r="M1275" s="109">
        <v>0</v>
      </c>
      <c r="N1275" s="109">
        <v>0</v>
      </c>
      <c r="O1275" s="109">
        <v>0</v>
      </c>
      <c r="P1275" s="109">
        <v>0</v>
      </c>
      <c r="Q1275" s="109">
        <v>2</v>
      </c>
      <c r="R1275" s="109">
        <v>0</v>
      </c>
      <c r="S1275" s="109">
        <v>1</v>
      </c>
      <c r="T1275" s="109">
        <v>0</v>
      </c>
      <c r="U1275" s="109">
        <v>2</v>
      </c>
      <c r="V1275" s="109">
        <v>2</v>
      </c>
      <c r="W1275" s="109">
        <v>0</v>
      </c>
      <c r="X1275" s="109">
        <v>0</v>
      </c>
      <c r="Y1275" s="109">
        <v>0</v>
      </c>
      <c r="Z1275" s="109">
        <v>0</v>
      </c>
      <c r="AA1275" s="109">
        <v>4</v>
      </c>
      <c r="AB1275" s="109">
        <v>1</v>
      </c>
      <c r="AC1275" s="109">
        <v>0</v>
      </c>
      <c r="AD1275" s="109">
        <v>2</v>
      </c>
      <c r="AE1275" s="109">
        <v>1</v>
      </c>
      <c r="AF1275" s="109">
        <v>0</v>
      </c>
      <c r="AG1275" s="109">
        <v>1</v>
      </c>
    </row>
    <row r="1276" spans="2:33" ht="15">
      <c r="B1276" s="109"/>
      <c r="C1276" s="109"/>
      <c r="D1276" s="109">
        <v>2019</v>
      </c>
      <c r="E1276" s="109">
        <v>0</v>
      </c>
      <c r="F1276" s="109">
        <v>0</v>
      </c>
      <c r="G1276" s="109">
        <v>0</v>
      </c>
      <c r="H1276" s="109">
        <v>3</v>
      </c>
      <c r="I1276" s="109">
        <v>0</v>
      </c>
      <c r="J1276" s="109">
        <v>1</v>
      </c>
      <c r="K1276" s="109">
        <v>2</v>
      </c>
      <c r="L1276" s="109">
        <v>0</v>
      </c>
      <c r="M1276" s="109">
        <v>0</v>
      </c>
      <c r="N1276" s="109">
        <v>0</v>
      </c>
      <c r="O1276" s="109">
        <v>0</v>
      </c>
      <c r="P1276" s="109">
        <v>0</v>
      </c>
      <c r="Q1276" s="109">
        <v>0</v>
      </c>
      <c r="R1276" s="109">
        <v>0</v>
      </c>
      <c r="S1276" s="109">
        <v>0</v>
      </c>
      <c r="T1276" s="109">
        <v>0</v>
      </c>
      <c r="U1276" s="109">
        <v>0</v>
      </c>
      <c r="V1276" s="109">
        <v>0</v>
      </c>
      <c r="W1276" s="109">
        <v>0</v>
      </c>
      <c r="X1276" s="109">
        <v>1</v>
      </c>
      <c r="Y1276" s="109">
        <v>0</v>
      </c>
      <c r="Z1276" s="109">
        <v>0</v>
      </c>
      <c r="AA1276" s="109">
        <v>3</v>
      </c>
      <c r="AB1276" s="109">
        <v>1</v>
      </c>
      <c r="AC1276" s="109">
        <v>0</v>
      </c>
      <c r="AD1276" s="109">
        <v>1</v>
      </c>
      <c r="AE1276" s="109">
        <v>0</v>
      </c>
      <c r="AF1276" s="109">
        <v>0</v>
      </c>
      <c r="AG1276" s="109">
        <v>3</v>
      </c>
    </row>
    <row r="1277" spans="2:33" ht="15">
      <c r="B1277" s="109"/>
      <c r="C1277" s="109"/>
      <c r="D1277" s="109">
        <v>2020</v>
      </c>
      <c r="E1277" s="109"/>
      <c r="F1277" s="109"/>
      <c r="G1277" s="109"/>
      <c r="H1277" s="109"/>
      <c r="I1277" s="109"/>
      <c r="J1277" s="109"/>
      <c r="K1277" s="109"/>
      <c r="L1277" s="109"/>
      <c r="M1277" s="109"/>
      <c r="N1277" s="109"/>
      <c r="O1277" s="109"/>
      <c r="P1277" s="109"/>
      <c r="Q1277" s="109"/>
      <c r="R1277" s="109"/>
      <c r="S1277" s="109"/>
      <c r="T1277" s="109"/>
      <c r="U1277" s="109"/>
      <c r="V1277" s="109"/>
      <c r="W1277" s="109"/>
      <c r="X1277" s="109"/>
      <c r="Y1277" s="109"/>
      <c r="Z1277" s="109"/>
      <c r="AA1277" s="109"/>
      <c r="AB1277" s="109"/>
      <c r="AC1277" s="109"/>
      <c r="AD1277" s="109"/>
      <c r="AE1277" s="109"/>
      <c r="AF1277" s="109"/>
      <c r="AG1277" s="109"/>
    </row>
    <row r="1278" spans="2:33" ht="15">
      <c r="B1278" s="110" t="s">
        <v>106</v>
      </c>
      <c r="C1278" s="110" t="s">
        <v>564</v>
      </c>
      <c r="D1278" s="110">
        <v>2006</v>
      </c>
      <c r="E1278" s="110">
        <v>0</v>
      </c>
      <c r="F1278" s="110">
        <v>0</v>
      </c>
      <c r="G1278" s="110">
        <v>0</v>
      </c>
      <c r="H1278" s="110"/>
      <c r="I1278" s="110"/>
      <c r="J1278" s="110">
        <v>0</v>
      </c>
      <c r="K1278" s="110">
        <v>0</v>
      </c>
      <c r="L1278" s="110">
        <v>0</v>
      </c>
      <c r="M1278" s="110"/>
      <c r="N1278" s="110">
        <v>0</v>
      </c>
      <c r="O1278" s="110">
        <v>0</v>
      </c>
      <c r="P1278" s="110">
        <v>0</v>
      </c>
      <c r="Q1278" s="110"/>
      <c r="R1278" s="110"/>
      <c r="S1278" s="110"/>
      <c r="T1278" s="110">
        <v>0</v>
      </c>
      <c r="U1278" s="110">
        <v>0</v>
      </c>
      <c r="V1278" s="110">
        <v>0</v>
      </c>
      <c r="W1278" s="110"/>
      <c r="X1278" s="110">
        <v>0</v>
      </c>
      <c r="Y1278" s="110">
        <v>0</v>
      </c>
      <c r="Z1278" s="110">
        <v>0</v>
      </c>
      <c r="AA1278" s="110">
        <v>0</v>
      </c>
      <c r="AB1278" s="110"/>
      <c r="AC1278" s="110">
        <v>0</v>
      </c>
      <c r="AD1278" s="110"/>
      <c r="AE1278" s="110"/>
      <c r="AF1278" s="110"/>
      <c r="AG1278" s="110">
        <v>0</v>
      </c>
    </row>
    <row r="1279" spans="2:33" ht="15">
      <c r="B1279" s="110"/>
      <c r="C1279" s="110"/>
      <c r="D1279" s="110">
        <v>2007</v>
      </c>
      <c r="E1279" s="110">
        <v>0</v>
      </c>
      <c r="F1279" s="110">
        <v>0</v>
      </c>
      <c r="G1279" s="110">
        <v>0</v>
      </c>
      <c r="H1279" s="110"/>
      <c r="I1279" s="110">
        <v>0</v>
      </c>
      <c r="J1279" s="110">
        <v>0</v>
      </c>
      <c r="K1279" s="110">
        <v>0</v>
      </c>
      <c r="L1279" s="110">
        <v>0</v>
      </c>
      <c r="M1279" s="110">
        <v>0</v>
      </c>
      <c r="N1279" s="110">
        <v>0</v>
      </c>
      <c r="O1279" s="110">
        <v>0</v>
      </c>
      <c r="P1279" s="110">
        <v>0</v>
      </c>
      <c r="Q1279" s="110">
        <v>0</v>
      </c>
      <c r="R1279" s="110"/>
      <c r="S1279" s="110">
        <v>0</v>
      </c>
      <c r="T1279" s="110">
        <v>0</v>
      </c>
      <c r="U1279" s="110">
        <v>0</v>
      </c>
      <c r="V1279" s="110">
        <v>0</v>
      </c>
      <c r="W1279" s="110"/>
      <c r="X1279" s="110">
        <v>0</v>
      </c>
      <c r="Y1279" s="110">
        <v>0</v>
      </c>
      <c r="Z1279" s="110">
        <v>0</v>
      </c>
      <c r="AA1279" s="110">
        <v>0</v>
      </c>
      <c r="AB1279" s="110">
        <v>0</v>
      </c>
      <c r="AC1279" s="110">
        <v>0</v>
      </c>
      <c r="AD1279" s="110">
        <v>0</v>
      </c>
      <c r="AE1279" s="110">
        <v>0</v>
      </c>
      <c r="AF1279" s="110">
        <v>0</v>
      </c>
      <c r="AG1279" s="110">
        <v>0</v>
      </c>
    </row>
    <row r="1280" spans="2:33" ht="15">
      <c r="B1280" s="110"/>
      <c r="C1280" s="110"/>
      <c r="D1280" s="110">
        <v>2008</v>
      </c>
      <c r="E1280" s="110">
        <v>0</v>
      </c>
      <c r="F1280" s="110">
        <v>0</v>
      </c>
      <c r="G1280" s="110">
        <v>0</v>
      </c>
      <c r="H1280" s="110"/>
      <c r="I1280" s="110">
        <v>0</v>
      </c>
      <c r="J1280" s="110">
        <v>0</v>
      </c>
      <c r="K1280" s="110">
        <v>0</v>
      </c>
      <c r="L1280" s="110">
        <v>0</v>
      </c>
      <c r="M1280" s="110">
        <v>0</v>
      </c>
      <c r="N1280" s="110">
        <v>0</v>
      </c>
      <c r="O1280" s="110">
        <v>0</v>
      </c>
      <c r="P1280" s="110">
        <v>0</v>
      </c>
      <c r="Q1280" s="110">
        <v>0</v>
      </c>
      <c r="R1280" s="110"/>
      <c r="S1280" s="110">
        <v>0</v>
      </c>
      <c r="T1280" s="110">
        <v>0</v>
      </c>
      <c r="U1280" s="110">
        <v>0</v>
      </c>
      <c r="V1280" s="110">
        <v>0</v>
      </c>
      <c r="W1280" s="110"/>
      <c r="X1280" s="110">
        <v>0</v>
      </c>
      <c r="Y1280" s="110">
        <v>0</v>
      </c>
      <c r="Z1280" s="110">
        <v>0</v>
      </c>
      <c r="AA1280" s="110">
        <v>0</v>
      </c>
      <c r="AB1280" s="110">
        <v>0</v>
      </c>
      <c r="AC1280" s="110">
        <v>0</v>
      </c>
      <c r="AD1280" s="110">
        <v>0</v>
      </c>
      <c r="AE1280" s="110">
        <v>0</v>
      </c>
      <c r="AF1280" s="110">
        <v>0</v>
      </c>
      <c r="AG1280" s="110">
        <v>0</v>
      </c>
    </row>
    <row r="1281" spans="2:33" ht="15">
      <c r="B1281" s="110"/>
      <c r="C1281" s="110"/>
      <c r="D1281" s="110">
        <v>2009</v>
      </c>
      <c r="E1281" s="110">
        <v>0</v>
      </c>
      <c r="F1281" s="110">
        <v>0</v>
      </c>
      <c r="G1281" s="110">
        <v>0</v>
      </c>
      <c r="H1281" s="110">
        <v>0</v>
      </c>
      <c r="I1281" s="110">
        <v>0</v>
      </c>
      <c r="J1281" s="110">
        <v>0</v>
      </c>
      <c r="K1281" s="110">
        <v>0</v>
      </c>
      <c r="L1281" s="110">
        <v>0</v>
      </c>
      <c r="M1281" s="110">
        <v>0</v>
      </c>
      <c r="N1281" s="110">
        <v>0</v>
      </c>
      <c r="O1281" s="110">
        <v>0</v>
      </c>
      <c r="P1281" s="110">
        <v>0</v>
      </c>
      <c r="Q1281" s="110">
        <v>0</v>
      </c>
      <c r="R1281" s="110"/>
      <c r="S1281" s="110">
        <v>0</v>
      </c>
      <c r="T1281" s="110">
        <v>0</v>
      </c>
      <c r="U1281" s="110">
        <v>0</v>
      </c>
      <c r="V1281" s="110">
        <v>0</v>
      </c>
      <c r="W1281" s="110">
        <v>0</v>
      </c>
      <c r="X1281" s="110">
        <v>0</v>
      </c>
      <c r="Y1281" s="110">
        <v>0</v>
      </c>
      <c r="Z1281" s="110">
        <v>0</v>
      </c>
      <c r="AA1281" s="110">
        <v>0</v>
      </c>
      <c r="AB1281" s="110">
        <v>0</v>
      </c>
      <c r="AC1281" s="110">
        <v>0</v>
      </c>
      <c r="AD1281" s="110">
        <v>0</v>
      </c>
      <c r="AE1281" s="110">
        <v>0</v>
      </c>
      <c r="AF1281" s="110">
        <v>0</v>
      </c>
      <c r="AG1281" s="110">
        <v>0</v>
      </c>
    </row>
    <row r="1282" spans="2:33" ht="15">
      <c r="B1282" s="110"/>
      <c r="C1282" s="110"/>
      <c r="D1282" s="110">
        <v>2010</v>
      </c>
      <c r="E1282" s="110">
        <v>0</v>
      </c>
      <c r="F1282" s="110">
        <v>0</v>
      </c>
      <c r="G1282" s="110">
        <v>0</v>
      </c>
      <c r="H1282" s="110">
        <v>0</v>
      </c>
      <c r="I1282" s="110">
        <v>0</v>
      </c>
      <c r="J1282" s="110">
        <v>0</v>
      </c>
      <c r="K1282" s="110">
        <v>0</v>
      </c>
      <c r="L1282" s="110">
        <v>0</v>
      </c>
      <c r="M1282" s="110">
        <v>0</v>
      </c>
      <c r="N1282" s="110">
        <v>0</v>
      </c>
      <c r="O1282" s="110">
        <v>0</v>
      </c>
      <c r="P1282" s="110">
        <v>0</v>
      </c>
      <c r="Q1282" s="110">
        <v>0</v>
      </c>
      <c r="R1282" s="110">
        <v>0</v>
      </c>
      <c r="S1282" s="110">
        <v>0</v>
      </c>
      <c r="T1282" s="110">
        <v>0</v>
      </c>
      <c r="U1282" s="110">
        <v>0</v>
      </c>
      <c r="V1282" s="110">
        <v>0</v>
      </c>
      <c r="W1282" s="110">
        <v>0</v>
      </c>
      <c r="X1282" s="110">
        <v>0</v>
      </c>
      <c r="Y1282" s="110">
        <v>0</v>
      </c>
      <c r="Z1282" s="110">
        <v>0</v>
      </c>
      <c r="AA1282" s="110">
        <v>0</v>
      </c>
      <c r="AB1282" s="110">
        <v>0</v>
      </c>
      <c r="AC1282" s="110">
        <v>1</v>
      </c>
      <c r="AD1282" s="110">
        <v>0</v>
      </c>
      <c r="AE1282" s="110">
        <v>0</v>
      </c>
      <c r="AF1282" s="110">
        <v>0</v>
      </c>
      <c r="AG1282" s="110">
        <v>0</v>
      </c>
    </row>
    <row r="1283" spans="2:33" ht="15">
      <c r="B1283" s="110"/>
      <c r="C1283" s="110"/>
      <c r="D1283" s="110">
        <v>2011</v>
      </c>
      <c r="E1283" s="110">
        <v>0</v>
      </c>
      <c r="F1283" s="110">
        <v>0</v>
      </c>
      <c r="G1283" s="110">
        <v>0</v>
      </c>
      <c r="H1283" s="110">
        <v>0</v>
      </c>
      <c r="I1283" s="110">
        <v>0</v>
      </c>
      <c r="J1283" s="110">
        <v>0</v>
      </c>
      <c r="K1283" s="110">
        <v>0</v>
      </c>
      <c r="L1283" s="110">
        <v>0</v>
      </c>
      <c r="M1283" s="110">
        <v>0</v>
      </c>
      <c r="N1283" s="110">
        <v>0</v>
      </c>
      <c r="O1283" s="110">
        <v>0</v>
      </c>
      <c r="P1283" s="110">
        <v>0</v>
      </c>
      <c r="Q1283" s="110">
        <v>0</v>
      </c>
      <c r="R1283" s="110">
        <v>0</v>
      </c>
      <c r="S1283" s="110">
        <v>0</v>
      </c>
      <c r="T1283" s="110">
        <v>0</v>
      </c>
      <c r="U1283" s="110">
        <v>0</v>
      </c>
      <c r="V1283" s="110">
        <v>0</v>
      </c>
      <c r="W1283" s="110">
        <v>0</v>
      </c>
      <c r="X1283" s="110">
        <v>0</v>
      </c>
      <c r="Y1283" s="110">
        <v>0</v>
      </c>
      <c r="Z1283" s="110">
        <v>0</v>
      </c>
      <c r="AA1283" s="110">
        <v>0</v>
      </c>
      <c r="AB1283" s="110">
        <v>0</v>
      </c>
      <c r="AC1283" s="110">
        <v>0</v>
      </c>
      <c r="AD1283" s="110">
        <v>0</v>
      </c>
      <c r="AE1283" s="110">
        <v>0</v>
      </c>
      <c r="AF1283" s="110">
        <v>0</v>
      </c>
      <c r="AG1283" s="110">
        <v>0</v>
      </c>
    </row>
    <row r="1284" spans="2:33" ht="15">
      <c r="B1284" s="110"/>
      <c r="C1284" s="110"/>
      <c r="D1284" s="110">
        <v>2012</v>
      </c>
      <c r="E1284" s="110">
        <v>0</v>
      </c>
      <c r="F1284" s="110">
        <v>0</v>
      </c>
      <c r="G1284" s="110">
        <v>0</v>
      </c>
      <c r="H1284" s="110">
        <v>0</v>
      </c>
      <c r="I1284" s="110">
        <v>0</v>
      </c>
      <c r="J1284" s="110">
        <v>0</v>
      </c>
      <c r="K1284" s="110">
        <v>0</v>
      </c>
      <c r="L1284" s="110">
        <v>0</v>
      </c>
      <c r="M1284" s="110">
        <v>0</v>
      </c>
      <c r="N1284" s="110">
        <v>0</v>
      </c>
      <c r="O1284" s="110">
        <v>0</v>
      </c>
      <c r="P1284" s="110">
        <v>0</v>
      </c>
      <c r="Q1284" s="110">
        <v>0</v>
      </c>
      <c r="R1284" s="110">
        <v>0</v>
      </c>
      <c r="S1284" s="110">
        <v>0</v>
      </c>
      <c r="T1284" s="110">
        <v>0</v>
      </c>
      <c r="U1284" s="110">
        <v>0</v>
      </c>
      <c r="V1284" s="110">
        <v>0</v>
      </c>
      <c r="W1284" s="110">
        <v>0</v>
      </c>
      <c r="X1284" s="110">
        <v>0</v>
      </c>
      <c r="Y1284" s="110">
        <v>0</v>
      </c>
      <c r="Z1284" s="110">
        <v>0</v>
      </c>
      <c r="AA1284" s="110">
        <v>0</v>
      </c>
      <c r="AB1284" s="110">
        <v>0</v>
      </c>
      <c r="AC1284" s="110">
        <v>0</v>
      </c>
      <c r="AD1284" s="110">
        <v>0</v>
      </c>
      <c r="AE1284" s="110">
        <v>0</v>
      </c>
      <c r="AF1284" s="110">
        <v>0</v>
      </c>
      <c r="AG1284" s="110">
        <v>0</v>
      </c>
    </row>
    <row r="1285" spans="2:33" ht="15">
      <c r="B1285" s="110"/>
      <c r="C1285" s="110"/>
      <c r="D1285" s="110">
        <v>2013</v>
      </c>
      <c r="E1285" s="110">
        <v>0</v>
      </c>
      <c r="F1285" s="110">
        <v>0</v>
      </c>
      <c r="G1285" s="110">
        <v>0</v>
      </c>
      <c r="H1285" s="110">
        <v>0</v>
      </c>
      <c r="I1285" s="110">
        <v>0</v>
      </c>
      <c r="J1285" s="110">
        <v>0</v>
      </c>
      <c r="K1285" s="110">
        <v>0</v>
      </c>
      <c r="L1285" s="110">
        <v>0</v>
      </c>
      <c r="M1285" s="110">
        <v>0</v>
      </c>
      <c r="N1285" s="110">
        <v>0</v>
      </c>
      <c r="O1285" s="110">
        <v>0</v>
      </c>
      <c r="P1285" s="110">
        <v>0</v>
      </c>
      <c r="Q1285" s="110">
        <v>0</v>
      </c>
      <c r="R1285" s="110">
        <v>0</v>
      </c>
      <c r="S1285" s="110">
        <v>0</v>
      </c>
      <c r="T1285" s="110">
        <v>0</v>
      </c>
      <c r="U1285" s="110">
        <v>0</v>
      </c>
      <c r="V1285" s="110">
        <v>0</v>
      </c>
      <c r="W1285" s="110">
        <v>0</v>
      </c>
      <c r="X1285" s="110">
        <v>0</v>
      </c>
      <c r="Y1285" s="110">
        <v>0</v>
      </c>
      <c r="Z1285" s="110">
        <v>0</v>
      </c>
      <c r="AA1285" s="110">
        <v>0</v>
      </c>
      <c r="AB1285" s="110">
        <v>0</v>
      </c>
      <c r="AC1285" s="110">
        <v>0</v>
      </c>
      <c r="AD1285" s="110">
        <v>0</v>
      </c>
      <c r="AE1285" s="110">
        <v>0</v>
      </c>
      <c r="AF1285" s="110">
        <v>0</v>
      </c>
      <c r="AG1285" s="110">
        <v>0</v>
      </c>
    </row>
    <row r="1286" spans="2:33" ht="15">
      <c r="B1286" s="110"/>
      <c r="C1286" s="110"/>
      <c r="D1286" s="110">
        <v>2014</v>
      </c>
      <c r="E1286" s="110">
        <v>0</v>
      </c>
      <c r="F1286" s="110">
        <v>0</v>
      </c>
      <c r="G1286" s="110">
        <v>0</v>
      </c>
      <c r="H1286" s="110">
        <v>0</v>
      </c>
      <c r="I1286" s="110">
        <v>0</v>
      </c>
      <c r="J1286" s="110">
        <v>0</v>
      </c>
      <c r="K1286" s="110">
        <v>0</v>
      </c>
      <c r="L1286" s="110">
        <v>0</v>
      </c>
      <c r="M1286" s="110">
        <v>0</v>
      </c>
      <c r="N1286" s="110">
        <v>0</v>
      </c>
      <c r="O1286" s="110">
        <v>0</v>
      </c>
      <c r="P1286" s="110">
        <v>0</v>
      </c>
      <c r="Q1286" s="110">
        <v>0</v>
      </c>
      <c r="R1286" s="110">
        <v>0</v>
      </c>
      <c r="S1286" s="110">
        <v>0</v>
      </c>
      <c r="T1286" s="110">
        <v>0</v>
      </c>
      <c r="U1286" s="110">
        <v>0</v>
      </c>
      <c r="V1286" s="110">
        <v>0</v>
      </c>
      <c r="W1286" s="110">
        <v>0</v>
      </c>
      <c r="X1286" s="110">
        <v>0</v>
      </c>
      <c r="Y1286" s="110">
        <v>0</v>
      </c>
      <c r="Z1286" s="110">
        <v>0</v>
      </c>
      <c r="AA1286" s="110">
        <v>0</v>
      </c>
      <c r="AB1286" s="110">
        <v>0</v>
      </c>
      <c r="AC1286" s="110">
        <v>0</v>
      </c>
      <c r="AD1286" s="110">
        <v>0</v>
      </c>
      <c r="AE1286" s="110">
        <v>0</v>
      </c>
      <c r="AF1286" s="110">
        <v>0</v>
      </c>
      <c r="AG1286" s="110">
        <v>0</v>
      </c>
    </row>
    <row r="1287" spans="2:33" ht="15">
      <c r="B1287" s="110"/>
      <c r="C1287" s="110"/>
      <c r="D1287" s="110">
        <v>2015</v>
      </c>
      <c r="E1287" s="110">
        <v>0</v>
      </c>
      <c r="F1287" s="110">
        <v>0</v>
      </c>
      <c r="G1287" s="110">
        <v>0</v>
      </c>
      <c r="H1287" s="110">
        <v>0</v>
      </c>
      <c r="I1287" s="110">
        <v>0</v>
      </c>
      <c r="J1287" s="110">
        <v>0</v>
      </c>
      <c r="K1287" s="110">
        <v>0</v>
      </c>
      <c r="L1287" s="110">
        <v>0</v>
      </c>
      <c r="M1287" s="110">
        <v>0</v>
      </c>
      <c r="N1287" s="110">
        <v>0</v>
      </c>
      <c r="O1287" s="110">
        <v>0</v>
      </c>
      <c r="P1287" s="110">
        <v>0</v>
      </c>
      <c r="Q1287" s="110">
        <v>0</v>
      </c>
      <c r="R1287" s="110">
        <v>0</v>
      </c>
      <c r="S1287" s="110">
        <v>1</v>
      </c>
      <c r="T1287" s="110">
        <v>0</v>
      </c>
      <c r="U1287" s="110">
        <v>0</v>
      </c>
      <c r="V1287" s="110">
        <v>0</v>
      </c>
      <c r="W1287" s="110">
        <v>0</v>
      </c>
      <c r="X1287" s="110">
        <v>0</v>
      </c>
      <c r="Y1287" s="110">
        <v>0</v>
      </c>
      <c r="Z1287" s="110">
        <v>0</v>
      </c>
      <c r="AA1287" s="110">
        <v>0</v>
      </c>
      <c r="AB1287" s="110">
        <v>0</v>
      </c>
      <c r="AC1287" s="110">
        <v>0</v>
      </c>
      <c r="AD1287" s="110">
        <v>0</v>
      </c>
      <c r="AE1287" s="110">
        <v>0</v>
      </c>
      <c r="AF1287" s="110">
        <v>0</v>
      </c>
      <c r="AG1287" s="110">
        <v>0</v>
      </c>
    </row>
    <row r="1288" spans="2:33" ht="15">
      <c r="B1288" s="110"/>
      <c r="C1288" s="110"/>
      <c r="D1288" s="110">
        <v>2016</v>
      </c>
      <c r="E1288" s="110">
        <v>0</v>
      </c>
      <c r="F1288" s="110">
        <v>0</v>
      </c>
      <c r="G1288" s="110">
        <v>0</v>
      </c>
      <c r="H1288" s="110">
        <v>0</v>
      </c>
      <c r="I1288" s="110">
        <v>0</v>
      </c>
      <c r="J1288" s="110">
        <v>0</v>
      </c>
      <c r="K1288" s="110">
        <v>0</v>
      </c>
      <c r="L1288" s="110">
        <v>0</v>
      </c>
      <c r="M1288" s="110">
        <v>0</v>
      </c>
      <c r="N1288" s="110">
        <v>0</v>
      </c>
      <c r="O1288" s="110">
        <v>0</v>
      </c>
      <c r="P1288" s="110">
        <v>0</v>
      </c>
      <c r="Q1288" s="110">
        <v>0</v>
      </c>
      <c r="R1288" s="110">
        <v>0</v>
      </c>
      <c r="S1288" s="110">
        <v>0</v>
      </c>
      <c r="T1288" s="110">
        <v>0</v>
      </c>
      <c r="U1288" s="110">
        <v>0</v>
      </c>
      <c r="V1288" s="110">
        <v>0</v>
      </c>
      <c r="W1288" s="110">
        <v>0</v>
      </c>
      <c r="X1288" s="110">
        <v>0</v>
      </c>
      <c r="Y1288" s="110">
        <v>0</v>
      </c>
      <c r="Z1288" s="110">
        <v>0</v>
      </c>
      <c r="AA1288" s="110">
        <v>0</v>
      </c>
      <c r="AB1288" s="110">
        <v>0</v>
      </c>
      <c r="AC1288" s="110">
        <v>0</v>
      </c>
      <c r="AD1288" s="110">
        <v>0</v>
      </c>
      <c r="AE1288" s="110">
        <v>0</v>
      </c>
      <c r="AF1288" s="110">
        <v>0</v>
      </c>
      <c r="AG1288" s="110">
        <v>0</v>
      </c>
    </row>
    <row r="1289" spans="2:33" ht="15">
      <c r="B1289" s="110"/>
      <c r="C1289" s="110"/>
      <c r="D1289" s="110">
        <v>2017</v>
      </c>
      <c r="E1289" s="110">
        <v>0</v>
      </c>
      <c r="F1289" s="110">
        <v>0</v>
      </c>
      <c r="G1289" s="110">
        <v>0</v>
      </c>
      <c r="H1289" s="110">
        <v>0</v>
      </c>
      <c r="I1289" s="110">
        <v>0</v>
      </c>
      <c r="J1289" s="110">
        <v>0</v>
      </c>
      <c r="K1289" s="110">
        <v>0</v>
      </c>
      <c r="L1289" s="110">
        <v>0</v>
      </c>
      <c r="M1289" s="110">
        <v>0</v>
      </c>
      <c r="N1289" s="110">
        <v>0</v>
      </c>
      <c r="O1289" s="110">
        <v>0</v>
      </c>
      <c r="P1289" s="110">
        <v>0</v>
      </c>
      <c r="Q1289" s="110">
        <v>0</v>
      </c>
      <c r="R1289" s="110">
        <v>0</v>
      </c>
      <c r="S1289" s="110">
        <v>0</v>
      </c>
      <c r="T1289" s="110">
        <v>0</v>
      </c>
      <c r="U1289" s="110">
        <v>0</v>
      </c>
      <c r="V1289" s="110">
        <v>0</v>
      </c>
      <c r="W1289" s="110">
        <v>0</v>
      </c>
      <c r="X1289" s="110">
        <v>0</v>
      </c>
      <c r="Y1289" s="110">
        <v>0</v>
      </c>
      <c r="Z1289" s="110">
        <v>0</v>
      </c>
      <c r="AA1289" s="110">
        <v>0</v>
      </c>
      <c r="AB1289" s="110">
        <v>0</v>
      </c>
      <c r="AC1289" s="110">
        <v>0</v>
      </c>
      <c r="AD1289" s="110">
        <v>0</v>
      </c>
      <c r="AE1289" s="110">
        <v>0</v>
      </c>
      <c r="AF1289" s="110">
        <v>0</v>
      </c>
      <c r="AG1289" s="110">
        <v>0</v>
      </c>
    </row>
    <row r="1290" spans="2:33" ht="15">
      <c r="B1290" s="110"/>
      <c r="C1290" s="110"/>
      <c r="D1290" s="110">
        <v>2018</v>
      </c>
      <c r="E1290" s="110">
        <v>0</v>
      </c>
      <c r="F1290" s="110">
        <v>0</v>
      </c>
      <c r="G1290" s="110">
        <v>0</v>
      </c>
      <c r="H1290" s="110">
        <v>0</v>
      </c>
      <c r="I1290" s="110">
        <v>0</v>
      </c>
      <c r="J1290" s="110">
        <v>0</v>
      </c>
      <c r="K1290" s="110">
        <v>0</v>
      </c>
      <c r="L1290" s="110">
        <v>0</v>
      </c>
      <c r="M1290" s="110">
        <v>0</v>
      </c>
      <c r="N1290" s="110">
        <v>0</v>
      </c>
      <c r="O1290" s="110">
        <v>0</v>
      </c>
      <c r="P1290" s="110">
        <v>0</v>
      </c>
      <c r="Q1290" s="110">
        <v>0</v>
      </c>
      <c r="R1290" s="110">
        <v>0</v>
      </c>
      <c r="S1290" s="110">
        <v>0</v>
      </c>
      <c r="T1290" s="110">
        <v>0</v>
      </c>
      <c r="U1290" s="110">
        <v>0</v>
      </c>
      <c r="V1290" s="110">
        <v>0</v>
      </c>
      <c r="W1290" s="110">
        <v>0</v>
      </c>
      <c r="X1290" s="110">
        <v>0</v>
      </c>
      <c r="Y1290" s="110">
        <v>0</v>
      </c>
      <c r="Z1290" s="110">
        <v>0</v>
      </c>
      <c r="AA1290" s="110">
        <v>0</v>
      </c>
      <c r="AB1290" s="110">
        <v>0</v>
      </c>
      <c r="AC1290" s="110">
        <v>0</v>
      </c>
      <c r="AD1290" s="110">
        <v>0</v>
      </c>
      <c r="AE1290" s="110">
        <v>0</v>
      </c>
      <c r="AF1290" s="110">
        <v>0</v>
      </c>
      <c r="AG1290" s="110">
        <v>0</v>
      </c>
    </row>
    <row r="1291" spans="2:33" ht="15">
      <c r="B1291" s="110"/>
      <c r="C1291" s="110"/>
      <c r="D1291" s="110">
        <v>2019</v>
      </c>
      <c r="E1291" s="110">
        <v>0</v>
      </c>
      <c r="F1291" s="110">
        <v>0</v>
      </c>
      <c r="G1291" s="110">
        <v>0</v>
      </c>
      <c r="H1291" s="110">
        <v>0</v>
      </c>
      <c r="I1291" s="110">
        <v>0</v>
      </c>
      <c r="J1291" s="110">
        <v>0</v>
      </c>
      <c r="K1291" s="110">
        <v>0</v>
      </c>
      <c r="L1291" s="110">
        <v>0</v>
      </c>
      <c r="M1291" s="110">
        <v>0</v>
      </c>
      <c r="N1291" s="110">
        <v>0</v>
      </c>
      <c r="O1291" s="110">
        <v>0</v>
      </c>
      <c r="P1291" s="110">
        <v>0</v>
      </c>
      <c r="Q1291" s="110">
        <v>0</v>
      </c>
      <c r="R1291" s="110">
        <v>0</v>
      </c>
      <c r="S1291" s="110">
        <v>0</v>
      </c>
      <c r="T1291" s="110">
        <v>0</v>
      </c>
      <c r="U1291" s="110">
        <v>0</v>
      </c>
      <c r="V1291" s="110">
        <v>0</v>
      </c>
      <c r="W1291" s="110">
        <v>0</v>
      </c>
      <c r="X1291" s="110">
        <v>0</v>
      </c>
      <c r="Y1291" s="110">
        <v>0</v>
      </c>
      <c r="Z1291" s="110">
        <v>0</v>
      </c>
      <c r="AA1291" s="110">
        <v>0</v>
      </c>
      <c r="AB1291" s="110">
        <v>0</v>
      </c>
      <c r="AC1291" s="110">
        <v>0</v>
      </c>
      <c r="AD1291" s="110">
        <v>0</v>
      </c>
      <c r="AE1291" s="110">
        <v>0</v>
      </c>
      <c r="AF1291" s="110">
        <v>0</v>
      </c>
      <c r="AG1291" s="110">
        <v>0</v>
      </c>
    </row>
    <row r="1292" spans="2:33" ht="15">
      <c r="B1292" s="110"/>
      <c r="C1292" s="110"/>
      <c r="D1292" s="110">
        <v>2020</v>
      </c>
      <c r="E1292" s="110"/>
      <c r="F1292" s="110"/>
      <c r="G1292" s="110"/>
      <c r="H1292" s="110"/>
      <c r="I1292" s="110"/>
      <c r="J1292" s="110"/>
      <c r="K1292" s="110"/>
      <c r="L1292" s="110"/>
      <c r="M1292" s="110"/>
      <c r="N1292" s="110"/>
      <c r="O1292" s="110"/>
      <c r="P1292" s="110"/>
      <c r="Q1292" s="110"/>
      <c r="R1292" s="110"/>
      <c r="S1292" s="110"/>
      <c r="T1292" s="110"/>
      <c r="U1292" s="110"/>
      <c r="V1292" s="110"/>
      <c r="W1292" s="110"/>
      <c r="X1292" s="110"/>
      <c r="Y1292" s="110"/>
      <c r="Z1292" s="110"/>
      <c r="AA1292" s="110"/>
      <c r="AB1292" s="110"/>
      <c r="AC1292" s="110"/>
      <c r="AD1292" s="110"/>
      <c r="AE1292" s="110"/>
      <c r="AF1292" s="110"/>
      <c r="AG1292" s="110"/>
    </row>
    <row r="1293" spans="2:33" ht="15">
      <c r="B1293" s="109" t="s">
        <v>107</v>
      </c>
      <c r="C1293" s="109" t="s">
        <v>565</v>
      </c>
      <c r="D1293" s="109">
        <v>2006</v>
      </c>
      <c r="E1293" s="109">
        <v>0</v>
      </c>
      <c r="F1293" s="109">
        <v>0</v>
      </c>
      <c r="G1293" s="109">
        <v>0</v>
      </c>
      <c r="H1293" s="109"/>
      <c r="I1293" s="109"/>
      <c r="J1293" s="109">
        <v>0</v>
      </c>
      <c r="K1293" s="109">
        <v>0</v>
      </c>
      <c r="L1293" s="109">
        <v>0</v>
      </c>
      <c r="M1293" s="109"/>
      <c r="N1293" s="109">
        <v>0</v>
      </c>
      <c r="O1293" s="109">
        <v>0</v>
      </c>
      <c r="P1293" s="109">
        <v>0</v>
      </c>
      <c r="Q1293" s="109"/>
      <c r="R1293" s="109"/>
      <c r="S1293" s="109"/>
      <c r="T1293" s="109">
        <v>0</v>
      </c>
      <c r="U1293" s="109">
        <v>2</v>
      </c>
      <c r="V1293" s="109">
        <v>0</v>
      </c>
      <c r="W1293" s="109"/>
      <c r="X1293" s="109">
        <v>0</v>
      </c>
      <c r="Y1293" s="109">
        <v>0</v>
      </c>
      <c r="Z1293" s="109">
        <v>0</v>
      </c>
      <c r="AA1293" s="109">
        <v>0</v>
      </c>
      <c r="AB1293" s="109"/>
      <c r="AC1293" s="109">
        <v>0</v>
      </c>
      <c r="AD1293" s="109"/>
      <c r="AE1293" s="109"/>
      <c r="AF1293" s="109"/>
      <c r="AG1293" s="109">
        <v>0</v>
      </c>
    </row>
    <row r="1294" spans="2:33" ht="15">
      <c r="B1294" s="109"/>
      <c r="C1294" s="109"/>
      <c r="D1294" s="109">
        <v>2007</v>
      </c>
      <c r="E1294" s="109">
        <v>0</v>
      </c>
      <c r="F1294" s="109">
        <v>0</v>
      </c>
      <c r="G1294" s="109">
        <v>0</v>
      </c>
      <c r="H1294" s="109"/>
      <c r="I1294" s="109">
        <v>0</v>
      </c>
      <c r="J1294" s="109">
        <v>0</v>
      </c>
      <c r="K1294" s="109">
        <v>2</v>
      </c>
      <c r="L1294" s="109">
        <v>0</v>
      </c>
      <c r="M1294" s="109">
        <v>0</v>
      </c>
      <c r="N1294" s="109">
        <v>0</v>
      </c>
      <c r="O1294" s="109">
        <v>0</v>
      </c>
      <c r="P1294" s="109">
        <v>0</v>
      </c>
      <c r="Q1294" s="109">
        <v>0</v>
      </c>
      <c r="R1294" s="109"/>
      <c r="S1294" s="109">
        <v>1</v>
      </c>
      <c r="T1294" s="109">
        <v>0</v>
      </c>
      <c r="U1294" s="109">
        <v>0</v>
      </c>
      <c r="V1294" s="109">
        <v>0</v>
      </c>
      <c r="W1294" s="109"/>
      <c r="X1294" s="109">
        <v>0</v>
      </c>
      <c r="Y1294" s="109">
        <v>0</v>
      </c>
      <c r="Z1294" s="109">
        <v>0</v>
      </c>
      <c r="AA1294" s="109">
        <v>0</v>
      </c>
      <c r="AB1294" s="109">
        <v>0</v>
      </c>
      <c r="AC1294" s="109">
        <v>0</v>
      </c>
      <c r="AD1294" s="109">
        <v>0</v>
      </c>
      <c r="AE1294" s="109">
        <v>0</v>
      </c>
      <c r="AF1294" s="109">
        <v>0</v>
      </c>
      <c r="AG1294" s="109">
        <v>0</v>
      </c>
    </row>
    <row r="1295" spans="2:33" ht="15">
      <c r="B1295" s="109"/>
      <c r="C1295" s="109"/>
      <c r="D1295" s="109">
        <v>2008</v>
      </c>
      <c r="E1295" s="109">
        <v>0</v>
      </c>
      <c r="F1295" s="109">
        <v>0</v>
      </c>
      <c r="G1295" s="109">
        <v>0</v>
      </c>
      <c r="H1295" s="109"/>
      <c r="I1295" s="109">
        <v>0</v>
      </c>
      <c r="J1295" s="109">
        <v>0</v>
      </c>
      <c r="K1295" s="109">
        <v>0</v>
      </c>
      <c r="L1295" s="109">
        <v>0</v>
      </c>
      <c r="M1295" s="109">
        <v>0</v>
      </c>
      <c r="N1295" s="109">
        <v>0</v>
      </c>
      <c r="O1295" s="109">
        <v>0</v>
      </c>
      <c r="P1295" s="109">
        <v>0</v>
      </c>
      <c r="Q1295" s="109">
        <v>2</v>
      </c>
      <c r="R1295" s="109"/>
      <c r="S1295" s="109">
        <v>0</v>
      </c>
      <c r="T1295" s="109">
        <v>0</v>
      </c>
      <c r="U1295" s="109">
        <v>0</v>
      </c>
      <c r="V1295" s="109">
        <v>0</v>
      </c>
      <c r="W1295" s="109"/>
      <c r="X1295" s="109">
        <v>0</v>
      </c>
      <c r="Y1295" s="109">
        <v>0</v>
      </c>
      <c r="Z1295" s="109">
        <v>0</v>
      </c>
      <c r="AA1295" s="109">
        <v>0</v>
      </c>
      <c r="AB1295" s="109">
        <v>0</v>
      </c>
      <c r="AC1295" s="109">
        <v>3</v>
      </c>
      <c r="AD1295" s="109">
        <v>0</v>
      </c>
      <c r="AE1295" s="109">
        <v>0</v>
      </c>
      <c r="AF1295" s="109">
        <v>0</v>
      </c>
      <c r="AG1295" s="109">
        <v>1</v>
      </c>
    </row>
    <row r="1296" spans="2:33" ht="15">
      <c r="B1296" s="109"/>
      <c r="C1296" s="109"/>
      <c r="D1296" s="109">
        <v>2009</v>
      </c>
      <c r="E1296" s="109">
        <v>0</v>
      </c>
      <c r="F1296" s="109">
        <v>0</v>
      </c>
      <c r="G1296" s="109">
        <v>0</v>
      </c>
      <c r="H1296" s="109">
        <v>0</v>
      </c>
      <c r="I1296" s="109">
        <v>0</v>
      </c>
      <c r="J1296" s="109">
        <v>0</v>
      </c>
      <c r="K1296" s="109">
        <v>0</v>
      </c>
      <c r="L1296" s="109">
        <v>0</v>
      </c>
      <c r="M1296" s="109">
        <v>0</v>
      </c>
      <c r="N1296" s="109">
        <v>0</v>
      </c>
      <c r="O1296" s="109">
        <v>0</v>
      </c>
      <c r="P1296" s="109">
        <v>0</v>
      </c>
      <c r="Q1296" s="109">
        <v>0</v>
      </c>
      <c r="R1296" s="109"/>
      <c r="S1296" s="109">
        <v>0</v>
      </c>
      <c r="T1296" s="109">
        <v>0</v>
      </c>
      <c r="U1296" s="109">
        <v>0</v>
      </c>
      <c r="V1296" s="109">
        <v>0</v>
      </c>
      <c r="W1296" s="109">
        <v>0</v>
      </c>
      <c r="X1296" s="109">
        <v>0</v>
      </c>
      <c r="Y1296" s="109">
        <v>0</v>
      </c>
      <c r="Z1296" s="109">
        <v>0</v>
      </c>
      <c r="AA1296" s="109">
        <v>1</v>
      </c>
      <c r="AB1296" s="109">
        <v>0</v>
      </c>
      <c r="AC1296" s="109">
        <v>0</v>
      </c>
      <c r="AD1296" s="109">
        <v>0</v>
      </c>
      <c r="AE1296" s="109">
        <v>0</v>
      </c>
      <c r="AF1296" s="109">
        <v>0</v>
      </c>
      <c r="AG1296" s="109">
        <v>0</v>
      </c>
    </row>
    <row r="1297" spans="2:33" ht="15">
      <c r="B1297" s="109"/>
      <c r="C1297" s="109"/>
      <c r="D1297" s="109">
        <v>2010</v>
      </c>
      <c r="E1297" s="109">
        <v>0</v>
      </c>
      <c r="F1297" s="109">
        <v>0</v>
      </c>
      <c r="G1297" s="109">
        <v>0</v>
      </c>
      <c r="H1297" s="109">
        <v>0</v>
      </c>
      <c r="I1297" s="109">
        <v>0</v>
      </c>
      <c r="J1297" s="109">
        <v>0</v>
      </c>
      <c r="K1297" s="109">
        <v>0</v>
      </c>
      <c r="L1297" s="109">
        <v>0</v>
      </c>
      <c r="M1297" s="109">
        <v>0</v>
      </c>
      <c r="N1297" s="109">
        <v>0</v>
      </c>
      <c r="O1297" s="109">
        <v>0</v>
      </c>
      <c r="P1297" s="109">
        <v>0</v>
      </c>
      <c r="Q1297" s="109">
        <v>1</v>
      </c>
      <c r="R1297" s="109">
        <v>0</v>
      </c>
      <c r="S1297" s="109">
        <v>1</v>
      </c>
      <c r="T1297" s="109">
        <v>0</v>
      </c>
      <c r="U1297" s="109">
        <v>0</v>
      </c>
      <c r="V1297" s="109">
        <v>0</v>
      </c>
      <c r="W1297" s="109">
        <v>0</v>
      </c>
      <c r="X1297" s="109">
        <v>0</v>
      </c>
      <c r="Y1297" s="109">
        <v>0</v>
      </c>
      <c r="Z1297" s="109">
        <v>0</v>
      </c>
      <c r="AA1297" s="109">
        <v>0</v>
      </c>
      <c r="AB1297" s="109">
        <v>0</v>
      </c>
      <c r="AC1297" s="109">
        <v>2</v>
      </c>
      <c r="AD1297" s="109">
        <v>0</v>
      </c>
      <c r="AE1297" s="109">
        <v>0</v>
      </c>
      <c r="AF1297" s="109">
        <v>0</v>
      </c>
      <c r="AG1297" s="109">
        <v>0</v>
      </c>
    </row>
    <row r="1298" spans="2:33" ht="15">
      <c r="B1298" s="109"/>
      <c r="C1298" s="109"/>
      <c r="D1298" s="109">
        <v>2011</v>
      </c>
      <c r="E1298" s="109">
        <v>0</v>
      </c>
      <c r="F1298" s="109">
        <v>0</v>
      </c>
      <c r="G1298" s="109">
        <v>0</v>
      </c>
      <c r="H1298" s="109">
        <v>0</v>
      </c>
      <c r="I1298" s="109">
        <v>0</v>
      </c>
      <c r="J1298" s="109">
        <v>0</v>
      </c>
      <c r="K1298" s="109">
        <v>0</v>
      </c>
      <c r="L1298" s="109">
        <v>0</v>
      </c>
      <c r="M1298" s="109">
        <v>0</v>
      </c>
      <c r="N1298" s="109">
        <v>0</v>
      </c>
      <c r="O1298" s="109">
        <v>0</v>
      </c>
      <c r="P1298" s="109">
        <v>0</v>
      </c>
      <c r="Q1298" s="109">
        <v>0</v>
      </c>
      <c r="R1298" s="109">
        <v>0</v>
      </c>
      <c r="S1298" s="109">
        <v>1</v>
      </c>
      <c r="T1298" s="109">
        <v>0</v>
      </c>
      <c r="U1298" s="109">
        <v>0</v>
      </c>
      <c r="V1298" s="109">
        <v>0</v>
      </c>
      <c r="W1298" s="109">
        <v>0</v>
      </c>
      <c r="X1298" s="109">
        <v>0</v>
      </c>
      <c r="Y1298" s="109">
        <v>0</v>
      </c>
      <c r="Z1298" s="109">
        <v>0</v>
      </c>
      <c r="AA1298" s="109">
        <v>0</v>
      </c>
      <c r="AB1298" s="109">
        <v>0</v>
      </c>
      <c r="AC1298" s="109">
        <v>0</v>
      </c>
      <c r="AD1298" s="109">
        <v>0</v>
      </c>
      <c r="AE1298" s="109">
        <v>0</v>
      </c>
      <c r="AF1298" s="109">
        <v>0</v>
      </c>
      <c r="AG1298" s="109">
        <v>0</v>
      </c>
    </row>
    <row r="1299" spans="2:33" ht="15">
      <c r="B1299" s="109"/>
      <c r="C1299" s="109"/>
      <c r="D1299" s="109">
        <v>2012</v>
      </c>
      <c r="E1299" s="109">
        <v>0</v>
      </c>
      <c r="F1299" s="109">
        <v>0</v>
      </c>
      <c r="G1299" s="109">
        <v>0</v>
      </c>
      <c r="H1299" s="109">
        <v>0</v>
      </c>
      <c r="I1299" s="109">
        <v>1</v>
      </c>
      <c r="J1299" s="109">
        <v>0</v>
      </c>
      <c r="K1299" s="109">
        <v>0</v>
      </c>
      <c r="L1299" s="109">
        <v>0</v>
      </c>
      <c r="M1299" s="109">
        <v>0</v>
      </c>
      <c r="N1299" s="109">
        <v>0</v>
      </c>
      <c r="O1299" s="109">
        <v>0</v>
      </c>
      <c r="P1299" s="109">
        <v>0</v>
      </c>
      <c r="Q1299" s="109">
        <v>0</v>
      </c>
      <c r="R1299" s="109">
        <v>0</v>
      </c>
      <c r="S1299" s="109">
        <v>0</v>
      </c>
      <c r="T1299" s="109">
        <v>0</v>
      </c>
      <c r="U1299" s="109">
        <v>0</v>
      </c>
      <c r="V1299" s="109">
        <v>0</v>
      </c>
      <c r="W1299" s="109">
        <v>0</v>
      </c>
      <c r="X1299" s="109">
        <v>0</v>
      </c>
      <c r="Y1299" s="109">
        <v>0</v>
      </c>
      <c r="Z1299" s="109">
        <v>0</v>
      </c>
      <c r="AA1299" s="109">
        <v>0</v>
      </c>
      <c r="AB1299" s="109">
        <v>0</v>
      </c>
      <c r="AC1299" s="109">
        <v>0</v>
      </c>
      <c r="AD1299" s="109">
        <v>1</v>
      </c>
      <c r="AE1299" s="109">
        <v>0</v>
      </c>
      <c r="AF1299" s="109">
        <v>0</v>
      </c>
      <c r="AG1299" s="109">
        <v>0</v>
      </c>
    </row>
    <row r="1300" spans="2:33" ht="15">
      <c r="B1300" s="109"/>
      <c r="C1300" s="109"/>
      <c r="D1300" s="109">
        <v>2013</v>
      </c>
      <c r="E1300" s="109">
        <v>0</v>
      </c>
      <c r="F1300" s="109">
        <v>0</v>
      </c>
      <c r="G1300" s="109">
        <v>0</v>
      </c>
      <c r="H1300" s="109">
        <v>0</v>
      </c>
      <c r="I1300" s="109">
        <v>0</v>
      </c>
      <c r="J1300" s="109">
        <v>0</v>
      </c>
      <c r="K1300" s="109">
        <v>0</v>
      </c>
      <c r="L1300" s="109">
        <v>0</v>
      </c>
      <c r="M1300" s="109">
        <v>0</v>
      </c>
      <c r="N1300" s="109">
        <v>0</v>
      </c>
      <c r="O1300" s="109">
        <v>0</v>
      </c>
      <c r="P1300" s="109">
        <v>0</v>
      </c>
      <c r="Q1300" s="109">
        <v>1</v>
      </c>
      <c r="R1300" s="109">
        <v>0</v>
      </c>
      <c r="S1300" s="109">
        <v>0</v>
      </c>
      <c r="T1300" s="109">
        <v>0</v>
      </c>
      <c r="U1300" s="109">
        <v>0</v>
      </c>
      <c r="V1300" s="109">
        <v>0</v>
      </c>
      <c r="W1300" s="109">
        <v>0</v>
      </c>
      <c r="X1300" s="109">
        <v>0</v>
      </c>
      <c r="Y1300" s="109">
        <v>0</v>
      </c>
      <c r="Z1300" s="109">
        <v>0</v>
      </c>
      <c r="AA1300" s="109">
        <v>0</v>
      </c>
      <c r="AB1300" s="109">
        <v>0</v>
      </c>
      <c r="AC1300" s="109">
        <v>0</v>
      </c>
      <c r="AD1300" s="109">
        <v>0</v>
      </c>
      <c r="AE1300" s="109">
        <v>0</v>
      </c>
      <c r="AF1300" s="109">
        <v>0</v>
      </c>
      <c r="AG1300" s="109">
        <v>0</v>
      </c>
    </row>
    <row r="1301" spans="2:33" ht="15">
      <c r="B1301" s="109"/>
      <c r="C1301" s="109"/>
      <c r="D1301" s="109">
        <v>2014</v>
      </c>
      <c r="E1301" s="109">
        <v>0</v>
      </c>
      <c r="F1301" s="109">
        <v>0</v>
      </c>
      <c r="G1301" s="109">
        <v>0</v>
      </c>
      <c r="H1301" s="109">
        <v>0</v>
      </c>
      <c r="I1301" s="109">
        <v>0</v>
      </c>
      <c r="J1301" s="109">
        <v>0</v>
      </c>
      <c r="K1301" s="109">
        <v>1</v>
      </c>
      <c r="L1301" s="109">
        <v>0</v>
      </c>
      <c r="M1301" s="109">
        <v>0</v>
      </c>
      <c r="N1301" s="109">
        <v>0</v>
      </c>
      <c r="O1301" s="109">
        <v>0</v>
      </c>
      <c r="P1301" s="109">
        <v>0</v>
      </c>
      <c r="Q1301" s="109">
        <v>1</v>
      </c>
      <c r="R1301" s="109">
        <v>0</v>
      </c>
      <c r="S1301" s="109">
        <v>0</v>
      </c>
      <c r="T1301" s="109">
        <v>0</v>
      </c>
      <c r="U1301" s="109">
        <v>0</v>
      </c>
      <c r="V1301" s="109">
        <v>0</v>
      </c>
      <c r="W1301" s="109">
        <v>0</v>
      </c>
      <c r="X1301" s="109">
        <v>0</v>
      </c>
      <c r="Y1301" s="109">
        <v>0</v>
      </c>
      <c r="Z1301" s="109">
        <v>0</v>
      </c>
      <c r="AA1301" s="109">
        <v>0</v>
      </c>
      <c r="AB1301" s="109">
        <v>0</v>
      </c>
      <c r="AC1301" s="109">
        <v>0</v>
      </c>
      <c r="AD1301" s="109">
        <v>0</v>
      </c>
      <c r="AE1301" s="109">
        <v>0</v>
      </c>
      <c r="AF1301" s="109">
        <v>0</v>
      </c>
      <c r="AG1301" s="109">
        <v>0</v>
      </c>
    </row>
    <row r="1302" spans="2:33" ht="15">
      <c r="B1302" s="109"/>
      <c r="C1302" s="109"/>
      <c r="D1302" s="109">
        <v>2015</v>
      </c>
      <c r="E1302" s="109">
        <v>0</v>
      </c>
      <c r="F1302" s="109">
        <v>0</v>
      </c>
      <c r="G1302" s="109">
        <v>0</v>
      </c>
      <c r="H1302" s="109">
        <v>1</v>
      </c>
      <c r="I1302" s="109">
        <v>0</v>
      </c>
      <c r="J1302" s="109">
        <v>1</v>
      </c>
      <c r="K1302" s="109">
        <v>2</v>
      </c>
      <c r="L1302" s="109">
        <v>0</v>
      </c>
      <c r="M1302" s="109">
        <v>0</v>
      </c>
      <c r="N1302" s="109">
        <v>0</v>
      </c>
      <c r="O1302" s="109">
        <v>0</v>
      </c>
      <c r="P1302" s="109">
        <v>0</v>
      </c>
      <c r="Q1302" s="109">
        <v>0</v>
      </c>
      <c r="R1302" s="109">
        <v>0</v>
      </c>
      <c r="S1302" s="109">
        <v>0</v>
      </c>
      <c r="T1302" s="109">
        <v>0</v>
      </c>
      <c r="U1302" s="109">
        <v>0</v>
      </c>
      <c r="V1302" s="109">
        <v>0</v>
      </c>
      <c r="W1302" s="109">
        <v>0</v>
      </c>
      <c r="X1302" s="109">
        <v>0</v>
      </c>
      <c r="Y1302" s="109">
        <v>0</v>
      </c>
      <c r="Z1302" s="109">
        <v>0</v>
      </c>
      <c r="AA1302" s="109">
        <v>0</v>
      </c>
      <c r="AB1302" s="109">
        <v>0</v>
      </c>
      <c r="AC1302" s="109">
        <v>0</v>
      </c>
      <c r="AD1302" s="109">
        <v>0</v>
      </c>
      <c r="AE1302" s="109">
        <v>0</v>
      </c>
      <c r="AF1302" s="109">
        <v>0</v>
      </c>
      <c r="AG1302" s="109">
        <v>0</v>
      </c>
    </row>
    <row r="1303" spans="2:33" ht="15">
      <c r="B1303" s="109"/>
      <c r="C1303" s="109"/>
      <c r="D1303" s="109">
        <v>2016</v>
      </c>
      <c r="E1303" s="109">
        <v>0</v>
      </c>
      <c r="F1303" s="109">
        <v>0</v>
      </c>
      <c r="G1303" s="109">
        <v>0</v>
      </c>
      <c r="H1303" s="109">
        <v>0</v>
      </c>
      <c r="I1303" s="109">
        <v>0</v>
      </c>
      <c r="J1303" s="109">
        <v>0</v>
      </c>
      <c r="K1303" s="109">
        <v>0</v>
      </c>
      <c r="L1303" s="109">
        <v>0</v>
      </c>
      <c r="M1303" s="109">
        <v>0</v>
      </c>
      <c r="N1303" s="109">
        <v>0</v>
      </c>
      <c r="O1303" s="109">
        <v>0</v>
      </c>
      <c r="P1303" s="109">
        <v>0</v>
      </c>
      <c r="Q1303" s="109">
        <v>0</v>
      </c>
      <c r="R1303" s="109">
        <v>0</v>
      </c>
      <c r="S1303" s="109">
        <v>0</v>
      </c>
      <c r="T1303" s="109">
        <v>0</v>
      </c>
      <c r="U1303" s="109">
        <v>0</v>
      </c>
      <c r="V1303" s="109">
        <v>0</v>
      </c>
      <c r="W1303" s="109">
        <v>0</v>
      </c>
      <c r="X1303" s="109">
        <v>0</v>
      </c>
      <c r="Y1303" s="109">
        <v>0</v>
      </c>
      <c r="Z1303" s="109">
        <v>0</v>
      </c>
      <c r="AA1303" s="109">
        <v>0</v>
      </c>
      <c r="AB1303" s="109">
        <v>0</v>
      </c>
      <c r="AC1303" s="109">
        <v>0</v>
      </c>
      <c r="AD1303" s="109">
        <v>0</v>
      </c>
      <c r="AE1303" s="109">
        <v>0</v>
      </c>
      <c r="AF1303" s="109">
        <v>0</v>
      </c>
      <c r="AG1303" s="109">
        <v>0</v>
      </c>
    </row>
    <row r="1304" spans="2:33" ht="15">
      <c r="B1304" s="109"/>
      <c r="C1304" s="109"/>
      <c r="D1304" s="109">
        <v>2017</v>
      </c>
      <c r="E1304" s="109">
        <v>0</v>
      </c>
      <c r="F1304" s="109">
        <v>0</v>
      </c>
      <c r="G1304" s="109">
        <v>0</v>
      </c>
      <c r="H1304" s="109">
        <v>0</v>
      </c>
      <c r="I1304" s="109">
        <v>0</v>
      </c>
      <c r="J1304" s="109">
        <v>0</v>
      </c>
      <c r="K1304" s="109">
        <v>0</v>
      </c>
      <c r="L1304" s="109">
        <v>0</v>
      </c>
      <c r="M1304" s="109">
        <v>0</v>
      </c>
      <c r="N1304" s="109">
        <v>0</v>
      </c>
      <c r="O1304" s="109">
        <v>0</v>
      </c>
      <c r="P1304" s="109">
        <v>0</v>
      </c>
      <c r="Q1304" s="109">
        <v>0</v>
      </c>
      <c r="R1304" s="109">
        <v>0</v>
      </c>
      <c r="S1304" s="109">
        <v>0</v>
      </c>
      <c r="T1304" s="109">
        <v>0</v>
      </c>
      <c r="U1304" s="109">
        <v>2</v>
      </c>
      <c r="V1304" s="109">
        <v>0</v>
      </c>
      <c r="W1304" s="109">
        <v>0</v>
      </c>
      <c r="X1304" s="109">
        <v>0</v>
      </c>
      <c r="Y1304" s="109">
        <v>0</v>
      </c>
      <c r="Z1304" s="109">
        <v>0</v>
      </c>
      <c r="AA1304" s="109">
        <v>0</v>
      </c>
      <c r="AB1304" s="109">
        <v>0</v>
      </c>
      <c r="AC1304" s="109">
        <v>0</v>
      </c>
      <c r="AD1304" s="109">
        <v>0</v>
      </c>
      <c r="AE1304" s="109">
        <v>0</v>
      </c>
      <c r="AF1304" s="109">
        <v>0</v>
      </c>
      <c r="AG1304" s="109">
        <v>0</v>
      </c>
    </row>
    <row r="1305" spans="2:33" ht="15">
      <c r="B1305" s="109"/>
      <c r="C1305" s="109"/>
      <c r="D1305" s="109">
        <v>2018</v>
      </c>
      <c r="E1305" s="109">
        <v>0</v>
      </c>
      <c r="F1305" s="109">
        <v>0</v>
      </c>
      <c r="G1305" s="109">
        <v>0</v>
      </c>
      <c r="H1305" s="109">
        <v>0</v>
      </c>
      <c r="I1305" s="109">
        <v>0</v>
      </c>
      <c r="J1305" s="109">
        <v>0</v>
      </c>
      <c r="K1305" s="109">
        <v>0</v>
      </c>
      <c r="L1305" s="109">
        <v>0</v>
      </c>
      <c r="M1305" s="109">
        <v>0</v>
      </c>
      <c r="N1305" s="109">
        <v>0</v>
      </c>
      <c r="O1305" s="109">
        <v>0</v>
      </c>
      <c r="P1305" s="109">
        <v>0</v>
      </c>
      <c r="Q1305" s="109">
        <v>0</v>
      </c>
      <c r="R1305" s="109">
        <v>0</v>
      </c>
      <c r="S1305" s="109">
        <v>0</v>
      </c>
      <c r="T1305" s="109">
        <v>0</v>
      </c>
      <c r="U1305" s="109">
        <v>0</v>
      </c>
      <c r="V1305" s="109">
        <v>0</v>
      </c>
      <c r="W1305" s="109">
        <v>0</v>
      </c>
      <c r="X1305" s="109">
        <v>0</v>
      </c>
      <c r="Y1305" s="109">
        <v>0</v>
      </c>
      <c r="Z1305" s="109">
        <v>0</v>
      </c>
      <c r="AA1305" s="109">
        <v>0</v>
      </c>
      <c r="AB1305" s="109">
        <v>0</v>
      </c>
      <c r="AC1305" s="109">
        <v>0</v>
      </c>
      <c r="AD1305" s="109">
        <v>0</v>
      </c>
      <c r="AE1305" s="109">
        <v>0</v>
      </c>
      <c r="AF1305" s="109">
        <v>0</v>
      </c>
      <c r="AG1305" s="109">
        <v>0</v>
      </c>
    </row>
    <row r="1306" spans="2:33" ht="15">
      <c r="B1306" s="109"/>
      <c r="C1306" s="109"/>
      <c r="D1306" s="109">
        <v>2019</v>
      </c>
      <c r="E1306" s="109">
        <v>0</v>
      </c>
      <c r="F1306" s="109">
        <v>0</v>
      </c>
      <c r="G1306" s="109">
        <v>0</v>
      </c>
      <c r="H1306" s="109">
        <v>0</v>
      </c>
      <c r="I1306" s="109">
        <v>0</v>
      </c>
      <c r="J1306" s="109">
        <v>0</v>
      </c>
      <c r="K1306" s="109">
        <v>0</v>
      </c>
      <c r="L1306" s="109">
        <v>0</v>
      </c>
      <c r="M1306" s="109">
        <v>0</v>
      </c>
      <c r="N1306" s="109">
        <v>0</v>
      </c>
      <c r="O1306" s="109">
        <v>0</v>
      </c>
      <c r="P1306" s="109">
        <v>0</v>
      </c>
      <c r="Q1306" s="109">
        <v>0</v>
      </c>
      <c r="R1306" s="109">
        <v>0</v>
      </c>
      <c r="S1306" s="109">
        <v>0</v>
      </c>
      <c r="T1306" s="109">
        <v>0</v>
      </c>
      <c r="U1306" s="109">
        <v>0</v>
      </c>
      <c r="V1306" s="109">
        <v>0</v>
      </c>
      <c r="W1306" s="109">
        <v>0</v>
      </c>
      <c r="X1306" s="109">
        <v>0</v>
      </c>
      <c r="Y1306" s="109">
        <v>0</v>
      </c>
      <c r="Z1306" s="109">
        <v>0</v>
      </c>
      <c r="AA1306" s="109">
        <v>0</v>
      </c>
      <c r="AB1306" s="109">
        <v>0</v>
      </c>
      <c r="AC1306" s="109">
        <v>0</v>
      </c>
      <c r="AD1306" s="109">
        <v>0</v>
      </c>
      <c r="AE1306" s="109">
        <v>0</v>
      </c>
      <c r="AF1306" s="109">
        <v>0</v>
      </c>
      <c r="AG1306" s="109">
        <v>0</v>
      </c>
    </row>
    <row r="1307" spans="2:33" ht="15">
      <c r="B1307" s="109"/>
      <c r="C1307" s="109"/>
      <c r="D1307" s="109">
        <v>2020</v>
      </c>
      <c r="E1307" s="109"/>
      <c r="F1307" s="109"/>
      <c r="G1307" s="109"/>
      <c r="H1307" s="109"/>
      <c r="I1307" s="109"/>
      <c r="J1307" s="109"/>
      <c r="K1307" s="109"/>
      <c r="L1307" s="109"/>
      <c r="M1307" s="109"/>
      <c r="N1307" s="109"/>
      <c r="O1307" s="109"/>
      <c r="P1307" s="109"/>
      <c r="Q1307" s="109"/>
      <c r="R1307" s="109"/>
      <c r="S1307" s="109"/>
      <c r="T1307" s="109"/>
      <c r="U1307" s="109"/>
      <c r="V1307" s="109"/>
      <c r="W1307" s="109"/>
      <c r="X1307" s="109"/>
      <c r="Y1307" s="109"/>
      <c r="Z1307" s="109"/>
      <c r="AA1307" s="109"/>
      <c r="AB1307" s="109"/>
      <c r="AC1307" s="109"/>
      <c r="AD1307" s="109"/>
      <c r="AE1307" s="109"/>
      <c r="AF1307" s="109"/>
      <c r="AG1307" s="109"/>
    </row>
    <row r="1308" spans="2:33" ht="15">
      <c r="B1308" s="110" t="s">
        <v>860</v>
      </c>
      <c r="C1308" s="110" t="s">
        <v>861</v>
      </c>
      <c r="D1308" s="110">
        <v>2006</v>
      </c>
      <c r="E1308" s="110">
        <v>0</v>
      </c>
      <c r="F1308" s="110"/>
      <c r="G1308" s="110">
        <v>0</v>
      </c>
      <c r="H1308" s="110"/>
      <c r="I1308" s="110"/>
      <c r="J1308" s="110">
        <v>6.28E-3</v>
      </c>
      <c r="K1308" s="110">
        <v>5.9199999999999999E-3</v>
      </c>
      <c r="L1308" s="110">
        <v>1.2409999999999999E-2</v>
      </c>
      <c r="M1308" s="110"/>
      <c r="N1308" s="110">
        <v>5.2429999999999997E-2</v>
      </c>
      <c r="O1308" s="110">
        <v>1.6199999999999999E-2</v>
      </c>
      <c r="P1308" s="110">
        <v>0</v>
      </c>
      <c r="Q1308" s="110">
        <v>7.8700000000000003E-3</v>
      </c>
      <c r="R1308" s="110"/>
      <c r="S1308" s="110">
        <v>0</v>
      </c>
      <c r="T1308" s="110">
        <v>0</v>
      </c>
      <c r="U1308" s="110">
        <v>3.4479999999999997E-2</v>
      </c>
      <c r="V1308" s="110">
        <v>0.21695999999999999</v>
      </c>
      <c r="W1308" s="110"/>
      <c r="X1308" s="110">
        <v>0</v>
      </c>
      <c r="Y1308" s="110">
        <v>7.5100000000000002E-3</v>
      </c>
      <c r="Z1308" s="110">
        <v>0</v>
      </c>
      <c r="AA1308" s="110">
        <v>1.353E-2</v>
      </c>
      <c r="AB1308" s="110">
        <v>2.546E-2</v>
      </c>
      <c r="AC1308" s="110">
        <v>0</v>
      </c>
      <c r="AD1308" s="110">
        <v>0</v>
      </c>
      <c r="AE1308" s="110">
        <v>5.2679999999999998E-2</v>
      </c>
      <c r="AF1308" s="110">
        <v>0</v>
      </c>
      <c r="AG1308" s="110">
        <v>0</v>
      </c>
    </row>
    <row r="1309" spans="2:33" ht="15">
      <c r="B1309" s="110"/>
      <c r="C1309" s="110"/>
      <c r="D1309" s="110">
        <v>2007</v>
      </c>
      <c r="E1309" s="110">
        <v>1.9349999999999999E-2</v>
      </c>
      <c r="F1309" s="110">
        <v>2.896E-2</v>
      </c>
      <c r="G1309" s="110">
        <v>2.775E-2</v>
      </c>
      <c r="H1309" s="110"/>
      <c r="I1309" s="110">
        <v>0</v>
      </c>
      <c r="J1309" s="110">
        <v>6.5399999999999998E-3</v>
      </c>
      <c r="K1309" s="110">
        <v>8.5800000000000008E-3</v>
      </c>
      <c r="L1309" s="110">
        <v>0</v>
      </c>
      <c r="M1309" s="110">
        <v>0.13239000000000001</v>
      </c>
      <c r="N1309" s="110">
        <v>0</v>
      </c>
      <c r="O1309" s="110">
        <v>0</v>
      </c>
      <c r="P1309" s="110">
        <v>1.9009999999999999E-2</v>
      </c>
      <c r="Q1309" s="110">
        <v>3.7699999999999999E-3</v>
      </c>
      <c r="R1309" s="110"/>
      <c r="S1309" s="110">
        <v>2.631E-2</v>
      </c>
      <c r="T1309" s="110">
        <v>0</v>
      </c>
      <c r="U1309" s="110">
        <v>8.0999999999999996E-3</v>
      </c>
      <c r="V1309" s="110">
        <v>0</v>
      </c>
      <c r="W1309" s="110"/>
      <c r="X1309" s="110">
        <v>5.382E-2</v>
      </c>
      <c r="Y1309" s="110">
        <v>0</v>
      </c>
      <c r="Z1309" s="110">
        <v>0</v>
      </c>
      <c r="AA1309" s="110">
        <v>1.345E-2</v>
      </c>
      <c r="AB1309" s="110">
        <v>0.12200999999999999</v>
      </c>
      <c r="AC1309" s="110">
        <v>0</v>
      </c>
      <c r="AD1309" s="110">
        <v>0</v>
      </c>
      <c r="AE1309" s="110">
        <v>0</v>
      </c>
      <c r="AF1309" s="110">
        <v>0</v>
      </c>
      <c r="AG1309" s="110">
        <v>3.8300000000000001E-3</v>
      </c>
    </row>
    <row r="1310" spans="2:33" ht="15">
      <c r="B1310" s="110"/>
      <c r="C1310" s="110"/>
      <c r="D1310" s="110">
        <v>2008</v>
      </c>
      <c r="E1310" s="110">
        <v>1.2619999999999999E-2</v>
      </c>
      <c r="F1310" s="110">
        <v>1.076E-2</v>
      </c>
      <c r="G1310" s="110">
        <v>2.8510000000000001E-2</v>
      </c>
      <c r="H1310" s="110"/>
      <c r="I1310" s="110">
        <v>0</v>
      </c>
      <c r="J1310" s="110">
        <v>2.2859999999999998E-2</v>
      </c>
      <c r="K1310" s="110">
        <v>7.6600000000000001E-3</v>
      </c>
      <c r="L1310" s="110">
        <v>0</v>
      </c>
      <c r="M1310" s="110">
        <v>0</v>
      </c>
      <c r="N1310" s="110">
        <v>9.4500000000000001E-2</v>
      </c>
      <c r="O1310" s="110">
        <v>5.1900000000000002E-3</v>
      </c>
      <c r="P1310" s="110">
        <v>0</v>
      </c>
      <c r="Q1310" s="110">
        <v>3.6900000000000001E-3</v>
      </c>
      <c r="R1310" s="110"/>
      <c r="S1310" s="110">
        <v>9.1699999999999993E-3</v>
      </c>
      <c r="T1310" s="110">
        <v>0</v>
      </c>
      <c r="U1310" s="110">
        <v>1.362E-2</v>
      </c>
      <c r="V1310" s="110">
        <v>0.12644</v>
      </c>
      <c r="W1310" s="110"/>
      <c r="X1310" s="110">
        <v>0.10242999999999999</v>
      </c>
      <c r="Y1310" s="110">
        <v>0</v>
      </c>
      <c r="Z1310" s="110">
        <v>0</v>
      </c>
      <c r="AA1310" s="110">
        <v>4.45E-3</v>
      </c>
      <c r="AB1310" s="110">
        <v>2.3939999999999999E-2</v>
      </c>
      <c r="AC1310" s="110">
        <v>4.1599999999999998E-2</v>
      </c>
      <c r="AD1310" s="110">
        <v>0</v>
      </c>
      <c r="AE1310" s="110">
        <v>0</v>
      </c>
      <c r="AF1310" s="110">
        <v>0</v>
      </c>
      <c r="AG1310" s="110">
        <v>1.82E-3</v>
      </c>
    </row>
    <row r="1311" spans="2:33" ht="15">
      <c r="B1311" s="110"/>
      <c r="C1311" s="110"/>
      <c r="D1311" s="110">
        <v>2009</v>
      </c>
      <c r="E1311" s="110">
        <v>0</v>
      </c>
      <c r="F1311" s="110">
        <v>1.0880000000000001E-2</v>
      </c>
      <c r="G1311" s="110">
        <v>3.175E-2</v>
      </c>
      <c r="H1311" s="110">
        <v>5.6899999999999997E-3</v>
      </c>
      <c r="I1311" s="110">
        <v>0</v>
      </c>
      <c r="J1311" s="110">
        <v>0</v>
      </c>
      <c r="K1311" s="110">
        <v>3.98E-3</v>
      </c>
      <c r="L1311" s="110">
        <v>1.217E-2</v>
      </c>
      <c r="M1311" s="110">
        <v>0.29325000000000001</v>
      </c>
      <c r="N1311" s="110">
        <v>5.0979999999999998E-2</v>
      </c>
      <c r="O1311" s="110">
        <v>0</v>
      </c>
      <c r="P1311" s="110">
        <v>1.9990000000000001E-2</v>
      </c>
      <c r="Q1311" s="110">
        <v>1.98E-3</v>
      </c>
      <c r="R1311" s="110"/>
      <c r="S1311" s="110">
        <v>9.4000000000000004E-3</v>
      </c>
      <c r="T1311" s="110">
        <v>0</v>
      </c>
      <c r="U1311" s="110">
        <v>1.426E-2</v>
      </c>
      <c r="V1311" s="110">
        <v>7.1150000000000005E-2</v>
      </c>
      <c r="W1311" s="110">
        <v>0.12402000000000001</v>
      </c>
      <c r="X1311" s="110">
        <v>5.3400000000000003E-2</v>
      </c>
      <c r="Y1311" s="110">
        <v>7.5700000000000003E-3</v>
      </c>
      <c r="Z1311" s="110">
        <v>0</v>
      </c>
      <c r="AA1311" s="110">
        <v>4.79E-3</v>
      </c>
      <c r="AB1311" s="110">
        <v>2.4639999999999999E-2</v>
      </c>
      <c r="AC1311" s="110">
        <v>3.3890000000000003E-2</v>
      </c>
      <c r="AD1311" s="110">
        <v>0</v>
      </c>
      <c r="AE1311" s="110">
        <v>5.4919999999999997E-2</v>
      </c>
      <c r="AF1311" s="110">
        <v>0</v>
      </c>
      <c r="AG1311" s="110">
        <v>1.75E-3</v>
      </c>
    </row>
    <row r="1312" spans="2:33" ht="15">
      <c r="B1312" s="110"/>
      <c r="C1312" s="110"/>
      <c r="D1312" s="110">
        <v>2010</v>
      </c>
      <c r="E1312" s="110">
        <v>0</v>
      </c>
      <c r="F1312" s="110">
        <v>1.0200000000000001E-2</v>
      </c>
      <c r="G1312" s="110">
        <v>6.5280000000000005E-2</v>
      </c>
      <c r="H1312" s="110">
        <v>5.5999999999999999E-3</v>
      </c>
      <c r="I1312" s="110"/>
      <c r="J1312" s="110">
        <v>3.1210000000000002E-2</v>
      </c>
      <c r="K1312" s="110">
        <v>7.7499999999999999E-3</v>
      </c>
      <c r="L1312" s="110"/>
      <c r="M1312" s="110">
        <v>0.11193</v>
      </c>
      <c r="N1312" s="110">
        <v>0</v>
      </c>
      <c r="O1312" s="110">
        <v>1.6070000000000001E-2</v>
      </c>
      <c r="P1312" s="110">
        <v>1.9599999999999999E-2</v>
      </c>
      <c r="Q1312" s="110">
        <v>2.0600000000000002E-3</v>
      </c>
      <c r="R1312" s="110">
        <v>0</v>
      </c>
      <c r="S1312" s="110">
        <v>1.951E-2</v>
      </c>
      <c r="T1312" s="110">
        <v>0</v>
      </c>
      <c r="U1312" s="110">
        <v>1.5429999999999999E-2</v>
      </c>
      <c r="V1312" s="110">
        <v>0</v>
      </c>
      <c r="W1312" s="110">
        <v>0</v>
      </c>
      <c r="X1312" s="110">
        <v>0</v>
      </c>
      <c r="Y1312" s="110">
        <v>0</v>
      </c>
      <c r="Z1312" s="110">
        <v>0</v>
      </c>
      <c r="AA1312" s="110">
        <v>2.7380000000000002E-2</v>
      </c>
      <c r="AB1312" s="110">
        <v>2.5000000000000001E-2</v>
      </c>
      <c r="AC1312" s="110">
        <v>4.2770000000000002E-2</v>
      </c>
      <c r="AD1312" s="110">
        <v>1.4149999999999999E-2</v>
      </c>
      <c r="AE1312" s="110">
        <v>0</v>
      </c>
      <c r="AF1312" s="110">
        <v>4.2070000000000003E-2</v>
      </c>
      <c r="AG1312" s="110">
        <v>0</v>
      </c>
    </row>
    <row r="1313" spans="2:33" ht="15">
      <c r="B1313" s="110"/>
      <c r="C1313" s="110"/>
      <c r="D1313" s="110">
        <v>2011</v>
      </c>
      <c r="E1313" s="110">
        <v>1.3140000000000001E-2</v>
      </c>
      <c r="F1313" s="110">
        <v>1.9879999999999998E-2</v>
      </c>
      <c r="G1313" s="110">
        <v>3.2000000000000001E-2</v>
      </c>
      <c r="H1313" s="110">
        <v>0</v>
      </c>
      <c r="I1313" s="110">
        <v>0</v>
      </c>
      <c r="J1313" s="110">
        <v>1.8669999999999999E-2</v>
      </c>
      <c r="K1313" s="110">
        <v>9.4900000000000002E-3</v>
      </c>
      <c r="L1313" s="110">
        <v>0</v>
      </c>
      <c r="M1313" s="110">
        <v>0</v>
      </c>
      <c r="N1313" s="110">
        <v>0</v>
      </c>
      <c r="O1313" s="110">
        <v>0</v>
      </c>
      <c r="P1313" s="110">
        <v>1.958E-2</v>
      </c>
      <c r="Q1313" s="110">
        <v>3.98E-3</v>
      </c>
      <c r="R1313" s="110">
        <v>3.9059999999999997E-2</v>
      </c>
      <c r="S1313" s="110">
        <v>9.0699999999999999E-3</v>
      </c>
      <c r="T1313" s="110">
        <v>0</v>
      </c>
      <c r="U1313" s="110">
        <v>3.15E-3</v>
      </c>
      <c r="V1313" s="110">
        <v>0</v>
      </c>
      <c r="W1313" s="110">
        <v>0</v>
      </c>
      <c r="X1313" s="110">
        <v>0</v>
      </c>
      <c r="Y1313" s="110">
        <v>0</v>
      </c>
      <c r="Z1313" s="110">
        <v>0</v>
      </c>
      <c r="AA1313" s="110">
        <v>8.7899999999999992E-3</v>
      </c>
      <c r="AB1313" s="110">
        <v>0</v>
      </c>
      <c r="AC1313" s="110">
        <v>1.9189999999999999E-2</v>
      </c>
      <c r="AD1313" s="110">
        <v>1.4250000000000001E-2</v>
      </c>
      <c r="AE1313" s="110">
        <v>0</v>
      </c>
      <c r="AF1313" s="110">
        <v>0</v>
      </c>
      <c r="AG1313" s="110">
        <v>0</v>
      </c>
    </row>
    <row r="1314" spans="2:33" ht="15">
      <c r="B1314" s="110"/>
      <c r="C1314" s="110"/>
      <c r="D1314" s="110">
        <v>2012</v>
      </c>
      <c r="E1314" s="110">
        <v>6.6699999999999997E-3</v>
      </c>
      <c r="F1314" s="110">
        <v>1.0070000000000001E-2</v>
      </c>
      <c r="G1314" s="110">
        <v>7.1940000000000004E-2</v>
      </c>
      <c r="H1314" s="110">
        <v>1.652E-2</v>
      </c>
      <c r="I1314" s="110">
        <v>0.17369999999999999</v>
      </c>
      <c r="J1314" s="110">
        <v>1.8579999999999999E-2</v>
      </c>
      <c r="K1314" s="110">
        <v>8.6599999999999993E-3</v>
      </c>
      <c r="L1314" s="110">
        <v>0</v>
      </c>
      <c r="M1314" s="110">
        <v>0</v>
      </c>
      <c r="N1314" s="110">
        <v>0</v>
      </c>
      <c r="O1314" s="110">
        <v>0</v>
      </c>
      <c r="P1314" s="110">
        <v>0</v>
      </c>
      <c r="Q1314" s="110">
        <v>7.8100000000000001E-3</v>
      </c>
      <c r="R1314" s="110">
        <v>0</v>
      </c>
      <c r="S1314" s="110">
        <v>8.6400000000000001E-3</v>
      </c>
      <c r="T1314" s="110">
        <v>0</v>
      </c>
      <c r="U1314" s="110">
        <v>3.15E-3</v>
      </c>
      <c r="V1314" s="110">
        <v>6.8180000000000004E-2</v>
      </c>
      <c r="W1314" s="110">
        <v>0</v>
      </c>
      <c r="X1314" s="110">
        <v>0</v>
      </c>
      <c r="Y1314" s="110">
        <v>0</v>
      </c>
      <c r="Z1314" s="110">
        <v>0</v>
      </c>
      <c r="AA1314" s="110">
        <v>6.6960000000000006E-2</v>
      </c>
      <c r="AB1314" s="110">
        <v>0</v>
      </c>
      <c r="AC1314" s="110">
        <v>2.7660000000000001E-2</v>
      </c>
      <c r="AD1314" s="110">
        <v>7.1199999999999996E-3</v>
      </c>
      <c r="AE1314" s="110">
        <v>5.033E-2</v>
      </c>
      <c r="AF1314" s="110">
        <v>2.162E-2</v>
      </c>
      <c r="AG1314" s="110">
        <v>1.8600000000000001E-3</v>
      </c>
    </row>
    <row r="1315" spans="2:33" ht="15">
      <c r="B1315" s="110"/>
      <c r="C1315" s="110"/>
      <c r="D1315" s="110">
        <v>2013</v>
      </c>
      <c r="E1315" s="110">
        <v>3.3169999999999998E-2</v>
      </c>
      <c r="F1315" s="110">
        <v>0</v>
      </c>
      <c r="G1315" s="110">
        <v>0</v>
      </c>
      <c r="H1315" s="110">
        <v>5.3899999999999998E-3</v>
      </c>
      <c r="I1315" s="110">
        <v>0</v>
      </c>
      <c r="J1315" s="110">
        <v>6.2100000000000002E-3</v>
      </c>
      <c r="K1315" s="110">
        <v>7.7499999999999999E-3</v>
      </c>
      <c r="L1315" s="110">
        <v>0</v>
      </c>
      <c r="M1315" s="110">
        <v>0</v>
      </c>
      <c r="N1315" s="110">
        <v>0</v>
      </c>
      <c r="O1315" s="110">
        <v>1.0070000000000001E-2</v>
      </c>
      <c r="P1315" s="110">
        <v>0</v>
      </c>
      <c r="Q1315" s="110">
        <v>6.0200000000000002E-3</v>
      </c>
      <c r="R1315" s="110">
        <v>4.4429999999999997E-2</v>
      </c>
      <c r="S1315" s="110">
        <v>0</v>
      </c>
      <c r="T1315" s="110">
        <v>0</v>
      </c>
      <c r="U1315" s="110">
        <v>6.0299999999999998E-3</v>
      </c>
      <c r="V1315" s="110">
        <v>0</v>
      </c>
      <c r="W1315" s="110">
        <v>0</v>
      </c>
      <c r="X1315" s="110">
        <v>0</v>
      </c>
      <c r="Y1315" s="110">
        <v>0</v>
      </c>
      <c r="Z1315" s="110">
        <v>0</v>
      </c>
      <c r="AA1315" s="110">
        <v>9.2099999999999994E-3</v>
      </c>
      <c r="AB1315" s="110">
        <v>0</v>
      </c>
      <c r="AC1315" s="110">
        <v>2.1420000000000002E-2</v>
      </c>
      <c r="AD1315" s="110">
        <v>0</v>
      </c>
      <c r="AE1315" s="110">
        <v>0</v>
      </c>
      <c r="AF1315" s="110">
        <v>4.2759999999999999E-2</v>
      </c>
      <c r="AG1315" s="110">
        <v>0</v>
      </c>
    </row>
    <row r="1316" spans="2:33" ht="15">
      <c r="B1316" s="110"/>
      <c r="C1316" s="110"/>
      <c r="D1316" s="110">
        <v>2014</v>
      </c>
      <c r="E1316" s="110">
        <v>1.312E-2</v>
      </c>
      <c r="F1316" s="110">
        <v>1.034E-2</v>
      </c>
      <c r="G1316" s="110">
        <v>3.4720000000000001E-2</v>
      </c>
      <c r="H1316" s="110">
        <v>5.28E-3</v>
      </c>
      <c r="I1316" s="110">
        <v>0</v>
      </c>
      <c r="J1316" s="110">
        <v>1.873E-2</v>
      </c>
      <c r="K1316" s="110">
        <v>7.6600000000000001E-3</v>
      </c>
      <c r="L1316" s="110"/>
      <c r="M1316" s="110">
        <v>0.13350999999999999</v>
      </c>
      <c r="N1316" s="110">
        <v>0</v>
      </c>
      <c r="O1316" s="110">
        <v>4.8900000000000002E-3</v>
      </c>
      <c r="P1316" s="110">
        <v>0</v>
      </c>
      <c r="Q1316" s="110">
        <v>2.0400000000000001E-3</v>
      </c>
      <c r="R1316" s="110">
        <v>0</v>
      </c>
      <c r="S1316" s="110">
        <v>9.8899999999999995E-3</v>
      </c>
      <c r="T1316" s="110">
        <v>0</v>
      </c>
      <c r="U1316" s="110">
        <v>9.0699999999999999E-3</v>
      </c>
      <c r="V1316" s="110"/>
      <c r="W1316" s="110">
        <v>0</v>
      </c>
      <c r="X1316" s="110">
        <v>0.10509</v>
      </c>
      <c r="Y1316" s="110">
        <v>0</v>
      </c>
      <c r="Z1316" s="110">
        <v>0</v>
      </c>
      <c r="AA1316" s="110">
        <v>4.6800000000000001E-3</v>
      </c>
      <c r="AB1316" s="110">
        <v>0</v>
      </c>
      <c r="AC1316" s="110">
        <v>2.2100000000000002E-2</v>
      </c>
      <c r="AD1316" s="110">
        <v>6.7299999999999999E-3</v>
      </c>
      <c r="AE1316" s="110">
        <v>0</v>
      </c>
      <c r="AF1316" s="110">
        <v>0</v>
      </c>
      <c r="AG1316" s="110">
        <v>1.83E-3</v>
      </c>
    </row>
    <row r="1317" spans="2:33" ht="15">
      <c r="B1317" s="110"/>
      <c r="C1317" s="110"/>
      <c r="D1317" s="110">
        <v>2015</v>
      </c>
      <c r="E1317" s="110">
        <v>3.2739999999999998E-2</v>
      </c>
      <c r="F1317" s="110">
        <v>0</v>
      </c>
      <c r="G1317" s="110">
        <v>3.3160000000000002E-2</v>
      </c>
      <c r="H1317" s="110">
        <v>2.0930000000000001E-2</v>
      </c>
      <c r="I1317" s="110">
        <v>0</v>
      </c>
      <c r="J1317" s="110">
        <v>1.2630000000000001E-2</v>
      </c>
      <c r="K1317" s="110">
        <v>1.056E-2</v>
      </c>
      <c r="L1317" s="110">
        <v>1.592E-2</v>
      </c>
      <c r="M1317" s="110">
        <v>0</v>
      </c>
      <c r="N1317" s="110">
        <v>0</v>
      </c>
      <c r="O1317" s="110">
        <v>4.9699999999999996E-3</v>
      </c>
      <c r="P1317" s="110">
        <v>0</v>
      </c>
      <c r="Q1317" s="110">
        <v>4.0400000000000002E-3</v>
      </c>
      <c r="R1317" s="110">
        <v>4.7759999999999997E-2</v>
      </c>
      <c r="S1317" s="110">
        <v>1.8509999999999999E-2</v>
      </c>
      <c r="T1317" s="110">
        <v>0</v>
      </c>
      <c r="U1317" s="110">
        <v>0</v>
      </c>
      <c r="V1317" s="110">
        <v>0</v>
      </c>
      <c r="W1317" s="110">
        <v>0</v>
      </c>
      <c r="X1317" s="110">
        <v>0.10766000000000001</v>
      </c>
      <c r="Y1317" s="110">
        <v>0</v>
      </c>
      <c r="Z1317" s="110">
        <v>0</v>
      </c>
      <c r="AA1317" s="110">
        <v>1.333E-2</v>
      </c>
      <c r="AB1317" s="110">
        <v>0</v>
      </c>
      <c r="AC1317" s="110">
        <v>0</v>
      </c>
      <c r="AD1317" s="110">
        <v>6.7299999999999999E-3</v>
      </c>
      <c r="AE1317" s="110">
        <v>0</v>
      </c>
      <c r="AF1317" s="110">
        <v>3.9719999999999998E-2</v>
      </c>
      <c r="AG1317" s="110">
        <v>0</v>
      </c>
    </row>
    <row r="1318" spans="2:33" ht="15">
      <c r="B1318" s="110"/>
      <c r="C1318" s="110"/>
      <c r="D1318" s="110">
        <v>2016</v>
      </c>
      <c r="E1318" s="110">
        <v>6.5199999999999998E-3</v>
      </c>
      <c r="F1318" s="110">
        <v>1.0290000000000001E-2</v>
      </c>
      <c r="G1318" s="110">
        <v>3.4000000000000002E-2</v>
      </c>
      <c r="H1318" s="110">
        <v>0</v>
      </c>
      <c r="I1318" s="110">
        <v>0</v>
      </c>
      <c r="J1318" s="110">
        <v>6.1700000000000001E-3</v>
      </c>
      <c r="K1318" s="110">
        <v>9.3699999999999999E-3</v>
      </c>
      <c r="L1318" s="110">
        <v>1.592E-2</v>
      </c>
      <c r="M1318" s="110">
        <v>0</v>
      </c>
      <c r="N1318" s="110">
        <v>0.19192000000000001</v>
      </c>
      <c r="O1318" s="110">
        <v>1.0070000000000001E-2</v>
      </c>
      <c r="P1318" s="110">
        <v>0</v>
      </c>
      <c r="Q1318" s="110">
        <v>2.1199999999999999E-3</v>
      </c>
      <c r="R1318" s="110">
        <v>0</v>
      </c>
      <c r="S1318" s="110">
        <v>8.0099999999999998E-3</v>
      </c>
      <c r="T1318" s="110">
        <v>0</v>
      </c>
      <c r="U1318" s="110">
        <v>1.0710000000000001E-2</v>
      </c>
      <c r="V1318" s="110">
        <v>0</v>
      </c>
      <c r="W1318" s="110">
        <v>0</v>
      </c>
      <c r="X1318" s="110">
        <v>6.0539999999999997E-2</v>
      </c>
      <c r="Y1318" s="110">
        <v>1.269E-2</v>
      </c>
      <c r="Z1318" s="110">
        <v>0</v>
      </c>
      <c r="AA1318" s="110">
        <v>4.2599999999999999E-3</v>
      </c>
      <c r="AB1318" s="110">
        <v>0</v>
      </c>
      <c r="AC1318" s="110">
        <v>2.3400000000000001E-2</v>
      </c>
      <c r="AD1318" s="110">
        <v>0</v>
      </c>
      <c r="AE1318" s="110">
        <v>0</v>
      </c>
      <c r="AF1318" s="110">
        <v>3.9370000000000002E-2</v>
      </c>
      <c r="AG1318" s="110">
        <v>0</v>
      </c>
    </row>
    <row r="1319" spans="2:33" ht="15">
      <c r="B1319" s="110"/>
      <c r="C1319" s="110"/>
      <c r="D1319" s="110">
        <v>2017</v>
      </c>
      <c r="E1319" s="110">
        <v>0</v>
      </c>
      <c r="F1319" s="110">
        <v>3.0009999999999998E-2</v>
      </c>
      <c r="G1319" s="110">
        <v>0</v>
      </c>
      <c r="H1319" s="110">
        <v>5.2199999999999998E-3</v>
      </c>
      <c r="I1319" s="110">
        <v>0</v>
      </c>
      <c r="J1319" s="110">
        <v>0</v>
      </c>
      <c r="K1319" s="110">
        <v>9.3100000000000006E-3</v>
      </c>
      <c r="L1319" s="110">
        <v>0</v>
      </c>
      <c r="M1319" s="110">
        <v>0</v>
      </c>
      <c r="N1319" s="110">
        <v>0.18345</v>
      </c>
      <c r="O1319" s="110">
        <v>5.0099999999999997E-3</v>
      </c>
      <c r="P1319" s="110">
        <v>0</v>
      </c>
      <c r="Q1319" s="110">
        <v>4.1099999999999999E-3</v>
      </c>
      <c r="R1319" s="110">
        <v>0</v>
      </c>
      <c r="S1319" s="110">
        <v>0</v>
      </c>
      <c r="T1319" s="110">
        <v>0</v>
      </c>
      <c r="U1319" s="110">
        <v>5.3299999999999997E-3</v>
      </c>
      <c r="V1319" s="110">
        <v>6.5159999999999996E-2</v>
      </c>
      <c r="W1319" s="110">
        <v>0.11210000000000001</v>
      </c>
      <c r="X1319" s="110">
        <v>0</v>
      </c>
      <c r="Y1319" s="110">
        <v>0</v>
      </c>
      <c r="Z1319" s="110">
        <v>0</v>
      </c>
      <c r="AA1319" s="110">
        <v>4.1000000000000003E-3</v>
      </c>
      <c r="AB1319" s="110">
        <v>0</v>
      </c>
      <c r="AC1319" s="110">
        <v>2.2409999999999999E-2</v>
      </c>
      <c r="AD1319" s="110">
        <v>0</v>
      </c>
      <c r="AE1319" s="110">
        <v>0</v>
      </c>
      <c r="AF1319" s="110">
        <v>1.9359999999999999E-2</v>
      </c>
      <c r="AG1319" s="110">
        <v>0</v>
      </c>
    </row>
    <row r="1320" spans="2:33" ht="15">
      <c r="B1320" s="110"/>
      <c r="C1320" s="110"/>
      <c r="D1320" s="110">
        <v>2018</v>
      </c>
      <c r="E1320" s="110">
        <v>0</v>
      </c>
      <c r="F1320" s="110">
        <v>0</v>
      </c>
      <c r="G1320" s="110">
        <v>0.10082000000000001</v>
      </c>
      <c r="H1320" s="110">
        <v>2.1360000000000001E-2</v>
      </c>
      <c r="I1320" s="110">
        <v>0</v>
      </c>
      <c r="J1320" s="110">
        <v>0</v>
      </c>
      <c r="K1320" s="110">
        <v>2.7599999999999999E-3</v>
      </c>
      <c r="L1320" s="110">
        <v>0</v>
      </c>
      <c r="M1320" s="110">
        <v>0</v>
      </c>
      <c r="N1320" s="110">
        <v>0</v>
      </c>
      <c r="O1320" s="110">
        <v>0</v>
      </c>
      <c r="P1320" s="110">
        <v>0</v>
      </c>
      <c r="Q1320" s="110">
        <v>9.0200000000000002E-3</v>
      </c>
      <c r="R1320" s="110">
        <v>0</v>
      </c>
      <c r="S1320" s="110">
        <v>8.6199999999999992E-3</v>
      </c>
      <c r="T1320" s="110">
        <v>0</v>
      </c>
      <c r="U1320" s="110">
        <v>7.7499999999999999E-3</v>
      </c>
      <c r="V1320" s="110">
        <v>0.12992000000000001</v>
      </c>
      <c r="W1320" s="110">
        <v>0</v>
      </c>
      <c r="X1320" s="110">
        <v>0</v>
      </c>
      <c r="Y1320" s="110">
        <v>0</v>
      </c>
      <c r="Z1320" s="110">
        <v>0</v>
      </c>
      <c r="AA1320" s="110">
        <v>1.5509999999999999E-2</v>
      </c>
      <c r="AB1320" s="110">
        <v>2.7490000000000001E-2</v>
      </c>
      <c r="AC1320" s="110">
        <v>0</v>
      </c>
      <c r="AD1320" s="110">
        <v>1.2489999999999999E-2</v>
      </c>
      <c r="AE1320" s="110">
        <v>5.0029999999999998E-2</v>
      </c>
      <c r="AF1320" s="110">
        <v>0</v>
      </c>
      <c r="AG1320" s="110">
        <v>1.75E-3</v>
      </c>
    </row>
    <row r="1321" spans="2:33" ht="15">
      <c r="B1321" s="110"/>
      <c r="C1321" s="110"/>
      <c r="D1321" s="110">
        <v>2019</v>
      </c>
      <c r="E1321" s="110">
        <v>0</v>
      </c>
      <c r="F1321" s="110">
        <v>0</v>
      </c>
      <c r="G1321" s="110">
        <v>0</v>
      </c>
      <c r="H1321" s="110">
        <v>1.5789999999999998E-2</v>
      </c>
      <c r="I1321" s="110">
        <v>0</v>
      </c>
      <c r="J1321" s="110">
        <v>1.142E-2</v>
      </c>
      <c r="K1321" s="110">
        <v>1.83E-3</v>
      </c>
      <c r="L1321" s="110">
        <v>0</v>
      </c>
      <c r="M1321" s="110">
        <v>0</v>
      </c>
      <c r="N1321" s="110">
        <v>0</v>
      </c>
      <c r="O1321" s="110">
        <v>4.9800000000000001E-3</v>
      </c>
      <c r="P1321" s="110">
        <v>0</v>
      </c>
      <c r="Q1321" s="110">
        <v>0</v>
      </c>
      <c r="R1321" s="110">
        <v>0</v>
      </c>
      <c r="S1321" s="110">
        <v>0</v>
      </c>
      <c r="T1321" s="110">
        <v>0</v>
      </c>
      <c r="U1321" s="110">
        <v>0</v>
      </c>
      <c r="V1321" s="110"/>
      <c r="W1321" s="110">
        <v>0</v>
      </c>
      <c r="X1321" s="110">
        <v>6.522E-2</v>
      </c>
      <c r="Y1321" s="110">
        <v>0</v>
      </c>
      <c r="Z1321" s="309">
        <v>1.9693955924926641E-2</v>
      </c>
      <c r="AA1321" s="110">
        <v>1.1809999999999999E-2</v>
      </c>
      <c r="AB1321" s="110">
        <v>2.734E-2</v>
      </c>
      <c r="AC1321" s="110">
        <v>0</v>
      </c>
      <c r="AD1321" s="110">
        <v>1.2290000000000001E-2</v>
      </c>
      <c r="AE1321" s="110">
        <v>0</v>
      </c>
      <c r="AF1321" s="110">
        <v>0</v>
      </c>
      <c r="AG1321" s="110">
        <v>5.0800000000000003E-3</v>
      </c>
    </row>
    <row r="1322" spans="2:33" ht="15">
      <c r="B1322" s="110"/>
      <c r="C1322" s="110"/>
      <c r="D1322" s="110">
        <v>2020</v>
      </c>
      <c r="E1322" s="110"/>
      <c r="F1322" s="110"/>
      <c r="G1322" s="110"/>
      <c r="H1322" s="110"/>
      <c r="I1322" s="110"/>
      <c r="J1322" s="110"/>
      <c r="K1322" s="110"/>
      <c r="L1322" s="110"/>
      <c r="M1322" s="110"/>
      <c r="N1322" s="110"/>
      <c r="O1322" s="110"/>
      <c r="P1322" s="110"/>
      <c r="Q1322" s="110"/>
      <c r="R1322" s="110"/>
      <c r="S1322" s="110"/>
      <c r="T1322" s="110"/>
      <c r="U1322" s="110"/>
      <c r="V1322" s="110"/>
      <c r="W1322" s="110"/>
      <c r="X1322" s="110"/>
      <c r="Y1322" s="110"/>
      <c r="Z1322" s="110"/>
      <c r="AA1322" s="110"/>
      <c r="AB1322" s="110"/>
      <c r="AC1322" s="110"/>
      <c r="AD1322" s="110"/>
      <c r="AE1322" s="110"/>
      <c r="AF1322" s="110"/>
      <c r="AG1322" s="110"/>
    </row>
    <row r="1323" spans="2:33" ht="15">
      <c r="B1323" s="109" t="s">
        <v>862</v>
      </c>
      <c r="C1323" s="109" t="s">
        <v>863</v>
      </c>
      <c r="D1323" s="109">
        <v>2006</v>
      </c>
      <c r="E1323" s="109">
        <v>0</v>
      </c>
      <c r="F1323" s="109"/>
      <c r="G1323" s="109">
        <v>0</v>
      </c>
      <c r="H1323" s="109"/>
      <c r="I1323" s="109"/>
      <c r="J1323" s="109">
        <v>0</v>
      </c>
      <c r="K1323" s="109">
        <v>0</v>
      </c>
      <c r="L1323" s="109">
        <v>0</v>
      </c>
      <c r="M1323" s="109"/>
      <c r="N1323" s="109">
        <v>5.2429999999999997E-2</v>
      </c>
      <c r="O1323" s="109">
        <v>1.0800000000000001E-2</v>
      </c>
      <c r="P1323" s="109">
        <v>0</v>
      </c>
      <c r="Q1323" s="109">
        <v>3.9300000000000003E-3</v>
      </c>
      <c r="R1323" s="109"/>
      <c r="S1323" s="109"/>
      <c r="T1323" s="109">
        <v>0</v>
      </c>
      <c r="U1323" s="109">
        <v>7.9500000000000005E-3</v>
      </c>
      <c r="V1323" s="109">
        <v>0</v>
      </c>
      <c r="W1323" s="109"/>
      <c r="X1323" s="109">
        <v>0</v>
      </c>
      <c r="Y1323" s="109">
        <v>0</v>
      </c>
      <c r="Z1323" s="109">
        <v>0</v>
      </c>
      <c r="AA1323" s="109">
        <v>4.5100000000000001E-3</v>
      </c>
      <c r="AB1323" s="109"/>
      <c r="AC1323" s="109">
        <v>0</v>
      </c>
      <c r="AD1323" s="109"/>
      <c r="AE1323" s="109">
        <v>5.2679999999999998E-2</v>
      </c>
      <c r="AF1323" s="109"/>
      <c r="AG1323" s="109">
        <v>0</v>
      </c>
    </row>
    <row r="1324" spans="2:33" ht="15">
      <c r="B1324" s="109"/>
      <c r="C1324" s="109"/>
      <c r="D1324" s="109">
        <v>2007</v>
      </c>
      <c r="E1324" s="109">
        <v>0</v>
      </c>
      <c r="F1324" s="109">
        <v>0</v>
      </c>
      <c r="G1324" s="109">
        <v>0</v>
      </c>
      <c r="H1324" s="109"/>
      <c r="I1324" s="109">
        <v>0</v>
      </c>
      <c r="J1324" s="109">
        <v>6.5399999999999998E-3</v>
      </c>
      <c r="K1324" s="109">
        <v>0</v>
      </c>
      <c r="L1324" s="109">
        <v>0</v>
      </c>
      <c r="M1324" s="109">
        <v>0</v>
      </c>
      <c r="N1324" s="109">
        <v>0</v>
      </c>
      <c r="O1324" s="109">
        <v>0</v>
      </c>
      <c r="P1324" s="109">
        <v>0</v>
      </c>
      <c r="Q1324" s="109">
        <v>0</v>
      </c>
      <c r="R1324" s="109"/>
      <c r="S1324" s="109">
        <v>8.77E-3</v>
      </c>
      <c r="T1324" s="109">
        <v>0</v>
      </c>
      <c r="U1324" s="109">
        <v>0</v>
      </c>
      <c r="V1324" s="109">
        <v>0</v>
      </c>
      <c r="W1324" s="109"/>
      <c r="X1324" s="109">
        <v>0</v>
      </c>
      <c r="Y1324" s="109">
        <v>0</v>
      </c>
      <c r="Z1324" s="109">
        <v>0</v>
      </c>
      <c r="AA1324" s="109">
        <v>4.4799999999999996E-3</v>
      </c>
      <c r="AB1324" s="109">
        <v>0</v>
      </c>
      <c r="AC1324" s="109">
        <v>0</v>
      </c>
      <c r="AD1324" s="109">
        <v>0</v>
      </c>
      <c r="AE1324" s="109">
        <v>0</v>
      </c>
      <c r="AF1324" s="109">
        <v>0</v>
      </c>
      <c r="AG1324" s="109">
        <v>0</v>
      </c>
    </row>
    <row r="1325" spans="2:33" ht="15">
      <c r="B1325" s="109"/>
      <c r="C1325" s="109"/>
      <c r="D1325" s="109">
        <v>2008</v>
      </c>
      <c r="E1325" s="109">
        <v>0</v>
      </c>
      <c r="F1325" s="109">
        <v>0</v>
      </c>
      <c r="G1325" s="109">
        <v>0</v>
      </c>
      <c r="H1325" s="109"/>
      <c r="I1325" s="109">
        <v>0</v>
      </c>
      <c r="J1325" s="109">
        <v>1.1429999999999999E-2</v>
      </c>
      <c r="K1325" s="109">
        <v>9.5E-4</v>
      </c>
      <c r="L1325" s="109">
        <v>0</v>
      </c>
      <c r="M1325" s="109">
        <v>0</v>
      </c>
      <c r="N1325" s="109">
        <v>0</v>
      </c>
      <c r="O1325" s="109">
        <v>5.1900000000000002E-3</v>
      </c>
      <c r="P1325" s="109">
        <v>0</v>
      </c>
      <c r="Q1325" s="109">
        <v>0</v>
      </c>
      <c r="R1325" s="109"/>
      <c r="S1325" s="109">
        <v>0</v>
      </c>
      <c r="T1325" s="109">
        <v>0</v>
      </c>
      <c r="U1325" s="109">
        <v>0</v>
      </c>
      <c r="V1325" s="109">
        <v>0</v>
      </c>
      <c r="W1325" s="109"/>
      <c r="X1325" s="109">
        <v>0.10242999999999999</v>
      </c>
      <c r="Y1325" s="109">
        <v>0</v>
      </c>
      <c r="Z1325" s="109">
        <v>0</v>
      </c>
      <c r="AA1325" s="109">
        <v>0</v>
      </c>
      <c r="AB1325" s="109">
        <v>0</v>
      </c>
      <c r="AC1325" s="109">
        <v>0</v>
      </c>
      <c r="AD1325" s="109">
        <v>0</v>
      </c>
      <c r="AE1325" s="109">
        <v>0</v>
      </c>
      <c r="AF1325" s="109">
        <v>0</v>
      </c>
      <c r="AG1325" s="109">
        <v>0</v>
      </c>
    </row>
    <row r="1326" spans="2:33" ht="15">
      <c r="B1326" s="109"/>
      <c r="C1326" s="109"/>
      <c r="D1326" s="109">
        <v>2009</v>
      </c>
      <c r="E1326" s="109">
        <v>0</v>
      </c>
      <c r="F1326" s="109">
        <v>0</v>
      </c>
      <c r="G1326" s="109">
        <v>0</v>
      </c>
      <c r="H1326" s="109">
        <v>0</v>
      </c>
      <c r="I1326" s="109">
        <v>0</v>
      </c>
      <c r="J1326" s="109">
        <v>0</v>
      </c>
      <c r="K1326" s="109">
        <v>9.8999999999999999E-4</v>
      </c>
      <c r="L1326" s="109">
        <v>0</v>
      </c>
      <c r="M1326" s="109">
        <v>0</v>
      </c>
      <c r="N1326" s="109">
        <v>0</v>
      </c>
      <c r="O1326" s="109">
        <v>0</v>
      </c>
      <c r="P1326" s="109">
        <v>0</v>
      </c>
      <c r="Q1326" s="109">
        <v>0</v>
      </c>
      <c r="R1326" s="109"/>
      <c r="S1326" s="109">
        <v>0</v>
      </c>
      <c r="T1326" s="109">
        <v>0</v>
      </c>
      <c r="U1326" s="109">
        <v>2.8500000000000001E-3</v>
      </c>
      <c r="V1326" s="109">
        <v>0</v>
      </c>
      <c r="W1326" s="109">
        <v>0</v>
      </c>
      <c r="X1326" s="109">
        <v>0</v>
      </c>
      <c r="Y1326" s="109">
        <v>7.5700000000000003E-3</v>
      </c>
      <c r="Z1326" s="109">
        <v>0</v>
      </c>
      <c r="AA1326" s="109">
        <v>0</v>
      </c>
      <c r="AB1326" s="109">
        <v>0</v>
      </c>
      <c r="AC1326" s="109">
        <v>0</v>
      </c>
      <c r="AD1326" s="109">
        <v>0</v>
      </c>
      <c r="AE1326" s="109">
        <v>0</v>
      </c>
      <c r="AF1326" s="109">
        <v>0</v>
      </c>
      <c r="AG1326" s="109">
        <v>0</v>
      </c>
    </row>
    <row r="1327" spans="2:33" ht="15">
      <c r="B1327" s="109"/>
      <c r="C1327" s="109"/>
      <c r="D1327" s="109">
        <v>2010</v>
      </c>
      <c r="E1327" s="109">
        <v>0</v>
      </c>
      <c r="F1327" s="109">
        <v>1.0200000000000001E-2</v>
      </c>
      <c r="G1327" s="109">
        <v>0</v>
      </c>
      <c r="H1327" s="109">
        <v>0</v>
      </c>
      <c r="I1327" s="109"/>
      <c r="J1327" s="109">
        <v>0</v>
      </c>
      <c r="K1327" s="109">
        <v>0</v>
      </c>
      <c r="L1327" s="109"/>
      <c r="M1327" s="109">
        <v>0.11193</v>
      </c>
      <c r="N1327" s="109">
        <v>0</v>
      </c>
      <c r="O1327" s="109">
        <v>1.0710000000000001E-2</v>
      </c>
      <c r="P1327" s="109">
        <v>0</v>
      </c>
      <c r="Q1327" s="109">
        <v>0</v>
      </c>
      <c r="R1327" s="109">
        <v>0</v>
      </c>
      <c r="S1327" s="109">
        <v>9.75E-3</v>
      </c>
      <c r="T1327" s="109">
        <v>0</v>
      </c>
      <c r="U1327" s="109">
        <v>0</v>
      </c>
      <c r="V1327" s="109">
        <v>0</v>
      </c>
      <c r="W1327" s="109">
        <v>0</v>
      </c>
      <c r="X1327" s="109">
        <v>0</v>
      </c>
      <c r="Y1327" s="109">
        <v>0</v>
      </c>
      <c r="Z1327" s="109">
        <v>0</v>
      </c>
      <c r="AA1327" s="109">
        <v>0</v>
      </c>
      <c r="AB1327" s="109">
        <v>0</v>
      </c>
      <c r="AC1327" s="109">
        <v>0</v>
      </c>
      <c r="AD1327" s="109">
        <v>0</v>
      </c>
      <c r="AE1327" s="109">
        <v>0</v>
      </c>
      <c r="AF1327" s="109">
        <v>2.103E-2</v>
      </c>
      <c r="AG1327" s="109">
        <v>0</v>
      </c>
    </row>
    <row r="1328" spans="2:33" ht="15">
      <c r="B1328" s="109"/>
      <c r="C1328" s="109"/>
      <c r="D1328" s="109">
        <v>2011</v>
      </c>
      <c r="E1328" s="109">
        <v>0</v>
      </c>
      <c r="F1328" s="109">
        <v>0</v>
      </c>
      <c r="G1328" s="109">
        <v>0</v>
      </c>
      <c r="H1328" s="109">
        <v>0</v>
      </c>
      <c r="I1328" s="109">
        <v>0</v>
      </c>
      <c r="J1328" s="109">
        <v>0</v>
      </c>
      <c r="K1328" s="109">
        <v>1.89E-3</v>
      </c>
      <c r="L1328" s="109">
        <v>0</v>
      </c>
      <c r="M1328" s="109">
        <v>0</v>
      </c>
      <c r="N1328" s="109">
        <v>0</v>
      </c>
      <c r="O1328" s="109">
        <v>0</v>
      </c>
      <c r="P1328" s="109">
        <v>1.958E-2</v>
      </c>
      <c r="Q1328" s="109">
        <v>0</v>
      </c>
      <c r="R1328" s="109">
        <v>0</v>
      </c>
      <c r="S1328" s="109">
        <v>0</v>
      </c>
      <c r="T1328" s="109">
        <v>0</v>
      </c>
      <c r="U1328" s="109">
        <v>0</v>
      </c>
      <c r="V1328" s="109">
        <v>0</v>
      </c>
      <c r="W1328" s="109">
        <v>0</v>
      </c>
      <c r="X1328" s="109">
        <v>0</v>
      </c>
      <c r="Y1328" s="109">
        <v>0</v>
      </c>
      <c r="Z1328" s="109">
        <v>0</v>
      </c>
      <c r="AA1328" s="109">
        <v>0</v>
      </c>
      <c r="AB1328" s="109">
        <v>0</v>
      </c>
      <c r="AC1328" s="109">
        <v>0</v>
      </c>
      <c r="AD1328" s="109">
        <v>0</v>
      </c>
      <c r="AE1328" s="109">
        <v>0</v>
      </c>
      <c r="AF1328" s="109">
        <v>0</v>
      </c>
      <c r="AG1328" s="109">
        <v>0</v>
      </c>
    </row>
    <row r="1329" spans="2:33" ht="15">
      <c r="B1329" s="109"/>
      <c r="C1329" s="109"/>
      <c r="D1329" s="109">
        <v>2012</v>
      </c>
      <c r="E1329" s="109">
        <v>0</v>
      </c>
      <c r="F1329" s="109">
        <v>1.0070000000000001E-2</v>
      </c>
      <c r="G1329" s="109">
        <v>0</v>
      </c>
      <c r="H1329" s="109">
        <v>5.4999999999999997E-3</v>
      </c>
      <c r="I1329" s="109">
        <v>0</v>
      </c>
      <c r="J1329" s="109">
        <v>0</v>
      </c>
      <c r="K1329" s="109">
        <v>3.8500000000000001E-3</v>
      </c>
      <c r="L1329" s="109">
        <v>0</v>
      </c>
      <c r="M1329" s="109">
        <v>0</v>
      </c>
      <c r="N1329" s="109">
        <v>0</v>
      </c>
      <c r="O1329" s="109">
        <v>0</v>
      </c>
      <c r="P1329" s="109">
        <v>0</v>
      </c>
      <c r="Q1329" s="109">
        <v>0</v>
      </c>
      <c r="R1329" s="109">
        <v>0</v>
      </c>
      <c r="S1329" s="109">
        <v>0</v>
      </c>
      <c r="T1329" s="109">
        <v>0</v>
      </c>
      <c r="U1329" s="109">
        <v>0</v>
      </c>
      <c r="V1329" s="109"/>
      <c r="W1329" s="109">
        <v>0</v>
      </c>
      <c r="X1329" s="109">
        <v>0</v>
      </c>
      <c r="Y1329" s="109">
        <v>0</v>
      </c>
      <c r="Z1329" s="109">
        <v>0</v>
      </c>
      <c r="AA1329" s="109">
        <v>2.232E-2</v>
      </c>
      <c r="AB1329" s="109">
        <v>0</v>
      </c>
      <c r="AC1329" s="109">
        <v>0</v>
      </c>
      <c r="AD1329" s="109">
        <v>0</v>
      </c>
      <c r="AE1329" s="109">
        <v>0</v>
      </c>
      <c r="AF1329" s="109">
        <v>0</v>
      </c>
      <c r="AG1329" s="109">
        <v>0</v>
      </c>
    </row>
    <row r="1330" spans="2:33" ht="15">
      <c r="B1330" s="109"/>
      <c r="C1330" s="109"/>
      <c r="D1330" s="109">
        <v>2013</v>
      </c>
      <c r="E1330" s="109">
        <v>1.3270000000000001E-2</v>
      </c>
      <c r="F1330" s="109">
        <v>0</v>
      </c>
      <c r="G1330" s="109">
        <v>0</v>
      </c>
      <c r="H1330" s="109">
        <v>5.3899999999999998E-3</v>
      </c>
      <c r="I1330" s="109">
        <v>0</v>
      </c>
      <c r="J1330" s="109">
        <v>0</v>
      </c>
      <c r="K1330" s="109">
        <v>9.6000000000000002E-4</v>
      </c>
      <c r="L1330" s="109">
        <v>0</v>
      </c>
      <c r="M1330" s="109">
        <v>0</v>
      </c>
      <c r="N1330" s="109">
        <v>0</v>
      </c>
      <c r="O1330" s="109">
        <v>0</v>
      </c>
      <c r="P1330" s="109">
        <v>0</v>
      </c>
      <c r="Q1330" s="109">
        <v>0</v>
      </c>
      <c r="R1330" s="109">
        <v>0</v>
      </c>
      <c r="S1330" s="109">
        <v>0</v>
      </c>
      <c r="T1330" s="109">
        <v>0</v>
      </c>
      <c r="U1330" s="109">
        <v>0</v>
      </c>
      <c r="V1330" s="109">
        <v>0</v>
      </c>
      <c r="W1330" s="109">
        <v>0</v>
      </c>
      <c r="X1330" s="109">
        <v>0</v>
      </c>
      <c r="Y1330" s="109">
        <v>0</v>
      </c>
      <c r="Z1330" s="109">
        <v>0</v>
      </c>
      <c r="AA1330" s="109">
        <v>0</v>
      </c>
      <c r="AB1330" s="109">
        <v>0</v>
      </c>
      <c r="AC1330" s="109">
        <v>0</v>
      </c>
      <c r="AD1330" s="109">
        <v>0</v>
      </c>
      <c r="AE1330" s="109">
        <v>0</v>
      </c>
      <c r="AF1330" s="109">
        <v>0</v>
      </c>
      <c r="AG1330" s="109">
        <v>0</v>
      </c>
    </row>
    <row r="1331" spans="2:33" ht="15">
      <c r="B1331" s="109"/>
      <c r="C1331" s="109"/>
      <c r="D1331" s="109">
        <v>2014</v>
      </c>
      <c r="E1331" s="109">
        <v>0</v>
      </c>
      <c r="F1331" s="109">
        <v>0</v>
      </c>
      <c r="G1331" s="109">
        <v>0</v>
      </c>
      <c r="H1331" s="109">
        <v>0</v>
      </c>
      <c r="I1331" s="109">
        <v>0</v>
      </c>
      <c r="J1331" s="109"/>
      <c r="K1331" s="109">
        <v>0</v>
      </c>
      <c r="L1331" s="109"/>
      <c r="M1331" s="109">
        <v>0</v>
      </c>
      <c r="N1331" s="109">
        <v>0</v>
      </c>
      <c r="O1331" s="109">
        <v>0</v>
      </c>
      <c r="P1331" s="109">
        <v>0</v>
      </c>
      <c r="Q1331" s="109">
        <v>0</v>
      </c>
      <c r="R1331" s="109">
        <v>0</v>
      </c>
      <c r="S1331" s="109">
        <v>0</v>
      </c>
      <c r="T1331" s="109">
        <v>0</v>
      </c>
      <c r="U1331" s="109">
        <v>0</v>
      </c>
      <c r="V1331" s="109"/>
      <c r="W1331" s="109">
        <v>0</v>
      </c>
      <c r="X1331" s="109">
        <v>0</v>
      </c>
      <c r="Y1331" s="109">
        <v>0</v>
      </c>
      <c r="Z1331" s="109">
        <v>0</v>
      </c>
      <c r="AA1331" s="109">
        <v>0</v>
      </c>
      <c r="AB1331" s="109">
        <v>0</v>
      </c>
      <c r="AC1331" s="109">
        <v>0</v>
      </c>
      <c r="AD1331" s="109"/>
      <c r="AE1331" s="109">
        <v>0</v>
      </c>
      <c r="AF1331" s="109">
        <v>0</v>
      </c>
      <c r="AG1331" s="109">
        <v>0</v>
      </c>
    </row>
    <row r="1332" spans="2:33" ht="15">
      <c r="B1332" s="109"/>
      <c r="C1332" s="109"/>
      <c r="D1332" s="109">
        <v>2015</v>
      </c>
      <c r="E1332" s="109">
        <v>6.5399999999999998E-3</v>
      </c>
      <c r="F1332" s="109">
        <v>0</v>
      </c>
      <c r="G1332" s="109">
        <v>0</v>
      </c>
      <c r="H1332" s="109">
        <v>0</v>
      </c>
      <c r="I1332" s="109">
        <v>0</v>
      </c>
      <c r="J1332" s="109">
        <v>6.3099999999999996E-3</v>
      </c>
      <c r="K1332" s="109">
        <v>9.6000000000000002E-4</v>
      </c>
      <c r="L1332" s="109">
        <v>0</v>
      </c>
      <c r="M1332" s="109">
        <v>0</v>
      </c>
      <c r="N1332" s="109">
        <v>0</v>
      </c>
      <c r="O1332" s="109">
        <v>0</v>
      </c>
      <c r="P1332" s="109">
        <v>0</v>
      </c>
      <c r="Q1332" s="109">
        <v>0</v>
      </c>
      <c r="R1332" s="109">
        <v>0</v>
      </c>
      <c r="S1332" s="109">
        <v>0</v>
      </c>
      <c r="T1332" s="109">
        <v>0</v>
      </c>
      <c r="U1332" s="109">
        <v>0</v>
      </c>
      <c r="V1332" s="109">
        <v>0</v>
      </c>
      <c r="W1332" s="109">
        <v>0</v>
      </c>
      <c r="X1332" s="109">
        <v>0</v>
      </c>
      <c r="Y1332" s="109">
        <v>0</v>
      </c>
      <c r="Z1332" s="109">
        <v>0</v>
      </c>
      <c r="AA1332" s="109">
        <v>0</v>
      </c>
      <c r="AB1332" s="109">
        <v>0</v>
      </c>
      <c r="AC1332" s="109">
        <v>0</v>
      </c>
      <c r="AD1332" s="109">
        <v>0</v>
      </c>
      <c r="AE1332" s="109">
        <v>0</v>
      </c>
      <c r="AF1332" s="109">
        <v>0</v>
      </c>
      <c r="AG1332" s="109">
        <v>0</v>
      </c>
    </row>
    <row r="1333" spans="2:33" ht="15">
      <c r="B1333" s="109"/>
      <c r="C1333" s="109"/>
      <c r="D1333" s="109">
        <v>2016</v>
      </c>
      <c r="E1333" s="109">
        <v>0</v>
      </c>
      <c r="F1333" s="109">
        <v>1.0290000000000001E-2</v>
      </c>
      <c r="G1333" s="109">
        <v>0</v>
      </c>
      <c r="H1333" s="109">
        <v>0</v>
      </c>
      <c r="I1333" s="109">
        <v>0</v>
      </c>
      <c r="J1333" s="109"/>
      <c r="K1333" s="109">
        <v>3.7499999999999999E-3</v>
      </c>
      <c r="L1333" s="109">
        <v>0</v>
      </c>
      <c r="M1333" s="109">
        <v>0</v>
      </c>
      <c r="N1333" s="109">
        <v>0.19192000000000001</v>
      </c>
      <c r="O1333" s="109">
        <v>0</v>
      </c>
      <c r="P1333" s="109">
        <v>0</v>
      </c>
      <c r="Q1333" s="109">
        <v>0</v>
      </c>
      <c r="R1333" s="109">
        <v>0</v>
      </c>
      <c r="S1333" s="109">
        <v>0</v>
      </c>
      <c r="T1333" s="109">
        <v>0</v>
      </c>
      <c r="U1333" s="109">
        <v>1.0710000000000001E-2</v>
      </c>
      <c r="V1333" s="109">
        <v>0</v>
      </c>
      <c r="W1333" s="109">
        <v>0</v>
      </c>
      <c r="X1333" s="109">
        <v>0</v>
      </c>
      <c r="Y1333" s="109"/>
      <c r="Z1333" s="109">
        <v>0</v>
      </c>
      <c r="AA1333" s="109">
        <v>0</v>
      </c>
      <c r="AB1333" s="109">
        <v>0</v>
      </c>
      <c r="AC1333" s="109">
        <v>2.3400000000000001E-2</v>
      </c>
      <c r="AD1333" s="109">
        <v>0</v>
      </c>
      <c r="AE1333" s="109">
        <v>0</v>
      </c>
      <c r="AF1333" s="109">
        <v>0</v>
      </c>
      <c r="AG1333" s="109">
        <v>0</v>
      </c>
    </row>
    <row r="1334" spans="2:33" ht="15">
      <c r="B1334" s="109"/>
      <c r="C1334" s="109"/>
      <c r="D1334" s="109">
        <v>2017</v>
      </c>
      <c r="E1334" s="109">
        <v>0</v>
      </c>
      <c r="F1334" s="109">
        <v>0</v>
      </c>
      <c r="G1334" s="109">
        <v>0</v>
      </c>
      <c r="H1334" s="109">
        <v>5.2199999999999998E-3</v>
      </c>
      <c r="I1334" s="109">
        <v>0</v>
      </c>
      <c r="J1334" s="109">
        <v>0</v>
      </c>
      <c r="K1334" s="109">
        <v>0</v>
      </c>
      <c r="L1334" s="109">
        <v>0</v>
      </c>
      <c r="M1334" s="109">
        <v>0</v>
      </c>
      <c r="N1334" s="109"/>
      <c r="O1334" s="109">
        <v>0</v>
      </c>
      <c r="P1334" s="109">
        <v>0</v>
      </c>
      <c r="Q1334" s="109"/>
      <c r="R1334" s="109">
        <v>0</v>
      </c>
      <c r="S1334" s="109">
        <v>0</v>
      </c>
      <c r="T1334" s="109">
        <v>0</v>
      </c>
      <c r="U1334" s="109">
        <v>0</v>
      </c>
      <c r="V1334" s="109">
        <v>0</v>
      </c>
      <c r="W1334" s="109">
        <v>0.11210000000000001</v>
      </c>
      <c r="X1334" s="109">
        <v>0</v>
      </c>
      <c r="Y1334" s="109">
        <v>0</v>
      </c>
      <c r="Z1334" s="109">
        <v>0</v>
      </c>
      <c r="AA1334" s="109">
        <v>0</v>
      </c>
      <c r="AB1334" s="109">
        <v>0</v>
      </c>
      <c r="AC1334" s="109">
        <v>0</v>
      </c>
      <c r="AD1334" s="109">
        <v>0</v>
      </c>
      <c r="AE1334" s="109">
        <v>0</v>
      </c>
      <c r="AF1334" s="109">
        <v>0</v>
      </c>
      <c r="AG1334" s="109">
        <v>0</v>
      </c>
    </row>
    <row r="1335" spans="2:33" ht="15">
      <c r="B1335" s="109"/>
      <c r="C1335" s="109"/>
      <c r="D1335" s="109">
        <v>2018</v>
      </c>
      <c r="E1335" s="109">
        <v>0</v>
      </c>
      <c r="F1335" s="109">
        <v>0</v>
      </c>
      <c r="G1335" s="109">
        <v>0</v>
      </c>
      <c r="H1335" s="109">
        <v>0</v>
      </c>
      <c r="I1335" s="109">
        <v>0</v>
      </c>
      <c r="J1335" s="109">
        <v>0</v>
      </c>
      <c r="K1335" s="109">
        <v>9.2000000000000003E-4</v>
      </c>
      <c r="L1335" s="109">
        <v>0</v>
      </c>
      <c r="M1335" s="109">
        <v>0</v>
      </c>
      <c r="N1335" s="109">
        <v>0</v>
      </c>
      <c r="O1335" s="109">
        <v>0</v>
      </c>
      <c r="P1335" s="109">
        <v>0</v>
      </c>
      <c r="Q1335" s="109">
        <v>4.5100000000000001E-3</v>
      </c>
      <c r="R1335" s="109">
        <v>0</v>
      </c>
      <c r="S1335" s="109">
        <v>0</v>
      </c>
      <c r="T1335" s="109">
        <v>0</v>
      </c>
      <c r="U1335" s="109">
        <v>0</v>
      </c>
      <c r="V1335" s="109">
        <v>0</v>
      </c>
      <c r="W1335" s="109">
        <v>0</v>
      </c>
      <c r="X1335" s="109">
        <v>0</v>
      </c>
      <c r="Y1335" s="109">
        <v>0</v>
      </c>
      <c r="Z1335" s="109">
        <v>0</v>
      </c>
      <c r="AA1335" s="109">
        <v>0</v>
      </c>
      <c r="AB1335" s="109">
        <v>0</v>
      </c>
      <c r="AC1335" s="109">
        <v>0</v>
      </c>
      <c r="AD1335" s="109">
        <v>0</v>
      </c>
      <c r="AE1335" s="109">
        <v>0</v>
      </c>
      <c r="AF1335" s="109">
        <v>0</v>
      </c>
      <c r="AG1335" s="109">
        <v>0</v>
      </c>
    </row>
    <row r="1336" spans="2:33" ht="15">
      <c r="B1336" s="109"/>
      <c r="C1336" s="109"/>
      <c r="D1336" s="109">
        <v>2019</v>
      </c>
      <c r="E1336" s="109">
        <v>0</v>
      </c>
      <c r="F1336" s="109">
        <v>0</v>
      </c>
      <c r="G1336" s="109">
        <v>0</v>
      </c>
      <c r="H1336" s="109">
        <v>0</v>
      </c>
      <c r="I1336" s="109">
        <v>0</v>
      </c>
      <c r="J1336" s="109">
        <v>0</v>
      </c>
      <c r="K1336" s="109">
        <v>0</v>
      </c>
      <c r="L1336" s="109">
        <v>0</v>
      </c>
      <c r="M1336" s="109">
        <v>0</v>
      </c>
      <c r="N1336" s="109">
        <v>0</v>
      </c>
      <c r="O1336" s="109">
        <v>4.9800000000000001E-3</v>
      </c>
      <c r="P1336" s="109">
        <v>0</v>
      </c>
      <c r="Q1336" s="109">
        <v>0</v>
      </c>
      <c r="R1336" s="109">
        <v>0</v>
      </c>
      <c r="S1336" s="109">
        <v>0</v>
      </c>
      <c r="T1336" s="109">
        <v>0</v>
      </c>
      <c r="U1336" s="109">
        <v>0</v>
      </c>
      <c r="V1336" s="109"/>
      <c r="W1336" s="109">
        <v>0</v>
      </c>
      <c r="X1336" s="109">
        <v>0</v>
      </c>
      <c r="Y1336" s="109">
        <v>0</v>
      </c>
      <c r="Z1336" s="309">
        <v>1.9693955924926641E-2</v>
      </c>
      <c r="AA1336" s="109">
        <v>0</v>
      </c>
      <c r="AB1336" s="109">
        <v>0</v>
      </c>
      <c r="AC1336" s="109">
        <v>0</v>
      </c>
      <c r="AD1336" s="109">
        <v>0</v>
      </c>
      <c r="AE1336" s="109">
        <v>0</v>
      </c>
      <c r="AF1336" s="109">
        <v>0</v>
      </c>
      <c r="AG1336" s="109">
        <v>0</v>
      </c>
    </row>
    <row r="1337" spans="2:33" ht="15">
      <c r="B1337" s="109"/>
      <c r="C1337" s="109"/>
      <c r="D1337" s="109">
        <v>2020</v>
      </c>
      <c r="E1337" s="109"/>
      <c r="F1337" s="109"/>
      <c r="G1337" s="109"/>
      <c r="H1337" s="109"/>
      <c r="I1337" s="109"/>
      <c r="J1337" s="109"/>
      <c r="K1337" s="109"/>
      <c r="L1337" s="109"/>
      <c r="M1337" s="109"/>
      <c r="N1337" s="109"/>
      <c r="O1337" s="109"/>
      <c r="P1337" s="109"/>
      <c r="Q1337" s="109"/>
      <c r="R1337" s="109"/>
      <c r="S1337" s="109"/>
      <c r="T1337" s="109"/>
      <c r="U1337" s="109"/>
      <c r="V1337" s="109"/>
      <c r="W1337" s="109"/>
      <c r="X1337" s="109"/>
      <c r="Y1337" s="109"/>
      <c r="Z1337" s="109"/>
      <c r="AA1337" s="109"/>
      <c r="AB1337" s="109"/>
      <c r="AC1337" s="109"/>
      <c r="AD1337" s="109"/>
      <c r="AE1337" s="109"/>
      <c r="AF1337" s="109"/>
      <c r="AG1337" s="109"/>
    </row>
    <row r="1338" spans="2:33" ht="15">
      <c r="B1338" s="110" t="s">
        <v>864</v>
      </c>
      <c r="C1338" s="110" t="s">
        <v>865</v>
      </c>
      <c r="D1338" s="110">
        <v>2006</v>
      </c>
      <c r="E1338" s="110">
        <v>0</v>
      </c>
      <c r="F1338" s="110"/>
      <c r="G1338" s="110">
        <v>0</v>
      </c>
      <c r="H1338" s="110"/>
      <c r="I1338" s="110"/>
      <c r="J1338" s="110">
        <v>0</v>
      </c>
      <c r="K1338" s="110">
        <v>0</v>
      </c>
      <c r="L1338" s="110">
        <v>0</v>
      </c>
      <c r="M1338" s="110"/>
      <c r="N1338" s="110">
        <v>0</v>
      </c>
      <c r="O1338" s="110">
        <v>0</v>
      </c>
      <c r="P1338" s="110">
        <v>0</v>
      </c>
      <c r="Q1338" s="110"/>
      <c r="R1338" s="110"/>
      <c r="S1338" s="110"/>
      <c r="T1338" s="110">
        <v>0</v>
      </c>
      <c r="U1338" s="110">
        <v>0</v>
      </c>
      <c r="V1338" s="110">
        <v>0</v>
      </c>
      <c r="W1338" s="110"/>
      <c r="X1338" s="110">
        <v>0</v>
      </c>
      <c r="Y1338" s="110">
        <v>0</v>
      </c>
      <c r="Z1338" s="110">
        <v>0</v>
      </c>
      <c r="AA1338" s="110">
        <v>0</v>
      </c>
      <c r="AB1338" s="110"/>
      <c r="AC1338" s="110">
        <v>0</v>
      </c>
      <c r="AD1338" s="110"/>
      <c r="AE1338" s="110"/>
      <c r="AF1338" s="110"/>
      <c r="AG1338" s="110">
        <v>0</v>
      </c>
    </row>
    <row r="1339" spans="2:33" ht="15">
      <c r="B1339" s="110"/>
      <c r="C1339" s="110"/>
      <c r="D1339" s="110">
        <v>2007</v>
      </c>
      <c r="E1339" s="110">
        <v>0</v>
      </c>
      <c r="F1339" s="110">
        <v>0</v>
      </c>
      <c r="G1339" s="110">
        <v>0</v>
      </c>
      <c r="H1339" s="110"/>
      <c r="I1339" s="110">
        <v>0</v>
      </c>
      <c r="J1339" s="110">
        <v>0</v>
      </c>
      <c r="K1339" s="110">
        <v>0</v>
      </c>
      <c r="L1339" s="110">
        <v>0</v>
      </c>
      <c r="M1339" s="110">
        <v>0</v>
      </c>
      <c r="N1339" s="110">
        <v>0</v>
      </c>
      <c r="O1339" s="110">
        <v>0</v>
      </c>
      <c r="P1339" s="110">
        <v>0</v>
      </c>
      <c r="Q1339" s="110">
        <v>0</v>
      </c>
      <c r="R1339" s="110"/>
      <c r="S1339" s="110">
        <v>0</v>
      </c>
      <c r="T1339" s="110">
        <v>0</v>
      </c>
      <c r="U1339" s="110">
        <v>0</v>
      </c>
      <c r="V1339" s="110">
        <v>0</v>
      </c>
      <c r="W1339" s="110"/>
      <c r="X1339" s="110">
        <v>0</v>
      </c>
      <c r="Y1339" s="110">
        <v>0</v>
      </c>
      <c r="Z1339" s="110">
        <v>0</v>
      </c>
      <c r="AA1339" s="110">
        <v>0</v>
      </c>
      <c r="AB1339" s="110">
        <v>4.8800000000000003E-2</v>
      </c>
      <c r="AC1339" s="110">
        <v>0</v>
      </c>
      <c r="AD1339" s="110">
        <v>0</v>
      </c>
      <c r="AE1339" s="110">
        <v>0</v>
      </c>
      <c r="AF1339" s="110">
        <v>0</v>
      </c>
      <c r="AG1339" s="110">
        <v>0</v>
      </c>
    </row>
    <row r="1340" spans="2:33" ht="15">
      <c r="B1340" s="110"/>
      <c r="C1340" s="110"/>
      <c r="D1340" s="110">
        <v>2008</v>
      </c>
      <c r="E1340" s="110">
        <v>0</v>
      </c>
      <c r="F1340" s="110">
        <v>0</v>
      </c>
      <c r="G1340" s="110">
        <v>0</v>
      </c>
      <c r="H1340" s="110"/>
      <c r="I1340" s="110">
        <v>0</v>
      </c>
      <c r="J1340" s="110">
        <v>0</v>
      </c>
      <c r="K1340" s="110">
        <v>9.5E-4</v>
      </c>
      <c r="L1340" s="110">
        <v>0</v>
      </c>
      <c r="M1340" s="110">
        <v>0</v>
      </c>
      <c r="N1340" s="110">
        <v>0</v>
      </c>
      <c r="O1340" s="110">
        <v>0</v>
      </c>
      <c r="P1340" s="110">
        <v>0</v>
      </c>
      <c r="Q1340" s="110">
        <v>0</v>
      </c>
      <c r="R1340" s="110"/>
      <c r="S1340" s="110">
        <v>0</v>
      </c>
      <c r="T1340" s="110">
        <v>0</v>
      </c>
      <c r="U1340" s="110">
        <v>0</v>
      </c>
      <c r="V1340" s="110">
        <v>0</v>
      </c>
      <c r="W1340" s="110"/>
      <c r="X1340" s="110">
        <v>0</v>
      </c>
      <c r="Y1340" s="110">
        <v>0</v>
      </c>
      <c r="Z1340" s="110">
        <v>0</v>
      </c>
      <c r="AA1340" s="110">
        <v>0</v>
      </c>
      <c r="AB1340" s="110">
        <v>0</v>
      </c>
      <c r="AC1340" s="110">
        <v>0</v>
      </c>
      <c r="AD1340" s="110">
        <v>0</v>
      </c>
      <c r="AE1340" s="110">
        <v>0</v>
      </c>
      <c r="AF1340" s="110">
        <v>0</v>
      </c>
      <c r="AG1340" s="110">
        <v>0</v>
      </c>
    </row>
    <row r="1341" spans="2:33" ht="15">
      <c r="B1341" s="110"/>
      <c r="C1341" s="110"/>
      <c r="D1341" s="110">
        <v>2009</v>
      </c>
      <c r="E1341" s="110">
        <v>0</v>
      </c>
      <c r="F1341" s="110">
        <v>0</v>
      </c>
      <c r="G1341" s="110">
        <v>0</v>
      </c>
      <c r="H1341" s="110">
        <v>0</v>
      </c>
      <c r="I1341" s="110">
        <v>0</v>
      </c>
      <c r="J1341" s="110">
        <v>0</v>
      </c>
      <c r="K1341" s="110">
        <v>0</v>
      </c>
      <c r="L1341" s="110">
        <v>0</v>
      </c>
      <c r="M1341" s="110">
        <v>0</v>
      </c>
      <c r="N1341" s="110">
        <v>0</v>
      </c>
      <c r="O1341" s="110">
        <v>0</v>
      </c>
      <c r="P1341" s="110">
        <v>0</v>
      </c>
      <c r="Q1341" s="110">
        <v>0</v>
      </c>
      <c r="R1341" s="110"/>
      <c r="S1341" s="110">
        <v>0</v>
      </c>
      <c r="T1341" s="110">
        <v>0</v>
      </c>
      <c r="U1341" s="110">
        <v>0</v>
      </c>
      <c r="V1341" s="110">
        <v>0</v>
      </c>
      <c r="W1341" s="110">
        <v>0</v>
      </c>
      <c r="X1341" s="110">
        <v>0</v>
      </c>
      <c r="Y1341" s="110">
        <v>0</v>
      </c>
      <c r="Z1341" s="110">
        <v>0</v>
      </c>
      <c r="AA1341" s="110">
        <v>0</v>
      </c>
      <c r="AB1341" s="110">
        <v>0</v>
      </c>
      <c r="AC1341" s="110">
        <v>0</v>
      </c>
      <c r="AD1341" s="110">
        <v>0</v>
      </c>
      <c r="AE1341" s="110">
        <v>0</v>
      </c>
      <c r="AF1341" s="110">
        <v>0</v>
      </c>
      <c r="AG1341" s="110">
        <v>0</v>
      </c>
    </row>
    <row r="1342" spans="2:33" ht="15">
      <c r="B1342" s="110"/>
      <c r="C1342" s="110"/>
      <c r="D1342" s="110">
        <v>2010</v>
      </c>
      <c r="E1342" s="110">
        <v>0</v>
      </c>
      <c r="F1342" s="110">
        <v>0</v>
      </c>
      <c r="G1342" s="110">
        <v>0</v>
      </c>
      <c r="H1342" s="110">
        <v>0</v>
      </c>
      <c r="I1342" s="110"/>
      <c r="J1342" s="110">
        <v>6.2399999999999999E-3</v>
      </c>
      <c r="K1342" s="110">
        <v>0</v>
      </c>
      <c r="L1342" s="110"/>
      <c r="M1342" s="110">
        <v>0</v>
      </c>
      <c r="N1342" s="110">
        <v>0</v>
      </c>
      <c r="O1342" s="110">
        <v>0</v>
      </c>
      <c r="P1342" s="110">
        <v>0</v>
      </c>
      <c r="Q1342" s="110">
        <v>0</v>
      </c>
      <c r="R1342" s="110">
        <v>0</v>
      </c>
      <c r="S1342" s="110">
        <v>0</v>
      </c>
      <c r="T1342" s="110">
        <v>0</v>
      </c>
      <c r="U1342" s="110">
        <v>0</v>
      </c>
      <c r="V1342" s="110">
        <v>0</v>
      </c>
      <c r="W1342" s="110">
        <v>0</v>
      </c>
      <c r="X1342" s="110">
        <v>0</v>
      </c>
      <c r="Y1342" s="110">
        <v>0</v>
      </c>
      <c r="Z1342" s="110">
        <v>0</v>
      </c>
      <c r="AA1342" s="110">
        <v>0</v>
      </c>
      <c r="AB1342" s="110">
        <v>0</v>
      </c>
      <c r="AC1342" s="110">
        <v>0</v>
      </c>
      <c r="AD1342" s="110">
        <v>0</v>
      </c>
      <c r="AE1342" s="110">
        <v>0</v>
      </c>
      <c r="AF1342" s="110">
        <v>0</v>
      </c>
      <c r="AG1342" s="110">
        <v>0</v>
      </c>
    </row>
    <row r="1343" spans="2:33" ht="15">
      <c r="B1343" s="110"/>
      <c r="C1343" s="110"/>
      <c r="D1343" s="110">
        <v>2011</v>
      </c>
      <c r="E1343" s="110">
        <v>0</v>
      </c>
      <c r="F1343" s="110">
        <v>0</v>
      </c>
      <c r="G1343" s="110">
        <v>0</v>
      </c>
      <c r="H1343" s="110">
        <v>0</v>
      </c>
      <c r="I1343" s="110">
        <v>0</v>
      </c>
      <c r="J1343" s="110">
        <v>6.2199999999999998E-3</v>
      </c>
      <c r="K1343" s="110">
        <v>0</v>
      </c>
      <c r="L1343" s="110">
        <v>0</v>
      </c>
      <c r="M1343" s="110">
        <v>0</v>
      </c>
      <c r="N1343" s="110">
        <v>0</v>
      </c>
      <c r="O1343" s="110">
        <v>0</v>
      </c>
      <c r="P1343" s="110">
        <v>0</v>
      </c>
      <c r="Q1343" s="110">
        <v>1.99E-3</v>
      </c>
      <c r="R1343" s="110">
        <v>3.9059999999999997E-2</v>
      </c>
      <c r="S1343" s="110">
        <v>0</v>
      </c>
      <c r="T1343" s="110">
        <v>0</v>
      </c>
      <c r="U1343" s="110">
        <v>0</v>
      </c>
      <c r="V1343" s="110">
        <v>0</v>
      </c>
      <c r="W1343" s="110">
        <v>0</v>
      </c>
      <c r="X1343" s="110">
        <v>0</v>
      </c>
      <c r="Y1343" s="110">
        <v>0</v>
      </c>
      <c r="Z1343" s="110">
        <v>0</v>
      </c>
      <c r="AA1343" s="110">
        <v>0</v>
      </c>
      <c r="AB1343" s="110">
        <v>0</v>
      </c>
      <c r="AC1343" s="110">
        <v>0</v>
      </c>
      <c r="AD1343" s="110">
        <v>0</v>
      </c>
      <c r="AE1343" s="110">
        <v>0</v>
      </c>
      <c r="AF1343" s="110">
        <v>0</v>
      </c>
      <c r="AG1343" s="110">
        <v>0</v>
      </c>
    </row>
    <row r="1344" spans="2:33" ht="15">
      <c r="B1344" s="110"/>
      <c r="C1344" s="110"/>
      <c r="D1344" s="110">
        <v>2012</v>
      </c>
      <c r="E1344" s="110">
        <v>0</v>
      </c>
      <c r="F1344" s="110">
        <v>0</v>
      </c>
      <c r="G1344" s="110">
        <v>0</v>
      </c>
      <c r="H1344" s="110">
        <v>0</v>
      </c>
      <c r="I1344" s="110">
        <v>0</v>
      </c>
      <c r="J1344" s="110">
        <v>0</v>
      </c>
      <c r="K1344" s="110">
        <v>0</v>
      </c>
      <c r="L1344" s="110">
        <v>0</v>
      </c>
      <c r="M1344" s="110">
        <v>0</v>
      </c>
      <c r="N1344" s="110">
        <v>0</v>
      </c>
      <c r="O1344" s="110">
        <v>0</v>
      </c>
      <c r="P1344" s="110">
        <v>0</v>
      </c>
      <c r="Q1344" s="110">
        <v>0</v>
      </c>
      <c r="R1344" s="110">
        <v>0</v>
      </c>
      <c r="S1344" s="110">
        <v>0</v>
      </c>
      <c r="T1344" s="110">
        <v>0</v>
      </c>
      <c r="U1344" s="110">
        <v>0</v>
      </c>
      <c r="V1344" s="110"/>
      <c r="W1344" s="110">
        <v>0</v>
      </c>
      <c r="X1344" s="110">
        <v>0</v>
      </c>
      <c r="Y1344" s="110">
        <v>0</v>
      </c>
      <c r="Z1344" s="110">
        <v>0</v>
      </c>
      <c r="AA1344" s="110">
        <v>0</v>
      </c>
      <c r="AB1344" s="110">
        <v>0</v>
      </c>
      <c r="AC1344" s="110">
        <v>0</v>
      </c>
      <c r="AD1344" s="110">
        <v>0</v>
      </c>
      <c r="AE1344" s="110">
        <v>0</v>
      </c>
      <c r="AF1344" s="110">
        <v>0</v>
      </c>
      <c r="AG1344" s="110">
        <v>0</v>
      </c>
    </row>
    <row r="1345" spans="2:33" ht="15">
      <c r="B1345" s="110"/>
      <c r="C1345" s="110"/>
      <c r="D1345" s="110">
        <v>2013</v>
      </c>
      <c r="E1345" s="110">
        <v>0</v>
      </c>
      <c r="F1345" s="110">
        <v>0</v>
      </c>
      <c r="G1345" s="110">
        <v>0</v>
      </c>
      <c r="H1345" s="110">
        <v>0</v>
      </c>
      <c r="I1345" s="110">
        <v>0</v>
      </c>
      <c r="J1345" s="110">
        <v>0</v>
      </c>
      <c r="K1345" s="110">
        <v>0</v>
      </c>
      <c r="L1345" s="110">
        <v>0</v>
      </c>
      <c r="M1345" s="110">
        <v>0</v>
      </c>
      <c r="N1345" s="110">
        <v>0</v>
      </c>
      <c r="O1345" s="110">
        <v>1.0070000000000001E-2</v>
      </c>
      <c r="P1345" s="110">
        <v>0</v>
      </c>
      <c r="Q1345" s="110">
        <v>0</v>
      </c>
      <c r="R1345" s="110">
        <v>0</v>
      </c>
      <c r="S1345" s="110">
        <v>0</v>
      </c>
      <c r="T1345" s="110">
        <v>0</v>
      </c>
      <c r="U1345" s="110">
        <v>0</v>
      </c>
      <c r="V1345" s="110">
        <v>0</v>
      </c>
      <c r="W1345" s="110">
        <v>0</v>
      </c>
      <c r="X1345" s="110">
        <v>0</v>
      </c>
      <c r="Y1345" s="110">
        <v>0</v>
      </c>
      <c r="Z1345" s="110">
        <v>0</v>
      </c>
      <c r="AA1345" s="110">
        <v>0</v>
      </c>
      <c r="AB1345" s="110">
        <v>0</v>
      </c>
      <c r="AC1345" s="110">
        <v>0</v>
      </c>
      <c r="AD1345" s="110">
        <v>0</v>
      </c>
      <c r="AE1345" s="110">
        <v>0</v>
      </c>
      <c r="AF1345" s="110">
        <v>0</v>
      </c>
      <c r="AG1345" s="110">
        <v>0</v>
      </c>
    </row>
    <row r="1346" spans="2:33" ht="15">
      <c r="B1346" s="110"/>
      <c r="C1346" s="110"/>
      <c r="D1346" s="110">
        <v>2014</v>
      </c>
      <c r="E1346" s="110">
        <v>0</v>
      </c>
      <c r="F1346" s="110">
        <v>0</v>
      </c>
      <c r="G1346" s="110">
        <v>3.4720000000000001E-2</v>
      </c>
      <c r="H1346" s="110">
        <v>0</v>
      </c>
      <c r="I1346" s="110">
        <v>0</v>
      </c>
      <c r="J1346" s="110"/>
      <c r="K1346" s="110">
        <v>0</v>
      </c>
      <c r="L1346" s="110"/>
      <c r="M1346" s="110">
        <v>0</v>
      </c>
      <c r="N1346" s="110">
        <v>0</v>
      </c>
      <c r="O1346" s="110">
        <v>0</v>
      </c>
      <c r="P1346" s="110">
        <v>0</v>
      </c>
      <c r="Q1346" s="110">
        <v>0</v>
      </c>
      <c r="R1346" s="110">
        <v>0</v>
      </c>
      <c r="S1346" s="110">
        <v>0</v>
      </c>
      <c r="T1346" s="110">
        <v>0</v>
      </c>
      <c r="U1346" s="110">
        <v>0</v>
      </c>
      <c r="V1346" s="110"/>
      <c r="W1346" s="110">
        <v>0</v>
      </c>
      <c r="X1346" s="110">
        <v>0</v>
      </c>
      <c r="Y1346" s="110">
        <v>0</v>
      </c>
      <c r="Z1346" s="110">
        <v>0</v>
      </c>
      <c r="AA1346" s="110">
        <v>0</v>
      </c>
      <c r="AB1346" s="110">
        <v>0</v>
      </c>
      <c r="AC1346" s="110">
        <v>0</v>
      </c>
      <c r="AD1346" s="110"/>
      <c r="AE1346" s="110">
        <v>0</v>
      </c>
      <c r="AF1346" s="110">
        <v>0</v>
      </c>
      <c r="AG1346" s="110">
        <v>0</v>
      </c>
    </row>
    <row r="1347" spans="2:33" ht="15">
      <c r="B1347" s="110"/>
      <c r="C1347" s="110"/>
      <c r="D1347" s="110">
        <v>2015</v>
      </c>
      <c r="E1347" s="110">
        <v>0</v>
      </c>
      <c r="F1347" s="110">
        <v>0</v>
      </c>
      <c r="G1347" s="110">
        <v>0</v>
      </c>
      <c r="H1347" s="110">
        <v>0</v>
      </c>
      <c r="I1347" s="110">
        <v>0</v>
      </c>
      <c r="J1347" s="110">
        <v>0</v>
      </c>
      <c r="K1347" s="110">
        <v>0</v>
      </c>
      <c r="L1347" s="110">
        <v>0</v>
      </c>
      <c r="M1347" s="110">
        <v>0</v>
      </c>
      <c r="N1347" s="110">
        <v>0</v>
      </c>
      <c r="O1347" s="110">
        <v>0</v>
      </c>
      <c r="P1347" s="110">
        <v>0</v>
      </c>
      <c r="Q1347" s="110">
        <v>0</v>
      </c>
      <c r="R1347" s="110">
        <v>0</v>
      </c>
      <c r="S1347" s="110">
        <v>0</v>
      </c>
      <c r="T1347" s="110">
        <v>0</v>
      </c>
      <c r="U1347" s="110">
        <v>0</v>
      </c>
      <c r="V1347" s="110">
        <v>0</v>
      </c>
      <c r="W1347" s="110">
        <v>0</v>
      </c>
      <c r="X1347" s="110">
        <v>0</v>
      </c>
      <c r="Y1347" s="110">
        <v>0</v>
      </c>
      <c r="Z1347" s="110">
        <v>0</v>
      </c>
      <c r="AA1347" s="110">
        <v>0</v>
      </c>
      <c r="AB1347" s="110">
        <v>0</v>
      </c>
      <c r="AC1347" s="110">
        <v>0</v>
      </c>
      <c r="AD1347" s="110">
        <v>0</v>
      </c>
      <c r="AE1347" s="110">
        <v>0</v>
      </c>
      <c r="AF1347" s="110">
        <v>0</v>
      </c>
      <c r="AG1347" s="110">
        <v>0</v>
      </c>
    </row>
    <row r="1348" spans="2:33" ht="15">
      <c r="B1348" s="110"/>
      <c r="C1348" s="110"/>
      <c r="D1348" s="110">
        <v>2016</v>
      </c>
      <c r="E1348" s="110">
        <v>0</v>
      </c>
      <c r="F1348" s="110">
        <v>0</v>
      </c>
      <c r="G1348" s="110">
        <v>0</v>
      </c>
      <c r="H1348" s="110">
        <v>0</v>
      </c>
      <c r="I1348" s="110">
        <v>0</v>
      </c>
      <c r="J1348" s="110"/>
      <c r="K1348" s="110">
        <v>0</v>
      </c>
      <c r="L1348" s="110">
        <v>0</v>
      </c>
      <c r="M1348" s="110">
        <v>0</v>
      </c>
      <c r="N1348" s="110">
        <v>0</v>
      </c>
      <c r="O1348" s="110">
        <v>1.0070000000000001E-2</v>
      </c>
      <c r="P1348" s="110">
        <v>0</v>
      </c>
      <c r="Q1348" s="110">
        <v>0</v>
      </c>
      <c r="R1348" s="110">
        <v>0</v>
      </c>
      <c r="S1348" s="110">
        <v>0</v>
      </c>
      <c r="T1348" s="110">
        <v>0</v>
      </c>
      <c r="U1348" s="110">
        <v>0</v>
      </c>
      <c r="V1348" s="110">
        <v>0</v>
      </c>
      <c r="W1348" s="110">
        <v>0</v>
      </c>
      <c r="X1348" s="110">
        <v>0</v>
      </c>
      <c r="Y1348" s="110"/>
      <c r="Z1348" s="110">
        <v>0</v>
      </c>
      <c r="AA1348" s="110">
        <v>0</v>
      </c>
      <c r="AB1348" s="110">
        <v>0</v>
      </c>
      <c r="AC1348" s="110">
        <v>0</v>
      </c>
      <c r="AD1348" s="110">
        <v>0</v>
      </c>
      <c r="AE1348" s="110">
        <v>0</v>
      </c>
      <c r="AF1348" s="110">
        <v>0</v>
      </c>
      <c r="AG1348" s="110">
        <v>0</v>
      </c>
    </row>
    <row r="1349" spans="2:33" ht="15">
      <c r="B1349" s="110"/>
      <c r="C1349" s="110"/>
      <c r="D1349" s="110">
        <v>2017</v>
      </c>
      <c r="E1349" s="110">
        <v>0</v>
      </c>
      <c r="F1349" s="110">
        <v>0</v>
      </c>
      <c r="G1349" s="110">
        <v>0</v>
      </c>
      <c r="H1349" s="110"/>
      <c r="I1349" s="110">
        <v>0</v>
      </c>
      <c r="J1349" s="110">
        <v>0</v>
      </c>
      <c r="K1349" s="110">
        <v>0</v>
      </c>
      <c r="L1349" s="110">
        <v>0</v>
      </c>
      <c r="M1349" s="110">
        <v>0</v>
      </c>
      <c r="N1349" s="110">
        <v>0.18345</v>
      </c>
      <c r="O1349" s="110">
        <v>0</v>
      </c>
      <c r="P1349" s="110">
        <v>0</v>
      </c>
      <c r="Q1349" s="110"/>
      <c r="R1349" s="110">
        <v>0</v>
      </c>
      <c r="S1349" s="110">
        <v>0</v>
      </c>
      <c r="T1349" s="110">
        <v>0</v>
      </c>
      <c r="U1349" s="110">
        <v>0</v>
      </c>
      <c r="V1349" s="110">
        <v>0</v>
      </c>
      <c r="W1349" s="110">
        <v>0</v>
      </c>
      <c r="X1349" s="110">
        <v>0</v>
      </c>
      <c r="Y1349" s="110">
        <v>0</v>
      </c>
      <c r="Z1349" s="110">
        <v>0</v>
      </c>
      <c r="AA1349" s="110">
        <v>0</v>
      </c>
      <c r="AB1349" s="110">
        <v>0</v>
      </c>
      <c r="AC1349" s="110">
        <v>2.2409999999999999E-2</v>
      </c>
      <c r="AD1349" s="110">
        <v>0</v>
      </c>
      <c r="AE1349" s="110">
        <v>0</v>
      </c>
      <c r="AF1349" s="110">
        <v>0</v>
      </c>
      <c r="AG1349" s="110">
        <v>0</v>
      </c>
    </row>
    <row r="1350" spans="2:33" ht="15">
      <c r="B1350" s="110"/>
      <c r="C1350" s="110"/>
      <c r="D1350" s="110">
        <v>2018</v>
      </c>
      <c r="E1350" s="110">
        <v>0</v>
      </c>
      <c r="F1350" s="110">
        <v>0</v>
      </c>
      <c r="G1350" s="110">
        <v>0</v>
      </c>
      <c r="H1350" s="110">
        <v>0</v>
      </c>
      <c r="I1350" s="110">
        <v>0</v>
      </c>
      <c r="J1350" s="110">
        <v>0</v>
      </c>
      <c r="K1350" s="110">
        <v>0</v>
      </c>
      <c r="L1350" s="110">
        <v>0</v>
      </c>
      <c r="M1350" s="110">
        <v>0</v>
      </c>
      <c r="N1350" s="110">
        <v>0</v>
      </c>
      <c r="O1350" s="110">
        <v>0</v>
      </c>
      <c r="P1350" s="110">
        <v>0</v>
      </c>
      <c r="Q1350" s="110">
        <v>0</v>
      </c>
      <c r="R1350" s="110">
        <v>0</v>
      </c>
      <c r="S1350" s="110">
        <v>0</v>
      </c>
      <c r="T1350" s="110">
        <v>0</v>
      </c>
      <c r="U1350" s="110">
        <v>0</v>
      </c>
      <c r="V1350" s="110">
        <v>0</v>
      </c>
      <c r="W1350" s="110">
        <v>0</v>
      </c>
      <c r="X1350" s="110">
        <v>0</v>
      </c>
      <c r="Y1350" s="110">
        <v>0</v>
      </c>
      <c r="Z1350" s="110">
        <v>0</v>
      </c>
      <c r="AA1350" s="110">
        <v>0</v>
      </c>
      <c r="AB1350" s="110">
        <v>0</v>
      </c>
      <c r="AC1350" s="110">
        <v>0</v>
      </c>
      <c r="AD1350" s="110">
        <v>0</v>
      </c>
      <c r="AE1350" s="110">
        <v>0</v>
      </c>
      <c r="AF1350" s="110">
        <v>0</v>
      </c>
      <c r="AG1350" s="110">
        <v>0</v>
      </c>
    </row>
    <row r="1351" spans="2:33" ht="15">
      <c r="B1351" s="110"/>
      <c r="C1351" s="110"/>
      <c r="D1351" s="110">
        <v>2019</v>
      </c>
      <c r="E1351" s="110">
        <v>0</v>
      </c>
      <c r="F1351" s="110">
        <v>0</v>
      </c>
      <c r="G1351" s="110">
        <v>0</v>
      </c>
      <c r="H1351" s="110">
        <v>0</v>
      </c>
      <c r="I1351" s="110">
        <v>0</v>
      </c>
      <c r="J1351" s="110">
        <v>0</v>
      </c>
      <c r="K1351" s="110">
        <v>0</v>
      </c>
      <c r="L1351" s="110">
        <v>0</v>
      </c>
      <c r="M1351" s="110">
        <v>0</v>
      </c>
      <c r="N1351" s="110">
        <v>0</v>
      </c>
      <c r="O1351" s="110">
        <v>0</v>
      </c>
      <c r="P1351" s="110">
        <v>0</v>
      </c>
      <c r="Q1351" s="110">
        <v>0</v>
      </c>
      <c r="R1351" s="110">
        <v>0</v>
      </c>
      <c r="S1351" s="110">
        <v>0</v>
      </c>
      <c r="T1351" s="110">
        <v>0</v>
      </c>
      <c r="U1351" s="110">
        <v>0</v>
      </c>
      <c r="V1351" s="110"/>
      <c r="W1351" s="110">
        <v>0</v>
      </c>
      <c r="X1351" s="110">
        <v>0</v>
      </c>
      <c r="Y1351" s="110">
        <v>0</v>
      </c>
      <c r="Z1351" s="110">
        <v>0</v>
      </c>
      <c r="AA1351" s="110">
        <v>0</v>
      </c>
      <c r="AB1351" s="110">
        <v>0</v>
      </c>
      <c r="AC1351" s="110">
        <v>0</v>
      </c>
      <c r="AD1351" s="110">
        <v>0</v>
      </c>
      <c r="AE1351" s="110">
        <v>0</v>
      </c>
      <c r="AF1351" s="110">
        <v>0</v>
      </c>
      <c r="AG1351" s="110">
        <v>0</v>
      </c>
    </row>
    <row r="1352" spans="2:33" ht="15">
      <c r="B1352" s="110"/>
      <c r="C1352" s="110"/>
      <c r="D1352" s="110">
        <v>2020</v>
      </c>
      <c r="E1352" s="110"/>
      <c r="F1352" s="110"/>
      <c r="G1352" s="110"/>
      <c r="H1352" s="110"/>
      <c r="I1352" s="110"/>
      <c r="J1352" s="110"/>
      <c r="K1352" s="110"/>
      <c r="L1352" s="110"/>
      <c r="M1352" s="110"/>
      <c r="N1352" s="110"/>
      <c r="O1352" s="110"/>
      <c r="P1352" s="110"/>
      <c r="Q1352" s="110"/>
      <c r="R1352" s="110"/>
      <c r="S1352" s="110"/>
      <c r="T1352" s="110"/>
      <c r="U1352" s="110"/>
      <c r="V1352" s="110"/>
      <c r="W1352" s="110"/>
      <c r="X1352" s="110"/>
      <c r="Y1352" s="110"/>
      <c r="Z1352" s="110"/>
      <c r="AA1352" s="110"/>
      <c r="AB1352" s="110"/>
      <c r="AC1352" s="110"/>
      <c r="AD1352" s="110"/>
      <c r="AE1352" s="110"/>
      <c r="AF1352" s="110"/>
      <c r="AG1352" s="110"/>
    </row>
    <row r="1353" spans="2:33" ht="15">
      <c r="B1353" s="109" t="s">
        <v>866</v>
      </c>
      <c r="C1353" s="109" t="s">
        <v>867</v>
      </c>
      <c r="D1353" s="109">
        <v>2006</v>
      </c>
      <c r="E1353" s="109">
        <v>0</v>
      </c>
      <c r="F1353" s="109"/>
      <c r="G1353" s="109">
        <v>0</v>
      </c>
      <c r="H1353" s="109"/>
      <c r="I1353" s="109"/>
      <c r="J1353" s="109">
        <v>0</v>
      </c>
      <c r="K1353" s="109">
        <v>0</v>
      </c>
      <c r="L1353" s="109">
        <v>0</v>
      </c>
      <c r="M1353" s="109"/>
      <c r="N1353" s="109">
        <v>0</v>
      </c>
      <c r="O1353" s="109">
        <v>0</v>
      </c>
      <c r="P1353" s="109">
        <v>0</v>
      </c>
      <c r="Q1353" s="109">
        <v>3.9300000000000003E-3</v>
      </c>
      <c r="R1353" s="109"/>
      <c r="S1353" s="109"/>
      <c r="T1353" s="109">
        <v>0</v>
      </c>
      <c r="U1353" s="109">
        <v>0</v>
      </c>
      <c r="V1353" s="109">
        <v>0</v>
      </c>
      <c r="W1353" s="109"/>
      <c r="X1353" s="109">
        <v>0</v>
      </c>
      <c r="Y1353" s="109">
        <v>0</v>
      </c>
      <c r="Z1353" s="109">
        <v>0</v>
      </c>
      <c r="AA1353" s="109">
        <v>9.0200000000000002E-3</v>
      </c>
      <c r="AB1353" s="109"/>
      <c r="AC1353" s="109">
        <v>0</v>
      </c>
      <c r="AD1353" s="109"/>
      <c r="AE1353" s="109"/>
      <c r="AF1353" s="109"/>
      <c r="AG1353" s="109">
        <v>0</v>
      </c>
    </row>
    <row r="1354" spans="2:33" ht="15">
      <c r="B1354" s="109"/>
      <c r="C1354" s="109"/>
      <c r="D1354" s="109">
        <v>2007</v>
      </c>
      <c r="E1354" s="109">
        <v>0</v>
      </c>
      <c r="F1354" s="109">
        <v>0</v>
      </c>
      <c r="G1354" s="109">
        <v>0</v>
      </c>
      <c r="H1354" s="109"/>
      <c r="I1354" s="109">
        <v>0</v>
      </c>
      <c r="J1354" s="109">
        <v>0</v>
      </c>
      <c r="K1354" s="109">
        <v>0</v>
      </c>
      <c r="L1354" s="109">
        <v>0</v>
      </c>
      <c r="M1354" s="109">
        <v>0</v>
      </c>
      <c r="N1354" s="109">
        <v>0</v>
      </c>
      <c r="O1354" s="109">
        <v>0</v>
      </c>
      <c r="P1354" s="109">
        <v>0</v>
      </c>
      <c r="Q1354" s="109">
        <v>1.8799999999999999E-3</v>
      </c>
      <c r="R1354" s="109"/>
      <c r="S1354" s="109">
        <v>0</v>
      </c>
      <c r="T1354" s="109">
        <v>0</v>
      </c>
      <c r="U1354" s="109">
        <v>0</v>
      </c>
      <c r="V1354" s="109">
        <v>0</v>
      </c>
      <c r="W1354" s="109"/>
      <c r="X1354" s="109">
        <v>0</v>
      </c>
      <c r="Y1354" s="109">
        <v>0</v>
      </c>
      <c r="Z1354" s="109">
        <v>0</v>
      </c>
      <c r="AA1354" s="109">
        <v>8.9599999999999992E-3</v>
      </c>
      <c r="AB1354" s="109">
        <v>0</v>
      </c>
      <c r="AC1354" s="109">
        <v>0</v>
      </c>
      <c r="AD1354" s="109">
        <v>0</v>
      </c>
      <c r="AE1354" s="109">
        <v>0</v>
      </c>
      <c r="AF1354" s="109">
        <v>0</v>
      </c>
      <c r="AG1354" s="109">
        <v>0</v>
      </c>
    </row>
    <row r="1355" spans="2:33" ht="15">
      <c r="B1355" s="109"/>
      <c r="C1355" s="109"/>
      <c r="D1355" s="109">
        <v>2008</v>
      </c>
      <c r="E1355" s="109">
        <v>0</v>
      </c>
      <c r="F1355" s="109">
        <v>0</v>
      </c>
      <c r="G1355" s="109">
        <v>0</v>
      </c>
      <c r="H1355" s="109"/>
      <c r="I1355" s="109">
        <v>0</v>
      </c>
      <c r="J1355" s="109">
        <v>5.7099999999999998E-3</v>
      </c>
      <c r="K1355" s="109">
        <v>0</v>
      </c>
      <c r="L1355" s="109">
        <v>0</v>
      </c>
      <c r="M1355" s="109">
        <v>0</v>
      </c>
      <c r="N1355" s="109">
        <v>4.725E-2</v>
      </c>
      <c r="O1355" s="109">
        <v>0</v>
      </c>
      <c r="P1355" s="109">
        <v>0</v>
      </c>
      <c r="Q1355" s="109">
        <v>0</v>
      </c>
      <c r="R1355" s="109"/>
      <c r="S1355" s="109">
        <v>0</v>
      </c>
      <c r="T1355" s="109">
        <v>0</v>
      </c>
      <c r="U1355" s="109">
        <v>0</v>
      </c>
      <c r="V1355" s="109">
        <v>0</v>
      </c>
      <c r="W1355" s="109"/>
      <c r="X1355" s="109">
        <v>0</v>
      </c>
      <c r="Y1355" s="109">
        <v>0</v>
      </c>
      <c r="Z1355" s="109">
        <v>0</v>
      </c>
      <c r="AA1355" s="109">
        <v>0</v>
      </c>
      <c r="AB1355" s="109">
        <v>0</v>
      </c>
      <c r="AC1355" s="109">
        <v>0</v>
      </c>
      <c r="AD1355" s="109">
        <v>0</v>
      </c>
      <c r="AE1355" s="109">
        <v>0</v>
      </c>
      <c r="AF1355" s="109">
        <v>0</v>
      </c>
      <c r="AG1355" s="109">
        <v>0</v>
      </c>
    </row>
    <row r="1356" spans="2:33" ht="15">
      <c r="B1356" s="109"/>
      <c r="C1356" s="109"/>
      <c r="D1356" s="109">
        <v>2009</v>
      </c>
      <c r="E1356" s="109">
        <v>0</v>
      </c>
      <c r="F1356" s="109">
        <v>0</v>
      </c>
      <c r="G1356" s="109">
        <v>0</v>
      </c>
      <c r="H1356" s="109">
        <v>0</v>
      </c>
      <c r="I1356" s="109">
        <v>0</v>
      </c>
      <c r="J1356" s="109">
        <v>0</v>
      </c>
      <c r="K1356" s="109">
        <v>0</v>
      </c>
      <c r="L1356" s="109">
        <v>1.217E-2</v>
      </c>
      <c r="M1356" s="109">
        <v>0</v>
      </c>
      <c r="N1356" s="109">
        <v>0</v>
      </c>
      <c r="O1356" s="109">
        <v>0</v>
      </c>
      <c r="P1356" s="109">
        <v>0</v>
      </c>
      <c r="Q1356" s="109">
        <v>0</v>
      </c>
      <c r="R1356" s="109"/>
      <c r="S1356" s="109">
        <v>9.4000000000000004E-3</v>
      </c>
      <c r="T1356" s="109">
        <v>0</v>
      </c>
      <c r="U1356" s="109">
        <v>0</v>
      </c>
      <c r="V1356" s="109">
        <v>0</v>
      </c>
      <c r="W1356" s="109">
        <v>0</v>
      </c>
      <c r="X1356" s="109">
        <v>5.3400000000000003E-2</v>
      </c>
      <c r="Y1356" s="109">
        <v>0</v>
      </c>
      <c r="Z1356" s="109">
        <v>0</v>
      </c>
      <c r="AA1356" s="109">
        <v>0</v>
      </c>
      <c r="AB1356" s="109">
        <v>0</v>
      </c>
      <c r="AC1356" s="109">
        <v>0</v>
      </c>
      <c r="AD1356" s="109">
        <v>0</v>
      </c>
      <c r="AE1356" s="109">
        <v>0</v>
      </c>
      <c r="AF1356" s="109">
        <v>0</v>
      </c>
      <c r="AG1356" s="109">
        <v>0</v>
      </c>
    </row>
    <row r="1357" spans="2:33" ht="15">
      <c r="B1357" s="109"/>
      <c r="C1357" s="109"/>
      <c r="D1357" s="109">
        <v>2010</v>
      </c>
      <c r="E1357" s="109">
        <v>0</v>
      </c>
      <c r="F1357" s="109">
        <v>0</v>
      </c>
      <c r="G1357" s="109">
        <v>3.2640000000000002E-2</v>
      </c>
      <c r="H1357" s="109">
        <v>0</v>
      </c>
      <c r="I1357" s="109"/>
      <c r="J1357" s="109">
        <v>0</v>
      </c>
      <c r="K1357" s="109">
        <v>9.6000000000000002E-4</v>
      </c>
      <c r="L1357" s="109"/>
      <c r="M1357" s="109">
        <v>0</v>
      </c>
      <c r="N1357" s="109">
        <v>0</v>
      </c>
      <c r="O1357" s="109">
        <v>0</v>
      </c>
      <c r="P1357" s="109">
        <v>0</v>
      </c>
      <c r="Q1357" s="109">
        <v>0</v>
      </c>
      <c r="R1357" s="109">
        <v>0</v>
      </c>
      <c r="S1357" s="109">
        <v>0</v>
      </c>
      <c r="T1357" s="109">
        <v>0</v>
      </c>
      <c r="U1357" s="109">
        <v>0</v>
      </c>
      <c r="V1357" s="109">
        <v>0</v>
      </c>
      <c r="W1357" s="109">
        <v>0</v>
      </c>
      <c r="X1357" s="109">
        <v>0</v>
      </c>
      <c r="Y1357" s="109">
        <v>0</v>
      </c>
      <c r="Z1357" s="109">
        <v>0</v>
      </c>
      <c r="AA1357" s="109">
        <v>4.5599999999999998E-3</v>
      </c>
      <c r="AB1357" s="109">
        <v>0</v>
      </c>
      <c r="AC1357" s="109">
        <v>0</v>
      </c>
      <c r="AD1357" s="109">
        <v>0</v>
      </c>
      <c r="AE1357" s="109">
        <v>0</v>
      </c>
      <c r="AF1357" s="109">
        <v>0</v>
      </c>
      <c r="AG1357" s="109">
        <v>0</v>
      </c>
    </row>
    <row r="1358" spans="2:33" ht="15">
      <c r="B1358" s="109"/>
      <c r="C1358" s="109"/>
      <c r="D1358" s="109">
        <v>2011</v>
      </c>
      <c r="E1358" s="109">
        <v>0</v>
      </c>
      <c r="F1358" s="109">
        <v>0</v>
      </c>
      <c r="G1358" s="109">
        <v>0</v>
      </c>
      <c r="H1358" s="109">
        <v>0</v>
      </c>
      <c r="I1358" s="109">
        <v>0</v>
      </c>
      <c r="J1358" s="109">
        <v>0</v>
      </c>
      <c r="K1358" s="109">
        <v>0</v>
      </c>
      <c r="L1358" s="109">
        <v>0</v>
      </c>
      <c r="M1358" s="109">
        <v>0</v>
      </c>
      <c r="N1358" s="109">
        <v>0</v>
      </c>
      <c r="O1358" s="109">
        <v>0</v>
      </c>
      <c r="P1358" s="109">
        <v>0</v>
      </c>
      <c r="Q1358" s="109">
        <v>0</v>
      </c>
      <c r="R1358" s="109">
        <v>0</v>
      </c>
      <c r="S1358" s="109">
        <v>0</v>
      </c>
      <c r="T1358" s="109">
        <v>0</v>
      </c>
      <c r="U1358" s="109">
        <v>0</v>
      </c>
      <c r="V1358" s="109">
        <v>0</v>
      </c>
      <c r="W1358" s="109">
        <v>0</v>
      </c>
      <c r="X1358" s="109">
        <v>0</v>
      </c>
      <c r="Y1358" s="109">
        <v>0</v>
      </c>
      <c r="Z1358" s="109">
        <v>0</v>
      </c>
      <c r="AA1358" s="109">
        <v>0</v>
      </c>
      <c r="AB1358" s="109">
        <v>0</v>
      </c>
      <c r="AC1358" s="109">
        <v>0</v>
      </c>
      <c r="AD1358" s="109">
        <v>0</v>
      </c>
      <c r="AE1358" s="109">
        <v>0</v>
      </c>
      <c r="AF1358" s="109">
        <v>0</v>
      </c>
      <c r="AG1358" s="109">
        <v>0</v>
      </c>
    </row>
    <row r="1359" spans="2:33" ht="15">
      <c r="B1359" s="109"/>
      <c r="C1359" s="109"/>
      <c r="D1359" s="109">
        <v>2012</v>
      </c>
      <c r="E1359" s="109">
        <v>0</v>
      </c>
      <c r="F1359" s="109">
        <v>0</v>
      </c>
      <c r="G1359" s="109">
        <v>0</v>
      </c>
      <c r="H1359" s="109">
        <v>0</v>
      </c>
      <c r="I1359" s="109">
        <v>0</v>
      </c>
      <c r="J1359" s="109">
        <v>0</v>
      </c>
      <c r="K1359" s="109">
        <v>0</v>
      </c>
      <c r="L1359" s="109">
        <v>0</v>
      </c>
      <c r="M1359" s="109">
        <v>0</v>
      </c>
      <c r="N1359" s="109">
        <v>0</v>
      </c>
      <c r="O1359" s="109">
        <v>0</v>
      </c>
      <c r="P1359" s="109">
        <v>0</v>
      </c>
      <c r="Q1359" s="109">
        <v>0</v>
      </c>
      <c r="R1359" s="109">
        <v>0</v>
      </c>
      <c r="S1359" s="109">
        <v>0</v>
      </c>
      <c r="T1359" s="109">
        <v>0</v>
      </c>
      <c r="U1359" s="109">
        <v>3.15E-3</v>
      </c>
      <c r="V1359" s="109"/>
      <c r="W1359" s="109">
        <v>0</v>
      </c>
      <c r="X1359" s="109">
        <v>0</v>
      </c>
      <c r="Y1359" s="109">
        <v>0</v>
      </c>
      <c r="Z1359" s="109">
        <v>0</v>
      </c>
      <c r="AA1359" s="109">
        <v>0</v>
      </c>
      <c r="AB1359" s="109">
        <v>0</v>
      </c>
      <c r="AC1359" s="109">
        <v>0</v>
      </c>
      <c r="AD1359" s="109">
        <v>0</v>
      </c>
      <c r="AE1359" s="109">
        <v>0</v>
      </c>
      <c r="AF1359" s="109">
        <v>0</v>
      </c>
      <c r="AG1359" s="109">
        <v>0</v>
      </c>
    </row>
    <row r="1360" spans="2:33" ht="15">
      <c r="B1360" s="109"/>
      <c r="C1360" s="109"/>
      <c r="D1360" s="109">
        <v>2013</v>
      </c>
      <c r="E1360" s="109">
        <v>0</v>
      </c>
      <c r="F1360" s="109">
        <v>0</v>
      </c>
      <c r="G1360" s="109">
        <v>0</v>
      </c>
      <c r="H1360" s="109">
        <v>0</v>
      </c>
      <c r="I1360" s="109">
        <v>0</v>
      </c>
      <c r="J1360" s="109">
        <v>0</v>
      </c>
      <c r="K1360" s="109">
        <v>0</v>
      </c>
      <c r="L1360" s="109">
        <v>0</v>
      </c>
      <c r="M1360" s="109">
        <v>0</v>
      </c>
      <c r="N1360" s="109">
        <v>0</v>
      </c>
      <c r="O1360" s="109">
        <v>0</v>
      </c>
      <c r="P1360" s="109">
        <v>0</v>
      </c>
      <c r="Q1360" s="109">
        <v>2E-3</v>
      </c>
      <c r="R1360" s="109">
        <v>0</v>
      </c>
      <c r="S1360" s="109">
        <v>0</v>
      </c>
      <c r="T1360" s="109">
        <v>0</v>
      </c>
      <c r="U1360" s="109">
        <v>0</v>
      </c>
      <c r="V1360" s="109">
        <v>0</v>
      </c>
      <c r="W1360" s="109">
        <v>0</v>
      </c>
      <c r="X1360" s="109">
        <v>0</v>
      </c>
      <c r="Y1360" s="109">
        <v>0</v>
      </c>
      <c r="Z1360" s="109">
        <v>0</v>
      </c>
      <c r="AA1360" s="109">
        <v>0</v>
      </c>
      <c r="AB1360" s="109">
        <v>0</v>
      </c>
      <c r="AC1360" s="109">
        <v>0</v>
      </c>
      <c r="AD1360" s="109">
        <v>0</v>
      </c>
      <c r="AE1360" s="109">
        <v>0</v>
      </c>
      <c r="AF1360" s="109">
        <v>2.138E-2</v>
      </c>
      <c r="AG1360" s="109">
        <v>0</v>
      </c>
    </row>
    <row r="1361" spans="2:33" ht="15">
      <c r="B1361" s="109"/>
      <c r="C1361" s="109"/>
      <c r="D1361" s="109">
        <v>2014</v>
      </c>
      <c r="E1361" s="109">
        <v>0</v>
      </c>
      <c r="F1361" s="109">
        <v>0</v>
      </c>
      <c r="G1361" s="109">
        <v>0</v>
      </c>
      <c r="H1361" s="109">
        <v>0</v>
      </c>
      <c r="I1361" s="109">
        <v>0</v>
      </c>
      <c r="J1361" s="109">
        <v>6.2399999999999999E-3</v>
      </c>
      <c r="K1361" s="109">
        <v>0</v>
      </c>
      <c r="L1361" s="109"/>
      <c r="M1361" s="109">
        <v>0</v>
      </c>
      <c r="N1361" s="109">
        <v>0</v>
      </c>
      <c r="O1361" s="109">
        <v>0</v>
      </c>
      <c r="P1361" s="109">
        <v>0</v>
      </c>
      <c r="Q1361" s="109">
        <v>0</v>
      </c>
      <c r="R1361" s="109">
        <v>0</v>
      </c>
      <c r="S1361" s="109">
        <v>9.8899999999999995E-3</v>
      </c>
      <c r="T1361" s="109">
        <v>0</v>
      </c>
      <c r="U1361" s="109">
        <v>0</v>
      </c>
      <c r="V1361" s="109"/>
      <c r="W1361" s="109">
        <v>0</v>
      </c>
      <c r="X1361" s="109">
        <v>0</v>
      </c>
      <c r="Y1361" s="109">
        <v>0</v>
      </c>
      <c r="Z1361" s="109">
        <v>0</v>
      </c>
      <c r="AA1361" s="109">
        <v>0</v>
      </c>
      <c r="AB1361" s="109">
        <v>0</v>
      </c>
      <c r="AC1361" s="109">
        <v>1.1050000000000001E-2</v>
      </c>
      <c r="AD1361" s="109"/>
      <c r="AE1361" s="109">
        <v>0</v>
      </c>
      <c r="AF1361" s="109">
        <v>0</v>
      </c>
      <c r="AG1361" s="109">
        <v>0</v>
      </c>
    </row>
    <row r="1362" spans="2:33" ht="15">
      <c r="B1362" s="109"/>
      <c r="C1362" s="109"/>
      <c r="D1362" s="109">
        <v>2015</v>
      </c>
      <c r="E1362" s="109">
        <v>6.5399999999999998E-3</v>
      </c>
      <c r="F1362" s="109">
        <v>0</v>
      </c>
      <c r="G1362" s="109">
        <v>0</v>
      </c>
      <c r="H1362" s="109">
        <v>0</v>
      </c>
      <c r="I1362" s="109">
        <v>0</v>
      </c>
      <c r="J1362" s="109">
        <v>0</v>
      </c>
      <c r="K1362" s="109">
        <v>1.92E-3</v>
      </c>
      <c r="L1362" s="109">
        <v>1.592E-2</v>
      </c>
      <c r="M1362" s="109">
        <v>0</v>
      </c>
      <c r="N1362" s="109">
        <v>0</v>
      </c>
      <c r="O1362" s="109">
        <v>0</v>
      </c>
      <c r="P1362" s="109">
        <v>0</v>
      </c>
      <c r="Q1362" s="109">
        <v>0</v>
      </c>
      <c r="R1362" s="109">
        <v>0</v>
      </c>
      <c r="S1362" s="109">
        <v>0</v>
      </c>
      <c r="T1362" s="109">
        <v>0</v>
      </c>
      <c r="U1362" s="109">
        <v>0</v>
      </c>
      <c r="V1362" s="109">
        <v>0</v>
      </c>
      <c r="W1362" s="109">
        <v>0</v>
      </c>
      <c r="X1362" s="109">
        <v>0</v>
      </c>
      <c r="Y1362" s="109">
        <v>0</v>
      </c>
      <c r="Z1362" s="109">
        <v>0</v>
      </c>
      <c r="AA1362" s="109">
        <v>0</v>
      </c>
      <c r="AB1362" s="109">
        <v>0</v>
      </c>
      <c r="AC1362" s="109">
        <v>0</v>
      </c>
      <c r="AD1362" s="109">
        <v>0</v>
      </c>
      <c r="AE1362" s="109">
        <v>0</v>
      </c>
      <c r="AF1362" s="109">
        <v>1.9859999999999999E-2</v>
      </c>
      <c r="AG1362" s="109">
        <v>0</v>
      </c>
    </row>
    <row r="1363" spans="2:33" ht="15">
      <c r="B1363" s="109"/>
      <c r="C1363" s="109"/>
      <c r="D1363" s="109">
        <v>2016</v>
      </c>
      <c r="E1363" s="109">
        <v>0</v>
      </c>
      <c r="F1363" s="109">
        <v>0</v>
      </c>
      <c r="G1363" s="109">
        <v>0</v>
      </c>
      <c r="H1363" s="109">
        <v>0</v>
      </c>
      <c r="I1363" s="109">
        <v>0</v>
      </c>
      <c r="J1363" s="109"/>
      <c r="K1363" s="109">
        <v>0</v>
      </c>
      <c r="L1363" s="109">
        <v>1.592E-2</v>
      </c>
      <c r="M1363" s="109">
        <v>0</v>
      </c>
      <c r="N1363" s="109">
        <v>0</v>
      </c>
      <c r="O1363" s="109">
        <v>0</v>
      </c>
      <c r="P1363" s="109">
        <v>0</v>
      </c>
      <c r="Q1363" s="109">
        <v>0</v>
      </c>
      <c r="R1363" s="109">
        <v>0</v>
      </c>
      <c r="S1363" s="109">
        <v>8.0099999999999998E-3</v>
      </c>
      <c r="T1363" s="109">
        <v>0</v>
      </c>
      <c r="U1363" s="109">
        <v>0</v>
      </c>
      <c r="V1363" s="109">
        <v>0</v>
      </c>
      <c r="W1363" s="109">
        <v>0</v>
      </c>
      <c r="X1363" s="109">
        <v>0</v>
      </c>
      <c r="Y1363" s="109">
        <v>6.3400000000000001E-3</v>
      </c>
      <c r="Z1363" s="109">
        <v>0</v>
      </c>
      <c r="AA1363" s="109">
        <v>0</v>
      </c>
      <c r="AB1363" s="109">
        <v>0</v>
      </c>
      <c r="AC1363" s="109">
        <v>0</v>
      </c>
      <c r="AD1363" s="109">
        <v>0</v>
      </c>
      <c r="AE1363" s="109">
        <v>0</v>
      </c>
      <c r="AF1363" s="109">
        <v>1.968E-2</v>
      </c>
      <c r="AG1363" s="109">
        <v>0</v>
      </c>
    </row>
    <row r="1364" spans="2:33" ht="15">
      <c r="B1364" s="109"/>
      <c r="C1364" s="109"/>
      <c r="D1364" s="109">
        <v>2017</v>
      </c>
      <c r="E1364" s="109">
        <v>0</v>
      </c>
      <c r="F1364" s="109">
        <v>0</v>
      </c>
      <c r="G1364" s="109">
        <v>0</v>
      </c>
      <c r="H1364" s="109"/>
      <c r="I1364" s="109">
        <v>0</v>
      </c>
      <c r="J1364" s="109">
        <v>0</v>
      </c>
      <c r="K1364" s="109">
        <v>0</v>
      </c>
      <c r="L1364" s="109">
        <v>0</v>
      </c>
      <c r="M1364" s="109">
        <v>0</v>
      </c>
      <c r="N1364" s="109"/>
      <c r="O1364" s="109">
        <v>0</v>
      </c>
      <c r="P1364" s="109">
        <v>0</v>
      </c>
      <c r="Q1364" s="109"/>
      <c r="R1364" s="109">
        <v>0</v>
      </c>
      <c r="S1364" s="109">
        <v>0</v>
      </c>
      <c r="T1364" s="109">
        <v>0</v>
      </c>
      <c r="U1364" s="109">
        <v>0</v>
      </c>
      <c r="V1364" s="109">
        <v>0</v>
      </c>
      <c r="W1364" s="109">
        <v>0</v>
      </c>
      <c r="X1364" s="109">
        <v>0</v>
      </c>
      <c r="Y1364" s="109">
        <v>0</v>
      </c>
      <c r="Z1364" s="109">
        <v>0</v>
      </c>
      <c r="AA1364" s="109">
        <v>0</v>
      </c>
      <c r="AB1364" s="109">
        <v>0</v>
      </c>
      <c r="AC1364" s="109">
        <v>0</v>
      </c>
      <c r="AD1364" s="109">
        <v>0</v>
      </c>
      <c r="AE1364" s="109">
        <v>0</v>
      </c>
      <c r="AF1364" s="109">
        <v>1.9359999999999999E-2</v>
      </c>
      <c r="AG1364" s="109">
        <v>0</v>
      </c>
    </row>
    <row r="1365" spans="2:33" ht="15">
      <c r="B1365" s="109"/>
      <c r="C1365" s="109"/>
      <c r="D1365" s="109">
        <v>2018</v>
      </c>
      <c r="E1365" s="109">
        <v>0</v>
      </c>
      <c r="F1365" s="109">
        <v>0</v>
      </c>
      <c r="G1365" s="109">
        <v>0</v>
      </c>
      <c r="H1365" s="109">
        <v>0</v>
      </c>
      <c r="I1365" s="109">
        <v>0</v>
      </c>
      <c r="J1365" s="109">
        <v>0</v>
      </c>
      <c r="K1365" s="109">
        <v>0</v>
      </c>
      <c r="L1365" s="109">
        <v>0</v>
      </c>
      <c r="M1365" s="109">
        <v>0</v>
      </c>
      <c r="N1365" s="109">
        <v>0</v>
      </c>
      <c r="O1365" s="109">
        <v>0</v>
      </c>
      <c r="P1365" s="109">
        <v>0</v>
      </c>
      <c r="Q1365" s="109">
        <v>0</v>
      </c>
      <c r="R1365" s="109">
        <v>0</v>
      </c>
      <c r="S1365" s="109">
        <v>0</v>
      </c>
      <c r="T1365" s="109">
        <v>0</v>
      </c>
      <c r="U1365" s="109">
        <v>2.5799999999999998E-3</v>
      </c>
      <c r="V1365" s="109">
        <v>0</v>
      </c>
      <c r="W1365" s="109">
        <v>0</v>
      </c>
      <c r="X1365" s="109">
        <v>0</v>
      </c>
      <c r="Y1365" s="109">
        <v>0</v>
      </c>
      <c r="Z1365" s="109">
        <v>0</v>
      </c>
      <c r="AA1365" s="109">
        <v>0</v>
      </c>
      <c r="AB1365" s="109">
        <v>0</v>
      </c>
      <c r="AC1365" s="109">
        <v>0</v>
      </c>
      <c r="AD1365" s="109">
        <v>0</v>
      </c>
      <c r="AE1365" s="109">
        <v>0</v>
      </c>
      <c r="AF1365" s="109">
        <v>0</v>
      </c>
      <c r="AG1365" s="109">
        <v>0</v>
      </c>
    </row>
    <row r="1366" spans="2:33" ht="15">
      <c r="B1366" s="109"/>
      <c r="C1366" s="109"/>
      <c r="D1366" s="109">
        <v>2019</v>
      </c>
      <c r="E1366" s="109">
        <v>0</v>
      </c>
      <c r="F1366" s="109">
        <v>0</v>
      </c>
      <c r="G1366" s="109">
        <v>0</v>
      </c>
      <c r="H1366" s="109">
        <v>0</v>
      </c>
      <c r="I1366" s="109">
        <v>0</v>
      </c>
      <c r="J1366" s="109">
        <v>5.7099999999999998E-3</v>
      </c>
      <c r="K1366" s="109">
        <v>0</v>
      </c>
      <c r="L1366" s="109">
        <v>0</v>
      </c>
      <c r="M1366" s="109">
        <v>0</v>
      </c>
      <c r="N1366" s="109">
        <v>0</v>
      </c>
      <c r="O1366" s="109">
        <v>0</v>
      </c>
      <c r="P1366" s="109">
        <v>0</v>
      </c>
      <c r="Q1366" s="109">
        <v>0</v>
      </c>
      <c r="R1366" s="109">
        <v>0</v>
      </c>
      <c r="S1366" s="109">
        <v>0</v>
      </c>
      <c r="T1366" s="109">
        <v>0</v>
      </c>
      <c r="U1366" s="109">
        <v>0</v>
      </c>
      <c r="V1366" s="109"/>
      <c r="W1366" s="109">
        <v>0</v>
      </c>
      <c r="X1366" s="109">
        <v>0</v>
      </c>
      <c r="Y1366" s="109">
        <v>0</v>
      </c>
      <c r="Z1366" s="109">
        <v>0</v>
      </c>
      <c r="AA1366" s="109">
        <v>0</v>
      </c>
      <c r="AB1366" s="109">
        <v>0</v>
      </c>
      <c r="AC1366" s="109">
        <v>0</v>
      </c>
      <c r="AD1366" s="109">
        <v>6.1399999999999996E-3</v>
      </c>
      <c r="AE1366" s="109">
        <v>0</v>
      </c>
      <c r="AF1366" s="109">
        <v>0</v>
      </c>
      <c r="AG1366" s="109">
        <v>0</v>
      </c>
    </row>
    <row r="1367" spans="2:33" ht="15">
      <c r="B1367" s="109"/>
      <c r="C1367" s="109"/>
      <c r="D1367" s="109">
        <v>2020</v>
      </c>
      <c r="E1367" s="109"/>
      <c r="F1367" s="109"/>
      <c r="G1367" s="109"/>
      <c r="H1367" s="109"/>
      <c r="I1367" s="109"/>
      <c r="J1367" s="109"/>
      <c r="K1367" s="109"/>
      <c r="L1367" s="109"/>
      <c r="M1367" s="109"/>
      <c r="N1367" s="109"/>
      <c r="O1367" s="109"/>
      <c r="P1367" s="109"/>
      <c r="Q1367" s="109"/>
      <c r="R1367" s="109"/>
      <c r="S1367" s="109"/>
      <c r="T1367" s="109"/>
      <c r="U1367" s="109"/>
      <c r="V1367" s="109"/>
      <c r="W1367" s="109"/>
      <c r="X1367" s="109"/>
      <c r="Y1367" s="109"/>
      <c r="Z1367" s="109"/>
      <c r="AA1367" s="109"/>
      <c r="AB1367" s="109"/>
      <c r="AC1367" s="109"/>
      <c r="AD1367" s="109"/>
      <c r="AE1367" s="109"/>
      <c r="AF1367" s="109"/>
      <c r="AG1367" s="109"/>
    </row>
    <row r="1368" spans="2:33" ht="15">
      <c r="B1368" s="110" t="s">
        <v>868</v>
      </c>
      <c r="C1368" s="110" t="s">
        <v>869</v>
      </c>
      <c r="D1368" s="110">
        <v>2006</v>
      </c>
      <c r="E1368" s="110">
        <v>0</v>
      </c>
      <c r="F1368" s="110"/>
      <c r="G1368" s="110">
        <v>0</v>
      </c>
      <c r="H1368" s="110"/>
      <c r="I1368" s="110"/>
      <c r="J1368" s="110">
        <v>6.28E-3</v>
      </c>
      <c r="K1368" s="110">
        <v>5.9199999999999999E-3</v>
      </c>
      <c r="L1368" s="110">
        <v>1.2409999999999999E-2</v>
      </c>
      <c r="M1368" s="110"/>
      <c r="N1368" s="110">
        <v>0</v>
      </c>
      <c r="O1368" s="110">
        <v>5.4000000000000003E-3</v>
      </c>
      <c r="P1368" s="110">
        <v>0</v>
      </c>
      <c r="Q1368" s="110"/>
      <c r="R1368" s="110"/>
      <c r="S1368" s="110"/>
      <c r="T1368" s="110">
        <v>0</v>
      </c>
      <c r="U1368" s="110">
        <v>2.1219999999999999E-2</v>
      </c>
      <c r="V1368" s="110">
        <v>0.21695999999999999</v>
      </c>
      <c r="W1368" s="110"/>
      <c r="X1368" s="110">
        <v>0</v>
      </c>
      <c r="Y1368" s="110">
        <v>7.5100000000000002E-3</v>
      </c>
      <c r="Z1368" s="110">
        <v>0</v>
      </c>
      <c r="AA1368" s="110">
        <v>0</v>
      </c>
      <c r="AB1368" s="110">
        <v>2.546E-2</v>
      </c>
      <c r="AC1368" s="110">
        <v>0</v>
      </c>
      <c r="AD1368" s="110"/>
      <c r="AE1368" s="110"/>
      <c r="AF1368" s="110"/>
      <c r="AG1368" s="110">
        <v>0</v>
      </c>
    </row>
    <row r="1369" spans="2:33" ht="15">
      <c r="B1369" s="110"/>
      <c r="C1369" s="110"/>
      <c r="D1369" s="110">
        <v>2007</v>
      </c>
      <c r="E1369" s="110">
        <v>1.9349999999999999E-2</v>
      </c>
      <c r="F1369" s="110">
        <v>2.896E-2</v>
      </c>
      <c r="G1369" s="110">
        <v>2.775E-2</v>
      </c>
      <c r="H1369" s="110"/>
      <c r="I1369" s="110">
        <v>0</v>
      </c>
      <c r="J1369" s="110">
        <v>0</v>
      </c>
      <c r="K1369" s="110">
        <v>6.6699999999999997E-3</v>
      </c>
      <c r="L1369" s="110">
        <v>0</v>
      </c>
      <c r="M1369" s="110">
        <v>0.13239000000000001</v>
      </c>
      <c r="N1369" s="110">
        <v>0</v>
      </c>
      <c r="O1369" s="110">
        <v>0</v>
      </c>
      <c r="P1369" s="110">
        <v>1.9009999999999999E-2</v>
      </c>
      <c r="Q1369" s="110">
        <v>1.8799999999999999E-3</v>
      </c>
      <c r="R1369" s="110"/>
      <c r="S1369" s="110">
        <v>8.77E-3</v>
      </c>
      <c r="T1369" s="110">
        <v>0</v>
      </c>
      <c r="U1369" s="110">
        <v>8.0999999999999996E-3</v>
      </c>
      <c r="V1369" s="110">
        <v>0</v>
      </c>
      <c r="W1369" s="110"/>
      <c r="X1369" s="110">
        <v>5.382E-2</v>
      </c>
      <c r="Y1369" s="110">
        <v>0</v>
      </c>
      <c r="Z1369" s="110">
        <v>0</v>
      </c>
      <c r="AA1369" s="110">
        <v>0</v>
      </c>
      <c r="AB1369" s="110">
        <v>7.3200000000000001E-2</v>
      </c>
      <c r="AC1369" s="110">
        <v>0</v>
      </c>
      <c r="AD1369" s="110">
        <v>0</v>
      </c>
      <c r="AE1369" s="110">
        <v>0</v>
      </c>
      <c r="AF1369" s="110">
        <v>0</v>
      </c>
      <c r="AG1369" s="110">
        <v>3.8300000000000001E-3</v>
      </c>
    </row>
    <row r="1370" spans="2:33" ht="15">
      <c r="B1370" s="110"/>
      <c r="C1370" s="110"/>
      <c r="D1370" s="110">
        <v>2008</v>
      </c>
      <c r="E1370" s="110">
        <v>1.2619999999999999E-2</v>
      </c>
      <c r="F1370" s="110">
        <v>1.076E-2</v>
      </c>
      <c r="G1370" s="110">
        <v>2.8510000000000001E-2</v>
      </c>
      <c r="H1370" s="110"/>
      <c r="I1370" s="110">
        <v>0</v>
      </c>
      <c r="J1370" s="110">
        <v>5.7099999999999998E-3</v>
      </c>
      <c r="K1370" s="110">
        <v>5.7499999999999999E-3</v>
      </c>
      <c r="L1370" s="110">
        <v>0</v>
      </c>
      <c r="M1370" s="110">
        <v>0</v>
      </c>
      <c r="N1370" s="110">
        <v>4.725E-2</v>
      </c>
      <c r="O1370" s="110">
        <v>0</v>
      </c>
      <c r="P1370" s="110">
        <v>0</v>
      </c>
      <c r="Q1370" s="110">
        <v>0</v>
      </c>
      <c r="R1370" s="110"/>
      <c r="S1370" s="110">
        <v>9.1699999999999993E-3</v>
      </c>
      <c r="T1370" s="110">
        <v>0</v>
      </c>
      <c r="U1370" s="110">
        <v>1.362E-2</v>
      </c>
      <c r="V1370" s="110">
        <v>0.12644</v>
      </c>
      <c r="W1370" s="110"/>
      <c r="X1370" s="110">
        <v>0</v>
      </c>
      <c r="Y1370" s="110">
        <v>0</v>
      </c>
      <c r="Z1370" s="110">
        <v>0</v>
      </c>
      <c r="AA1370" s="110">
        <v>4.45E-3</v>
      </c>
      <c r="AB1370" s="110">
        <v>2.3939999999999999E-2</v>
      </c>
      <c r="AC1370" s="110">
        <v>1.04E-2</v>
      </c>
      <c r="AD1370" s="110">
        <v>0</v>
      </c>
      <c r="AE1370" s="110">
        <v>0</v>
      </c>
      <c r="AF1370" s="110">
        <v>0</v>
      </c>
      <c r="AG1370" s="110">
        <v>0</v>
      </c>
    </row>
    <row r="1371" spans="2:33" ht="15">
      <c r="B1371" s="110"/>
      <c r="C1371" s="110"/>
      <c r="D1371" s="110">
        <v>2009</v>
      </c>
      <c r="E1371" s="110">
        <v>0</v>
      </c>
      <c r="F1371" s="110">
        <v>1.0880000000000001E-2</v>
      </c>
      <c r="G1371" s="110">
        <v>3.175E-2</v>
      </c>
      <c r="H1371" s="110">
        <v>5.6899999999999997E-3</v>
      </c>
      <c r="I1371" s="110">
        <v>0</v>
      </c>
      <c r="J1371" s="110">
        <v>0</v>
      </c>
      <c r="K1371" s="110">
        <v>2.99E-3</v>
      </c>
      <c r="L1371" s="110">
        <v>0</v>
      </c>
      <c r="M1371" s="110">
        <v>0.29325000000000001</v>
      </c>
      <c r="N1371" s="110">
        <v>5.0979999999999998E-2</v>
      </c>
      <c r="O1371" s="110">
        <v>0</v>
      </c>
      <c r="P1371" s="110">
        <v>1.9990000000000001E-2</v>
      </c>
      <c r="Q1371" s="110">
        <v>1.98E-3</v>
      </c>
      <c r="R1371" s="110"/>
      <c r="S1371" s="110">
        <v>0</v>
      </c>
      <c r="T1371" s="110">
        <v>0</v>
      </c>
      <c r="U1371" s="110">
        <v>1.141E-2</v>
      </c>
      <c r="V1371" s="110">
        <v>7.1150000000000005E-2</v>
      </c>
      <c r="W1371" s="110">
        <v>0.12402000000000001</v>
      </c>
      <c r="X1371" s="110">
        <v>0</v>
      </c>
      <c r="Y1371" s="110">
        <v>0</v>
      </c>
      <c r="Z1371" s="110">
        <v>0</v>
      </c>
      <c r="AA1371" s="110">
        <v>0</v>
      </c>
      <c r="AB1371" s="110">
        <v>2.4639999999999999E-2</v>
      </c>
      <c r="AC1371" s="110">
        <v>3.3890000000000003E-2</v>
      </c>
      <c r="AD1371" s="110">
        <v>0</v>
      </c>
      <c r="AE1371" s="110">
        <v>5.4919999999999997E-2</v>
      </c>
      <c r="AF1371" s="110">
        <v>0</v>
      </c>
      <c r="AG1371" s="110">
        <v>1.75E-3</v>
      </c>
    </row>
    <row r="1372" spans="2:33" ht="15">
      <c r="B1372" s="110"/>
      <c r="C1372" s="110"/>
      <c r="D1372" s="110">
        <v>2010</v>
      </c>
      <c r="E1372" s="110">
        <v>0</v>
      </c>
      <c r="F1372" s="110">
        <v>0</v>
      </c>
      <c r="G1372" s="110">
        <v>3.2640000000000002E-2</v>
      </c>
      <c r="H1372" s="110">
        <v>5.5999999999999999E-3</v>
      </c>
      <c r="I1372" s="110"/>
      <c r="J1372" s="110">
        <v>2.496E-2</v>
      </c>
      <c r="K1372" s="110">
        <v>6.7799999999999996E-3</v>
      </c>
      <c r="L1372" s="110"/>
      <c r="M1372" s="110">
        <v>0</v>
      </c>
      <c r="N1372" s="110">
        <v>0</v>
      </c>
      <c r="O1372" s="110">
        <v>5.3600000000000002E-3</v>
      </c>
      <c r="P1372" s="110">
        <v>1.9599999999999999E-2</v>
      </c>
      <c r="Q1372" s="110">
        <v>0</v>
      </c>
      <c r="R1372" s="110">
        <v>0</v>
      </c>
      <c r="S1372" s="110">
        <v>0</v>
      </c>
      <c r="T1372" s="110">
        <v>0</v>
      </c>
      <c r="U1372" s="110">
        <v>1.5429999999999999E-2</v>
      </c>
      <c r="V1372" s="110">
        <v>0</v>
      </c>
      <c r="W1372" s="110">
        <v>0</v>
      </c>
      <c r="X1372" s="110">
        <v>0</v>
      </c>
      <c r="Y1372" s="110">
        <v>0</v>
      </c>
      <c r="Z1372" s="110">
        <v>0</v>
      </c>
      <c r="AA1372" s="110">
        <v>2.282E-2</v>
      </c>
      <c r="AB1372" s="110">
        <v>2.5000000000000001E-2</v>
      </c>
      <c r="AC1372" s="110">
        <v>1.069E-2</v>
      </c>
      <c r="AD1372" s="110">
        <v>1.4149999999999999E-2</v>
      </c>
      <c r="AE1372" s="110">
        <v>0</v>
      </c>
      <c r="AF1372" s="110">
        <v>2.103E-2</v>
      </c>
      <c r="AG1372" s="110">
        <v>0</v>
      </c>
    </row>
    <row r="1373" spans="2:33" ht="15">
      <c r="B1373" s="110"/>
      <c r="C1373" s="110"/>
      <c r="D1373" s="110">
        <v>2011</v>
      </c>
      <c r="E1373" s="110">
        <v>1.3140000000000001E-2</v>
      </c>
      <c r="F1373" s="110">
        <v>1.9879999999999998E-2</v>
      </c>
      <c r="G1373" s="110">
        <v>3.2000000000000001E-2</v>
      </c>
      <c r="H1373" s="110">
        <v>0</v>
      </c>
      <c r="I1373" s="110">
        <v>0</v>
      </c>
      <c r="J1373" s="110">
        <v>1.2449999999999999E-2</v>
      </c>
      <c r="K1373" s="110">
        <v>7.5900000000000004E-3</v>
      </c>
      <c r="L1373" s="110">
        <v>0</v>
      </c>
      <c r="M1373" s="110">
        <v>0</v>
      </c>
      <c r="N1373" s="110">
        <v>0</v>
      </c>
      <c r="O1373" s="110">
        <v>0</v>
      </c>
      <c r="P1373" s="110">
        <v>0</v>
      </c>
      <c r="Q1373" s="110">
        <v>1.99E-3</v>
      </c>
      <c r="R1373" s="110">
        <v>0</v>
      </c>
      <c r="S1373" s="110">
        <v>0</v>
      </c>
      <c r="T1373" s="110">
        <v>0</v>
      </c>
      <c r="U1373" s="110">
        <v>3.15E-3</v>
      </c>
      <c r="V1373" s="110">
        <v>0</v>
      </c>
      <c r="W1373" s="110">
        <v>0</v>
      </c>
      <c r="X1373" s="110">
        <v>0</v>
      </c>
      <c r="Y1373" s="110">
        <v>0</v>
      </c>
      <c r="Z1373" s="110">
        <v>0</v>
      </c>
      <c r="AA1373" s="110">
        <v>8.7899999999999992E-3</v>
      </c>
      <c r="AB1373" s="110">
        <v>0</v>
      </c>
      <c r="AC1373" s="110">
        <v>1.9189999999999999E-2</v>
      </c>
      <c r="AD1373" s="110">
        <v>1.4250000000000001E-2</v>
      </c>
      <c r="AE1373" s="110">
        <v>0</v>
      </c>
      <c r="AF1373" s="110">
        <v>0</v>
      </c>
      <c r="AG1373" s="110">
        <v>0</v>
      </c>
    </row>
    <row r="1374" spans="2:33" ht="15">
      <c r="B1374" s="110"/>
      <c r="C1374" s="110"/>
      <c r="D1374" s="110">
        <v>2012</v>
      </c>
      <c r="E1374" s="110">
        <v>6.6699999999999997E-3</v>
      </c>
      <c r="F1374" s="110">
        <v>0</v>
      </c>
      <c r="G1374" s="110">
        <v>7.1940000000000004E-2</v>
      </c>
      <c r="H1374" s="110">
        <v>1.1010000000000001E-2</v>
      </c>
      <c r="I1374" s="110">
        <v>0</v>
      </c>
      <c r="J1374" s="110">
        <v>1.8579999999999999E-2</v>
      </c>
      <c r="K1374" s="110">
        <v>4.81E-3</v>
      </c>
      <c r="L1374" s="110">
        <v>0</v>
      </c>
      <c r="M1374" s="110">
        <v>0</v>
      </c>
      <c r="N1374" s="110">
        <v>0</v>
      </c>
      <c r="O1374" s="110">
        <v>0</v>
      </c>
      <c r="P1374" s="110">
        <v>0</v>
      </c>
      <c r="Q1374" s="110">
        <v>7.8100000000000001E-3</v>
      </c>
      <c r="R1374" s="110">
        <v>0</v>
      </c>
      <c r="S1374" s="110">
        <v>8.6400000000000001E-3</v>
      </c>
      <c r="T1374" s="110">
        <v>0</v>
      </c>
      <c r="U1374" s="110">
        <v>0</v>
      </c>
      <c r="V1374" s="110">
        <v>6.8180000000000004E-2</v>
      </c>
      <c r="W1374" s="110">
        <v>0</v>
      </c>
      <c r="X1374" s="110">
        <v>0</v>
      </c>
      <c r="Y1374" s="110">
        <v>0</v>
      </c>
      <c r="Z1374" s="110">
        <v>0</v>
      </c>
      <c r="AA1374" s="110">
        <v>4.4639999999999999E-2</v>
      </c>
      <c r="AB1374" s="110">
        <v>0</v>
      </c>
      <c r="AC1374" s="110">
        <v>2.7660000000000001E-2</v>
      </c>
      <c r="AD1374" s="110">
        <v>0</v>
      </c>
      <c r="AE1374" s="110">
        <v>5.033E-2</v>
      </c>
      <c r="AF1374" s="110">
        <v>2.162E-2</v>
      </c>
      <c r="AG1374" s="110">
        <v>1.8600000000000001E-3</v>
      </c>
    </row>
    <row r="1375" spans="2:33" ht="15">
      <c r="B1375" s="110"/>
      <c r="C1375" s="110"/>
      <c r="D1375" s="110">
        <v>2013</v>
      </c>
      <c r="E1375" s="110">
        <v>1.9900000000000001E-2</v>
      </c>
      <c r="F1375" s="110">
        <v>0</v>
      </c>
      <c r="G1375" s="110">
        <v>0</v>
      </c>
      <c r="H1375" s="110">
        <v>0</v>
      </c>
      <c r="I1375" s="110">
        <v>0</v>
      </c>
      <c r="J1375" s="110">
        <v>6.2100000000000002E-3</v>
      </c>
      <c r="K1375" s="110">
        <v>6.7799999999999996E-3</v>
      </c>
      <c r="L1375" s="110">
        <v>0</v>
      </c>
      <c r="M1375" s="110">
        <v>0</v>
      </c>
      <c r="N1375" s="110">
        <v>0</v>
      </c>
      <c r="O1375" s="110">
        <v>0</v>
      </c>
      <c r="P1375" s="110">
        <v>0</v>
      </c>
      <c r="Q1375" s="110">
        <v>2E-3</v>
      </c>
      <c r="R1375" s="110">
        <v>4.4429999999999997E-2</v>
      </c>
      <c r="S1375" s="110">
        <v>0</v>
      </c>
      <c r="T1375" s="110">
        <v>0</v>
      </c>
      <c r="U1375" s="110">
        <v>6.0299999999999998E-3</v>
      </c>
      <c r="V1375" s="110">
        <v>0</v>
      </c>
      <c r="W1375" s="110">
        <v>0</v>
      </c>
      <c r="X1375" s="110">
        <v>0</v>
      </c>
      <c r="Y1375" s="110">
        <v>0</v>
      </c>
      <c r="Z1375" s="110">
        <v>0</v>
      </c>
      <c r="AA1375" s="110">
        <v>9.2099999999999994E-3</v>
      </c>
      <c r="AB1375" s="110">
        <v>0</v>
      </c>
      <c r="AC1375" s="110">
        <v>2.1420000000000002E-2</v>
      </c>
      <c r="AD1375" s="110">
        <v>0</v>
      </c>
      <c r="AE1375" s="110">
        <v>0</v>
      </c>
      <c r="AF1375" s="110">
        <v>2.138E-2</v>
      </c>
      <c r="AG1375" s="110">
        <v>0</v>
      </c>
    </row>
    <row r="1376" spans="2:33" ht="15">
      <c r="B1376" s="110"/>
      <c r="C1376" s="110"/>
      <c r="D1376" s="110">
        <v>2014</v>
      </c>
      <c r="E1376" s="110">
        <v>1.312E-2</v>
      </c>
      <c r="F1376" s="110">
        <v>1.034E-2</v>
      </c>
      <c r="G1376" s="110">
        <v>0</v>
      </c>
      <c r="H1376" s="110">
        <v>5.28E-3</v>
      </c>
      <c r="I1376" s="110">
        <v>0</v>
      </c>
      <c r="J1376" s="110">
        <v>1.2489999999999999E-2</v>
      </c>
      <c r="K1376" s="110">
        <v>6.7000000000000002E-3</v>
      </c>
      <c r="L1376" s="110"/>
      <c r="M1376" s="110">
        <v>0.13350999999999999</v>
      </c>
      <c r="N1376" s="110">
        <v>0</v>
      </c>
      <c r="O1376" s="110">
        <v>4.8900000000000002E-3</v>
      </c>
      <c r="P1376" s="110">
        <v>0</v>
      </c>
      <c r="Q1376" s="110">
        <v>0</v>
      </c>
      <c r="R1376" s="110">
        <v>0</v>
      </c>
      <c r="S1376" s="110">
        <v>0</v>
      </c>
      <c r="T1376" s="110">
        <v>0</v>
      </c>
      <c r="U1376" s="110">
        <v>9.0699999999999999E-3</v>
      </c>
      <c r="V1376" s="110"/>
      <c r="W1376" s="110">
        <v>0</v>
      </c>
      <c r="X1376" s="110">
        <v>0.10509</v>
      </c>
      <c r="Y1376" s="110">
        <v>0</v>
      </c>
      <c r="Z1376" s="110">
        <v>0</v>
      </c>
      <c r="AA1376" s="110">
        <v>4.6800000000000001E-3</v>
      </c>
      <c r="AB1376" s="110">
        <v>0</v>
      </c>
      <c r="AC1376" s="110">
        <v>1.1050000000000001E-2</v>
      </c>
      <c r="AD1376" s="110">
        <v>6.7299999999999999E-3</v>
      </c>
      <c r="AE1376" s="110">
        <v>0</v>
      </c>
      <c r="AF1376" s="110">
        <v>0</v>
      </c>
      <c r="AG1376" s="110">
        <v>1.83E-3</v>
      </c>
    </row>
    <row r="1377" spans="2:33" ht="15">
      <c r="B1377" s="110"/>
      <c r="C1377" s="110"/>
      <c r="D1377" s="110">
        <v>2015</v>
      </c>
      <c r="E1377" s="110">
        <v>1.9640000000000001E-2</v>
      </c>
      <c r="F1377" s="110">
        <v>0</v>
      </c>
      <c r="G1377" s="110">
        <v>3.3160000000000002E-2</v>
      </c>
      <c r="H1377" s="110">
        <v>1.5699999999999999E-2</v>
      </c>
      <c r="I1377" s="110">
        <v>0</v>
      </c>
      <c r="J1377" s="110">
        <v>0</v>
      </c>
      <c r="K1377" s="110">
        <v>5.7600000000000004E-3</v>
      </c>
      <c r="L1377" s="110">
        <v>0</v>
      </c>
      <c r="M1377" s="110">
        <v>0</v>
      </c>
      <c r="N1377" s="110">
        <v>0</v>
      </c>
      <c r="O1377" s="110">
        <v>4.9699999999999996E-3</v>
      </c>
      <c r="P1377" s="110">
        <v>0</v>
      </c>
      <c r="Q1377" s="110">
        <v>4.0400000000000002E-3</v>
      </c>
      <c r="R1377" s="110">
        <v>4.7759999999999997E-2</v>
      </c>
      <c r="S1377" s="110">
        <v>9.2499999999999995E-3</v>
      </c>
      <c r="T1377" s="110">
        <v>0</v>
      </c>
      <c r="U1377" s="110">
        <v>0</v>
      </c>
      <c r="V1377" s="110">
        <v>0</v>
      </c>
      <c r="W1377" s="110">
        <v>0</v>
      </c>
      <c r="X1377" s="110">
        <v>0.10766000000000001</v>
      </c>
      <c r="Y1377" s="110">
        <v>0</v>
      </c>
      <c r="Z1377" s="110">
        <v>0</v>
      </c>
      <c r="AA1377" s="110">
        <v>1.333E-2</v>
      </c>
      <c r="AB1377" s="110">
        <v>0</v>
      </c>
      <c r="AC1377" s="110">
        <v>0</v>
      </c>
      <c r="AD1377" s="110">
        <v>6.7299999999999999E-3</v>
      </c>
      <c r="AE1377" s="110">
        <v>0</v>
      </c>
      <c r="AF1377" s="110">
        <v>1.9859999999999999E-2</v>
      </c>
      <c r="AG1377" s="110">
        <v>0</v>
      </c>
    </row>
    <row r="1378" spans="2:33" ht="15">
      <c r="B1378" s="110"/>
      <c r="C1378" s="110"/>
      <c r="D1378" s="110">
        <v>2016</v>
      </c>
      <c r="E1378" s="110">
        <v>6.5199999999999998E-3</v>
      </c>
      <c r="F1378" s="110">
        <v>0</v>
      </c>
      <c r="G1378" s="110">
        <v>3.4000000000000002E-2</v>
      </c>
      <c r="H1378" s="110">
        <v>0</v>
      </c>
      <c r="I1378" s="110">
        <v>0</v>
      </c>
      <c r="J1378" s="110">
        <v>6.1700000000000001E-3</v>
      </c>
      <c r="K1378" s="110">
        <v>5.62E-3</v>
      </c>
      <c r="L1378" s="110">
        <v>0</v>
      </c>
      <c r="M1378" s="110">
        <v>0</v>
      </c>
      <c r="N1378" s="110">
        <v>0</v>
      </c>
      <c r="O1378" s="110">
        <v>0</v>
      </c>
      <c r="P1378" s="110">
        <v>0</v>
      </c>
      <c r="Q1378" s="110">
        <v>2.1199999999999999E-3</v>
      </c>
      <c r="R1378" s="110">
        <v>0</v>
      </c>
      <c r="S1378" s="110">
        <v>0</v>
      </c>
      <c r="T1378" s="110">
        <v>0</v>
      </c>
      <c r="U1378" s="110">
        <v>0</v>
      </c>
      <c r="V1378" s="110">
        <v>0</v>
      </c>
      <c r="W1378" s="110">
        <v>0</v>
      </c>
      <c r="X1378" s="110">
        <v>6.0539999999999997E-2</v>
      </c>
      <c r="Y1378" s="110">
        <v>6.3400000000000001E-3</v>
      </c>
      <c r="Z1378" s="110">
        <v>0</v>
      </c>
      <c r="AA1378" s="110">
        <v>4.2599999999999999E-3</v>
      </c>
      <c r="AB1378" s="110">
        <v>0</v>
      </c>
      <c r="AC1378" s="110">
        <v>0</v>
      </c>
      <c r="AD1378" s="110">
        <v>0</v>
      </c>
      <c r="AE1378" s="110">
        <v>0</v>
      </c>
      <c r="AF1378" s="110">
        <v>1.968E-2</v>
      </c>
      <c r="AG1378" s="110">
        <v>0</v>
      </c>
    </row>
    <row r="1379" spans="2:33" ht="15">
      <c r="B1379" s="110"/>
      <c r="C1379" s="110"/>
      <c r="D1379" s="110">
        <v>2017</v>
      </c>
      <c r="E1379" s="110">
        <v>0</v>
      </c>
      <c r="F1379" s="110">
        <v>3.0009999999999998E-2</v>
      </c>
      <c r="G1379" s="110">
        <v>0</v>
      </c>
      <c r="H1379" s="110"/>
      <c r="I1379" s="110">
        <v>0</v>
      </c>
      <c r="J1379" s="110">
        <v>0</v>
      </c>
      <c r="K1379" s="110">
        <v>9.3100000000000006E-3</v>
      </c>
      <c r="L1379" s="110">
        <v>0</v>
      </c>
      <c r="M1379" s="110">
        <v>0</v>
      </c>
      <c r="N1379" s="110"/>
      <c r="O1379" s="110">
        <v>5.0099999999999997E-3</v>
      </c>
      <c r="P1379" s="110">
        <v>0</v>
      </c>
      <c r="Q1379" s="110">
        <v>4.1099999999999999E-3</v>
      </c>
      <c r="R1379" s="110">
        <v>0</v>
      </c>
      <c r="S1379" s="110">
        <v>0</v>
      </c>
      <c r="T1379" s="110">
        <v>0</v>
      </c>
      <c r="U1379" s="110">
        <v>0</v>
      </c>
      <c r="V1379" s="110">
        <v>6.5159999999999996E-2</v>
      </c>
      <c r="W1379" s="110">
        <v>0</v>
      </c>
      <c r="X1379" s="110">
        <v>0</v>
      </c>
      <c r="Y1379" s="110">
        <v>0</v>
      </c>
      <c r="Z1379" s="110">
        <v>0</v>
      </c>
      <c r="AA1379" s="110">
        <v>4.1000000000000003E-3</v>
      </c>
      <c r="AB1379" s="110">
        <v>0</v>
      </c>
      <c r="AC1379" s="110">
        <v>0</v>
      </c>
      <c r="AD1379" s="110">
        <v>0</v>
      </c>
      <c r="AE1379" s="110">
        <v>0</v>
      </c>
      <c r="AF1379" s="110">
        <v>0</v>
      </c>
      <c r="AG1379" s="110">
        <v>0</v>
      </c>
    </row>
    <row r="1380" spans="2:33" ht="15">
      <c r="B1380" s="110"/>
      <c r="C1380" s="110"/>
      <c r="D1380" s="110">
        <v>2018</v>
      </c>
      <c r="E1380" s="110">
        <v>0</v>
      </c>
      <c r="F1380" s="110">
        <v>0</v>
      </c>
      <c r="G1380" s="110">
        <v>0.10082000000000001</v>
      </c>
      <c r="H1380" s="110">
        <v>2.1360000000000001E-2</v>
      </c>
      <c r="I1380" s="110">
        <v>0</v>
      </c>
      <c r="J1380" s="110">
        <v>0</v>
      </c>
      <c r="K1380" s="110">
        <v>1.8400000000000001E-3</v>
      </c>
      <c r="L1380" s="110">
        <v>0</v>
      </c>
      <c r="M1380" s="110">
        <v>0</v>
      </c>
      <c r="N1380" s="110">
        <v>0</v>
      </c>
      <c r="O1380" s="110">
        <v>0</v>
      </c>
      <c r="P1380" s="110">
        <v>0</v>
      </c>
      <c r="Q1380" s="110">
        <v>4.5100000000000001E-3</v>
      </c>
      <c r="R1380" s="110">
        <v>0</v>
      </c>
      <c r="S1380" s="110">
        <v>8.6199999999999992E-3</v>
      </c>
      <c r="T1380" s="110">
        <v>0</v>
      </c>
      <c r="U1380" s="110">
        <v>5.1700000000000001E-3</v>
      </c>
      <c r="V1380" s="110">
        <v>0.12992000000000001</v>
      </c>
      <c r="W1380" s="110">
        <v>0</v>
      </c>
      <c r="X1380" s="110">
        <v>0</v>
      </c>
      <c r="Y1380" s="110">
        <v>0</v>
      </c>
      <c r="Z1380" s="110">
        <v>0</v>
      </c>
      <c r="AA1380" s="110">
        <v>1.5509999999999999E-2</v>
      </c>
      <c r="AB1380" s="110">
        <v>2.7490000000000001E-2</v>
      </c>
      <c r="AC1380" s="110">
        <v>0</v>
      </c>
      <c r="AD1380" s="110">
        <v>1.2489999999999999E-2</v>
      </c>
      <c r="AE1380" s="110">
        <v>5.0029999999999998E-2</v>
      </c>
      <c r="AF1380" s="110">
        <v>0</v>
      </c>
      <c r="AG1380" s="110">
        <v>1.75E-3</v>
      </c>
    </row>
    <row r="1381" spans="2:33" ht="15">
      <c r="B1381" s="110"/>
      <c r="C1381" s="110"/>
      <c r="D1381" s="110">
        <v>2019</v>
      </c>
      <c r="E1381" s="110">
        <v>0</v>
      </c>
      <c r="F1381" s="110">
        <v>0</v>
      </c>
      <c r="G1381" s="110">
        <v>0</v>
      </c>
      <c r="H1381" s="110">
        <v>1.5789999999999998E-2</v>
      </c>
      <c r="I1381" s="110">
        <v>0</v>
      </c>
      <c r="J1381" s="110">
        <v>5.7099999999999998E-3</v>
      </c>
      <c r="K1381" s="110">
        <v>1.83E-3</v>
      </c>
      <c r="L1381" s="110">
        <v>0</v>
      </c>
      <c r="M1381" s="110">
        <v>0</v>
      </c>
      <c r="N1381" s="110">
        <v>0</v>
      </c>
      <c r="O1381" s="110">
        <v>0</v>
      </c>
      <c r="P1381" s="110">
        <v>0</v>
      </c>
      <c r="Q1381" s="110">
        <v>0</v>
      </c>
      <c r="R1381" s="110">
        <v>0</v>
      </c>
      <c r="S1381" s="110">
        <v>0</v>
      </c>
      <c r="T1381" s="110">
        <v>0</v>
      </c>
      <c r="U1381" s="110">
        <v>0</v>
      </c>
      <c r="V1381" s="110"/>
      <c r="W1381" s="110">
        <v>0</v>
      </c>
      <c r="X1381" s="110">
        <v>6.522E-2</v>
      </c>
      <c r="Y1381" s="110">
        <v>0</v>
      </c>
      <c r="Z1381" s="110">
        <v>0</v>
      </c>
      <c r="AA1381" s="110">
        <v>1.1809999999999999E-2</v>
      </c>
      <c r="AB1381" s="110">
        <v>2.734E-2</v>
      </c>
      <c r="AC1381" s="110">
        <v>0</v>
      </c>
      <c r="AD1381" s="110">
        <v>6.1399999999999996E-3</v>
      </c>
      <c r="AE1381" s="110">
        <v>0</v>
      </c>
      <c r="AF1381" s="110">
        <v>0</v>
      </c>
      <c r="AG1381" s="110">
        <v>5.0800000000000003E-3</v>
      </c>
    </row>
    <row r="1382" spans="2:33" ht="15">
      <c r="B1382" s="110"/>
      <c r="C1382" s="110"/>
      <c r="D1382" s="110">
        <v>2020</v>
      </c>
      <c r="E1382" s="110"/>
      <c r="F1382" s="110"/>
      <c r="G1382" s="110"/>
      <c r="H1382" s="110"/>
      <c r="I1382" s="110"/>
      <c r="J1382" s="110"/>
      <c r="K1382" s="110"/>
      <c r="L1382" s="110"/>
      <c r="M1382" s="110"/>
      <c r="N1382" s="110"/>
      <c r="O1382" s="110"/>
      <c r="P1382" s="110"/>
      <c r="Q1382" s="110"/>
      <c r="R1382" s="110"/>
      <c r="S1382" s="110"/>
      <c r="T1382" s="110"/>
      <c r="U1382" s="110"/>
      <c r="V1382" s="110"/>
      <c r="W1382" s="110"/>
      <c r="X1382" s="110"/>
      <c r="Y1382" s="110"/>
      <c r="Z1382" s="110"/>
      <c r="AA1382" s="110"/>
      <c r="AB1382" s="110"/>
      <c r="AC1382" s="110"/>
      <c r="AD1382" s="110"/>
      <c r="AE1382" s="110"/>
      <c r="AF1382" s="110"/>
      <c r="AG1382" s="110"/>
    </row>
    <row r="1383" spans="2:33" ht="15">
      <c r="B1383" s="109" t="s">
        <v>870</v>
      </c>
      <c r="C1383" s="109" t="s">
        <v>703</v>
      </c>
      <c r="D1383" s="109">
        <v>2006</v>
      </c>
      <c r="E1383" s="109">
        <v>0</v>
      </c>
      <c r="F1383" s="109"/>
      <c r="G1383" s="109">
        <v>0</v>
      </c>
      <c r="H1383" s="109"/>
      <c r="I1383" s="109"/>
      <c r="J1383" s="109">
        <v>0</v>
      </c>
      <c r="K1383" s="109">
        <v>0</v>
      </c>
      <c r="L1383" s="109">
        <v>0</v>
      </c>
      <c r="M1383" s="109"/>
      <c r="N1383" s="109">
        <v>0</v>
      </c>
      <c r="O1383" s="109">
        <v>0</v>
      </c>
      <c r="P1383" s="109">
        <v>0</v>
      </c>
      <c r="Q1383" s="109"/>
      <c r="R1383" s="109"/>
      <c r="S1383" s="109"/>
      <c r="T1383" s="109">
        <v>0</v>
      </c>
      <c r="U1383" s="109">
        <v>0</v>
      </c>
      <c r="V1383" s="109">
        <v>0</v>
      </c>
      <c r="W1383" s="109"/>
      <c r="X1383" s="109">
        <v>0</v>
      </c>
      <c r="Y1383" s="109">
        <v>0</v>
      </c>
      <c r="Z1383" s="109">
        <v>0</v>
      </c>
      <c r="AA1383" s="109">
        <v>0</v>
      </c>
      <c r="AB1383" s="109"/>
      <c r="AC1383" s="109">
        <v>0</v>
      </c>
      <c r="AD1383" s="109"/>
      <c r="AE1383" s="109"/>
      <c r="AF1383" s="109"/>
      <c r="AG1383" s="109">
        <v>0</v>
      </c>
    </row>
    <row r="1384" spans="2:33" ht="15">
      <c r="B1384" s="109"/>
      <c r="C1384" s="109"/>
      <c r="D1384" s="109">
        <v>2007</v>
      </c>
      <c r="E1384" s="109">
        <v>0</v>
      </c>
      <c r="F1384" s="109">
        <v>0</v>
      </c>
      <c r="G1384" s="109">
        <v>0</v>
      </c>
      <c r="H1384" s="109"/>
      <c r="I1384" s="109">
        <v>0</v>
      </c>
      <c r="J1384" s="109">
        <v>0</v>
      </c>
      <c r="K1384" s="109">
        <v>0</v>
      </c>
      <c r="L1384" s="109">
        <v>0</v>
      </c>
      <c r="M1384" s="109">
        <v>0</v>
      </c>
      <c r="N1384" s="109">
        <v>0</v>
      </c>
      <c r="O1384" s="109">
        <v>0</v>
      </c>
      <c r="P1384" s="109">
        <v>0</v>
      </c>
      <c r="Q1384" s="109">
        <v>0</v>
      </c>
      <c r="R1384" s="109"/>
      <c r="S1384" s="109">
        <v>0</v>
      </c>
      <c r="T1384" s="109">
        <v>0</v>
      </c>
      <c r="U1384" s="109">
        <v>0</v>
      </c>
      <c r="V1384" s="109">
        <v>0</v>
      </c>
      <c r="W1384" s="109"/>
      <c r="X1384" s="109">
        <v>0</v>
      </c>
      <c r="Y1384" s="109">
        <v>0</v>
      </c>
      <c r="Z1384" s="109">
        <v>0</v>
      </c>
      <c r="AA1384" s="109">
        <v>0</v>
      </c>
      <c r="AB1384" s="109">
        <v>0</v>
      </c>
      <c r="AC1384" s="109">
        <v>0</v>
      </c>
      <c r="AD1384" s="109">
        <v>0</v>
      </c>
      <c r="AE1384" s="109">
        <v>0</v>
      </c>
      <c r="AF1384" s="109">
        <v>0</v>
      </c>
      <c r="AG1384" s="109">
        <v>0</v>
      </c>
    </row>
    <row r="1385" spans="2:33" ht="15">
      <c r="B1385" s="109"/>
      <c r="C1385" s="109"/>
      <c r="D1385" s="109">
        <v>2008</v>
      </c>
      <c r="E1385" s="109">
        <v>0</v>
      </c>
      <c r="F1385" s="109">
        <v>0</v>
      </c>
      <c r="G1385" s="109">
        <v>0</v>
      </c>
      <c r="H1385" s="109"/>
      <c r="I1385" s="109">
        <v>0</v>
      </c>
      <c r="J1385" s="109">
        <v>0</v>
      </c>
      <c r="K1385" s="109">
        <v>0</v>
      </c>
      <c r="L1385" s="109">
        <v>0</v>
      </c>
      <c r="M1385" s="109">
        <v>0</v>
      </c>
      <c r="N1385" s="109">
        <v>0</v>
      </c>
      <c r="O1385" s="109">
        <v>0</v>
      </c>
      <c r="P1385" s="109">
        <v>0</v>
      </c>
      <c r="Q1385" s="109">
        <v>0</v>
      </c>
      <c r="R1385" s="109"/>
      <c r="S1385" s="109">
        <v>0</v>
      </c>
      <c r="T1385" s="109">
        <v>0</v>
      </c>
      <c r="U1385" s="109">
        <v>0</v>
      </c>
      <c r="V1385" s="109">
        <v>0</v>
      </c>
      <c r="W1385" s="109"/>
      <c r="X1385" s="109">
        <v>0</v>
      </c>
      <c r="Y1385" s="109">
        <v>0</v>
      </c>
      <c r="Z1385" s="109">
        <v>0</v>
      </c>
      <c r="AA1385" s="109">
        <v>0</v>
      </c>
      <c r="AB1385" s="109">
        <v>0</v>
      </c>
      <c r="AC1385" s="109">
        <v>0</v>
      </c>
      <c r="AD1385" s="109">
        <v>0</v>
      </c>
      <c r="AE1385" s="109">
        <v>0</v>
      </c>
      <c r="AF1385" s="109">
        <v>0</v>
      </c>
      <c r="AG1385" s="109">
        <v>0</v>
      </c>
    </row>
    <row r="1386" spans="2:33" ht="15">
      <c r="B1386" s="109"/>
      <c r="C1386" s="109"/>
      <c r="D1386" s="109">
        <v>2009</v>
      </c>
      <c r="E1386" s="109">
        <v>0</v>
      </c>
      <c r="F1386" s="109">
        <v>0</v>
      </c>
      <c r="G1386" s="109">
        <v>0</v>
      </c>
      <c r="H1386" s="109">
        <v>0</v>
      </c>
      <c r="I1386" s="109">
        <v>0</v>
      </c>
      <c r="J1386" s="109">
        <v>0</v>
      </c>
      <c r="K1386" s="109">
        <v>0</v>
      </c>
      <c r="L1386" s="109">
        <v>0</v>
      </c>
      <c r="M1386" s="109">
        <v>0</v>
      </c>
      <c r="N1386" s="109">
        <v>0</v>
      </c>
      <c r="O1386" s="109">
        <v>0</v>
      </c>
      <c r="P1386" s="109">
        <v>0</v>
      </c>
      <c r="Q1386" s="109">
        <v>0</v>
      </c>
      <c r="R1386" s="109"/>
      <c r="S1386" s="109">
        <v>0</v>
      </c>
      <c r="T1386" s="109">
        <v>0</v>
      </c>
      <c r="U1386" s="109">
        <v>0</v>
      </c>
      <c r="V1386" s="109">
        <v>0</v>
      </c>
      <c r="W1386" s="109">
        <v>0</v>
      </c>
      <c r="X1386" s="109">
        <v>0</v>
      </c>
      <c r="Y1386" s="109">
        <v>0</v>
      </c>
      <c r="Z1386" s="109">
        <v>0</v>
      </c>
      <c r="AA1386" s="109">
        <v>0</v>
      </c>
      <c r="AB1386" s="109">
        <v>0</v>
      </c>
      <c r="AC1386" s="109">
        <v>0</v>
      </c>
      <c r="AD1386" s="109">
        <v>0</v>
      </c>
      <c r="AE1386" s="109">
        <v>0</v>
      </c>
      <c r="AF1386" s="109">
        <v>0</v>
      </c>
      <c r="AG1386" s="109">
        <v>0</v>
      </c>
    </row>
    <row r="1387" spans="2:33" ht="15">
      <c r="B1387" s="109"/>
      <c r="C1387" s="109"/>
      <c r="D1387" s="109">
        <v>2010</v>
      </c>
      <c r="E1387" s="109">
        <v>0</v>
      </c>
      <c r="F1387" s="109">
        <v>0</v>
      </c>
      <c r="G1387" s="109">
        <v>0</v>
      </c>
      <c r="H1387" s="109">
        <v>0</v>
      </c>
      <c r="I1387" s="109"/>
      <c r="J1387" s="109">
        <v>0</v>
      </c>
      <c r="K1387" s="109">
        <v>0</v>
      </c>
      <c r="L1387" s="109"/>
      <c r="M1387" s="109">
        <v>0</v>
      </c>
      <c r="N1387" s="109">
        <v>0</v>
      </c>
      <c r="O1387" s="109">
        <v>0</v>
      </c>
      <c r="P1387" s="109">
        <v>0</v>
      </c>
      <c r="Q1387" s="109">
        <v>0</v>
      </c>
      <c r="R1387" s="109">
        <v>0</v>
      </c>
      <c r="S1387" s="109">
        <v>0</v>
      </c>
      <c r="T1387" s="109">
        <v>0</v>
      </c>
      <c r="U1387" s="109">
        <v>0</v>
      </c>
      <c r="V1387" s="109">
        <v>0</v>
      </c>
      <c r="W1387" s="109">
        <v>0</v>
      </c>
      <c r="X1387" s="109">
        <v>0</v>
      </c>
      <c r="Y1387" s="109">
        <v>0</v>
      </c>
      <c r="Z1387" s="109">
        <v>0</v>
      </c>
      <c r="AA1387" s="109">
        <v>0</v>
      </c>
      <c r="AB1387" s="109">
        <v>0</v>
      </c>
      <c r="AC1387" s="109">
        <v>1.069E-2</v>
      </c>
      <c r="AD1387" s="109">
        <v>0</v>
      </c>
      <c r="AE1387" s="109">
        <v>0</v>
      </c>
      <c r="AF1387" s="109">
        <v>0</v>
      </c>
      <c r="AG1387" s="109">
        <v>0</v>
      </c>
    </row>
    <row r="1388" spans="2:33" ht="15">
      <c r="B1388" s="109"/>
      <c r="C1388" s="109"/>
      <c r="D1388" s="109">
        <v>2011</v>
      </c>
      <c r="E1388" s="109">
        <v>0</v>
      </c>
      <c r="F1388" s="109">
        <v>0</v>
      </c>
      <c r="G1388" s="109">
        <v>0</v>
      </c>
      <c r="H1388" s="109">
        <v>0</v>
      </c>
      <c r="I1388" s="109">
        <v>0</v>
      </c>
      <c r="J1388" s="109">
        <v>0</v>
      </c>
      <c r="K1388" s="109">
        <v>0</v>
      </c>
      <c r="L1388" s="109">
        <v>0</v>
      </c>
      <c r="M1388" s="109">
        <v>0</v>
      </c>
      <c r="N1388" s="109">
        <v>0</v>
      </c>
      <c r="O1388" s="109">
        <v>0</v>
      </c>
      <c r="P1388" s="109">
        <v>0</v>
      </c>
      <c r="Q1388" s="109">
        <v>0</v>
      </c>
      <c r="R1388" s="109">
        <v>0</v>
      </c>
      <c r="S1388" s="109">
        <v>0</v>
      </c>
      <c r="T1388" s="109">
        <v>0</v>
      </c>
      <c r="U1388" s="109">
        <v>0</v>
      </c>
      <c r="V1388" s="109">
        <v>0</v>
      </c>
      <c r="W1388" s="109">
        <v>0</v>
      </c>
      <c r="X1388" s="109">
        <v>0</v>
      </c>
      <c r="Y1388" s="109">
        <v>0</v>
      </c>
      <c r="Z1388" s="109">
        <v>0</v>
      </c>
      <c r="AA1388" s="109">
        <v>0</v>
      </c>
      <c r="AB1388" s="109">
        <v>0</v>
      </c>
      <c r="AC1388" s="109">
        <v>0</v>
      </c>
      <c r="AD1388" s="109">
        <v>0</v>
      </c>
      <c r="AE1388" s="109">
        <v>0</v>
      </c>
      <c r="AF1388" s="109">
        <v>0</v>
      </c>
      <c r="AG1388" s="109">
        <v>0</v>
      </c>
    </row>
    <row r="1389" spans="2:33" ht="15">
      <c r="B1389" s="109"/>
      <c r="C1389" s="109"/>
      <c r="D1389" s="109">
        <v>2012</v>
      </c>
      <c r="E1389" s="109">
        <v>0</v>
      </c>
      <c r="F1389" s="109">
        <v>0</v>
      </c>
      <c r="G1389" s="109">
        <v>0</v>
      </c>
      <c r="H1389" s="109">
        <v>0</v>
      </c>
      <c r="I1389" s="109">
        <v>0</v>
      </c>
      <c r="J1389" s="109">
        <v>0</v>
      </c>
      <c r="K1389" s="109">
        <v>0</v>
      </c>
      <c r="L1389" s="109">
        <v>0</v>
      </c>
      <c r="M1389" s="109">
        <v>0</v>
      </c>
      <c r="N1389" s="109">
        <v>0</v>
      </c>
      <c r="O1389" s="109">
        <v>0</v>
      </c>
      <c r="P1389" s="109">
        <v>0</v>
      </c>
      <c r="Q1389" s="109">
        <v>0</v>
      </c>
      <c r="R1389" s="109">
        <v>0</v>
      </c>
      <c r="S1389" s="109">
        <v>0</v>
      </c>
      <c r="T1389" s="109">
        <v>0</v>
      </c>
      <c r="U1389" s="109">
        <v>0</v>
      </c>
      <c r="V1389" s="109"/>
      <c r="W1389" s="109">
        <v>0</v>
      </c>
      <c r="X1389" s="109">
        <v>0</v>
      </c>
      <c r="Y1389" s="109">
        <v>0</v>
      </c>
      <c r="Z1389" s="109">
        <v>0</v>
      </c>
      <c r="AA1389" s="109">
        <v>0</v>
      </c>
      <c r="AB1389" s="109">
        <v>0</v>
      </c>
      <c r="AC1389" s="109">
        <v>0</v>
      </c>
      <c r="AD1389" s="109">
        <v>0</v>
      </c>
      <c r="AE1389" s="109">
        <v>0</v>
      </c>
      <c r="AF1389" s="109">
        <v>0</v>
      </c>
      <c r="AG1389" s="109">
        <v>0</v>
      </c>
    </row>
    <row r="1390" spans="2:33" ht="15">
      <c r="B1390" s="109"/>
      <c r="C1390" s="109"/>
      <c r="D1390" s="109">
        <v>2013</v>
      </c>
      <c r="E1390" s="109">
        <v>0</v>
      </c>
      <c r="F1390" s="109">
        <v>0</v>
      </c>
      <c r="G1390" s="109">
        <v>0</v>
      </c>
      <c r="H1390" s="109">
        <v>0</v>
      </c>
      <c r="I1390" s="109">
        <v>0</v>
      </c>
      <c r="J1390" s="109">
        <v>0</v>
      </c>
      <c r="K1390" s="109">
        <v>0</v>
      </c>
      <c r="L1390" s="109">
        <v>0</v>
      </c>
      <c r="M1390" s="109">
        <v>0</v>
      </c>
      <c r="N1390" s="109">
        <v>0</v>
      </c>
      <c r="O1390" s="109">
        <v>0</v>
      </c>
      <c r="P1390" s="109">
        <v>0</v>
      </c>
      <c r="Q1390" s="109">
        <v>0</v>
      </c>
      <c r="R1390" s="109">
        <v>0</v>
      </c>
      <c r="S1390" s="109">
        <v>0</v>
      </c>
      <c r="T1390" s="109">
        <v>0</v>
      </c>
      <c r="U1390" s="109">
        <v>0</v>
      </c>
      <c r="V1390" s="109">
        <v>0</v>
      </c>
      <c r="W1390" s="109">
        <v>0</v>
      </c>
      <c r="X1390" s="109">
        <v>0</v>
      </c>
      <c r="Y1390" s="109">
        <v>0</v>
      </c>
      <c r="Z1390" s="109">
        <v>0</v>
      </c>
      <c r="AA1390" s="109">
        <v>0</v>
      </c>
      <c r="AB1390" s="109">
        <v>0</v>
      </c>
      <c r="AC1390" s="109">
        <v>0</v>
      </c>
      <c r="AD1390" s="109">
        <v>0</v>
      </c>
      <c r="AE1390" s="109">
        <v>0</v>
      </c>
      <c r="AF1390" s="109">
        <v>0</v>
      </c>
      <c r="AG1390" s="109">
        <v>0</v>
      </c>
    </row>
    <row r="1391" spans="2:33" ht="15">
      <c r="B1391" s="109"/>
      <c r="C1391" s="109"/>
      <c r="D1391" s="109">
        <v>2014</v>
      </c>
      <c r="E1391" s="109">
        <v>0</v>
      </c>
      <c r="F1391" s="109">
        <v>0</v>
      </c>
      <c r="G1391" s="109">
        <v>0</v>
      </c>
      <c r="H1391" s="109">
        <v>0</v>
      </c>
      <c r="I1391" s="109">
        <v>0</v>
      </c>
      <c r="J1391" s="109"/>
      <c r="K1391" s="109">
        <v>0</v>
      </c>
      <c r="L1391" s="109"/>
      <c r="M1391" s="109">
        <v>0</v>
      </c>
      <c r="N1391" s="109">
        <v>0</v>
      </c>
      <c r="O1391" s="109">
        <v>0</v>
      </c>
      <c r="P1391" s="109">
        <v>0</v>
      </c>
      <c r="Q1391" s="109">
        <v>0</v>
      </c>
      <c r="R1391" s="109">
        <v>0</v>
      </c>
      <c r="S1391" s="109">
        <v>0</v>
      </c>
      <c r="T1391" s="109">
        <v>0</v>
      </c>
      <c r="U1391" s="109">
        <v>0</v>
      </c>
      <c r="V1391" s="109"/>
      <c r="W1391" s="109">
        <v>0</v>
      </c>
      <c r="X1391" s="109">
        <v>0</v>
      </c>
      <c r="Y1391" s="109">
        <v>0</v>
      </c>
      <c r="Z1391" s="109">
        <v>0</v>
      </c>
      <c r="AA1391" s="109">
        <v>0</v>
      </c>
      <c r="AB1391" s="109">
        <v>0</v>
      </c>
      <c r="AC1391" s="109">
        <v>0</v>
      </c>
      <c r="AD1391" s="109"/>
      <c r="AE1391" s="109">
        <v>0</v>
      </c>
      <c r="AF1391" s="109">
        <v>0</v>
      </c>
      <c r="AG1391" s="109">
        <v>0</v>
      </c>
    </row>
    <row r="1392" spans="2:33" ht="15">
      <c r="B1392" s="109"/>
      <c r="C1392" s="109"/>
      <c r="D1392" s="109">
        <v>2015</v>
      </c>
      <c r="E1392" s="109">
        <v>0</v>
      </c>
      <c r="F1392" s="109">
        <v>0</v>
      </c>
      <c r="G1392" s="109">
        <v>0</v>
      </c>
      <c r="H1392" s="109">
        <v>0</v>
      </c>
      <c r="I1392" s="109">
        <v>0</v>
      </c>
      <c r="J1392" s="109">
        <v>0</v>
      </c>
      <c r="K1392" s="109">
        <v>0</v>
      </c>
      <c r="L1392" s="109">
        <v>0</v>
      </c>
      <c r="M1392" s="109">
        <v>0</v>
      </c>
      <c r="N1392" s="109">
        <v>0</v>
      </c>
      <c r="O1392" s="109">
        <v>0</v>
      </c>
      <c r="P1392" s="109">
        <v>0</v>
      </c>
      <c r="Q1392" s="109">
        <v>0</v>
      </c>
      <c r="R1392" s="109">
        <v>0</v>
      </c>
      <c r="S1392" s="109">
        <v>9.2499999999999995E-3</v>
      </c>
      <c r="T1392" s="109">
        <v>0</v>
      </c>
      <c r="U1392" s="109">
        <v>0</v>
      </c>
      <c r="V1392" s="109">
        <v>0</v>
      </c>
      <c r="W1392" s="109">
        <v>0</v>
      </c>
      <c r="X1392" s="109">
        <v>0</v>
      </c>
      <c r="Y1392" s="109">
        <v>0</v>
      </c>
      <c r="Z1392" s="109">
        <v>0</v>
      </c>
      <c r="AA1392" s="109">
        <v>0</v>
      </c>
      <c r="AB1392" s="109">
        <v>0</v>
      </c>
      <c r="AC1392" s="109">
        <v>0</v>
      </c>
      <c r="AD1392" s="109">
        <v>0</v>
      </c>
      <c r="AE1392" s="109">
        <v>0</v>
      </c>
      <c r="AF1392" s="109">
        <v>0</v>
      </c>
      <c r="AG1392" s="109">
        <v>0</v>
      </c>
    </row>
    <row r="1393" spans="2:33" ht="15">
      <c r="B1393" s="109"/>
      <c r="C1393" s="109"/>
      <c r="D1393" s="109">
        <v>2016</v>
      </c>
      <c r="E1393" s="109">
        <v>0</v>
      </c>
      <c r="F1393" s="109">
        <v>0</v>
      </c>
      <c r="G1393" s="109">
        <v>0</v>
      </c>
      <c r="H1393" s="109">
        <v>0</v>
      </c>
      <c r="I1393" s="109">
        <v>0</v>
      </c>
      <c r="J1393" s="109"/>
      <c r="K1393" s="109">
        <v>0</v>
      </c>
      <c r="L1393" s="109">
        <v>0</v>
      </c>
      <c r="M1393" s="109">
        <v>0</v>
      </c>
      <c r="N1393" s="109">
        <v>0</v>
      </c>
      <c r="O1393" s="109">
        <v>0</v>
      </c>
      <c r="P1393" s="109">
        <v>0</v>
      </c>
      <c r="Q1393" s="109">
        <v>0</v>
      </c>
      <c r="R1393" s="109">
        <v>0</v>
      </c>
      <c r="S1393" s="109">
        <v>0</v>
      </c>
      <c r="T1393" s="109">
        <v>0</v>
      </c>
      <c r="U1393" s="109">
        <v>0</v>
      </c>
      <c r="V1393" s="109">
        <v>0</v>
      </c>
      <c r="W1393" s="109">
        <v>0</v>
      </c>
      <c r="X1393" s="109">
        <v>0</v>
      </c>
      <c r="Y1393" s="109"/>
      <c r="Z1393" s="109">
        <v>0</v>
      </c>
      <c r="AA1393" s="109">
        <v>0</v>
      </c>
      <c r="AB1393" s="109">
        <v>0</v>
      </c>
      <c r="AC1393" s="109">
        <v>0</v>
      </c>
      <c r="AD1393" s="109">
        <v>0</v>
      </c>
      <c r="AE1393" s="109">
        <v>0</v>
      </c>
      <c r="AF1393" s="109">
        <v>0</v>
      </c>
      <c r="AG1393" s="109">
        <v>0</v>
      </c>
    </row>
    <row r="1394" spans="2:33" ht="15">
      <c r="B1394" s="109"/>
      <c r="C1394" s="109"/>
      <c r="D1394" s="109">
        <v>2017</v>
      </c>
      <c r="E1394" s="109">
        <v>0</v>
      </c>
      <c r="F1394" s="109">
        <v>0</v>
      </c>
      <c r="G1394" s="109">
        <v>0</v>
      </c>
      <c r="H1394" s="109"/>
      <c r="I1394" s="109">
        <v>0</v>
      </c>
      <c r="J1394" s="109">
        <v>0</v>
      </c>
      <c r="K1394" s="109">
        <v>0</v>
      </c>
      <c r="L1394" s="109">
        <v>0</v>
      </c>
      <c r="M1394" s="109">
        <v>0</v>
      </c>
      <c r="N1394" s="109"/>
      <c r="O1394" s="109">
        <v>0</v>
      </c>
      <c r="P1394" s="109">
        <v>0</v>
      </c>
      <c r="Q1394" s="109"/>
      <c r="R1394" s="109">
        <v>0</v>
      </c>
      <c r="S1394" s="109">
        <v>0</v>
      </c>
      <c r="T1394" s="109">
        <v>0</v>
      </c>
      <c r="U1394" s="109">
        <v>0</v>
      </c>
      <c r="V1394" s="109">
        <v>0</v>
      </c>
      <c r="W1394" s="109">
        <v>0</v>
      </c>
      <c r="X1394" s="109">
        <v>0</v>
      </c>
      <c r="Y1394" s="109">
        <v>0</v>
      </c>
      <c r="Z1394" s="109">
        <v>0</v>
      </c>
      <c r="AA1394" s="109">
        <v>0</v>
      </c>
      <c r="AB1394" s="109">
        <v>0</v>
      </c>
      <c r="AC1394" s="109">
        <v>0</v>
      </c>
      <c r="AD1394" s="109">
        <v>0</v>
      </c>
      <c r="AE1394" s="109">
        <v>0</v>
      </c>
      <c r="AF1394" s="109">
        <v>0</v>
      </c>
      <c r="AG1394" s="109">
        <v>0</v>
      </c>
    </row>
    <row r="1395" spans="2:33" ht="15">
      <c r="B1395" s="109"/>
      <c r="C1395" s="109"/>
      <c r="D1395" s="109">
        <v>2018</v>
      </c>
      <c r="E1395" s="109">
        <v>0</v>
      </c>
      <c r="F1395" s="109">
        <v>0</v>
      </c>
      <c r="G1395" s="109">
        <v>0</v>
      </c>
      <c r="H1395" s="109">
        <v>0</v>
      </c>
      <c r="I1395" s="109">
        <v>0</v>
      </c>
      <c r="J1395" s="109">
        <v>0</v>
      </c>
      <c r="K1395" s="109">
        <v>0</v>
      </c>
      <c r="L1395" s="109">
        <v>0</v>
      </c>
      <c r="M1395" s="109">
        <v>0</v>
      </c>
      <c r="N1395" s="109">
        <v>0</v>
      </c>
      <c r="O1395" s="109">
        <v>0</v>
      </c>
      <c r="P1395" s="109">
        <v>0</v>
      </c>
      <c r="Q1395" s="109">
        <v>0</v>
      </c>
      <c r="R1395" s="109">
        <v>0</v>
      </c>
      <c r="S1395" s="109">
        <v>0</v>
      </c>
      <c r="T1395" s="109">
        <v>0</v>
      </c>
      <c r="U1395" s="109">
        <v>0</v>
      </c>
      <c r="V1395" s="109">
        <v>0</v>
      </c>
      <c r="W1395" s="109">
        <v>0</v>
      </c>
      <c r="X1395" s="109">
        <v>0</v>
      </c>
      <c r="Y1395" s="109">
        <v>0</v>
      </c>
      <c r="Z1395" s="109">
        <v>0</v>
      </c>
      <c r="AA1395" s="109">
        <v>0</v>
      </c>
      <c r="AB1395" s="109">
        <v>0</v>
      </c>
      <c r="AC1395" s="109">
        <v>0</v>
      </c>
      <c r="AD1395" s="109">
        <v>0</v>
      </c>
      <c r="AE1395" s="109">
        <v>0</v>
      </c>
      <c r="AF1395" s="109">
        <v>0</v>
      </c>
      <c r="AG1395" s="109">
        <v>0</v>
      </c>
    </row>
    <row r="1396" spans="2:33" ht="15">
      <c r="B1396" s="109"/>
      <c r="C1396" s="109"/>
      <c r="D1396" s="109">
        <v>2019</v>
      </c>
      <c r="E1396" s="109">
        <v>0</v>
      </c>
      <c r="F1396" s="109">
        <v>0</v>
      </c>
      <c r="G1396" s="109">
        <v>0</v>
      </c>
      <c r="H1396" s="109">
        <v>0</v>
      </c>
      <c r="I1396" s="109">
        <v>0</v>
      </c>
      <c r="J1396" s="109">
        <v>0</v>
      </c>
      <c r="K1396" s="109">
        <v>0</v>
      </c>
      <c r="L1396" s="109">
        <v>0</v>
      </c>
      <c r="M1396" s="109">
        <v>0</v>
      </c>
      <c r="N1396" s="109">
        <v>0</v>
      </c>
      <c r="O1396" s="109">
        <v>0</v>
      </c>
      <c r="P1396" s="109">
        <v>0</v>
      </c>
      <c r="Q1396" s="109">
        <v>0</v>
      </c>
      <c r="R1396" s="109">
        <v>0</v>
      </c>
      <c r="S1396" s="109">
        <v>0</v>
      </c>
      <c r="T1396" s="109">
        <v>0</v>
      </c>
      <c r="U1396" s="109">
        <v>0</v>
      </c>
      <c r="V1396" s="109"/>
      <c r="W1396" s="109">
        <v>0</v>
      </c>
      <c r="X1396" s="109">
        <v>0</v>
      </c>
      <c r="Y1396" s="109">
        <v>0</v>
      </c>
      <c r="Z1396" s="109">
        <v>0</v>
      </c>
      <c r="AA1396" s="109">
        <v>0</v>
      </c>
      <c r="AB1396" s="109">
        <v>0</v>
      </c>
      <c r="AC1396" s="109">
        <v>0</v>
      </c>
      <c r="AD1396" s="109">
        <v>0</v>
      </c>
      <c r="AE1396" s="109">
        <v>0</v>
      </c>
      <c r="AF1396" s="109">
        <v>0</v>
      </c>
      <c r="AG1396" s="109">
        <v>0</v>
      </c>
    </row>
    <row r="1397" spans="2:33" ht="15">
      <c r="B1397" s="109"/>
      <c r="C1397" s="109"/>
      <c r="D1397" s="109">
        <v>2020</v>
      </c>
      <c r="E1397" s="109"/>
      <c r="F1397" s="109"/>
      <c r="G1397" s="109"/>
      <c r="H1397" s="109"/>
      <c r="I1397" s="109"/>
      <c r="J1397" s="109"/>
      <c r="K1397" s="109"/>
      <c r="L1397" s="109"/>
      <c r="M1397" s="109"/>
      <c r="N1397" s="109"/>
      <c r="O1397" s="109"/>
      <c r="P1397" s="109"/>
      <c r="Q1397" s="109"/>
      <c r="R1397" s="109"/>
      <c r="S1397" s="109"/>
      <c r="T1397" s="109"/>
      <c r="U1397" s="109"/>
      <c r="V1397" s="109"/>
      <c r="W1397" s="109"/>
      <c r="X1397" s="109"/>
      <c r="Y1397" s="109"/>
      <c r="Z1397" s="109"/>
      <c r="AA1397" s="109"/>
      <c r="AB1397" s="109"/>
      <c r="AC1397" s="109"/>
      <c r="AD1397" s="109"/>
      <c r="AE1397" s="109"/>
      <c r="AF1397" s="109"/>
      <c r="AG1397" s="109"/>
    </row>
    <row r="1398" spans="2:33" ht="15">
      <c r="B1398" s="110" t="s">
        <v>871</v>
      </c>
      <c r="C1398" s="110" t="s">
        <v>872</v>
      </c>
      <c r="D1398" s="110">
        <v>2006</v>
      </c>
      <c r="E1398" s="110">
        <v>0</v>
      </c>
      <c r="F1398" s="110"/>
      <c r="G1398" s="110">
        <v>0</v>
      </c>
      <c r="H1398" s="110"/>
      <c r="I1398" s="110"/>
      <c r="J1398" s="110">
        <v>0</v>
      </c>
      <c r="K1398" s="110">
        <v>0</v>
      </c>
      <c r="L1398" s="110">
        <v>0</v>
      </c>
      <c r="M1398" s="110"/>
      <c r="N1398" s="110">
        <v>0</v>
      </c>
      <c r="O1398" s="110">
        <v>0</v>
      </c>
      <c r="P1398" s="110">
        <v>0</v>
      </c>
      <c r="Q1398" s="110"/>
      <c r="R1398" s="110"/>
      <c r="S1398" s="110"/>
      <c r="T1398" s="110">
        <v>0</v>
      </c>
      <c r="U1398" s="110">
        <v>5.3E-3</v>
      </c>
      <c r="V1398" s="110">
        <v>0</v>
      </c>
      <c r="W1398" s="110"/>
      <c r="X1398" s="110">
        <v>0</v>
      </c>
      <c r="Y1398" s="110">
        <v>0</v>
      </c>
      <c r="Z1398" s="110">
        <v>0</v>
      </c>
      <c r="AA1398" s="110">
        <v>0</v>
      </c>
      <c r="AB1398" s="110"/>
      <c r="AC1398" s="110">
        <v>0</v>
      </c>
      <c r="AD1398" s="110"/>
      <c r="AE1398" s="110"/>
      <c r="AF1398" s="110"/>
      <c r="AG1398" s="110">
        <v>0</v>
      </c>
    </row>
    <row r="1399" spans="2:33" ht="15">
      <c r="B1399" s="110"/>
      <c r="C1399" s="110"/>
      <c r="D1399" s="110">
        <v>2007</v>
      </c>
      <c r="E1399" s="110">
        <v>0</v>
      </c>
      <c r="F1399" s="110">
        <v>0</v>
      </c>
      <c r="G1399" s="110">
        <v>0</v>
      </c>
      <c r="H1399" s="110"/>
      <c r="I1399" s="110">
        <v>0</v>
      </c>
      <c r="J1399" s="110">
        <v>0</v>
      </c>
      <c r="K1399" s="110">
        <v>1.9E-3</v>
      </c>
      <c r="L1399" s="110">
        <v>0</v>
      </c>
      <c r="M1399" s="110">
        <v>0</v>
      </c>
      <c r="N1399" s="110">
        <v>0</v>
      </c>
      <c r="O1399" s="110">
        <v>0</v>
      </c>
      <c r="P1399" s="110">
        <v>0</v>
      </c>
      <c r="Q1399" s="110">
        <v>0</v>
      </c>
      <c r="R1399" s="110"/>
      <c r="S1399" s="110">
        <v>8.77E-3</v>
      </c>
      <c r="T1399" s="110">
        <v>0</v>
      </c>
      <c r="U1399" s="110">
        <v>0</v>
      </c>
      <c r="V1399" s="110">
        <v>0</v>
      </c>
      <c r="W1399" s="110"/>
      <c r="X1399" s="110">
        <v>0</v>
      </c>
      <c r="Y1399" s="110">
        <v>0</v>
      </c>
      <c r="Z1399" s="110">
        <v>0</v>
      </c>
      <c r="AA1399" s="110">
        <v>0</v>
      </c>
      <c r="AB1399" s="110">
        <v>0</v>
      </c>
      <c r="AC1399" s="110">
        <v>0</v>
      </c>
      <c r="AD1399" s="110">
        <v>0</v>
      </c>
      <c r="AE1399" s="110">
        <v>0</v>
      </c>
      <c r="AF1399" s="110">
        <v>0</v>
      </c>
      <c r="AG1399" s="110">
        <v>0</v>
      </c>
    </row>
    <row r="1400" spans="2:33" ht="15">
      <c r="B1400" s="110"/>
      <c r="C1400" s="110"/>
      <c r="D1400" s="110">
        <v>2008</v>
      </c>
      <c r="E1400" s="110">
        <v>0</v>
      </c>
      <c r="F1400" s="110">
        <v>0</v>
      </c>
      <c r="G1400" s="110">
        <v>0</v>
      </c>
      <c r="H1400" s="110"/>
      <c r="I1400" s="110">
        <v>0</v>
      </c>
      <c r="J1400" s="110">
        <v>0</v>
      </c>
      <c r="K1400" s="110">
        <v>0</v>
      </c>
      <c r="L1400" s="110">
        <v>0</v>
      </c>
      <c r="M1400" s="110">
        <v>0</v>
      </c>
      <c r="N1400" s="110">
        <v>0</v>
      </c>
      <c r="O1400" s="110">
        <v>0</v>
      </c>
      <c r="P1400" s="110">
        <v>0</v>
      </c>
      <c r="Q1400" s="110">
        <v>3.6900000000000001E-3</v>
      </c>
      <c r="R1400" s="110"/>
      <c r="S1400" s="110">
        <v>0</v>
      </c>
      <c r="T1400" s="110">
        <v>0</v>
      </c>
      <c r="U1400" s="110">
        <v>0</v>
      </c>
      <c r="V1400" s="110">
        <v>0</v>
      </c>
      <c r="W1400" s="110"/>
      <c r="X1400" s="110">
        <v>0</v>
      </c>
      <c r="Y1400" s="110">
        <v>0</v>
      </c>
      <c r="Z1400" s="110">
        <v>0</v>
      </c>
      <c r="AA1400" s="110">
        <v>0</v>
      </c>
      <c r="AB1400" s="110">
        <v>0</v>
      </c>
      <c r="AC1400" s="110">
        <v>3.1199999999999999E-2</v>
      </c>
      <c r="AD1400" s="110">
        <v>0</v>
      </c>
      <c r="AE1400" s="110">
        <v>0</v>
      </c>
      <c r="AF1400" s="110">
        <v>0</v>
      </c>
      <c r="AG1400" s="110">
        <v>1.82E-3</v>
      </c>
    </row>
    <row r="1401" spans="2:33" ht="15">
      <c r="B1401" s="110"/>
      <c r="C1401" s="110"/>
      <c r="D1401" s="110">
        <v>2009</v>
      </c>
      <c r="E1401" s="110">
        <v>0</v>
      </c>
      <c r="F1401" s="110">
        <v>0</v>
      </c>
      <c r="G1401" s="110">
        <v>0</v>
      </c>
      <c r="H1401" s="110">
        <v>0</v>
      </c>
      <c r="I1401" s="110">
        <v>0</v>
      </c>
      <c r="J1401" s="110">
        <v>0</v>
      </c>
      <c r="K1401" s="110">
        <v>0</v>
      </c>
      <c r="L1401" s="110">
        <v>0</v>
      </c>
      <c r="M1401" s="110">
        <v>0</v>
      </c>
      <c r="N1401" s="110">
        <v>0</v>
      </c>
      <c r="O1401" s="110">
        <v>0</v>
      </c>
      <c r="P1401" s="110">
        <v>0</v>
      </c>
      <c r="Q1401" s="110">
        <v>0</v>
      </c>
      <c r="R1401" s="110"/>
      <c r="S1401" s="110">
        <v>0</v>
      </c>
      <c r="T1401" s="110">
        <v>0</v>
      </c>
      <c r="U1401" s="110">
        <v>0</v>
      </c>
      <c r="V1401" s="110">
        <v>0</v>
      </c>
      <c r="W1401" s="110">
        <v>0</v>
      </c>
      <c r="X1401" s="110">
        <v>0</v>
      </c>
      <c r="Y1401" s="110">
        <v>0</v>
      </c>
      <c r="Z1401" s="110">
        <v>0</v>
      </c>
      <c r="AA1401" s="110">
        <v>4.79E-3</v>
      </c>
      <c r="AB1401" s="110">
        <v>0</v>
      </c>
      <c r="AC1401" s="110">
        <v>0</v>
      </c>
      <c r="AD1401" s="110">
        <v>0</v>
      </c>
      <c r="AE1401" s="110">
        <v>0</v>
      </c>
      <c r="AF1401" s="110">
        <v>0</v>
      </c>
      <c r="AG1401" s="110">
        <v>0</v>
      </c>
    </row>
    <row r="1402" spans="2:33" ht="15">
      <c r="B1402" s="110"/>
      <c r="C1402" s="110"/>
      <c r="D1402" s="110">
        <v>2010</v>
      </c>
      <c r="E1402" s="110">
        <v>0</v>
      </c>
      <c r="F1402" s="110">
        <v>0</v>
      </c>
      <c r="G1402" s="110">
        <v>0</v>
      </c>
      <c r="H1402" s="110">
        <v>0</v>
      </c>
      <c r="I1402" s="110"/>
      <c r="J1402" s="110">
        <v>0</v>
      </c>
      <c r="K1402" s="110">
        <v>0</v>
      </c>
      <c r="L1402" s="110"/>
      <c r="M1402" s="110">
        <v>0</v>
      </c>
      <c r="N1402" s="110">
        <v>0</v>
      </c>
      <c r="O1402" s="110">
        <v>0</v>
      </c>
      <c r="P1402" s="110">
        <v>0</v>
      </c>
      <c r="Q1402" s="110">
        <v>2.0600000000000002E-3</v>
      </c>
      <c r="R1402" s="110">
        <v>0</v>
      </c>
      <c r="S1402" s="110">
        <v>9.75E-3</v>
      </c>
      <c r="T1402" s="110">
        <v>0</v>
      </c>
      <c r="U1402" s="110">
        <v>0</v>
      </c>
      <c r="V1402" s="110">
        <v>0</v>
      </c>
      <c r="W1402" s="110">
        <v>0</v>
      </c>
      <c r="X1402" s="110">
        <v>0</v>
      </c>
      <c r="Y1402" s="110">
        <v>0</v>
      </c>
      <c r="Z1402" s="110">
        <v>0</v>
      </c>
      <c r="AA1402" s="110">
        <v>0</v>
      </c>
      <c r="AB1402" s="110">
        <v>0</v>
      </c>
      <c r="AC1402" s="110">
        <v>2.138E-2</v>
      </c>
      <c r="AD1402" s="110">
        <v>0</v>
      </c>
      <c r="AE1402" s="110">
        <v>0</v>
      </c>
      <c r="AF1402" s="110">
        <v>0</v>
      </c>
      <c r="AG1402" s="110">
        <v>0</v>
      </c>
    </row>
    <row r="1403" spans="2:33" ht="15">
      <c r="B1403" s="110"/>
      <c r="C1403" s="110"/>
      <c r="D1403" s="110">
        <v>2011</v>
      </c>
      <c r="E1403" s="110">
        <v>0</v>
      </c>
      <c r="F1403" s="110">
        <v>0</v>
      </c>
      <c r="G1403" s="110">
        <v>0</v>
      </c>
      <c r="H1403" s="110">
        <v>0</v>
      </c>
      <c r="I1403" s="110">
        <v>0</v>
      </c>
      <c r="J1403" s="110">
        <v>0</v>
      </c>
      <c r="K1403" s="110">
        <v>0</v>
      </c>
      <c r="L1403" s="110">
        <v>0</v>
      </c>
      <c r="M1403" s="110">
        <v>0</v>
      </c>
      <c r="N1403" s="110">
        <v>0</v>
      </c>
      <c r="O1403" s="110">
        <v>0</v>
      </c>
      <c r="P1403" s="110">
        <v>0</v>
      </c>
      <c r="Q1403" s="110">
        <v>0</v>
      </c>
      <c r="R1403" s="110">
        <v>0</v>
      </c>
      <c r="S1403" s="110">
        <v>9.0699999999999999E-3</v>
      </c>
      <c r="T1403" s="110">
        <v>0</v>
      </c>
      <c r="U1403" s="110">
        <v>0</v>
      </c>
      <c r="V1403" s="110">
        <v>0</v>
      </c>
      <c r="W1403" s="110">
        <v>0</v>
      </c>
      <c r="X1403" s="110">
        <v>0</v>
      </c>
      <c r="Y1403" s="110">
        <v>0</v>
      </c>
      <c r="Z1403" s="110">
        <v>0</v>
      </c>
      <c r="AA1403" s="110">
        <v>0</v>
      </c>
      <c r="AB1403" s="110">
        <v>0</v>
      </c>
      <c r="AC1403" s="110">
        <v>0</v>
      </c>
      <c r="AD1403" s="110">
        <v>0</v>
      </c>
      <c r="AE1403" s="110">
        <v>0</v>
      </c>
      <c r="AF1403" s="110">
        <v>0</v>
      </c>
      <c r="AG1403" s="110">
        <v>0</v>
      </c>
    </row>
    <row r="1404" spans="2:33" ht="15">
      <c r="B1404" s="110"/>
      <c r="C1404" s="110"/>
      <c r="D1404" s="110">
        <v>2012</v>
      </c>
      <c r="E1404" s="110">
        <v>0</v>
      </c>
      <c r="F1404" s="110">
        <v>0</v>
      </c>
      <c r="G1404" s="110">
        <v>0</v>
      </c>
      <c r="H1404" s="110">
        <v>0</v>
      </c>
      <c r="I1404" s="110">
        <v>0.17369999999999999</v>
      </c>
      <c r="J1404" s="110">
        <v>0</v>
      </c>
      <c r="K1404" s="110">
        <v>0</v>
      </c>
      <c r="L1404" s="110">
        <v>0</v>
      </c>
      <c r="M1404" s="110">
        <v>0</v>
      </c>
      <c r="N1404" s="110">
        <v>0</v>
      </c>
      <c r="O1404" s="110">
        <v>0</v>
      </c>
      <c r="P1404" s="110">
        <v>0</v>
      </c>
      <c r="Q1404" s="110">
        <v>0</v>
      </c>
      <c r="R1404" s="110">
        <v>0</v>
      </c>
      <c r="S1404" s="110">
        <v>0</v>
      </c>
      <c r="T1404" s="110">
        <v>0</v>
      </c>
      <c r="U1404" s="110">
        <v>0</v>
      </c>
      <c r="V1404" s="110"/>
      <c r="W1404" s="110">
        <v>0</v>
      </c>
      <c r="X1404" s="110">
        <v>0</v>
      </c>
      <c r="Y1404" s="110">
        <v>0</v>
      </c>
      <c r="Z1404" s="110">
        <v>0</v>
      </c>
      <c r="AA1404" s="110">
        <v>0</v>
      </c>
      <c r="AB1404" s="110">
        <v>0</v>
      </c>
      <c r="AC1404" s="110">
        <v>0</v>
      </c>
      <c r="AD1404" s="110">
        <v>7.1199999999999996E-3</v>
      </c>
      <c r="AE1404" s="110">
        <v>0</v>
      </c>
      <c r="AF1404" s="110">
        <v>0</v>
      </c>
      <c r="AG1404" s="110">
        <v>0</v>
      </c>
    </row>
    <row r="1405" spans="2:33" ht="15">
      <c r="B1405" s="110"/>
      <c r="C1405" s="110"/>
      <c r="D1405" s="110">
        <v>2013</v>
      </c>
      <c r="E1405" s="110">
        <v>0</v>
      </c>
      <c r="F1405" s="110">
        <v>0</v>
      </c>
      <c r="G1405" s="110">
        <v>0</v>
      </c>
      <c r="H1405" s="110">
        <v>0</v>
      </c>
      <c r="I1405" s="110">
        <v>0</v>
      </c>
      <c r="J1405" s="110">
        <v>0</v>
      </c>
      <c r="K1405" s="110">
        <v>0</v>
      </c>
      <c r="L1405" s="110">
        <v>0</v>
      </c>
      <c r="M1405" s="110">
        <v>0</v>
      </c>
      <c r="N1405" s="110">
        <v>0</v>
      </c>
      <c r="O1405" s="110">
        <v>0</v>
      </c>
      <c r="P1405" s="110">
        <v>0</v>
      </c>
      <c r="Q1405" s="110">
        <v>2E-3</v>
      </c>
      <c r="R1405" s="110">
        <v>0</v>
      </c>
      <c r="S1405" s="110">
        <v>0</v>
      </c>
      <c r="T1405" s="110">
        <v>0</v>
      </c>
      <c r="U1405" s="110">
        <v>0</v>
      </c>
      <c r="V1405" s="110">
        <v>0</v>
      </c>
      <c r="W1405" s="110">
        <v>0</v>
      </c>
      <c r="X1405" s="110">
        <v>0</v>
      </c>
      <c r="Y1405" s="110">
        <v>0</v>
      </c>
      <c r="Z1405" s="110">
        <v>0</v>
      </c>
      <c r="AA1405" s="110">
        <v>0</v>
      </c>
      <c r="AB1405" s="110">
        <v>0</v>
      </c>
      <c r="AC1405" s="110">
        <v>0</v>
      </c>
      <c r="AD1405" s="110">
        <v>0</v>
      </c>
      <c r="AE1405" s="110">
        <v>0</v>
      </c>
      <c r="AF1405" s="110">
        <v>0</v>
      </c>
      <c r="AG1405" s="110">
        <v>0</v>
      </c>
    </row>
    <row r="1406" spans="2:33" ht="15">
      <c r="B1406" s="110"/>
      <c r="C1406" s="110"/>
      <c r="D1406" s="110">
        <v>2014</v>
      </c>
      <c r="E1406" s="110">
        <v>0</v>
      </c>
      <c r="F1406" s="110">
        <v>0</v>
      </c>
      <c r="G1406" s="110">
        <v>0</v>
      </c>
      <c r="H1406" s="110">
        <v>0</v>
      </c>
      <c r="I1406" s="110">
        <v>0</v>
      </c>
      <c r="J1406" s="110"/>
      <c r="K1406" s="110">
        <v>9.5E-4</v>
      </c>
      <c r="L1406" s="110"/>
      <c r="M1406" s="110">
        <v>0</v>
      </c>
      <c r="N1406" s="110">
        <v>0</v>
      </c>
      <c r="O1406" s="110">
        <v>0</v>
      </c>
      <c r="P1406" s="110">
        <v>0</v>
      </c>
      <c r="Q1406" s="110">
        <v>2.0400000000000001E-3</v>
      </c>
      <c r="R1406" s="110">
        <v>0</v>
      </c>
      <c r="S1406" s="110">
        <v>0</v>
      </c>
      <c r="T1406" s="110">
        <v>0</v>
      </c>
      <c r="U1406" s="110">
        <v>0</v>
      </c>
      <c r="V1406" s="110"/>
      <c r="W1406" s="110">
        <v>0</v>
      </c>
      <c r="X1406" s="110">
        <v>0</v>
      </c>
      <c r="Y1406" s="110">
        <v>0</v>
      </c>
      <c r="Z1406" s="110">
        <v>0</v>
      </c>
      <c r="AA1406" s="110">
        <v>0</v>
      </c>
      <c r="AB1406" s="110">
        <v>0</v>
      </c>
      <c r="AC1406" s="110">
        <v>0</v>
      </c>
      <c r="AD1406" s="110"/>
      <c r="AE1406" s="110">
        <v>0</v>
      </c>
      <c r="AF1406" s="110">
        <v>0</v>
      </c>
      <c r="AG1406" s="110">
        <v>0</v>
      </c>
    </row>
    <row r="1407" spans="2:33" ht="15">
      <c r="B1407" s="110"/>
      <c r="C1407" s="110"/>
      <c r="D1407" s="110">
        <v>2015</v>
      </c>
      <c r="E1407" s="110">
        <v>0</v>
      </c>
      <c r="F1407" s="110">
        <v>0</v>
      </c>
      <c r="G1407" s="110">
        <v>0</v>
      </c>
      <c r="H1407" s="110">
        <v>5.2300000000000003E-3</v>
      </c>
      <c r="I1407" s="110">
        <v>0</v>
      </c>
      <c r="J1407" s="110">
        <v>6.3099999999999996E-3</v>
      </c>
      <c r="K1407" s="110">
        <v>1.92E-3</v>
      </c>
      <c r="L1407" s="110">
        <v>0</v>
      </c>
      <c r="M1407" s="110">
        <v>0</v>
      </c>
      <c r="N1407" s="110">
        <v>0</v>
      </c>
      <c r="O1407" s="110">
        <v>0</v>
      </c>
      <c r="P1407" s="110">
        <v>0</v>
      </c>
      <c r="Q1407" s="110">
        <v>0</v>
      </c>
      <c r="R1407" s="110">
        <v>0</v>
      </c>
      <c r="S1407" s="110">
        <v>0</v>
      </c>
      <c r="T1407" s="110">
        <v>0</v>
      </c>
      <c r="U1407" s="110">
        <v>0</v>
      </c>
      <c r="V1407" s="110">
        <v>0</v>
      </c>
      <c r="W1407" s="110">
        <v>0</v>
      </c>
      <c r="X1407" s="110">
        <v>0</v>
      </c>
      <c r="Y1407" s="110">
        <v>0</v>
      </c>
      <c r="Z1407" s="110">
        <v>0</v>
      </c>
      <c r="AA1407" s="110">
        <v>0</v>
      </c>
      <c r="AB1407" s="110">
        <v>0</v>
      </c>
      <c r="AC1407" s="110">
        <v>0</v>
      </c>
      <c r="AD1407" s="110">
        <v>0</v>
      </c>
      <c r="AE1407" s="110">
        <v>0</v>
      </c>
      <c r="AF1407" s="110">
        <v>0</v>
      </c>
      <c r="AG1407" s="110">
        <v>0</v>
      </c>
    </row>
    <row r="1408" spans="2:33" ht="15">
      <c r="B1408" s="110"/>
      <c r="C1408" s="110"/>
      <c r="D1408" s="110">
        <v>2016</v>
      </c>
      <c r="E1408" s="110">
        <v>0</v>
      </c>
      <c r="F1408" s="110">
        <v>0</v>
      </c>
      <c r="G1408" s="110">
        <v>0</v>
      </c>
      <c r="H1408" s="110">
        <v>0</v>
      </c>
      <c r="I1408" s="110">
        <v>0</v>
      </c>
      <c r="J1408" s="110"/>
      <c r="K1408" s="110">
        <v>0</v>
      </c>
      <c r="L1408" s="110">
        <v>0</v>
      </c>
      <c r="M1408" s="110">
        <v>0</v>
      </c>
      <c r="N1408" s="110">
        <v>0</v>
      </c>
      <c r="O1408" s="110">
        <v>0</v>
      </c>
      <c r="P1408" s="110">
        <v>0</v>
      </c>
      <c r="Q1408" s="110">
        <v>0</v>
      </c>
      <c r="R1408" s="110">
        <v>0</v>
      </c>
      <c r="S1408" s="110">
        <v>0</v>
      </c>
      <c r="T1408" s="110">
        <v>0</v>
      </c>
      <c r="U1408" s="110">
        <v>0</v>
      </c>
      <c r="V1408" s="110">
        <v>0</v>
      </c>
      <c r="W1408" s="110">
        <v>0</v>
      </c>
      <c r="X1408" s="110">
        <v>0</v>
      </c>
      <c r="Y1408" s="110"/>
      <c r="Z1408" s="110">
        <v>0</v>
      </c>
      <c r="AA1408" s="110">
        <v>0</v>
      </c>
      <c r="AB1408" s="110">
        <v>0</v>
      </c>
      <c r="AC1408" s="110">
        <v>0</v>
      </c>
      <c r="AD1408" s="110">
        <v>0</v>
      </c>
      <c r="AE1408" s="110">
        <v>0</v>
      </c>
      <c r="AF1408" s="110">
        <v>0</v>
      </c>
      <c r="AG1408" s="110">
        <v>0</v>
      </c>
    </row>
    <row r="1409" spans="2:33" ht="15">
      <c r="B1409" s="110"/>
      <c r="C1409" s="110"/>
      <c r="D1409" s="110">
        <v>2017</v>
      </c>
      <c r="E1409" s="110">
        <v>0</v>
      </c>
      <c r="F1409" s="110">
        <v>0</v>
      </c>
      <c r="G1409" s="110">
        <v>0</v>
      </c>
      <c r="H1409" s="110"/>
      <c r="I1409" s="110">
        <v>0</v>
      </c>
      <c r="J1409" s="110">
        <v>0</v>
      </c>
      <c r="K1409" s="110">
        <v>0</v>
      </c>
      <c r="L1409" s="110">
        <v>0</v>
      </c>
      <c r="M1409" s="110">
        <v>0</v>
      </c>
      <c r="N1409" s="110"/>
      <c r="O1409" s="110">
        <v>0</v>
      </c>
      <c r="P1409" s="110">
        <v>0</v>
      </c>
      <c r="Q1409" s="110"/>
      <c r="R1409" s="110">
        <v>0</v>
      </c>
      <c r="S1409" s="110">
        <v>0</v>
      </c>
      <c r="T1409" s="110">
        <v>0</v>
      </c>
      <c r="U1409" s="110">
        <v>5.3299999999999997E-3</v>
      </c>
      <c r="V1409" s="110">
        <v>0</v>
      </c>
      <c r="W1409" s="110">
        <v>0</v>
      </c>
      <c r="X1409" s="110">
        <v>0</v>
      </c>
      <c r="Y1409" s="110">
        <v>0</v>
      </c>
      <c r="Z1409" s="110">
        <v>0</v>
      </c>
      <c r="AA1409" s="110">
        <v>0</v>
      </c>
      <c r="AB1409" s="110">
        <v>0</v>
      </c>
      <c r="AC1409" s="110">
        <v>0</v>
      </c>
      <c r="AD1409" s="110">
        <v>0</v>
      </c>
      <c r="AE1409" s="110">
        <v>0</v>
      </c>
      <c r="AF1409" s="110">
        <v>0</v>
      </c>
      <c r="AG1409" s="110">
        <v>0</v>
      </c>
    </row>
    <row r="1410" spans="2:33" ht="15">
      <c r="B1410" s="110"/>
      <c r="C1410" s="110"/>
      <c r="D1410" s="110">
        <v>2018</v>
      </c>
      <c r="E1410" s="110">
        <v>0</v>
      </c>
      <c r="F1410" s="110">
        <v>0</v>
      </c>
      <c r="G1410" s="110">
        <v>0</v>
      </c>
      <c r="H1410" s="110">
        <v>0</v>
      </c>
      <c r="I1410" s="110">
        <v>0</v>
      </c>
      <c r="J1410" s="110">
        <v>0</v>
      </c>
      <c r="K1410" s="110">
        <v>0</v>
      </c>
      <c r="L1410" s="110">
        <v>0</v>
      </c>
      <c r="M1410" s="110">
        <v>0</v>
      </c>
      <c r="N1410" s="110">
        <v>0</v>
      </c>
      <c r="O1410" s="110">
        <v>0</v>
      </c>
      <c r="P1410" s="110">
        <v>0</v>
      </c>
      <c r="Q1410" s="110">
        <v>0</v>
      </c>
      <c r="R1410" s="110">
        <v>0</v>
      </c>
      <c r="S1410" s="110">
        <v>0</v>
      </c>
      <c r="T1410" s="110">
        <v>0</v>
      </c>
      <c r="U1410" s="110">
        <v>0</v>
      </c>
      <c r="V1410" s="110">
        <v>0</v>
      </c>
      <c r="W1410" s="110">
        <v>0</v>
      </c>
      <c r="X1410" s="110">
        <v>0</v>
      </c>
      <c r="Y1410" s="110">
        <v>0</v>
      </c>
      <c r="Z1410" s="110">
        <v>0</v>
      </c>
      <c r="AA1410" s="110">
        <v>0</v>
      </c>
      <c r="AB1410" s="110">
        <v>0</v>
      </c>
      <c r="AC1410" s="110">
        <v>0</v>
      </c>
      <c r="AD1410" s="110">
        <v>0</v>
      </c>
      <c r="AE1410" s="110">
        <v>0</v>
      </c>
      <c r="AF1410" s="110">
        <v>0</v>
      </c>
      <c r="AG1410" s="110">
        <v>0</v>
      </c>
    </row>
    <row r="1411" spans="2:33" ht="15">
      <c r="B1411" s="110"/>
      <c r="C1411" s="110"/>
      <c r="D1411" s="110">
        <v>2019</v>
      </c>
      <c r="E1411" s="110">
        <v>0</v>
      </c>
      <c r="F1411" s="110">
        <v>0</v>
      </c>
      <c r="G1411" s="110">
        <v>0</v>
      </c>
      <c r="H1411" s="110">
        <v>0</v>
      </c>
      <c r="I1411" s="110">
        <v>0</v>
      </c>
      <c r="J1411" s="110">
        <v>0</v>
      </c>
      <c r="K1411" s="110">
        <v>0</v>
      </c>
      <c r="L1411" s="110">
        <v>0</v>
      </c>
      <c r="M1411" s="110">
        <v>0</v>
      </c>
      <c r="N1411" s="110">
        <v>0</v>
      </c>
      <c r="O1411" s="110">
        <v>0</v>
      </c>
      <c r="P1411" s="110">
        <v>0</v>
      </c>
      <c r="Q1411" s="110">
        <v>0</v>
      </c>
      <c r="R1411" s="110">
        <v>0</v>
      </c>
      <c r="S1411" s="110">
        <v>0</v>
      </c>
      <c r="T1411" s="110">
        <v>0</v>
      </c>
      <c r="U1411" s="110">
        <v>0</v>
      </c>
      <c r="V1411" s="110"/>
      <c r="W1411" s="110">
        <v>0</v>
      </c>
      <c r="X1411" s="110">
        <v>0</v>
      </c>
      <c r="Y1411" s="110">
        <v>0</v>
      </c>
      <c r="Z1411" s="110">
        <v>0</v>
      </c>
      <c r="AA1411" s="110">
        <v>0</v>
      </c>
      <c r="AB1411" s="110">
        <v>0</v>
      </c>
      <c r="AC1411" s="110">
        <v>0</v>
      </c>
      <c r="AD1411" s="110">
        <v>0</v>
      </c>
      <c r="AE1411" s="110">
        <v>0</v>
      </c>
      <c r="AF1411" s="110">
        <v>0</v>
      </c>
      <c r="AG1411" s="110">
        <v>0</v>
      </c>
    </row>
    <row r="1412" spans="2:33" ht="15">
      <c r="B1412" s="110"/>
      <c r="C1412" s="110"/>
      <c r="D1412" s="110">
        <v>2020</v>
      </c>
      <c r="E1412" s="110"/>
      <c r="F1412" s="110"/>
      <c r="G1412" s="110"/>
      <c r="H1412" s="110"/>
      <c r="I1412" s="110"/>
      <c r="J1412" s="110"/>
      <c r="K1412" s="110"/>
      <c r="L1412" s="110"/>
      <c r="M1412" s="110"/>
      <c r="N1412" s="110"/>
      <c r="O1412" s="110"/>
      <c r="P1412" s="110"/>
      <c r="Q1412" s="110"/>
      <c r="R1412" s="110"/>
      <c r="S1412" s="110"/>
      <c r="T1412" s="110"/>
      <c r="U1412" s="110"/>
      <c r="V1412" s="110"/>
      <c r="W1412" s="110"/>
      <c r="X1412" s="110"/>
      <c r="Y1412" s="110"/>
      <c r="Z1412" s="110"/>
      <c r="AA1412" s="110"/>
      <c r="AB1412" s="110"/>
      <c r="AC1412" s="110"/>
      <c r="AD1412" s="110"/>
      <c r="AE1412" s="110"/>
      <c r="AF1412" s="110"/>
      <c r="AG1412" s="110"/>
    </row>
    <row r="1413" spans="2:33" ht="15">
      <c r="B1413" s="109" t="s">
        <v>171</v>
      </c>
      <c r="C1413" s="109" t="s">
        <v>566</v>
      </c>
      <c r="D1413" s="109">
        <v>2006</v>
      </c>
      <c r="E1413" s="109">
        <v>46</v>
      </c>
      <c r="F1413" s="109">
        <v>20</v>
      </c>
      <c r="G1413" s="109">
        <v>36</v>
      </c>
      <c r="H1413" s="109"/>
      <c r="I1413" s="109"/>
      <c r="J1413" s="109">
        <v>52</v>
      </c>
      <c r="K1413" s="109">
        <v>192</v>
      </c>
      <c r="L1413" s="109">
        <v>18</v>
      </c>
      <c r="M1413" s="109"/>
      <c r="N1413" s="109">
        <v>38</v>
      </c>
      <c r="O1413" s="109">
        <v>56</v>
      </c>
      <c r="P1413" s="109">
        <v>23</v>
      </c>
      <c r="Q1413" s="109">
        <v>98</v>
      </c>
      <c r="R1413" s="109"/>
      <c r="S1413" s="109">
        <v>63</v>
      </c>
      <c r="T1413" s="109">
        <v>0</v>
      </c>
      <c r="U1413" s="109">
        <v>79</v>
      </c>
      <c r="V1413" s="109">
        <v>34</v>
      </c>
      <c r="W1413" s="109"/>
      <c r="X1413" s="109">
        <v>30</v>
      </c>
      <c r="Y1413" s="109">
        <v>16</v>
      </c>
      <c r="Z1413" s="109">
        <v>1</v>
      </c>
      <c r="AA1413" s="109">
        <v>311</v>
      </c>
      <c r="AB1413" s="109">
        <v>53</v>
      </c>
      <c r="AC1413" s="109">
        <v>130</v>
      </c>
      <c r="AD1413" s="109">
        <v>19</v>
      </c>
      <c r="AE1413" s="109">
        <v>22</v>
      </c>
      <c r="AF1413" s="109">
        <v>101</v>
      </c>
      <c r="AG1413" s="109">
        <v>33</v>
      </c>
    </row>
    <row r="1414" spans="2:33" ht="15">
      <c r="B1414" s="109"/>
      <c r="C1414" s="109"/>
      <c r="D1414" s="109">
        <v>2007</v>
      </c>
      <c r="E1414" s="109">
        <v>52</v>
      </c>
      <c r="F1414" s="109">
        <v>38</v>
      </c>
      <c r="G1414" s="109">
        <v>27</v>
      </c>
      <c r="H1414" s="109"/>
      <c r="I1414" s="109">
        <v>0</v>
      </c>
      <c r="J1414" s="109">
        <v>25</v>
      </c>
      <c r="K1414" s="109">
        <v>180</v>
      </c>
      <c r="L1414" s="109">
        <v>8</v>
      </c>
      <c r="M1414" s="109">
        <v>14</v>
      </c>
      <c r="N1414" s="109">
        <v>18</v>
      </c>
      <c r="O1414" s="109">
        <v>65</v>
      </c>
      <c r="P1414" s="109">
        <v>18</v>
      </c>
      <c r="Q1414" s="109">
        <v>82</v>
      </c>
      <c r="R1414" s="109"/>
      <c r="S1414" s="109">
        <v>80</v>
      </c>
      <c r="T1414" s="109">
        <v>2</v>
      </c>
      <c r="U1414" s="109">
        <v>68</v>
      </c>
      <c r="V1414" s="109">
        <v>36</v>
      </c>
      <c r="W1414" s="109"/>
      <c r="X1414" s="109">
        <v>28</v>
      </c>
      <c r="Y1414" s="109">
        <v>20</v>
      </c>
      <c r="Z1414" s="109">
        <v>1</v>
      </c>
      <c r="AA1414" s="109">
        <v>357</v>
      </c>
      <c r="AB1414" s="109">
        <v>58</v>
      </c>
      <c r="AC1414" s="109">
        <v>186</v>
      </c>
      <c r="AD1414" s="109">
        <v>23</v>
      </c>
      <c r="AE1414" s="109">
        <v>17</v>
      </c>
      <c r="AF1414" s="109">
        <v>57</v>
      </c>
      <c r="AG1414" s="109">
        <v>58</v>
      </c>
    </row>
    <row r="1415" spans="2:33" ht="15">
      <c r="B1415" s="109"/>
      <c r="C1415" s="109"/>
      <c r="D1415" s="109">
        <v>2008</v>
      </c>
      <c r="E1415" s="109">
        <v>39</v>
      </c>
      <c r="F1415" s="109">
        <v>21</v>
      </c>
      <c r="G1415" s="109">
        <v>44</v>
      </c>
      <c r="H1415" s="109"/>
      <c r="I1415" s="109">
        <v>0</v>
      </c>
      <c r="J1415" s="109">
        <v>44</v>
      </c>
      <c r="K1415" s="109">
        <v>164</v>
      </c>
      <c r="L1415" s="109">
        <v>11</v>
      </c>
      <c r="M1415" s="109">
        <v>8</v>
      </c>
      <c r="N1415" s="109">
        <v>17</v>
      </c>
      <c r="O1415" s="109">
        <v>46</v>
      </c>
      <c r="P1415" s="109">
        <v>21</v>
      </c>
      <c r="Q1415" s="109">
        <v>94</v>
      </c>
      <c r="R1415" s="109"/>
      <c r="S1415" s="109">
        <v>115</v>
      </c>
      <c r="T1415" s="109">
        <v>3</v>
      </c>
      <c r="U1415" s="109">
        <v>64</v>
      </c>
      <c r="V1415" s="109">
        <v>40</v>
      </c>
      <c r="W1415" s="109"/>
      <c r="X1415" s="109">
        <v>29</v>
      </c>
      <c r="Y1415" s="109">
        <v>20</v>
      </c>
      <c r="Z1415" s="109">
        <v>1</v>
      </c>
      <c r="AA1415" s="109">
        <v>308</v>
      </c>
      <c r="AB1415" s="109">
        <v>42</v>
      </c>
      <c r="AC1415" s="109">
        <v>208</v>
      </c>
      <c r="AD1415" s="109">
        <v>13</v>
      </c>
      <c r="AE1415" s="109">
        <v>13</v>
      </c>
      <c r="AF1415" s="109">
        <v>56</v>
      </c>
      <c r="AG1415" s="109">
        <v>58</v>
      </c>
    </row>
    <row r="1416" spans="2:33" ht="15">
      <c r="B1416" s="109"/>
      <c r="C1416" s="109"/>
      <c r="D1416" s="109">
        <v>2009</v>
      </c>
      <c r="E1416" s="109">
        <v>34</v>
      </c>
      <c r="F1416" s="109">
        <v>16</v>
      </c>
      <c r="G1416" s="109">
        <v>28</v>
      </c>
      <c r="H1416" s="109">
        <v>22</v>
      </c>
      <c r="I1416" s="109">
        <v>0</v>
      </c>
      <c r="J1416" s="109">
        <v>26</v>
      </c>
      <c r="K1416" s="109">
        <v>170</v>
      </c>
      <c r="L1416" s="109">
        <v>14</v>
      </c>
      <c r="M1416" s="109">
        <v>10</v>
      </c>
      <c r="N1416" s="109">
        <v>22</v>
      </c>
      <c r="O1416" s="109">
        <v>31</v>
      </c>
      <c r="P1416" s="109">
        <v>14</v>
      </c>
      <c r="Q1416" s="109">
        <v>76</v>
      </c>
      <c r="R1416" s="109"/>
      <c r="S1416" s="109">
        <v>92</v>
      </c>
      <c r="T1416" s="109">
        <v>1</v>
      </c>
      <c r="U1416" s="109">
        <v>80</v>
      </c>
      <c r="V1416" s="109">
        <v>33</v>
      </c>
      <c r="W1416" s="109">
        <v>3</v>
      </c>
      <c r="X1416" s="109">
        <v>17</v>
      </c>
      <c r="Y1416" s="109">
        <v>14</v>
      </c>
      <c r="Z1416" s="109">
        <v>3</v>
      </c>
      <c r="AA1416" s="109">
        <v>365</v>
      </c>
      <c r="AB1416" s="109">
        <v>32</v>
      </c>
      <c r="AC1416" s="112">
        <v>150</v>
      </c>
      <c r="AD1416" s="109">
        <v>19</v>
      </c>
      <c r="AE1416" s="109">
        <v>11</v>
      </c>
      <c r="AF1416" s="109">
        <v>72</v>
      </c>
      <c r="AG1416" s="109">
        <v>53</v>
      </c>
    </row>
    <row r="1417" spans="2:33" ht="15">
      <c r="B1417" s="109"/>
      <c r="C1417" s="109"/>
      <c r="D1417" s="109">
        <v>2010</v>
      </c>
      <c r="E1417" s="109">
        <v>30</v>
      </c>
      <c r="F1417" s="109">
        <v>34</v>
      </c>
      <c r="G1417" s="109">
        <v>16</v>
      </c>
      <c r="H1417" s="109">
        <v>11</v>
      </c>
      <c r="I1417" s="109">
        <v>0</v>
      </c>
      <c r="J1417" s="109">
        <v>48</v>
      </c>
      <c r="K1417" s="109">
        <v>146</v>
      </c>
      <c r="L1417" s="109">
        <v>9</v>
      </c>
      <c r="M1417" s="109">
        <v>12</v>
      </c>
      <c r="N1417" s="109">
        <v>29</v>
      </c>
      <c r="O1417" s="109">
        <v>37</v>
      </c>
      <c r="P1417" s="109">
        <v>13</v>
      </c>
      <c r="Q1417" s="109">
        <v>69</v>
      </c>
      <c r="R1417" s="109">
        <v>27</v>
      </c>
      <c r="S1417" s="109">
        <v>82</v>
      </c>
      <c r="T1417" s="109">
        <v>3</v>
      </c>
      <c r="U1417" s="109">
        <v>69</v>
      </c>
      <c r="V1417" s="109">
        <v>31</v>
      </c>
      <c r="W1417" s="109">
        <v>0</v>
      </c>
      <c r="X1417" s="109">
        <v>22</v>
      </c>
      <c r="Y1417" s="109">
        <v>10</v>
      </c>
      <c r="Z1417" s="109">
        <v>9</v>
      </c>
      <c r="AA1417" s="109">
        <v>283</v>
      </c>
      <c r="AB1417" s="109">
        <v>22</v>
      </c>
      <c r="AC1417" s="109">
        <v>139</v>
      </c>
      <c r="AD1417" s="109">
        <v>42</v>
      </c>
      <c r="AE1417" s="109">
        <v>14</v>
      </c>
      <c r="AF1417" s="109">
        <v>58</v>
      </c>
      <c r="AG1417" s="109">
        <v>25</v>
      </c>
    </row>
    <row r="1418" spans="2:33" ht="15">
      <c r="B1418" s="109"/>
      <c r="C1418" s="109"/>
      <c r="D1418" s="109">
        <v>2011</v>
      </c>
      <c r="E1418" s="109">
        <v>35</v>
      </c>
      <c r="F1418" s="109">
        <v>27</v>
      </c>
      <c r="G1418" s="109">
        <v>37</v>
      </c>
      <c r="H1418" s="109">
        <v>10</v>
      </c>
      <c r="I1418" s="109">
        <v>0</v>
      </c>
      <c r="J1418" s="109">
        <v>29</v>
      </c>
      <c r="K1418" s="109">
        <v>140</v>
      </c>
      <c r="L1418" s="109">
        <v>4</v>
      </c>
      <c r="M1418" s="109">
        <v>9</v>
      </c>
      <c r="N1418" s="109">
        <v>13</v>
      </c>
      <c r="O1418" s="109">
        <v>25</v>
      </c>
      <c r="P1418" s="109">
        <v>5</v>
      </c>
      <c r="Q1418" s="109">
        <v>88</v>
      </c>
      <c r="R1418" s="109">
        <v>26</v>
      </c>
      <c r="S1418" s="109">
        <v>84</v>
      </c>
      <c r="T1418" s="109">
        <v>1</v>
      </c>
      <c r="U1418" s="109">
        <v>64</v>
      </c>
      <c r="V1418" s="109">
        <v>26</v>
      </c>
      <c r="W1418" s="109">
        <v>0</v>
      </c>
      <c r="X1418" s="109">
        <v>13</v>
      </c>
      <c r="Y1418" s="109">
        <v>14</v>
      </c>
      <c r="Z1418" s="109">
        <v>6</v>
      </c>
      <c r="AA1418" s="109">
        <v>320</v>
      </c>
      <c r="AB1418" s="109">
        <v>14</v>
      </c>
      <c r="AC1418" s="109">
        <v>100</v>
      </c>
      <c r="AD1418" s="109">
        <v>24</v>
      </c>
      <c r="AE1418" s="109">
        <v>4</v>
      </c>
      <c r="AF1418" s="109">
        <v>49</v>
      </c>
      <c r="AG1418" s="109">
        <v>55</v>
      </c>
    </row>
    <row r="1419" spans="2:33" ht="15">
      <c r="B1419" s="109"/>
      <c r="C1419" s="109"/>
      <c r="D1419" s="109">
        <v>2012</v>
      </c>
      <c r="E1419" s="109">
        <v>33</v>
      </c>
      <c r="F1419" s="109">
        <v>18</v>
      </c>
      <c r="G1419" s="109">
        <v>21</v>
      </c>
      <c r="H1419" s="109">
        <v>19</v>
      </c>
      <c r="I1419" s="109">
        <v>1</v>
      </c>
      <c r="J1419" s="109">
        <v>26</v>
      </c>
      <c r="K1419" s="109">
        <v>138</v>
      </c>
      <c r="L1419" s="109">
        <v>8</v>
      </c>
      <c r="M1419" s="109">
        <v>7</v>
      </c>
      <c r="N1419" s="109">
        <v>18</v>
      </c>
      <c r="O1419" s="109">
        <v>27</v>
      </c>
      <c r="P1419" s="109">
        <v>9</v>
      </c>
      <c r="Q1419" s="109">
        <v>71</v>
      </c>
      <c r="R1419" s="109">
        <v>14</v>
      </c>
      <c r="S1419" s="109">
        <v>72</v>
      </c>
      <c r="T1419" s="109">
        <v>0</v>
      </c>
      <c r="U1419" s="109">
        <v>68</v>
      </c>
      <c r="V1419" s="109">
        <v>19</v>
      </c>
      <c r="W1419" s="109">
        <v>0</v>
      </c>
      <c r="X1419" s="109">
        <v>18</v>
      </c>
      <c r="Y1419" s="109">
        <v>16</v>
      </c>
      <c r="Z1419" s="109">
        <v>1</v>
      </c>
      <c r="AA1419" s="109">
        <v>271</v>
      </c>
      <c r="AB1419" s="109">
        <v>24</v>
      </c>
      <c r="AC1419" s="109">
        <v>126</v>
      </c>
      <c r="AD1419" s="109">
        <v>15</v>
      </c>
      <c r="AE1419" s="109">
        <v>5</v>
      </c>
      <c r="AF1419" s="109">
        <v>68</v>
      </c>
      <c r="AG1419" s="109">
        <v>42</v>
      </c>
    </row>
    <row r="1420" spans="2:33" ht="15">
      <c r="B1420" s="109"/>
      <c r="C1420" s="109"/>
      <c r="D1420" s="109">
        <v>2013</v>
      </c>
      <c r="E1420" s="109">
        <v>26</v>
      </c>
      <c r="F1420" s="109">
        <v>15</v>
      </c>
      <c r="G1420" s="109">
        <v>12</v>
      </c>
      <c r="H1420" s="109">
        <v>17</v>
      </c>
      <c r="I1420" s="109">
        <v>0</v>
      </c>
      <c r="J1420" s="109">
        <v>24</v>
      </c>
      <c r="K1420" s="109">
        <v>137</v>
      </c>
      <c r="L1420" s="109">
        <v>8</v>
      </c>
      <c r="M1420" s="109">
        <v>4</v>
      </c>
      <c r="N1420" s="109">
        <v>9</v>
      </c>
      <c r="O1420" s="109">
        <v>105</v>
      </c>
      <c r="P1420" s="109">
        <v>6</v>
      </c>
      <c r="Q1420" s="109">
        <v>85</v>
      </c>
      <c r="R1420" s="109">
        <v>18</v>
      </c>
      <c r="S1420" s="109">
        <v>102</v>
      </c>
      <c r="T1420" s="109">
        <v>1</v>
      </c>
      <c r="U1420" s="109">
        <v>61</v>
      </c>
      <c r="V1420" s="109">
        <v>17</v>
      </c>
      <c r="W1420" s="109">
        <v>3</v>
      </c>
      <c r="X1420" s="109">
        <v>14</v>
      </c>
      <c r="Y1420" s="109">
        <v>17</v>
      </c>
      <c r="Z1420" s="109">
        <v>4</v>
      </c>
      <c r="AA1420" s="109">
        <v>227</v>
      </c>
      <c r="AB1420" s="109">
        <v>26</v>
      </c>
      <c r="AC1420" s="109">
        <v>101</v>
      </c>
      <c r="AD1420" s="109">
        <v>17</v>
      </c>
      <c r="AE1420" s="109">
        <v>5</v>
      </c>
      <c r="AF1420" s="109">
        <v>55</v>
      </c>
      <c r="AG1420" s="109">
        <v>34</v>
      </c>
    </row>
    <row r="1421" spans="2:33" ht="15">
      <c r="B1421" s="109"/>
      <c r="C1421" s="109"/>
      <c r="D1421" s="109">
        <v>2014</v>
      </c>
      <c r="E1421" s="109">
        <v>25</v>
      </c>
      <c r="F1421" s="109">
        <v>22</v>
      </c>
      <c r="G1421" s="109">
        <v>23</v>
      </c>
      <c r="H1421" s="109">
        <v>18</v>
      </c>
      <c r="I1421" s="109">
        <v>0</v>
      </c>
      <c r="J1421" s="109">
        <v>31</v>
      </c>
      <c r="K1421" s="109">
        <v>160</v>
      </c>
      <c r="L1421" s="109">
        <v>12</v>
      </c>
      <c r="M1421" s="109">
        <v>9</v>
      </c>
      <c r="N1421" s="109">
        <v>9</v>
      </c>
      <c r="O1421" s="109">
        <v>25</v>
      </c>
      <c r="P1421" s="109">
        <v>6</v>
      </c>
      <c r="Q1421" s="109">
        <v>65</v>
      </c>
      <c r="R1421" s="109">
        <v>19</v>
      </c>
      <c r="S1421" s="109">
        <v>108</v>
      </c>
      <c r="T1421" s="109">
        <v>2</v>
      </c>
      <c r="U1421" s="109">
        <v>53</v>
      </c>
      <c r="V1421" s="109">
        <v>11</v>
      </c>
      <c r="W1421" s="109">
        <v>0</v>
      </c>
      <c r="X1421" s="109">
        <v>15</v>
      </c>
      <c r="Y1421" s="109">
        <v>9</v>
      </c>
      <c r="Z1421" s="109">
        <v>1</v>
      </c>
      <c r="AA1421" s="109">
        <v>206</v>
      </c>
      <c r="AB1421" s="109">
        <v>19</v>
      </c>
      <c r="AC1421" s="109">
        <v>96</v>
      </c>
      <c r="AD1421" s="109">
        <v>25</v>
      </c>
      <c r="AE1421" s="109">
        <v>3</v>
      </c>
      <c r="AF1421" s="109">
        <v>76</v>
      </c>
      <c r="AG1421" s="109">
        <v>25</v>
      </c>
    </row>
    <row r="1422" spans="2:33" ht="15">
      <c r="B1422" s="109"/>
      <c r="C1422" s="109"/>
      <c r="D1422" s="109">
        <v>2015</v>
      </c>
      <c r="E1422" s="109">
        <v>35</v>
      </c>
      <c r="F1422" s="109">
        <v>13</v>
      </c>
      <c r="G1422" s="109">
        <v>20</v>
      </c>
      <c r="H1422" s="109">
        <v>10</v>
      </c>
      <c r="I1422" s="109">
        <v>9</v>
      </c>
      <c r="J1422" s="109">
        <v>29</v>
      </c>
      <c r="K1422" s="109">
        <v>130</v>
      </c>
      <c r="L1422" s="109">
        <v>7</v>
      </c>
      <c r="M1422" s="109">
        <v>2</v>
      </c>
      <c r="N1422" s="109">
        <v>14</v>
      </c>
      <c r="O1422" s="109">
        <v>20</v>
      </c>
      <c r="P1422" s="109">
        <v>7</v>
      </c>
      <c r="Q1422" s="109">
        <v>54</v>
      </c>
      <c r="R1422" s="109">
        <v>15</v>
      </c>
      <c r="S1422" s="109">
        <v>109</v>
      </c>
      <c r="T1422" s="109">
        <v>0</v>
      </c>
      <c r="U1422" s="109">
        <v>46</v>
      </c>
      <c r="V1422" s="109">
        <v>8</v>
      </c>
      <c r="W1422" s="109">
        <v>0</v>
      </c>
      <c r="X1422" s="109">
        <v>9</v>
      </c>
      <c r="Y1422" s="109">
        <v>18</v>
      </c>
      <c r="Z1422" s="109">
        <v>2</v>
      </c>
      <c r="AA1422" s="109">
        <v>227</v>
      </c>
      <c r="AB1422" s="109">
        <v>18</v>
      </c>
      <c r="AC1422" s="109">
        <v>81</v>
      </c>
      <c r="AD1422" s="109">
        <v>16</v>
      </c>
      <c r="AE1422" s="109">
        <v>1</v>
      </c>
      <c r="AF1422" s="109">
        <v>51</v>
      </c>
      <c r="AG1422" s="109">
        <v>23</v>
      </c>
    </row>
    <row r="1423" spans="2:33" ht="15">
      <c r="B1423" s="109"/>
      <c r="C1423" s="109"/>
      <c r="D1423" s="109">
        <v>2016</v>
      </c>
      <c r="E1423" s="109">
        <v>31</v>
      </c>
      <c r="F1423" s="109">
        <v>14</v>
      </c>
      <c r="G1423" s="109">
        <v>22</v>
      </c>
      <c r="H1423" s="109">
        <v>18</v>
      </c>
      <c r="I1423" s="109">
        <v>0</v>
      </c>
      <c r="J1423" s="109">
        <v>34</v>
      </c>
      <c r="K1423" s="109">
        <v>150</v>
      </c>
      <c r="L1423" s="109">
        <v>7</v>
      </c>
      <c r="M1423" s="109">
        <v>0</v>
      </c>
      <c r="N1423" s="109">
        <v>10</v>
      </c>
      <c r="O1423" s="109">
        <v>28</v>
      </c>
      <c r="P1423" s="109">
        <v>10</v>
      </c>
      <c r="Q1423" s="109">
        <v>81</v>
      </c>
      <c r="R1423" s="109">
        <v>11</v>
      </c>
      <c r="S1423" s="109">
        <v>97</v>
      </c>
      <c r="T1423" s="109">
        <v>0</v>
      </c>
      <c r="U1423" s="109">
        <v>85</v>
      </c>
      <c r="V1423" s="109">
        <v>16</v>
      </c>
      <c r="W1423" s="109">
        <v>0</v>
      </c>
      <c r="X1423" s="109">
        <v>15</v>
      </c>
      <c r="Y1423" s="109">
        <v>8</v>
      </c>
      <c r="Z1423" s="109">
        <v>3</v>
      </c>
      <c r="AA1423" s="109">
        <v>167</v>
      </c>
      <c r="AB1423" s="109">
        <v>25</v>
      </c>
      <c r="AC1423" s="109">
        <v>87</v>
      </c>
      <c r="AD1423" s="109">
        <v>13</v>
      </c>
      <c r="AE1423" s="109">
        <v>5</v>
      </c>
      <c r="AF1423" s="109">
        <v>26</v>
      </c>
      <c r="AG1423" s="109">
        <v>28</v>
      </c>
    </row>
    <row r="1424" spans="2:33" ht="15">
      <c r="B1424" s="109"/>
      <c r="C1424" s="109"/>
      <c r="D1424" s="109">
        <v>2017</v>
      </c>
      <c r="E1424" s="109">
        <v>18</v>
      </c>
      <c r="F1424" s="109">
        <v>20</v>
      </c>
      <c r="G1424" s="109">
        <v>16</v>
      </c>
      <c r="H1424" s="109">
        <v>17</v>
      </c>
      <c r="I1424" s="109">
        <v>0</v>
      </c>
      <c r="J1424" s="109">
        <v>35</v>
      </c>
      <c r="K1424" s="109">
        <v>157</v>
      </c>
      <c r="L1424" s="109">
        <v>6</v>
      </c>
      <c r="M1424" s="109">
        <v>7</v>
      </c>
      <c r="N1424" s="109">
        <v>18</v>
      </c>
      <c r="O1424" s="109">
        <v>29</v>
      </c>
      <c r="P1424" s="109">
        <v>10</v>
      </c>
      <c r="Q1424" s="109">
        <v>94</v>
      </c>
      <c r="R1424" s="109">
        <v>20</v>
      </c>
      <c r="S1424" s="109">
        <v>101</v>
      </c>
      <c r="T1424" s="109">
        <v>2</v>
      </c>
      <c r="U1424" s="109">
        <v>55</v>
      </c>
      <c r="V1424" s="109">
        <v>17</v>
      </c>
      <c r="W1424" s="109">
        <v>1</v>
      </c>
      <c r="X1424" s="109">
        <v>16</v>
      </c>
      <c r="Y1424" s="109">
        <v>12</v>
      </c>
      <c r="Z1424" s="109">
        <v>3</v>
      </c>
      <c r="AA1424" s="109">
        <v>171</v>
      </c>
      <c r="AB1424" s="109">
        <v>20</v>
      </c>
      <c r="AC1424" s="109">
        <v>59</v>
      </c>
      <c r="AD1424" s="109">
        <v>14</v>
      </c>
      <c r="AE1424" s="109">
        <v>5</v>
      </c>
      <c r="AF1424" s="109">
        <v>30</v>
      </c>
      <c r="AG1424" s="109">
        <v>41</v>
      </c>
    </row>
    <row r="1425" spans="2:33" ht="15">
      <c r="B1425" s="109"/>
      <c r="C1425" s="109"/>
      <c r="D1425" s="109">
        <v>2018</v>
      </c>
      <c r="E1425" s="109">
        <v>16</v>
      </c>
      <c r="F1425" s="109">
        <v>13</v>
      </c>
      <c r="G1425" s="109">
        <v>18</v>
      </c>
      <c r="H1425" s="109">
        <v>11</v>
      </c>
      <c r="I1425" s="109">
        <v>2</v>
      </c>
      <c r="J1425" s="109">
        <v>28</v>
      </c>
      <c r="K1425" s="109">
        <v>128</v>
      </c>
      <c r="L1425" s="109">
        <v>6</v>
      </c>
      <c r="M1425" s="109">
        <v>5</v>
      </c>
      <c r="N1425" s="109">
        <v>17</v>
      </c>
      <c r="O1425" s="109">
        <v>16</v>
      </c>
      <c r="P1425" s="109">
        <v>5</v>
      </c>
      <c r="Q1425" s="109">
        <v>58</v>
      </c>
      <c r="R1425" s="109">
        <v>18</v>
      </c>
      <c r="S1425" s="109">
        <v>93</v>
      </c>
      <c r="T1425" s="109">
        <v>0</v>
      </c>
      <c r="U1425" s="109">
        <v>73</v>
      </c>
      <c r="V1425" s="109">
        <v>12</v>
      </c>
      <c r="W1425" s="109">
        <v>2</v>
      </c>
      <c r="X1425" s="109">
        <v>12</v>
      </c>
      <c r="Y1425" s="109">
        <v>16</v>
      </c>
      <c r="Z1425" s="109">
        <v>5</v>
      </c>
      <c r="AA1425" s="109">
        <v>195</v>
      </c>
      <c r="AB1425" s="109">
        <v>18</v>
      </c>
      <c r="AC1425" s="109">
        <v>60</v>
      </c>
      <c r="AD1425" s="109">
        <v>9</v>
      </c>
      <c r="AE1425" s="109">
        <v>5</v>
      </c>
      <c r="AF1425" s="109">
        <v>30</v>
      </c>
      <c r="AG1425" s="109">
        <v>30</v>
      </c>
    </row>
    <row r="1426" spans="2:33" ht="15">
      <c r="B1426" s="109"/>
      <c r="C1426" s="109"/>
      <c r="D1426" s="109">
        <v>2019</v>
      </c>
      <c r="E1426" s="109">
        <v>14</v>
      </c>
      <c r="F1426" s="109">
        <v>10</v>
      </c>
      <c r="G1426" s="109">
        <v>16</v>
      </c>
      <c r="H1426" s="109">
        <v>13</v>
      </c>
      <c r="I1426" s="109">
        <v>0</v>
      </c>
      <c r="J1426" s="109">
        <v>30</v>
      </c>
      <c r="K1426" s="109">
        <v>136</v>
      </c>
      <c r="L1426" s="109">
        <v>14</v>
      </c>
      <c r="M1426" s="109">
        <v>2</v>
      </c>
      <c r="N1426" s="109">
        <v>12</v>
      </c>
      <c r="O1426" s="109">
        <v>22</v>
      </c>
      <c r="P1426" s="109">
        <v>3</v>
      </c>
      <c r="Q1426" s="109">
        <v>53</v>
      </c>
      <c r="R1426" s="109">
        <v>13</v>
      </c>
      <c r="S1426" s="109">
        <v>87</v>
      </c>
      <c r="T1426" s="109">
        <v>2</v>
      </c>
      <c r="U1426" s="109">
        <v>43</v>
      </c>
      <c r="V1426" s="109">
        <v>4</v>
      </c>
      <c r="W1426" s="109">
        <v>0</v>
      </c>
      <c r="X1426" s="109">
        <v>13</v>
      </c>
      <c r="Y1426" s="109">
        <v>11</v>
      </c>
      <c r="Z1426" s="109">
        <v>2</v>
      </c>
      <c r="AA1426" s="109">
        <v>160</v>
      </c>
      <c r="AB1426" s="109">
        <v>32</v>
      </c>
      <c r="AC1426" s="109">
        <v>76</v>
      </c>
      <c r="AD1426" s="109">
        <v>16</v>
      </c>
      <c r="AE1426" s="109">
        <v>2</v>
      </c>
      <c r="AF1426" s="109">
        <v>31</v>
      </c>
      <c r="AG1426" s="109">
        <v>22</v>
      </c>
    </row>
    <row r="1427" spans="2:33" ht="15">
      <c r="B1427" s="109"/>
      <c r="C1427" s="109"/>
      <c r="D1427" s="109">
        <v>2020</v>
      </c>
      <c r="E1427" s="109"/>
      <c r="F1427" s="109"/>
      <c r="G1427" s="109"/>
      <c r="H1427" s="109"/>
      <c r="I1427" s="109"/>
      <c r="J1427" s="109"/>
      <c r="K1427" s="109"/>
      <c r="L1427" s="109"/>
      <c r="M1427" s="109"/>
      <c r="N1427" s="109"/>
      <c r="O1427" s="109"/>
      <c r="P1427" s="109"/>
      <c r="Q1427" s="109"/>
      <c r="R1427" s="109"/>
      <c r="S1427" s="109"/>
      <c r="T1427" s="109"/>
      <c r="U1427" s="109"/>
      <c r="V1427" s="109"/>
      <c r="W1427" s="109"/>
      <c r="X1427" s="109"/>
      <c r="Y1427" s="109"/>
      <c r="Z1427" s="109"/>
      <c r="AA1427" s="109"/>
      <c r="AB1427" s="109"/>
      <c r="AC1427" s="109"/>
      <c r="AD1427" s="109"/>
      <c r="AE1427" s="109"/>
      <c r="AF1427" s="109"/>
      <c r="AG1427" s="109"/>
    </row>
    <row r="1428" spans="2:33" ht="15">
      <c r="B1428" s="110" t="s">
        <v>172</v>
      </c>
      <c r="C1428" s="110" t="s">
        <v>567</v>
      </c>
      <c r="D1428" s="110">
        <v>2006</v>
      </c>
      <c r="E1428" s="110">
        <v>0</v>
      </c>
      <c r="F1428" s="110">
        <v>0</v>
      </c>
      <c r="G1428" s="110">
        <v>0</v>
      </c>
      <c r="H1428" s="110"/>
      <c r="I1428" s="110"/>
      <c r="J1428" s="110">
        <v>0</v>
      </c>
      <c r="K1428" s="110">
        <v>0</v>
      </c>
      <c r="L1428" s="110">
        <v>0</v>
      </c>
      <c r="M1428" s="110"/>
      <c r="N1428" s="110">
        <v>4</v>
      </c>
      <c r="O1428" s="110">
        <v>2</v>
      </c>
      <c r="P1428" s="110">
        <v>0</v>
      </c>
      <c r="Q1428" s="110">
        <v>9</v>
      </c>
      <c r="R1428" s="110"/>
      <c r="S1428" s="110">
        <v>0</v>
      </c>
      <c r="T1428" s="110">
        <v>0</v>
      </c>
      <c r="U1428" s="110">
        <v>3</v>
      </c>
      <c r="V1428" s="110">
        <v>0</v>
      </c>
      <c r="W1428" s="110"/>
      <c r="X1428" s="110">
        <v>0</v>
      </c>
      <c r="Y1428" s="110">
        <v>0</v>
      </c>
      <c r="Z1428" s="110">
        <v>0</v>
      </c>
      <c r="AA1428" s="110">
        <v>1</v>
      </c>
      <c r="AB1428" s="110">
        <v>0</v>
      </c>
      <c r="AC1428" s="110">
        <v>0</v>
      </c>
      <c r="AD1428" s="110">
        <v>0</v>
      </c>
      <c r="AE1428" s="110">
        <v>1</v>
      </c>
      <c r="AF1428" s="110">
        <v>0</v>
      </c>
      <c r="AG1428" s="110">
        <v>1</v>
      </c>
    </row>
    <row r="1429" spans="2:33" ht="15">
      <c r="B1429" s="110"/>
      <c r="C1429" s="110"/>
      <c r="D1429" s="110">
        <v>2007</v>
      </c>
      <c r="E1429" s="110">
        <v>0</v>
      </c>
      <c r="F1429" s="110">
        <v>0</v>
      </c>
      <c r="G1429" s="110">
        <v>0</v>
      </c>
      <c r="H1429" s="110"/>
      <c r="I1429" s="110">
        <v>0</v>
      </c>
      <c r="J1429" s="110">
        <v>1</v>
      </c>
      <c r="K1429" s="110">
        <v>1</v>
      </c>
      <c r="L1429" s="110">
        <v>0</v>
      </c>
      <c r="M1429" s="110">
        <v>0</v>
      </c>
      <c r="N1429" s="110">
        <v>2</v>
      </c>
      <c r="O1429" s="110">
        <v>0</v>
      </c>
      <c r="P1429" s="110">
        <v>0</v>
      </c>
      <c r="Q1429" s="110">
        <v>2</v>
      </c>
      <c r="R1429" s="110"/>
      <c r="S1429" s="110">
        <v>2</v>
      </c>
      <c r="T1429" s="110">
        <v>0</v>
      </c>
      <c r="U1429" s="110">
        <v>1</v>
      </c>
      <c r="V1429" s="110">
        <v>0</v>
      </c>
      <c r="W1429" s="110"/>
      <c r="X1429" s="110">
        <v>0</v>
      </c>
      <c r="Y1429" s="110">
        <v>0</v>
      </c>
      <c r="Z1429" s="110">
        <v>0</v>
      </c>
      <c r="AA1429" s="110">
        <v>1</v>
      </c>
      <c r="AB1429" s="110">
        <v>0</v>
      </c>
      <c r="AC1429" s="110">
        <v>0</v>
      </c>
      <c r="AD1429" s="110">
        <v>0</v>
      </c>
      <c r="AE1429" s="110">
        <v>0</v>
      </c>
      <c r="AF1429" s="110">
        <v>0</v>
      </c>
      <c r="AG1429" s="110">
        <v>0</v>
      </c>
    </row>
    <row r="1430" spans="2:33" ht="15">
      <c r="B1430" s="110"/>
      <c r="C1430" s="110"/>
      <c r="D1430" s="110">
        <v>2008</v>
      </c>
      <c r="E1430" s="110">
        <v>1</v>
      </c>
      <c r="F1430" s="110">
        <v>0</v>
      </c>
      <c r="G1430" s="110">
        <v>0</v>
      </c>
      <c r="H1430" s="110"/>
      <c r="I1430" s="110">
        <v>0</v>
      </c>
      <c r="J1430" s="110">
        <v>10</v>
      </c>
      <c r="K1430" s="110">
        <v>1</v>
      </c>
      <c r="L1430" s="110">
        <v>0</v>
      </c>
      <c r="M1430" s="110">
        <v>0</v>
      </c>
      <c r="N1430" s="110">
        <v>0</v>
      </c>
      <c r="O1430" s="110">
        <v>3</v>
      </c>
      <c r="P1430" s="110">
        <v>0</v>
      </c>
      <c r="Q1430" s="110">
        <v>0</v>
      </c>
      <c r="R1430" s="110"/>
      <c r="S1430" s="110">
        <v>4</v>
      </c>
      <c r="T1430" s="110">
        <v>0</v>
      </c>
      <c r="U1430" s="110">
        <v>1</v>
      </c>
      <c r="V1430" s="110">
        <v>0</v>
      </c>
      <c r="W1430" s="110"/>
      <c r="X1430" s="110">
        <v>2</v>
      </c>
      <c r="Y1430" s="110">
        <v>0</v>
      </c>
      <c r="Z1430" s="110">
        <v>0</v>
      </c>
      <c r="AA1430" s="110">
        <v>0</v>
      </c>
      <c r="AB1430" s="110">
        <v>0</v>
      </c>
      <c r="AC1430" s="110">
        <v>0</v>
      </c>
      <c r="AD1430" s="110">
        <v>0</v>
      </c>
      <c r="AE1430" s="110">
        <v>0</v>
      </c>
      <c r="AF1430" s="110">
        <v>0</v>
      </c>
      <c r="AG1430" s="110">
        <v>0</v>
      </c>
    </row>
    <row r="1431" spans="2:33" ht="15">
      <c r="B1431" s="110"/>
      <c r="C1431" s="110"/>
      <c r="D1431" s="110">
        <v>2009</v>
      </c>
      <c r="E1431" s="110">
        <v>0</v>
      </c>
      <c r="F1431" s="110">
        <v>0</v>
      </c>
      <c r="G1431" s="110">
        <v>0</v>
      </c>
      <c r="H1431" s="110">
        <v>0</v>
      </c>
      <c r="I1431" s="110">
        <v>0</v>
      </c>
      <c r="J1431" s="110">
        <v>0</v>
      </c>
      <c r="K1431" s="110">
        <v>1</v>
      </c>
      <c r="L1431" s="110">
        <v>0</v>
      </c>
      <c r="M1431" s="110">
        <v>0</v>
      </c>
      <c r="N1431" s="110">
        <v>2</v>
      </c>
      <c r="O1431" s="110">
        <v>0</v>
      </c>
      <c r="P1431" s="110">
        <v>0</v>
      </c>
      <c r="Q1431" s="110">
        <v>0</v>
      </c>
      <c r="R1431" s="110"/>
      <c r="S1431" s="110">
        <v>0</v>
      </c>
      <c r="T1431" s="110">
        <v>0</v>
      </c>
      <c r="U1431" s="110">
        <v>1</v>
      </c>
      <c r="V1431" s="110">
        <v>0</v>
      </c>
      <c r="W1431" s="110">
        <v>0</v>
      </c>
      <c r="X1431" s="110">
        <v>0</v>
      </c>
      <c r="Y1431" s="110">
        <v>1</v>
      </c>
      <c r="Z1431" s="110">
        <v>0</v>
      </c>
      <c r="AA1431" s="110">
        <v>0</v>
      </c>
      <c r="AB1431" s="110">
        <v>0</v>
      </c>
      <c r="AC1431" s="110">
        <v>0</v>
      </c>
      <c r="AD1431" s="110">
        <v>0</v>
      </c>
      <c r="AE1431" s="110">
        <v>0</v>
      </c>
      <c r="AF1431" s="110">
        <v>0</v>
      </c>
      <c r="AG1431" s="110">
        <v>2</v>
      </c>
    </row>
    <row r="1432" spans="2:33" ht="15">
      <c r="B1432" s="110"/>
      <c r="C1432" s="110"/>
      <c r="D1432" s="110">
        <v>2010</v>
      </c>
      <c r="E1432" s="110">
        <v>0</v>
      </c>
      <c r="F1432" s="110">
        <v>19</v>
      </c>
      <c r="G1432" s="110">
        <v>0</v>
      </c>
      <c r="H1432" s="110">
        <v>0</v>
      </c>
      <c r="I1432" s="110">
        <v>0</v>
      </c>
      <c r="J1432" s="110">
        <v>1</v>
      </c>
      <c r="K1432" s="110">
        <v>0</v>
      </c>
      <c r="L1432" s="110">
        <v>0</v>
      </c>
      <c r="M1432" s="110">
        <v>1</v>
      </c>
      <c r="N1432" s="110">
        <v>1</v>
      </c>
      <c r="O1432" s="110">
        <v>2</v>
      </c>
      <c r="P1432" s="110">
        <v>0</v>
      </c>
      <c r="Q1432" s="110">
        <v>0</v>
      </c>
      <c r="R1432" s="110">
        <v>0</v>
      </c>
      <c r="S1432" s="110">
        <v>1</v>
      </c>
      <c r="T1432" s="110">
        <v>0</v>
      </c>
      <c r="U1432" s="110">
        <v>0</v>
      </c>
      <c r="V1432" s="110">
        <v>0</v>
      </c>
      <c r="W1432" s="110">
        <v>0</v>
      </c>
      <c r="X1432" s="110">
        <v>0</v>
      </c>
      <c r="Y1432" s="110">
        <v>0</v>
      </c>
      <c r="Z1432" s="110">
        <v>3</v>
      </c>
      <c r="AA1432" s="110">
        <v>0</v>
      </c>
      <c r="AB1432" s="110">
        <v>0</v>
      </c>
      <c r="AC1432" s="110">
        <v>3</v>
      </c>
      <c r="AD1432" s="110">
        <v>1</v>
      </c>
      <c r="AE1432" s="110">
        <v>0</v>
      </c>
      <c r="AF1432" s="110">
        <v>3</v>
      </c>
      <c r="AG1432" s="110">
        <v>0</v>
      </c>
    </row>
    <row r="1433" spans="2:33" ht="15">
      <c r="B1433" s="110"/>
      <c r="C1433" s="110"/>
      <c r="D1433" s="110">
        <v>2011</v>
      </c>
      <c r="E1433" s="110">
        <v>0</v>
      </c>
      <c r="F1433" s="110">
        <v>0</v>
      </c>
      <c r="G1433" s="110">
        <v>0</v>
      </c>
      <c r="H1433" s="110">
        <v>1</v>
      </c>
      <c r="I1433" s="110">
        <v>0</v>
      </c>
      <c r="J1433" s="110">
        <v>1</v>
      </c>
      <c r="K1433" s="110">
        <v>10</v>
      </c>
      <c r="L1433" s="110">
        <v>0</v>
      </c>
      <c r="M1433" s="110">
        <v>0</v>
      </c>
      <c r="N1433" s="110">
        <v>0</v>
      </c>
      <c r="O1433" s="110">
        <v>0</v>
      </c>
      <c r="P1433" s="110">
        <v>1</v>
      </c>
      <c r="Q1433" s="110">
        <v>0</v>
      </c>
      <c r="R1433" s="110">
        <v>0</v>
      </c>
      <c r="S1433" s="110">
        <v>0</v>
      </c>
      <c r="T1433" s="110">
        <v>0</v>
      </c>
      <c r="U1433" s="110">
        <v>0</v>
      </c>
      <c r="V1433" s="110">
        <v>0</v>
      </c>
      <c r="W1433" s="110">
        <v>0</v>
      </c>
      <c r="X1433" s="110">
        <v>0</v>
      </c>
      <c r="Y1433" s="110">
        <v>0</v>
      </c>
      <c r="Z1433" s="110">
        <v>0</v>
      </c>
      <c r="AA1433" s="110">
        <v>0</v>
      </c>
      <c r="AB1433" s="110">
        <v>0</v>
      </c>
      <c r="AC1433" s="110">
        <v>0</v>
      </c>
      <c r="AD1433" s="110">
        <v>0</v>
      </c>
      <c r="AE1433" s="110">
        <v>0</v>
      </c>
      <c r="AF1433" s="110">
        <v>0</v>
      </c>
      <c r="AG1433" s="110">
        <v>0</v>
      </c>
    </row>
    <row r="1434" spans="2:33" ht="15">
      <c r="B1434" s="110"/>
      <c r="C1434" s="110"/>
      <c r="D1434" s="110">
        <v>2012</v>
      </c>
      <c r="E1434" s="110">
        <v>0</v>
      </c>
      <c r="F1434" s="110">
        <v>1</v>
      </c>
      <c r="G1434" s="110">
        <v>1</v>
      </c>
      <c r="H1434" s="110">
        <v>1</v>
      </c>
      <c r="I1434" s="110">
        <v>0</v>
      </c>
      <c r="J1434" s="110">
        <v>0</v>
      </c>
      <c r="K1434" s="110">
        <v>8</v>
      </c>
      <c r="L1434" s="110">
        <v>0</v>
      </c>
      <c r="M1434" s="110">
        <v>0</v>
      </c>
      <c r="N1434" s="110">
        <v>4</v>
      </c>
      <c r="O1434" s="110">
        <v>2</v>
      </c>
      <c r="P1434" s="110">
        <v>0</v>
      </c>
      <c r="Q1434" s="110">
        <v>0</v>
      </c>
      <c r="R1434" s="110">
        <v>0</v>
      </c>
      <c r="S1434" s="110">
        <v>0</v>
      </c>
      <c r="T1434" s="110">
        <v>0</v>
      </c>
      <c r="U1434" s="110">
        <v>0</v>
      </c>
      <c r="V1434" s="110">
        <v>0</v>
      </c>
      <c r="W1434" s="110">
        <v>0</v>
      </c>
      <c r="X1434" s="110">
        <v>0</v>
      </c>
      <c r="Y1434" s="110">
        <v>1</v>
      </c>
      <c r="Z1434" s="110">
        <v>0</v>
      </c>
      <c r="AA1434" s="110">
        <v>16</v>
      </c>
      <c r="AB1434" s="110">
        <v>0</v>
      </c>
      <c r="AC1434" s="110">
        <v>0</v>
      </c>
      <c r="AD1434" s="110">
        <v>0</v>
      </c>
      <c r="AE1434" s="110">
        <v>0</v>
      </c>
      <c r="AF1434" s="110">
        <v>0</v>
      </c>
      <c r="AG1434" s="110">
        <v>1</v>
      </c>
    </row>
    <row r="1435" spans="2:33" ht="15">
      <c r="B1435" s="110"/>
      <c r="C1435" s="110"/>
      <c r="D1435" s="110">
        <v>2013</v>
      </c>
      <c r="E1435" s="110">
        <v>2</v>
      </c>
      <c r="F1435" s="110">
        <v>0</v>
      </c>
      <c r="G1435" s="110">
        <v>0</v>
      </c>
      <c r="H1435" s="110">
        <v>3</v>
      </c>
      <c r="I1435" s="110">
        <v>0</v>
      </c>
      <c r="J1435" s="110">
        <v>0</v>
      </c>
      <c r="K1435" s="110">
        <v>1</v>
      </c>
      <c r="L1435" s="110">
        <v>0</v>
      </c>
      <c r="M1435" s="110">
        <v>0</v>
      </c>
      <c r="N1435" s="110">
        <v>0</v>
      </c>
      <c r="O1435" s="110">
        <v>0</v>
      </c>
      <c r="P1435" s="110">
        <v>0</v>
      </c>
      <c r="Q1435" s="110">
        <v>1</v>
      </c>
      <c r="R1435" s="110">
        <v>0</v>
      </c>
      <c r="S1435" s="110">
        <v>0</v>
      </c>
      <c r="T1435" s="110">
        <v>0</v>
      </c>
      <c r="U1435" s="110">
        <v>2</v>
      </c>
      <c r="V1435" s="110">
        <v>0</v>
      </c>
      <c r="W1435" s="110">
        <v>0</v>
      </c>
      <c r="X1435" s="110">
        <v>0</v>
      </c>
      <c r="Y1435" s="110">
        <v>0</v>
      </c>
      <c r="Z1435" s="110">
        <v>0</v>
      </c>
      <c r="AA1435" s="110">
        <v>1</v>
      </c>
      <c r="AB1435" s="110">
        <v>0</v>
      </c>
      <c r="AC1435" s="110">
        <v>0</v>
      </c>
      <c r="AD1435" s="110">
        <v>0</v>
      </c>
      <c r="AE1435" s="110">
        <v>0</v>
      </c>
      <c r="AF1435" s="110">
        <v>0</v>
      </c>
      <c r="AG1435" s="110">
        <v>0</v>
      </c>
    </row>
    <row r="1436" spans="2:33" ht="15">
      <c r="B1436" s="110"/>
      <c r="C1436" s="110"/>
      <c r="D1436" s="110">
        <v>2014</v>
      </c>
      <c r="E1436" s="110">
        <v>0</v>
      </c>
      <c r="F1436" s="110">
        <v>0</v>
      </c>
      <c r="G1436" s="110">
        <v>0</v>
      </c>
      <c r="H1436" s="110">
        <v>0</v>
      </c>
      <c r="I1436" s="110">
        <v>0</v>
      </c>
      <c r="J1436" s="110">
        <v>0</v>
      </c>
      <c r="K1436" s="110">
        <v>0</v>
      </c>
      <c r="L1436" s="110">
        <v>0</v>
      </c>
      <c r="M1436" s="110">
        <v>0</v>
      </c>
      <c r="N1436" s="110">
        <v>0</v>
      </c>
      <c r="O1436" s="110">
        <v>0</v>
      </c>
      <c r="P1436" s="110">
        <v>0</v>
      </c>
      <c r="Q1436" s="110">
        <v>1</v>
      </c>
      <c r="R1436" s="110">
        <v>0</v>
      </c>
      <c r="S1436" s="110">
        <v>0</v>
      </c>
      <c r="T1436" s="110">
        <v>0</v>
      </c>
      <c r="U1436" s="110">
        <v>0</v>
      </c>
      <c r="V1436" s="110">
        <v>0</v>
      </c>
      <c r="W1436" s="110">
        <v>0</v>
      </c>
      <c r="X1436" s="110">
        <v>0</v>
      </c>
      <c r="Y1436" s="110">
        <v>1</v>
      </c>
      <c r="Z1436" s="110">
        <v>0</v>
      </c>
      <c r="AA1436" s="110">
        <v>1</v>
      </c>
      <c r="AB1436" s="110">
        <v>0</v>
      </c>
      <c r="AC1436" s="110">
        <v>0</v>
      </c>
      <c r="AD1436" s="110">
        <v>0</v>
      </c>
      <c r="AE1436" s="110">
        <v>0</v>
      </c>
      <c r="AF1436" s="110">
        <v>0</v>
      </c>
      <c r="AG1436" s="110">
        <v>1</v>
      </c>
    </row>
    <row r="1437" spans="2:33" ht="15">
      <c r="B1437" s="110"/>
      <c r="C1437" s="110"/>
      <c r="D1437" s="110">
        <v>2015</v>
      </c>
      <c r="E1437" s="110">
        <v>2</v>
      </c>
      <c r="F1437" s="110">
        <v>0</v>
      </c>
      <c r="G1437" s="110">
        <v>0</v>
      </c>
      <c r="H1437" s="110">
        <v>0</v>
      </c>
      <c r="I1437" s="110">
        <v>0</v>
      </c>
      <c r="J1437" s="110">
        <v>1</v>
      </c>
      <c r="K1437" s="110">
        <v>2</v>
      </c>
      <c r="L1437" s="110">
        <v>0</v>
      </c>
      <c r="M1437" s="110">
        <v>0</v>
      </c>
      <c r="N1437" s="110">
        <v>0</v>
      </c>
      <c r="O1437" s="110">
        <v>0</v>
      </c>
      <c r="P1437" s="110">
        <v>0</v>
      </c>
      <c r="Q1437" s="110">
        <v>0</v>
      </c>
      <c r="R1437" s="110">
        <v>0</v>
      </c>
      <c r="S1437" s="110">
        <v>0</v>
      </c>
      <c r="T1437" s="110">
        <v>0</v>
      </c>
      <c r="U1437" s="110">
        <v>0</v>
      </c>
      <c r="V1437" s="110">
        <v>0</v>
      </c>
      <c r="W1437" s="110">
        <v>0</v>
      </c>
      <c r="X1437" s="110">
        <v>0</v>
      </c>
      <c r="Y1437" s="110">
        <v>0</v>
      </c>
      <c r="Z1437" s="110">
        <v>0</v>
      </c>
      <c r="AA1437" s="110">
        <v>0</v>
      </c>
      <c r="AB1437" s="110">
        <v>0</v>
      </c>
      <c r="AC1437" s="110">
        <v>0</v>
      </c>
      <c r="AD1437" s="110">
        <v>1</v>
      </c>
      <c r="AE1437" s="110">
        <v>0</v>
      </c>
      <c r="AF1437" s="110">
        <v>0</v>
      </c>
      <c r="AG1437" s="110">
        <v>0</v>
      </c>
    </row>
    <row r="1438" spans="2:33" ht="15">
      <c r="B1438" s="110"/>
      <c r="C1438" s="110"/>
      <c r="D1438" s="110">
        <v>2016</v>
      </c>
      <c r="E1438" s="110">
        <v>0</v>
      </c>
      <c r="F1438" s="110">
        <v>3</v>
      </c>
      <c r="G1438" s="110">
        <v>0</v>
      </c>
      <c r="H1438" s="110">
        <v>0</v>
      </c>
      <c r="I1438" s="110">
        <v>0</v>
      </c>
      <c r="J1438" s="110">
        <v>0</v>
      </c>
      <c r="K1438" s="110">
        <v>11</v>
      </c>
      <c r="L1438" s="110">
        <v>0</v>
      </c>
      <c r="M1438" s="110">
        <v>0</v>
      </c>
      <c r="N1438" s="110">
        <v>2</v>
      </c>
      <c r="O1438" s="110">
        <v>0</v>
      </c>
      <c r="P1438" s="110">
        <v>0</v>
      </c>
      <c r="Q1438" s="110">
        <v>0</v>
      </c>
      <c r="R1438" s="110">
        <v>0</v>
      </c>
      <c r="S1438" s="110">
        <v>3</v>
      </c>
      <c r="T1438" s="110">
        <v>0</v>
      </c>
      <c r="U1438" s="110">
        <v>23</v>
      </c>
      <c r="V1438" s="110">
        <v>0</v>
      </c>
      <c r="W1438" s="110">
        <v>0</v>
      </c>
      <c r="X1438" s="110">
        <v>0</v>
      </c>
      <c r="Y1438" s="110">
        <v>0</v>
      </c>
      <c r="Z1438" s="110">
        <v>0</v>
      </c>
      <c r="AA1438" s="110">
        <v>0</v>
      </c>
      <c r="AB1438" s="110">
        <v>0</v>
      </c>
      <c r="AC1438" s="110">
        <v>2</v>
      </c>
      <c r="AD1438" s="110">
        <v>0</v>
      </c>
      <c r="AE1438" s="110">
        <v>0</v>
      </c>
      <c r="AF1438" s="110">
        <v>0</v>
      </c>
      <c r="AG1438" s="110">
        <v>0</v>
      </c>
    </row>
    <row r="1439" spans="2:33" ht="15">
      <c r="B1439" s="110"/>
      <c r="C1439" s="110"/>
      <c r="D1439" s="110">
        <v>2017</v>
      </c>
      <c r="E1439" s="110">
        <v>2</v>
      </c>
      <c r="F1439" s="110">
        <v>0</v>
      </c>
      <c r="G1439" s="110">
        <v>0</v>
      </c>
      <c r="H1439" s="110">
        <v>1</v>
      </c>
      <c r="I1439" s="110">
        <v>0</v>
      </c>
      <c r="J1439" s="110">
        <v>0</v>
      </c>
      <c r="K1439" s="110">
        <v>0</v>
      </c>
      <c r="L1439" s="110">
        <v>0</v>
      </c>
      <c r="M1439" s="110">
        <v>0</v>
      </c>
      <c r="N1439" s="110">
        <v>1</v>
      </c>
      <c r="O1439" s="110">
        <v>0</v>
      </c>
      <c r="P1439" s="110">
        <v>0</v>
      </c>
      <c r="Q1439" s="110">
        <v>0</v>
      </c>
      <c r="R1439" s="110">
        <v>0</v>
      </c>
      <c r="S1439" s="110">
        <v>0</v>
      </c>
      <c r="T1439" s="110">
        <v>0</v>
      </c>
      <c r="U1439" s="110">
        <v>0</v>
      </c>
      <c r="V1439" s="110">
        <v>0</v>
      </c>
      <c r="W1439" s="110">
        <v>1</v>
      </c>
      <c r="X1439" s="110">
        <v>0</v>
      </c>
      <c r="Y1439" s="110">
        <v>0</v>
      </c>
      <c r="Z1439" s="110">
        <v>0</v>
      </c>
      <c r="AA1439" s="110">
        <v>0</v>
      </c>
      <c r="AB1439" s="110">
        <v>0</v>
      </c>
      <c r="AC1439" s="110">
        <v>0</v>
      </c>
      <c r="AD1439" s="110">
        <v>0</v>
      </c>
      <c r="AE1439" s="110">
        <v>0</v>
      </c>
      <c r="AF1439" s="110">
        <v>0</v>
      </c>
      <c r="AG1439" s="110">
        <v>0</v>
      </c>
    </row>
    <row r="1440" spans="2:33" ht="15">
      <c r="B1440" s="110"/>
      <c r="C1440" s="110"/>
      <c r="D1440" s="110">
        <v>2018</v>
      </c>
      <c r="E1440" s="110">
        <v>1</v>
      </c>
      <c r="F1440" s="110">
        <v>0</v>
      </c>
      <c r="G1440" s="110">
        <v>0</v>
      </c>
      <c r="H1440" s="110">
        <v>0</v>
      </c>
      <c r="I1440" s="110">
        <v>0</v>
      </c>
      <c r="J1440" s="110">
        <v>0</v>
      </c>
      <c r="K1440" s="110">
        <v>2</v>
      </c>
      <c r="L1440" s="110">
        <v>3</v>
      </c>
      <c r="M1440" s="110">
        <v>0</v>
      </c>
      <c r="N1440" s="110">
        <v>1</v>
      </c>
      <c r="O1440" s="110">
        <v>1</v>
      </c>
      <c r="P1440" s="110">
        <v>0</v>
      </c>
      <c r="Q1440" s="110">
        <v>3</v>
      </c>
      <c r="R1440" s="110">
        <v>0</v>
      </c>
      <c r="S1440" s="110">
        <v>0</v>
      </c>
      <c r="T1440" s="110">
        <v>0</v>
      </c>
      <c r="U1440" s="110">
        <v>0</v>
      </c>
      <c r="V1440" s="110">
        <v>0</v>
      </c>
      <c r="W1440" s="110">
        <v>0</v>
      </c>
      <c r="X1440" s="110">
        <v>0</v>
      </c>
      <c r="Y1440" s="110">
        <v>0</v>
      </c>
      <c r="Z1440" s="110">
        <v>0</v>
      </c>
      <c r="AA1440" s="110">
        <v>0</v>
      </c>
      <c r="AB1440" s="110">
        <v>0</v>
      </c>
      <c r="AC1440" s="110">
        <v>0</v>
      </c>
      <c r="AD1440" s="110">
        <v>0</v>
      </c>
      <c r="AE1440" s="110">
        <v>0</v>
      </c>
      <c r="AF1440" s="110">
        <v>0</v>
      </c>
      <c r="AG1440" s="110">
        <v>0</v>
      </c>
    </row>
    <row r="1441" spans="2:33" ht="15">
      <c r="B1441" s="110"/>
      <c r="C1441" s="110"/>
      <c r="D1441" s="110">
        <v>2019</v>
      </c>
      <c r="E1441" s="110">
        <v>0</v>
      </c>
      <c r="F1441" s="110">
        <v>0</v>
      </c>
      <c r="G1441" s="110">
        <v>0</v>
      </c>
      <c r="H1441" s="110">
        <v>0</v>
      </c>
      <c r="I1441" s="110">
        <v>0</v>
      </c>
      <c r="J1441" s="110">
        <v>0</v>
      </c>
      <c r="K1441" s="110">
        <v>0</v>
      </c>
      <c r="L1441" s="110">
        <v>8</v>
      </c>
      <c r="M1441" s="110">
        <v>0</v>
      </c>
      <c r="N1441" s="110">
        <v>0</v>
      </c>
      <c r="O1441" s="110">
        <v>3</v>
      </c>
      <c r="P1441" s="110">
        <v>0</v>
      </c>
      <c r="Q1441" s="110">
        <v>1</v>
      </c>
      <c r="R1441" s="110">
        <v>0</v>
      </c>
      <c r="S1441" s="110">
        <v>0</v>
      </c>
      <c r="T1441" s="110">
        <v>0</v>
      </c>
      <c r="U1441" s="110">
        <v>2</v>
      </c>
      <c r="V1441" s="110">
        <v>0</v>
      </c>
      <c r="W1441" s="110">
        <v>0</v>
      </c>
      <c r="X1441" s="110">
        <v>0</v>
      </c>
      <c r="Y1441" s="110">
        <v>0</v>
      </c>
      <c r="Z1441" s="110">
        <v>1</v>
      </c>
      <c r="AA1441" s="110">
        <v>1</v>
      </c>
      <c r="AB1441" s="110">
        <v>1</v>
      </c>
      <c r="AC1441" s="110">
        <v>0</v>
      </c>
      <c r="AD1441" s="110">
        <v>0</v>
      </c>
      <c r="AE1441" s="110">
        <v>0</v>
      </c>
      <c r="AF1441" s="110">
        <v>0</v>
      </c>
      <c r="AG1441" s="110">
        <v>0</v>
      </c>
    </row>
    <row r="1442" spans="2:33" ht="15">
      <c r="B1442" s="110"/>
      <c r="C1442" s="110"/>
      <c r="D1442" s="110">
        <v>2020</v>
      </c>
      <c r="E1442" s="110"/>
      <c r="F1442" s="110"/>
      <c r="G1442" s="110"/>
      <c r="H1442" s="110"/>
      <c r="I1442" s="110"/>
      <c r="J1442" s="110"/>
      <c r="K1442" s="110"/>
      <c r="L1442" s="110"/>
      <c r="M1442" s="110"/>
      <c r="N1442" s="110"/>
      <c r="O1442" s="110"/>
      <c r="P1442" s="110"/>
      <c r="Q1442" s="110"/>
      <c r="R1442" s="110"/>
      <c r="S1442" s="110"/>
      <c r="T1442" s="110"/>
      <c r="U1442" s="110"/>
      <c r="V1442" s="110"/>
      <c r="W1442" s="110"/>
      <c r="X1442" s="110"/>
      <c r="Y1442" s="110"/>
      <c r="Z1442" s="110"/>
      <c r="AA1442" s="110"/>
      <c r="AB1442" s="110"/>
      <c r="AC1442" s="110"/>
      <c r="AD1442" s="110"/>
      <c r="AE1442" s="110"/>
      <c r="AF1442" s="110"/>
      <c r="AG1442" s="110"/>
    </row>
    <row r="1443" spans="2:33" ht="15">
      <c r="B1443" s="109" t="s">
        <v>268</v>
      </c>
      <c r="C1443" s="109" t="s">
        <v>568</v>
      </c>
      <c r="D1443" s="109">
        <v>2006</v>
      </c>
      <c r="E1443" s="109"/>
      <c r="F1443" s="109"/>
      <c r="G1443" s="109"/>
      <c r="H1443" s="109"/>
      <c r="I1443" s="109"/>
      <c r="J1443" s="109"/>
      <c r="K1443" s="109"/>
      <c r="L1443" s="109"/>
      <c r="M1443" s="109"/>
      <c r="N1443" s="109"/>
      <c r="O1443" s="109"/>
      <c r="P1443" s="109"/>
      <c r="Q1443" s="109"/>
      <c r="R1443" s="109"/>
      <c r="S1443" s="109"/>
      <c r="T1443" s="109"/>
      <c r="U1443" s="109"/>
      <c r="V1443" s="109"/>
      <c r="W1443" s="109"/>
      <c r="X1443" s="109"/>
      <c r="Y1443" s="109"/>
      <c r="Z1443" s="109"/>
      <c r="AA1443" s="109"/>
      <c r="AB1443" s="109"/>
      <c r="AC1443" s="109"/>
      <c r="AD1443" s="109"/>
      <c r="AE1443" s="109"/>
      <c r="AF1443" s="109"/>
      <c r="AG1443" s="109"/>
    </row>
    <row r="1444" spans="2:33" ht="15">
      <c r="B1444" s="109"/>
      <c r="C1444" s="109"/>
      <c r="D1444" s="109">
        <v>2007</v>
      </c>
      <c r="E1444" s="109"/>
      <c r="F1444" s="109"/>
      <c r="G1444" s="109"/>
      <c r="H1444" s="109"/>
      <c r="I1444" s="109"/>
      <c r="J1444" s="109"/>
      <c r="K1444" s="109"/>
      <c r="L1444" s="109"/>
      <c r="M1444" s="109"/>
      <c r="N1444" s="109"/>
      <c r="O1444" s="109"/>
      <c r="P1444" s="109"/>
      <c r="Q1444" s="109"/>
      <c r="R1444" s="109"/>
      <c r="S1444" s="109"/>
      <c r="T1444" s="109"/>
      <c r="U1444" s="109"/>
      <c r="V1444" s="109"/>
      <c r="W1444" s="109"/>
      <c r="X1444" s="109"/>
      <c r="Y1444" s="109"/>
      <c r="Z1444" s="109"/>
      <c r="AA1444" s="109"/>
      <c r="AB1444" s="109"/>
      <c r="AC1444" s="109"/>
      <c r="AD1444" s="109"/>
      <c r="AE1444" s="109"/>
      <c r="AF1444" s="109"/>
      <c r="AG1444" s="109"/>
    </row>
    <row r="1445" spans="2:33" ht="15">
      <c r="B1445" s="109"/>
      <c r="C1445" s="109"/>
      <c r="D1445" s="109">
        <v>2008</v>
      </c>
      <c r="E1445" s="109"/>
      <c r="F1445" s="109"/>
      <c r="G1445" s="109"/>
      <c r="H1445" s="109"/>
      <c r="I1445" s="109"/>
      <c r="J1445" s="109"/>
      <c r="K1445" s="109"/>
      <c r="L1445" s="109"/>
      <c r="M1445" s="109"/>
      <c r="N1445" s="109"/>
      <c r="O1445" s="109"/>
      <c r="P1445" s="109"/>
      <c r="Q1445" s="109"/>
      <c r="R1445" s="109"/>
      <c r="S1445" s="109"/>
      <c r="T1445" s="109"/>
      <c r="U1445" s="109"/>
      <c r="V1445" s="109"/>
      <c r="W1445" s="109"/>
      <c r="X1445" s="109"/>
      <c r="Y1445" s="109"/>
      <c r="Z1445" s="109"/>
      <c r="AA1445" s="109"/>
      <c r="AB1445" s="109"/>
      <c r="AC1445" s="109"/>
      <c r="AD1445" s="109"/>
      <c r="AE1445" s="109"/>
      <c r="AF1445" s="109"/>
      <c r="AG1445" s="109"/>
    </row>
    <row r="1446" spans="2:33" ht="15">
      <c r="B1446" s="109"/>
      <c r="C1446" s="109"/>
      <c r="D1446" s="109">
        <v>2009</v>
      </c>
      <c r="E1446" s="109"/>
      <c r="F1446" s="109"/>
      <c r="G1446" s="109"/>
      <c r="H1446" s="109"/>
      <c r="I1446" s="109"/>
      <c r="J1446" s="109"/>
      <c r="K1446" s="109"/>
      <c r="L1446" s="109"/>
      <c r="M1446" s="109"/>
      <c r="N1446" s="109"/>
      <c r="O1446" s="109"/>
      <c r="P1446" s="109"/>
      <c r="Q1446" s="109"/>
      <c r="R1446" s="109"/>
      <c r="S1446" s="109"/>
      <c r="T1446" s="109"/>
      <c r="U1446" s="109"/>
      <c r="V1446" s="109"/>
      <c r="W1446" s="109"/>
      <c r="X1446" s="109"/>
      <c r="Y1446" s="109"/>
      <c r="Z1446" s="109"/>
      <c r="AA1446" s="109"/>
      <c r="AB1446" s="109"/>
      <c r="AC1446" s="109"/>
      <c r="AD1446" s="109"/>
      <c r="AE1446" s="109"/>
      <c r="AF1446" s="109"/>
      <c r="AG1446" s="109"/>
    </row>
    <row r="1447" spans="2:33" ht="15">
      <c r="B1447" s="109"/>
      <c r="C1447" s="109"/>
      <c r="D1447" s="109">
        <v>2010</v>
      </c>
      <c r="E1447" s="109"/>
      <c r="F1447" s="109"/>
      <c r="G1447" s="109"/>
      <c r="H1447" s="109"/>
      <c r="I1447" s="109"/>
      <c r="J1447" s="109"/>
      <c r="K1447" s="109"/>
      <c r="L1447" s="109"/>
      <c r="M1447" s="109"/>
      <c r="N1447" s="109"/>
      <c r="O1447" s="109"/>
      <c r="P1447" s="109"/>
      <c r="Q1447" s="109"/>
      <c r="R1447" s="109">
        <v>0</v>
      </c>
      <c r="S1447" s="109"/>
      <c r="T1447" s="109"/>
      <c r="U1447" s="109"/>
      <c r="V1447" s="109"/>
      <c r="W1447" s="109"/>
      <c r="X1447" s="109"/>
      <c r="Y1447" s="109"/>
      <c r="Z1447" s="109"/>
      <c r="AA1447" s="109"/>
      <c r="AB1447" s="109"/>
      <c r="AC1447" s="109"/>
      <c r="AD1447" s="109"/>
      <c r="AE1447" s="109"/>
      <c r="AF1447" s="109"/>
      <c r="AG1447" s="109"/>
    </row>
    <row r="1448" spans="2:33" ht="15">
      <c r="B1448" s="109"/>
      <c r="C1448" s="109"/>
      <c r="D1448" s="109">
        <v>2011</v>
      </c>
      <c r="E1448" s="109">
        <v>0</v>
      </c>
      <c r="F1448" s="109">
        <v>0</v>
      </c>
      <c r="G1448" s="109">
        <v>0</v>
      </c>
      <c r="H1448" s="109"/>
      <c r="I1448" s="109">
        <v>0</v>
      </c>
      <c r="J1448" s="109"/>
      <c r="K1448" s="109"/>
      <c r="L1448" s="109"/>
      <c r="M1448" s="109">
        <v>0</v>
      </c>
      <c r="N1448" s="109">
        <v>0</v>
      </c>
      <c r="O1448" s="109">
        <v>0</v>
      </c>
      <c r="P1448" s="109">
        <v>1</v>
      </c>
      <c r="Q1448" s="109"/>
      <c r="R1448" s="109">
        <v>0</v>
      </c>
      <c r="S1448" s="109"/>
      <c r="T1448" s="109">
        <v>0</v>
      </c>
      <c r="U1448" s="109">
        <v>0</v>
      </c>
      <c r="V1448" s="109">
        <v>0</v>
      </c>
      <c r="W1448" s="109">
        <v>0</v>
      </c>
      <c r="X1448" s="109"/>
      <c r="Y1448" s="109">
        <v>0</v>
      </c>
      <c r="Z1448" s="109">
        <v>0</v>
      </c>
      <c r="AA1448" s="109"/>
      <c r="AB1448" s="109">
        <v>0</v>
      </c>
      <c r="AC1448" s="109">
        <v>0</v>
      </c>
      <c r="AD1448" s="109"/>
      <c r="AE1448" s="109">
        <v>0</v>
      </c>
      <c r="AF1448" s="109"/>
      <c r="AG1448" s="109"/>
    </row>
    <row r="1449" spans="2:33" ht="15">
      <c r="B1449" s="109"/>
      <c r="C1449" s="109"/>
      <c r="D1449" s="109">
        <v>2012</v>
      </c>
      <c r="E1449" s="109">
        <v>0</v>
      </c>
      <c r="F1449" s="109">
        <v>1</v>
      </c>
      <c r="G1449" s="109"/>
      <c r="H1449" s="109"/>
      <c r="I1449" s="109">
        <v>0</v>
      </c>
      <c r="J1449" s="109"/>
      <c r="K1449" s="109"/>
      <c r="L1449" s="109"/>
      <c r="M1449" s="109">
        <v>0</v>
      </c>
      <c r="N1449" s="109">
        <v>0</v>
      </c>
      <c r="O1449" s="109">
        <v>0</v>
      </c>
      <c r="P1449" s="109">
        <v>0</v>
      </c>
      <c r="Q1449" s="109">
        <v>0</v>
      </c>
      <c r="R1449" s="109"/>
      <c r="S1449" s="109"/>
      <c r="T1449" s="109">
        <v>0</v>
      </c>
      <c r="U1449" s="109">
        <v>0</v>
      </c>
      <c r="V1449" s="109"/>
      <c r="W1449" s="109">
        <v>0</v>
      </c>
      <c r="X1449" s="109">
        <v>0</v>
      </c>
      <c r="Y1449" s="109">
        <v>1</v>
      </c>
      <c r="Z1449" s="109">
        <v>0</v>
      </c>
      <c r="AA1449" s="109"/>
      <c r="AB1449" s="109">
        <v>0</v>
      </c>
      <c r="AC1449" s="109"/>
      <c r="AD1449" s="109"/>
      <c r="AE1449" s="109">
        <v>0</v>
      </c>
      <c r="AF1449" s="109"/>
      <c r="AG1449" s="109"/>
    </row>
    <row r="1450" spans="2:33" ht="15">
      <c r="B1450" s="109"/>
      <c r="C1450" s="109"/>
      <c r="D1450" s="109">
        <v>2013</v>
      </c>
      <c r="E1450" s="109">
        <v>2</v>
      </c>
      <c r="F1450" s="109"/>
      <c r="G1450" s="109"/>
      <c r="H1450" s="109"/>
      <c r="I1450" s="109">
        <v>0</v>
      </c>
      <c r="J1450" s="109"/>
      <c r="K1450" s="109"/>
      <c r="L1450" s="109"/>
      <c r="M1450" s="109">
        <v>0</v>
      </c>
      <c r="N1450" s="109">
        <v>0</v>
      </c>
      <c r="O1450" s="109">
        <v>0</v>
      </c>
      <c r="P1450" s="109">
        <v>0</v>
      </c>
      <c r="Q1450" s="109"/>
      <c r="R1450" s="109"/>
      <c r="S1450" s="109"/>
      <c r="T1450" s="109">
        <v>0</v>
      </c>
      <c r="U1450" s="109">
        <v>0</v>
      </c>
      <c r="V1450" s="109"/>
      <c r="W1450" s="109">
        <v>0</v>
      </c>
      <c r="X1450" s="109">
        <v>0</v>
      </c>
      <c r="Y1450" s="109">
        <v>0</v>
      </c>
      <c r="Z1450" s="109">
        <v>0</v>
      </c>
      <c r="AA1450" s="109"/>
      <c r="AB1450" s="109">
        <v>0</v>
      </c>
      <c r="AC1450" s="109"/>
      <c r="AD1450" s="109"/>
      <c r="AE1450" s="109">
        <v>0</v>
      </c>
      <c r="AF1450" s="109"/>
      <c r="AG1450" s="109"/>
    </row>
    <row r="1451" spans="2:33" ht="15">
      <c r="B1451" s="109"/>
      <c r="C1451" s="109"/>
      <c r="D1451" s="109">
        <v>2014</v>
      </c>
      <c r="E1451" s="109">
        <v>0</v>
      </c>
      <c r="F1451" s="109">
        <v>0</v>
      </c>
      <c r="G1451" s="109">
        <v>0</v>
      </c>
      <c r="H1451" s="109">
        <v>0</v>
      </c>
      <c r="I1451" s="109">
        <v>0</v>
      </c>
      <c r="J1451" s="109">
        <v>0</v>
      </c>
      <c r="K1451" s="109">
        <v>0</v>
      </c>
      <c r="L1451" s="109">
        <v>0</v>
      </c>
      <c r="M1451" s="109">
        <v>0</v>
      </c>
      <c r="N1451" s="109">
        <v>0</v>
      </c>
      <c r="O1451" s="109">
        <v>0</v>
      </c>
      <c r="P1451" s="109">
        <v>0</v>
      </c>
      <c r="Q1451" s="109">
        <v>0</v>
      </c>
      <c r="R1451" s="109">
        <v>0</v>
      </c>
      <c r="S1451" s="109">
        <v>0</v>
      </c>
      <c r="T1451" s="109">
        <v>0</v>
      </c>
      <c r="U1451" s="109">
        <v>0</v>
      </c>
      <c r="V1451" s="109">
        <v>0</v>
      </c>
      <c r="W1451" s="109">
        <v>0</v>
      </c>
      <c r="X1451" s="109">
        <v>0</v>
      </c>
      <c r="Y1451" s="109">
        <v>0</v>
      </c>
      <c r="Z1451" s="109">
        <v>0</v>
      </c>
      <c r="AA1451" s="109">
        <v>0</v>
      </c>
      <c r="AB1451" s="109">
        <v>0</v>
      </c>
      <c r="AC1451" s="109">
        <v>0</v>
      </c>
      <c r="AD1451" s="109">
        <v>0</v>
      </c>
      <c r="AE1451" s="109">
        <v>0</v>
      </c>
      <c r="AF1451" s="109">
        <v>0</v>
      </c>
      <c r="AG1451" s="109">
        <v>0</v>
      </c>
    </row>
    <row r="1452" spans="2:33" ht="15">
      <c r="B1452" s="109"/>
      <c r="C1452" s="109"/>
      <c r="D1452" s="109">
        <v>2015</v>
      </c>
      <c r="E1452" s="109">
        <v>2</v>
      </c>
      <c r="F1452" s="109">
        <v>0</v>
      </c>
      <c r="G1452" s="109">
        <v>0</v>
      </c>
      <c r="H1452" s="109">
        <v>0</v>
      </c>
      <c r="I1452" s="109">
        <v>0</v>
      </c>
      <c r="J1452" s="109">
        <v>1</v>
      </c>
      <c r="K1452" s="109">
        <v>1</v>
      </c>
      <c r="L1452" s="109">
        <v>0</v>
      </c>
      <c r="M1452" s="109">
        <v>0</v>
      </c>
      <c r="N1452" s="109">
        <v>0</v>
      </c>
      <c r="O1452" s="109">
        <v>0</v>
      </c>
      <c r="P1452" s="109">
        <v>0</v>
      </c>
      <c r="Q1452" s="109">
        <v>0</v>
      </c>
      <c r="R1452" s="109">
        <v>0</v>
      </c>
      <c r="S1452" s="109">
        <v>0</v>
      </c>
      <c r="T1452" s="109">
        <v>0</v>
      </c>
      <c r="U1452" s="109">
        <v>0</v>
      </c>
      <c r="V1452" s="109">
        <v>0</v>
      </c>
      <c r="W1452" s="109">
        <v>0</v>
      </c>
      <c r="X1452" s="109">
        <v>0</v>
      </c>
      <c r="Y1452" s="109">
        <v>0</v>
      </c>
      <c r="Z1452" s="109">
        <v>0</v>
      </c>
      <c r="AA1452" s="109">
        <v>0</v>
      </c>
      <c r="AB1452" s="109">
        <v>0</v>
      </c>
      <c r="AC1452" s="109">
        <v>0</v>
      </c>
      <c r="AD1452" s="109">
        <v>0</v>
      </c>
      <c r="AE1452" s="109">
        <v>0</v>
      </c>
      <c r="AF1452" s="109">
        <v>0</v>
      </c>
      <c r="AG1452" s="109">
        <v>0</v>
      </c>
    </row>
    <row r="1453" spans="2:33" ht="15">
      <c r="B1453" s="109"/>
      <c r="C1453" s="109"/>
      <c r="D1453" s="109">
        <v>2016</v>
      </c>
      <c r="E1453" s="109">
        <v>0</v>
      </c>
      <c r="F1453" s="109">
        <v>3</v>
      </c>
      <c r="G1453" s="109">
        <v>0</v>
      </c>
      <c r="H1453" s="109">
        <v>0</v>
      </c>
      <c r="I1453" s="109">
        <v>0</v>
      </c>
      <c r="J1453" s="109">
        <v>0</v>
      </c>
      <c r="K1453" s="109">
        <v>11</v>
      </c>
      <c r="L1453" s="109">
        <v>0</v>
      </c>
      <c r="M1453" s="109">
        <v>0</v>
      </c>
      <c r="N1453" s="109">
        <v>2</v>
      </c>
      <c r="O1453" s="109">
        <v>0</v>
      </c>
      <c r="P1453" s="109">
        <v>0</v>
      </c>
      <c r="Q1453" s="109">
        <v>0</v>
      </c>
      <c r="R1453" s="109">
        <v>0</v>
      </c>
      <c r="S1453" s="109">
        <v>3</v>
      </c>
      <c r="T1453" s="109">
        <v>0</v>
      </c>
      <c r="U1453" s="109">
        <v>23</v>
      </c>
      <c r="V1453" s="109">
        <v>0</v>
      </c>
      <c r="W1453" s="109">
        <v>0</v>
      </c>
      <c r="X1453" s="109">
        <v>0</v>
      </c>
      <c r="Y1453" s="109">
        <v>0</v>
      </c>
      <c r="Z1453" s="109">
        <v>0</v>
      </c>
      <c r="AA1453" s="109">
        <v>0</v>
      </c>
      <c r="AB1453" s="109">
        <v>0</v>
      </c>
      <c r="AC1453" s="109">
        <v>2</v>
      </c>
      <c r="AD1453" s="109">
        <v>0</v>
      </c>
      <c r="AE1453" s="109">
        <v>0</v>
      </c>
      <c r="AF1453" s="109">
        <v>0</v>
      </c>
      <c r="AG1453" s="109">
        <v>0</v>
      </c>
    </row>
    <row r="1454" spans="2:33" ht="15">
      <c r="B1454" s="109"/>
      <c r="C1454" s="109"/>
      <c r="D1454" s="109">
        <v>2017</v>
      </c>
      <c r="E1454" s="109">
        <v>0</v>
      </c>
      <c r="F1454" s="109">
        <v>0</v>
      </c>
      <c r="G1454" s="109">
        <v>0</v>
      </c>
      <c r="H1454" s="109">
        <v>1</v>
      </c>
      <c r="I1454" s="109">
        <v>0</v>
      </c>
      <c r="J1454" s="109">
        <v>0</v>
      </c>
      <c r="K1454" s="109">
        <v>0</v>
      </c>
      <c r="L1454" s="109">
        <v>0</v>
      </c>
      <c r="M1454" s="109">
        <v>0</v>
      </c>
      <c r="N1454" s="109">
        <v>0</v>
      </c>
      <c r="O1454" s="109">
        <v>0</v>
      </c>
      <c r="P1454" s="109">
        <v>0</v>
      </c>
      <c r="Q1454" s="109">
        <v>0</v>
      </c>
      <c r="R1454" s="109">
        <v>0</v>
      </c>
      <c r="S1454" s="109">
        <v>0</v>
      </c>
      <c r="T1454" s="109">
        <v>0</v>
      </c>
      <c r="U1454" s="109">
        <v>0</v>
      </c>
      <c r="V1454" s="109">
        <v>0</v>
      </c>
      <c r="W1454" s="109">
        <v>1</v>
      </c>
      <c r="X1454" s="109">
        <v>0</v>
      </c>
      <c r="Y1454" s="109">
        <v>0</v>
      </c>
      <c r="Z1454" s="109">
        <v>0</v>
      </c>
      <c r="AA1454" s="109">
        <v>0</v>
      </c>
      <c r="AB1454" s="109">
        <v>0</v>
      </c>
      <c r="AC1454" s="109">
        <v>0</v>
      </c>
      <c r="AD1454" s="109">
        <v>0</v>
      </c>
      <c r="AE1454" s="109">
        <v>0</v>
      </c>
      <c r="AF1454" s="109">
        <v>0</v>
      </c>
      <c r="AG1454" s="109">
        <v>0</v>
      </c>
    </row>
    <row r="1455" spans="2:33" ht="15">
      <c r="B1455" s="109"/>
      <c r="C1455" s="109"/>
      <c r="D1455" s="109">
        <v>2018</v>
      </c>
      <c r="E1455" s="109">
        <v>1</v>
      </c>
      <c r="F1455" s="109">
        <v>0</v>
      </c>
      <c r="G1455" s="109">
        <v>0</v>
      </c>
      <c r="H1455" s="109">
        <v>0</v>
      </c>
      <c r="I1455" s="109">
        <v>0</v>
      </c>
      <c r="J1455" s="109">
        <v>0</v>
      </c>
      <c r="K1455" s="109">
        <v>2</v>
      </c>
      <c r="L1455" s="109">
        <v>0</v>
      </c>
      <c r="M1455" s="109">
        <v>0</v>
      </c>
      <c r="N1455" s="109">
        <v>0</v>
      </c>
      <c r="O1455" s="109">
        <v>0</v>
      </c>
      <c r="P1455" s="109">
        <v>0</v>
      </c>
      <c r="Q1455" s="109">
        <v>2</v>
      </c>
      <c r="R1455" s="109">
        <v>0</v>
      </c>
      <c r="S1455" s="109">
        <v>0</v>
      </c>
      <c r="T1455" s="109">
        <v>0</v>
      </c>
      <c r="U1455" s="109">
        <v>0</v>
      </c>
      <c r="V1455" s="109">
        <v>0</v>
      </c>
      <c r="W1455" s="109">
        <v>0</v>
      </c>
      <c r="X1455" s="109">
        <v>0</v>
      </c>
      <c r="Y1455" s="109">
        <v>0</v>
      </c>
      <c r="Z1455" s="109">
        <v>0</v>
      </c>
      <c r="AA1455" s="109">
        <v>0</v>
      </c>
      <c r="AB1455" s="109">
        <v>0</v>
      </c>
      <c r="AC1455" s="109">
        <v>0</v>
      </c>
      <c r="AD1455" s="109">
        <v>0</v>
      </c>
      <c r="AE1455" s="109">
        <v>0</v>
      </c>
      <c r="AF1455" s="109">
        <v>0</v>
      </c>
      <c r="AG1455" s="109">
        <v>0</v>
      </c>
    </row>
    <row r="1456" spans="2:33" ht="15">
      <c r="B1456" s="109"/>
      <c r="C1456" s="109"/>
      <c r="D1456" s="109">
        <v>2019</v>
      </c>
      <c r="E1456" s="109">
        <v>0</v>
      </c>
      <c r="F1456" s="109">
        <v>0</v>
      </c>
      <c r="G1456" s="109">
        <v>0</v>
      </c>
      <c r="H1456" s="109">
        <v>0</v>
      </c>
      <c r="I1456" s="109">
        <v>0</v>
      </c>
      <c r="J1456" s="109">
        <v>0</v>
      </c>
      <c r="K1456" s="109">
        <v>0</v>
      </c>
      <c r="L1456" s="109">
        <v>8</v>
      </c>
      <c r="M1456" s="109">
        <v>0</v>
      </c>
      <c r="N1456" s="109">
        <v>0</v>
      </c>
      <c r="O1456" s="109">
        <v>1</v>
      </c>
      <c r="P1456" s="109">
        <v>0</v>
      </c>
      <c r="Q1456" s="109">
        <v>0</v>
      </c>
      <c r="R1456" s="109">
        <v>0</v>
      </c>
      <c r="S1456" s="109">
        <v>0</v>
      </c>
      <c r="T1456" s="109">
        <v>0</v>
      </c>
      <c r="U1456" s="109">
        <v>0</v>
      </c>
      <c r="V1456" s="109">
        <v>0</v>
      </c>
      <c r="W1456" s="109">
        <v>0</v>
      </c>
      <c r="X1456" s="109">
        <v>0</v>
      </c>
      <c r="Y1456" s="109">
        <v>0</v>
      </c>
      <c r="Z1456" s="109">
        <v>0</v>
      </c>
      <c r="AA1456" s="109">
        <v>0</v>
      </c>
      <c r="AB1456" s="109">
        <v>0</v>
      </c>
      <c r="AC1456" s="109">
        <v>0</v>
      </c>
      <c r="AD1456" s="109">
        <v>0</v>
      </c>
      <c r="AE1456" s="109">
        <v>0</v>
      </c>
      <c r="AF1456" s="109">
        <v>0</v>
      </c>
      <c r="AG1456" s="109">
        <v>0</v>
      </c>
    </row>
    <row r="1457" spans="2:33" ht="15">
      <c r="B1457" s="109"/>
      <c r="C1457" s="109"/>
      <c r="D1457" s="109">
        <v>2020</v>
      </c>
      <c r="E1457" s="109"/>
      <c r="F1457" s="109"/>
      <c r="G1457" s="109"/>
      <c r="H1457" s="109"/>
      <c r="I1457" s="109"/>
      <c r="J1457" s="109"/>
      <c r="K1457" s="109"/>
      <c r="L1457" s="109"/>
      <c r="M1457" s="109"/>
      <c r="N1457" s="109"/>
      <c r="O1457" s="109"/>
      <c r="P1457" s="109"/>
      <c r="Q1457" s="109"/>
      <c r="R1457" s="109"/>
      <c r="S1457" s="109"/>
      <c r="T1457" s="109"/>
      <c r="U1457" s="109"/>
      <c r="V1457" s="109"/>
      <c r="W1457" s="109"/>
      <c r="X1457" s="109"/>
      <c r="Y1457" s="109"/>
      <c r="Z1457" s="109"/>
      <c r="AA1457" s="109"/>
      <c r="AB1457" s="109"/>
      <c r="AC1457" s="109"/>
      <c r="AD1457" s="109"/>
      <c r="AE1457" s="109"/>
      <c r="AF1457" s="109"/>
      <c r="AG1457" s="109"/>
    </row>
    <row r="1458" spans="2:33" ht="15">
      <c r="B1458" s="110" t="s">
        <v>270</v>
      </c>
      <c r="C1458" s="110" t="s">
        <v>569</v>
      </c>
      <c r="D1458" s="110">
        <v>2006</v>
      </c>
      <c r="E1458" s="110"/>
      <c r="F1458" s="110"/>
      <c r="G1458" s="110"/>
      <c r="H1458" s="110"/>
      <c r="I1458" s="110"/>
      <c r="J1458" s="110"/>
      <c r="K1458" s="110"/>
      <c r="L1458" s="110"/>
      <c r="M1458" s="110"/>
      <c r="N1458" s="110"/>
      <c r="O1458" s="110"/>
      <c r="P1458" s="110"/>
      <c r="Q1458" s="110"/>
      <c r="R1458" s="110"/>
      <c r="S1458" s="110"/>
      <c r="T1458" s="110"/>
      <c r="U1458" s="110"/>
      <c r="V1458" s="110"/>
      <c r="W1458" s="110"/>
      <c r="X1458" s="110"/>
      <c r="Y1458" s="110"/>
      <c r="Z1458" s="110"/>
      <c r="AA1458" s="110"/>
      <c r="AB1458" s="110"/>
      <c r="AC1458" s="110"/>
      <c r="AD1458" s="110"/>
      <c r="AE1458" s="110"/>
      <c r="AF1458" s="110"/>
      <c r="AG1458" s="110"/>
    </row>
    <row r="1459" spans="2:33" ht="15">
      <c r="B1459" s="110"/>
      <c r="C1459" s="110"/>
      <c r="D1459" s="110">
        <v>2007</v>
      </c>
      <c r="E1459" s="110"/>
      <c r="F1459" s="110"/>
      <c r="G1459" s="110"/>
      <c r="H1459" s="110"/>
      <c r="I1459" s="110"/>
      <c r="J1459" s="110"/>
      <c r="K1459" s="110"/>
      <c r="L1459" s="110"/>
      <c r="M1459" s="110"/>
      <c r="N1459" s="110"/>
      <c r="O1459" s="110"/>
      <c r="P1459" s="110"/>
      <c r="Q1459" s="110"/>
      <c r="R1459" s="110"/>
      <c r="S1459" s="110"/>
      <c r="T1459" s="110"/>
      <c r="U1459" s="110"/>
      <c r="V1459" s="110"/>
      <c r="W1459" s="110"/>
      <c r="X1459" s="110"/>
      <c r="Y1459" s="110"/>
      <c r="Z1459" s="110"/>
      <c r="AA1459" s="110"/>
      <c r="AB1459" s="110"/>
      <c r="AC1459" s="110"/>
      <c r="AD1459" s="110"/>
      <c r="AE1459" s="110"/>
      <c r="AF1459" s="110"/>
      <c r="AG1459" s="110"/>
    </row>
    <row r="1460" spans="2:33" ht="15">
      <c r="B1460" s="110"/>
      <c r="C1460" s="110"/>
      <c r="D1460" s="110">
        <v>2008</v>
      </c>
      <c r="E1460" s="110"/>
      <c r="F1460" s="110"/>
      <c r="G1460" s="110"/>
      <c r="H1460" s="110"/>
      <c r="I1460" s="110"/>
      <c r="J1460" s="110"/>
      <c r="K1460" s="110"/>
      <c r="L1460" s="110"/>
      <c r="M1460" s="110"/>
      <c r="N1460" s="110"/>
      <c r="O1460" s="110"/>
      <c r="P1460" s="110"/>
      <c r="Q1460" s="110"/>
      <c r="R1460" s="110"/>
      <c r="S1460" s="110"/>
      <c r="T1460" s="110"/>
      <c r="U1460" s="110"/>
      <c r="V1460" s="110"/>
      <c r="W1460" s="110"/>
      <c r="X1460" s="110"/>
      <c r="Y1460" s="110"/>
      <c r="Z1460" s="110"/>
      <c r="AA1460" s="110"/>
      <c r="AB1460" s="110"/>
      <c r="AC1460" s="110"/>
      <c r="AD1460" s="110"/>
      <c r="AE1460" s="110"/>
      <c r="AF1460" s="110"/>
      <c r="AG1460" s="110"/>
    </row>
    <row r="1461" spans="2:33" ht="15">
      <c r="B1461" s="110"/>
      <c r="C1461" s="110"/>
      <c r="D1461" s="110">
        <v>2009</v>
      </c>
      <c r="E1461" s="110"/>
      <c r="F1461" s="110"/>
      <c r="G1461" s="110"/>
      <c r="H1461" s="110"/>
      <c r="I1461" s="110"/>
      <c r="J1461" s="110"/>
      <c r="K1461" s="110"/>
      <c r="L1461" s="110"/>
      <c r="M1461" s="110"/>
      <c r="N1461" s="110"/>
      <c r="O1461" s="110"/>
      <c r="P1461" s="110"/>
      <c r="Q1461" s="110"/>
      <c r="R1461" s="110"/>
      <c r="S1461" s="110"/>
      <c r="T1461" s="110"/>
      <c r="U1461" s="110"/>
      <c r="V1461" s="110"/>
      <c r="W1461" s="110"/>
      <c r="X1461" s="110"/>
      <c r="Y1461" s="110"/>
      <c r="Z1461" s="110"/>
      <c r="AA1461" s="110"/>
      <c r="AB1461" s="110"/>
      <c r="AC1461" s="110"/>
      <c r="AD1461" s="110"/>
      <c r="AE1461" s="110"/>
      <c r="AF1461" s="110"/>
      <c r="AG1461" s="110"/>
    </row>
    <row r="1462" spans="2:33" ht="15">
      <c r="B1462" s="110"/>
      <c r="C1462" s="110"/>
      <c r="D1462" s="110">
        <v>2010</v>
      </c>
      <c r="E1462" s="110"/>
      <c r="F1462" s="110">
        <v>19</v>
      </c>
      <c r="G1462" s="110">
        <v>0</v>
      </c>
      <c r="H1462" s="110"/>
      <c r="I1462" s="110"/>
      <c r="J1462" s="110"/>
      <c r="K1462" s="110"/>
      <c r="L1462" s="110"/>
      <c r="M1462" s="110"/>
      <c r="N1462" s="110"/>
      <c r="O1462" s="110"/>
      <c r="P1462" s="110">
        <v>0</v>
      </c>
      <c r="Q1462" s="110"/>
      <c r="R1462" s="110">
        <v>0</v>
      </c>
      <c r="S1462" s="110">
        <v>1</v>
      </c>
      <c r="T1462" s="110">
        <v>0</v>
      </c>
      <c r="U1462" s="110"/>
      <c r="V1462" s="110"/>
      <c r="W1462" s="110"/>
      <c r="X1462" s="110"/>
      <c r="Y1462" s="110"/>
      <c r="Z1462" s="110"/>
      <c r="AA1462" s="110">
        <v>0</v>
      </c>
      <c r="AB1462" s="110"/>
      <c r="AC1462" s="110">
        <v>3</v>
      </c>
      <c r="AD1462" s="110"/>
      <c r="AE1462" s="110">
        <v>0</v>
      </c>
      <c r="AF1462" s="110">
        <v>3</v>
      </c>
      <c r="AG1462" s="110"/>
    </row>
    <row r="1463" spans="2:33" ht="15">
      <c r="B1463" s="110"/>
      <c r="C1463" s="110"/>
      <c r="D1463" s="110">
        <v>2011</v>
      </c>
      <c r="E1463" s="110">
        <v>0</v>
      </c>
      <c r="F1463" s="110">
        <v>0</v>
      </c>
      <c r="G1463" s="110">
        <v>0</v>
      </c>
      <c r="H1463" s="110"/>
      <c r="I1463" s="110">
        <v>0</v>
      </c>
      <c r="J1463" s="110">
        <v>1</v>
      </c>
      <c r="K1463" s="110"/>
      <c r="L1463" s="110"/>
      <c r="M1463" s="110">
        <v>0</v>
      </c>
      <c r="N1463" s="110">
        <v>0</v>
      </c>
      <c r="O1463" s="110">
        <v>0</v>
      </c>
      <c r="P1463" s="110">
        <v>0</v>
      </c>
      <c r="Q1463" s="110">
        <v>0</v>
      </c>
      <c r="R1463" s="110">
        <v>0</v>
      </c>
      <c r="S1463" s="110">
        <v>0</v>
      </c>
      <c r="T1463" s="110">
        <v>0</v>
      </c>
      <c r="U1463" s="110">
        <v>0</v>
      </c>
      <c r="V1463" s="110">
        <v>0</v>
      </c>
      <c r="W1463" s="110">
        <v>0</v>
      </c>
      <c r="X1463" s="110">
        <v>0</v>
      </c>
      <c r="Y1463" s="110">
        <v>0</v>
      </c>
      <c r="Z1463" s="110">
        <v>0</v>
      </c>
      <c r="AA1463" s="110">
        <v>0</v>
      </c>
      <c r="AB1463" s="110">
        <v>0</v>
      </c>
      <c r="AC1463" s="110">
        <v>0</v>
      </c>
      <c r="AD1463" s="110">
        <v>0</v>
      </c>
      <c r="AE1463" s="110">
        <v>0</v>
      </c>
      <c r="AF1463" s="110">
        <v>0</v>
      </c>
      <c r="AG1463" s="110">
        <v>0</v>
      </c>
    </row>
    <row r="1464" spans="2:33" ht="15">
      <c r="B1464" s="110"/>
      <c r="C1464" s="110"/>
      <c r="D1464" s="110">
        <v>2012</v>
      </c>
      <c r="E1464" s="110">
        <v>0</v>
      </c>
      <c r="F1464" s="110">
        <v>0</v>
      </c>
      <c r="G1464" s="110">
        <v>1</v>
      </c>
      <c r="H1464" s="110"/>
      <c r="I1464" s="110">
        <v>0</v>
      </c>
      <c r="J1464" s="110">
        <v>0</v>
      </c>
      <c r="K1464" s="110"/>
      <c r="L1464" s="110"/>
      <c r="M1464" s="110">
        <v>0</v>
      </c>
      <c r="N1464" s="110">
        <v>4</v>
      </c>
      <c r="O1464" s="110">
        <v>2</v>
      </c>
      <c r="P1464" s="110">
        <v>0</v>
      </c>
      <c r="Q1464" s="110">
        <v>0</v>
      </c>
      <c r="R1464" s="110">
        <v>0</v>
      </c>
      <c r="S1464" s="110">
        <v>0</v>
      </c>
      <c r="T1464" s="110">
        <v>0</v>
      </c>
      <c r="U1464" s="110">
        <v>0</v>
      </c>
      <c r="V1464" s="110">
        <v>0</v>
      </c>
      <c r="W1464" s="110">
        <v>0</v>
      </c>
      <c r="X1464" s="110">
        <v>0</v>
      </c>
      <c r="Y1464" s="110">
        <v>0</v>
      </c>
      <c r="Z1464" s="110">
        <v>0</v>
      </c>
      <c r="AA1464" s="110">
        <v>16</v>
      </c>
      <c r="AB1464" s="110">
        <v>0</v>
      </c>
      <c r="AC1464" s="110">
        <v>0</v>
      </c>
      <c r="AD1464" s="110">
        <v>0</v>
      </c>
      <c r="AE1464" s="110">
        <v>0</v>
      </c>
      <c r="AF1464" s="110">
        <v>0</v>
      </c>
      <c r="AG1464" s="110">
        <v>1</v>
      </c>
    </row>
    <row r="1465" spans="2:33" ht="15">
      <c r="B1465" s="110"/>
      <c r="C1465" s="110"/>
      <c r="D1465" s="110">
        <v>2013</v>
      </c>
      <c r="E1465" s="110">
        <v>0</v>
      </c>
      <c r="F1465" s="110">
        <v>0</v>
      </c>
      <c r="G1465" s="110">
        <v>0</v>
      </c>
      <c r="H1465" s="110"/>
      <c r="I1465" s="110">
        <v>0</v>
      </c>
      <c r="J1465" s="110">
        <v>0</v>
      </c>
      <c r="K1465" s="110"/>
      <c r="L1465" s="110"/>
      <c r="M1465" s="110">
        <v>0</v>
      </c>
      <c r="N1465" s="110">
        <v>0</v>
      </c>
      <c r="O1465" s="110">
        <v>0</v>
      </c>
      <c r="P1465" s="110">
        <v>0</v>
      </c>
      <c r="Q1465" s="110"/>
      <c r="R1465" s="110">
        <v>0</v>
      </c>
      <c r="S1465" s="110"/>
      <c r="T1465" s="110">
        <v>0</v>
      </c>
      <c r="U1465" s="110">
        <v>2</v>
      </c>
      <c r="V1465" s="110"/>
      <c r="W1465" s="110">
        <v>0</v>
      </c>
      <c r="X1465" s="110">
        <v>0</v>
      </c>
      <c r="Y1465" s="110">
        <v>0</v>
      </c>
      <c r="Z1465" s="110">
        <v>0</v>
      </c>
      <c r="AA1465" s="110"/>
      <c r="AB1465" s="110">
        <v>0</v>
      </c>
      <c r="AC1465" s="110"/>
      <c r="AD1465" s="110">
        <v>0</v>
      </c>
      <c r="AE1465" s="110">
        <v>0</v>
      </c>
      <c r="AF1465" s="110">
        <v>0</v>
      </c>
      <c r="AG1465" s="110">
        <v>0</v>
      </c>
    </row>
    <row r="1466" spans="2:33" ht="15">
      <c r="B1466" s="110"/>
      <c r="C1466" s="110"/>
      <c r="D1466" s="110">
        <v>2014</v>
      </c>
      <c r="E1466" s="110">
        <v>0</v>
      </c>
      <c r="F1466" s="110">
        <v>0</v>
      </c>
      <c r="G1466" s="110">
        <v>0</v>
      </c>
      <c r="H1466" s="110">
        <v>0</v>
      </c>
      <c r="I1466" s="110">
        <v>0</v>
      </c>
      <c r="J1466" s="110">
        <v>0</v>
      </c>
      <c r="K1466" s="110">
        <v>0</v>
      </c>
      <c r="L1466" s="110">
        <v>0</v>
      </c>
      <c r="M1466" s="110">
        <v>0</v>
      </c>
      <c r="N1466" s="110">
        <v>0</v>
      </c>
      <c r="O1466" s="110">
        <v>0</v>
      </c>
      <c r="P1466" s="110">
        <v>0</v>
      </c>
      <c r="Q1466" s="110">
        <v>1</v>
      </c>
      <c r="R1466" s="110">
        <v>0</v>
      </c>
      <c r="S1466" s="110">
        <v>0</v>
      </c>
      <c r="T1466" s="110">
        <v>0</v>
      </c>
      <c r="U1466" s="110">
        <v>0</v>
      </c>
      <c r="V1466" s="110">
        <v>0</v>
      </c>
      <c r="W1466" s="110">
        <v>0</v>
      </c>
      <c r="X1466" s="110">
        <v>0</v>
      </c>
      <c r="Y1466" s="110">
        <v>0</v>
      </c>
      <c r="Z1466" s="110">
        <v>0</v>
      </c>
      <c r="AA1466" s="110">
        <v>0</v>
      </c>
      <c r="AB1466" s="110">
        <v>0</v>
      </c>
      <c r="AC1466" s="110">
        <v>0</v>
      </c>
      <c r="AD1466" s="110">
        <v>0</v>
      </c>
      <c r="AE1466" s="110">
        <v>0</v>
      </c>
      <c r="AF1466" s="110">
        <v>0</v>
      </c>
      <c r="AG1466" s="110">
        <v>0</v>
      </c>
    </row>
    <row r="1467" spans="2:33" ht="15">
      <c r="B1467" s="110"/>
      <c r="C1467" s="110"/>
      <c r="D1467" s="110">
        <v>2015</v>
      </c>
      <c r="E1467" s="110">
        <v>0</v>
      </c>
      <c r="F1467" s="110">
        <v>0</v>
      </c>
      <c r="G1467" s="110">
        <v>0</v>
      </c>
      <c r="H1467" s="110">
        <v>0</v>
      </c>
      <c r="I1467" s="110">
        <v>0</v>
      </c>
      <c r="J1467" s="110">
        <v>0</v>
      </c>
      <c r="K1467" s="110">
        <v>1</v>
      </c>
      <c r="L1467" s="110">
        <v>0</v>
      </c>
      <c r="M1467" s="110">
        <v>0</v>
      </c>
      <c r="N1467" s="110">
        <v>0</v>
      </c>
      <c r="O1467" s="110">
        <v>0</v>
      </c>
      <c r="P1467" s="110">
        <v>0</v>
      </c>
      <c r="Q1467" s="110">
        <v>0</v>
      </c>
      <c r="R1467" s="110">
        <v>0</v>
      </c>
      <c r="S1467" s="110">
        <v>0</v>
      </c>
      <c r="T1467" s="110">
        <v>0</v>
      </c>
      <c r="U1467" s="110">
        <v>0</v>
      </c>
      <c r="V1467" s="110">
        <v>0</v>
      </c>
      <c r="W1467" s="110">
        <v>0</v>
      </c>
      <c r="X1467" s="110">
        <v>0</v>
      </c>
      <c r="Y1467" s="110">
        <v>0</v>
      </c>
      <c r="Z1467" s="110">
        <v>0</v>
      </c>
      <c r="AA1467" s="110">
        <v>0</v>
      </c>
      <c r="AB1467" s="110">
        <v>0</v>
      </c>
      <c r="AC1467" s="110">
        <v>0</v>
      </c>
      <c r="AD1467" s="110">
        <v>1</v>
      </c>
      <c r="AE1467" s="110">
        <v>0</v>
      </c>
      <c r="AF1467" s="110">
        <v>0</v>
      </c>
      <c r="AG1467" s="110">
        <v>0</v>
      </c>
    </row>
    <row r="1468" spans="2:33" ht="15">
      <c r="B1468" s="110"/>
      <c r="C1468" s="110"/>
      <c r="D1468" s="110">
        <v>2016</v>
      </c>
      <c r="E1468" s="110">
        <v>0</v>
      </c>
      <c r="F1468" s="110">
        <v>0</v>
      </c>
      <c r="G1468" s="110">
        <v>0</v>
      </c>
      <c r="H1468" s="110">
        <v>0</v>
      </c>
      <c r="I1468" s="110">
        <v>0</v>
      </c>
      <c r="J1468" s="110">
        <v>0</v>
      </c>
      <c r="K1468" s="110">
        <v>0</v>
      </c>
      <c r="L1468" s="110">
        <v>0</v>
      </c>
      <c r="M1468" s="110">
        <v>0</v>
      </c>
      <c r="N1468" s="110">
        <v>0</v>
      </c>
      <c r="O1468" s="110">
        <v>0</v>
      </c>
      <c r="P1468" s="110">
        <v>0</v>
      </c>
      <c r="Q1468" s="110">
        <v>0</v>
      </c>
      <c r="R1468" s="110">
        <v>0</v>
      </c>
      <c r="S1468" s="110">
        <v>0</v>
      </c>
      <c r="T1468" s="110">
        <v>0</v>
      </c>
      <c r="U1468" s="110">
        <v>0</v>
      </c>
      <c r="V1468" s="110">
        <v>0</v>
      </c>
      <c r="W1468" s="110">
        <v>0</v>
      </c>
      <c r="X1468" s="110">
        <v>0</v>
      </c>
      <c r="Y1468" s="110">
        <v>0</v>
      </c>
      <c r="Z1468" s="110">
        <v>0</v>
      </c>
      <c r="AA1468" s="110">
        <v>0</v>
      </c>
      <c r="AB1468" s="110">
        <v>0</v>
      </c>
      <c r="AC1468" s="110">
        <v>0</v>
      </c>
      <c r="AD1468" s="110">
        <v>0</v>
      </c>
      <c r="AE1468" s="110">
        <v>0</v>
      </c>
      <c r="AF1468" s="110">
        <v>0</v>
      </c>
      <c r="AG1468" s="110">
        <v>0</v>
      </c>
    </row>
    <row r="1469" spans="2:33" ht="15">
      <c r="B1469" s="110"/>
      <c r="C1469" s="110"/>
      <c r="D1469" s="110">
        <v>2017</v>
      </c>
      <c r="E1469" s="110">
        <v>3</v>
      </c>
      <c r="F1469" s="110">
        <v>0</v>
      </c>
      <c r="G1469" s="110">
        <v>0</v>
      </c>
      <c r="H1469" s="110">
        <v>0</v>
      </c>
      <c r="I1469" s="110">
        <v>0</v>
      </c>
      <c r="J1469" s="110">
        <v>0</v>
      </c>
      <c r="K1469" s="110">
        <v>0</v>
      </c>
      <c r="L1469" s="110">
        <v>0</v>
      </c>
      <c r="M1469" s="110">
        <v>0</v>
      </c>
      <c r="N1469" s="110">
        <v>1</v>
      </c>
      <c r="O1469" s="110">
        <v>0</v>
      </c>
      <c r="P1469" s="110">
        <v>0</v>
      </c>
      <c r="Q1469" s="110">
        <v>0</v>
      </c>
      <c r="R1469" s="110">
        <v>0</v>
      </c>
      <c r="S1469" s="110">
        <v>0</v>
      </c>
      <c r="T1469" s="110">
        <v>0</v>
      </c>
      <c r="U1469" s="110">
        <v>0</v>
      </c>
      <c r="V1469" s="110">
        <v>0</v>
      </c>
      <c r="W1469" s="110">
        <v>0</v>
      </c>
      <c r="X1469" s="110">
        <v>0</v>
      </c>
      <c r="Y1469" s="110">
        <v>0</v>
      </c>
      <c r="Z1469" s="110">
        <v>0</v>
      </c>
      <c r="AA1469" s="110">
        <v>0</v>
      </c>
      <c r="AB1469" s="110">
        <v>0</v>
      </c>
      <c r="AC1469" s="110">
        <v>0</v>
      </c>
      <c r="AD1469" s="110">
        <v>0</v>
      </c>
      <c r="AE1469" s="110">
        <v>0</v>
      </c>
      <c r="AF1469" s="110">
        <v>0</v>
      </c>
      <c r="AG1469" s="110">
        <v>0</v>
      </c>
    </row>
    <row r="1470" spans="2:33" ht="15">
      <c r="B1470" s="110"/>
      <c r="C1470" s="110"/>
      <c r="D1470" s="110">
        <v>2018</v>
      </c>
      <c r="E1470" s="110">
        <v>0</v>
      </c>
      <c r="F1470" s="110">
        <v>0</v>
      </c>
      <c r="G1470" s="110">
        <v>0</v>
      </c>
      <c r="H1470" s="110">
        <v>0</v>
      </c>
      <c r="I1470" s="110">
        <v>0</v>
      </c>
      <c r="J1470" s="110">
        <v>0</v>
      </c>
      <c r="K1470" s="110">
        <v>0</v>
      </c>
      <c r="L1470" s="110">
        <v>3</v>
      </c>
      <c r="M1470" s="110">
        <v>0</v>
      </c>
      <c r="N1470" s="110">
        <v>1</v>
      </c>
      <c r="O1470" s="110">
        <v>1</v>
      </c>
      <c r="P1470" s="110">
        <v>0</v>
      </c>
      <c r="Q1470" s="110">
        <v>2</v>
      </c>
      <c r="R1470" s="110">
        <v>0</v>
      </c>
      <c r="S1470" s="110">
        <v>0</v>
      </c>
      <c r="T1470" s="110">
        <v>0</v>
      </c>
      <c r="U1470" s="110">
        <v>0</v>
      </c>
      <c r="V1470" s="110">
        <v>0</v>
      </c>
      <c r="W1470" s="110">
        <v>0</v>
      </c>
      <c r="X1470" s="110">
        <v>0</v>
      </c>
      <c r="Y1470" s="110">
        <v>0</v>
      </c>
      <c r="Z1470" s="110">
        <v>0</v>
      </c>
      <c r="AA1470" s="110">
        <v>0</v>
      </c>
      <c r="AB1470" s="110">
        <v>0</v>
      </c>
      <c r="AC1470" s="110">
        <v>0</v>
      </c>
      <c r="AD1470" s="110">
        <v>0</v>
      </c>
      <c r="AE1470" s="110">
        <v>0</v>
      </c>
      <c r="AF1470" s="110">
        <v>0</v>
      </c>
      <c r="AG1470" s="110">
        <v>0</v>
      </c>
    </row>
    <row r="1471" spans="2:33" ht="15">
      <c r="B1471" s="110"/>
      <c r="C1471" s="110"/>
      <c r="D1471" s="110">
        <v>2019</v>
      </c>
      <c r="E1471" s="110">
        <v>0</v>
      </c>
      <c r="F1471" s="110">
        <v>0</v>
      </c>
      <c r="G1471" s="110">
        <v>0</v>
      </c>
      <c r="H1471" s="110">
        <v>0</v>
      </c>
      <c r="I1471" s="110">
        <v>0</v>
      </c>
      <c r="J1471" s="110">
        <v>0</v>
      </c>
      <c r="K1471" s="110">
        <v>0</v>
      </c>
      <c r="L1471" s="110">
        <v>0</v>
      </c>
      <c r="M1471" s="110">
        <v>0</v>
      </c>
      <c r="N1471" s="110">
        <v>0</v>
      </c>
      <c r="O1471" s="110">
        <v>2</v>
      </c>
      <c r="P1471" s="110">
        <v>0</v>
      </c>
      <c r="Q1471" s="110">
        <v>2</v>
      </c>
      <c r="R1471" s="110">
        <v>0</v>
      </c>
      <c r="S1471" s="110">
        <v>0</v>
      </c>
      <c r="T1471" s="110">
        <v>0</v>
      </c>
      <c r="U1471" s="110">
        <v>2</v>
      </c>
      <c r="V1471" s="110">
        <v>0</v>
      </c>
      <c r="W1471" s="110">
        <v>0</v>
      </c>
      <c r="X1471" s="110">
        <v>0</v>
      </c>
      <c r="Y1471" s="110">
        <v>0</v>
      </c>
      <c r="Z1471" s="110">
        <v>1</v>
      </c>
      <c r="AA1471" s="110">
        <v>1</v>
      </c>
      <c r="AB1471" s="110">
        <v>1</v>
      </c>
      <c r="AC1471" s="110">
        <v>0</v>
      </c>
      <c r="AD1471" s="110">
        <v>0</v>
      </c>
      <c r="AE1471" s="110">
        <v>0</v>
      </c>
      <c r="AF1471" s="110">
        <v>0</v>
      </c>
      <c r="AG1471" s="110">
        <v>0</v>
      </c>
    </row>
    <row r="1472" spans="2:33" ht="15">
      <c r="B1472" s="110"/>
      <c r="C1472" s="110"/>
      <c r="D1472" s="110">
        <v>2020</v>
      </c>
      <c r="E1472" s="110"/>
      <c r="F1472" s="110"/>
      <c r="G1472" s="110"/>
      <c r="H1472" s="110"/>
      <c r="I1472" s="110"/>
      <c r="J1472" s="110"/>
      <c r="K1472" s="110"/>
      <c r="L1472" s="110"/>
      <c r="M1472" s="110"/>
      <c r="N1472" s="110"/>
      <c r="O1472" s="110"/>
      <c r="P1472" s="110"/>
      <c r="Q1472" s="110"/>
      <c r="R1472" s="110"/>
      <c r="S1472" s="110"/>
      <c r="T1472" s="110"/>
      <c r="U1472" s="110"/>
      <c r="V1472" s="110"/>
      <c r="W1472" s="110"/>
      <c r="X1472" s="110"/>
      <c r="Y1472" s="110"/>
      <c r="Z1472" s="110"/>
      <c r="AA1472" s="110"/>
      <c r="AB1472" s="110"/>
      <c r="AC1472" s="110"/>
      <c r="AD1472" s="110"/>
      <c r="AE1472" s="110"/>
      <c r="AF1472" s="110"/>
      <c r="AG1472" s="110"/>
    </row>
    <row r="1473" spans="2:33" ht="15">
      <c r="B1473" s="109" t="s">
        <v>173</v>
      </c>
      <c r="C1473" s="109" t="s">
        <v>570</v>
      </c>
      <c r="D1473" s="109">
        <v>2006</v>
      </c>
      <c r="E1473" s="109">
        <v>0</v>
      </c>
      <c r="F1473" s="109">
        <v>0</v>
      </c>
      <c r="G1473" s="109">
        <v>0</v>
      </c>
      <c r="H1473" s="109"/>
      <c r="I1473" s="109"/>
      <c r="J1473" s="109">
        <v>0</v>
      </c>
      <c r="K1473" s="109">
        <v>0</v>
      </c>
      <c r="L1473" s="109">
        <v>0</v>
      </c>
      <c r="M1473" s="109"/>
      <c r="N1473" s="109">
        <v>0</v>
      </c>
      <c r="O1473" s="109">
        <v>7</v>
      </c>
      <c r="P1473" s="109">
        <v>0</v>
      </c>
      <c r="Q1473" s="109">
        <v>0</v>
      </c>
      <c r="R1473" s="109"/>
      <c r="S1473" s="109">
        <v>0</v>
      </c>
      <c r="T1473" s="109">
        <v>0</v>
      </c>
      <c r="U1473" s="109">
        <v>0</v>
      </c>
      <c r="V1473" s="109">
        <v>0</v>
      </c>
      <c r="W1473" s="109"/>
      <c r="X1473" s="109">
        <v>0</v>
      </c>
      <c r="Y1473" s="109">
        <v>0</v>
      </c>
      <c r="Z1473" s="109">
        <v>0</v>
      </c>
      <c r="AA1473" s="109">
        <v>0</v>
      </c>
      <c r="AB1473" s="109">
        <v>0</v>
      </c>
      <c r="AC1473" s="109">
        <v>0</v>
      </c>
      <c r="AD1473" s="109">
        <v>0</v>
      </c>
      <c r="AE1473" s="109">
        <v>0</v>
      </c>
      <c r="AF1473" s="109">
        <v>0</v>
      </c>
      <c r="AG1473" s="109">
        <v>0</v>
      </c>
    </row>
    <row r="1474" spans="2:33" ht="15">
      <c r="B1474" s="109"/>
      <c r="C1474" s="109"/>
      <c r="D1474" s="109">
        <v>2007</v>
      </c>
      <c r="E1474" s="109">
        <v>0</v>
      </c>
      <c r="F1474" s="109">
        <v>0</v>
      </c>
      <c r="G1474" s="109">
        <v>0</v>
      </c>
      <c r="H1474" s="109"/>
      <c r="I1474" s="109">
        <v>0</v>
      </c>
      <c r="J1474" s="109">
        <v>0</v>
      </c>
      <c r="K1474" s="109">
        <v>0</v>
      </c>
      <c r="L1474" s="109">
        <v>0</v>
      </c>
      <c r="M1474" s="109">
        <v>0</v>
      </c>
      <c r="N1474" s="109">
        <v>0</v>
      </c>
      <c r="O1474" s="109">
        <v>0</v>
      </c>
      <c r="P1474" s="109">
        <v>0</v>
      </c>
      <c r="Q1474" s="109">
        <v>0</v>
      </c>
      <c r="R1474" s="109"/>
      <c r="S1474" s="109">
        <v>0</v>
      </c>
      <c r="T1474" s="109">
        <v>0</v>
      </c>
      <c r="U1474" s="109">
        <v>0</v>
      </c>
      <c r="V1474" s="109">
        <v>0</v>
      </c>
      <c r="W1474" s="109"/>
      <c r="X1474" s="109">
        <v>0</v>
      </c>
      <c r="Y1474" s="109">
        <v>0</v>
      </c>
      <c r="Z1474" s="109">
        <v>0</v>
      </c>
      <c r="AA1474" s="109">
        <v>0</v>
      </c>
      <c r="AB1474" s="109">
        <v>3</v>
      </c>
      <c r="AC1474" s="109">
        <v>0</v>
      </c>
      <c r="AD1474" s="109">
        <v>0</v>
      </c>
      <c r="AE1474" s="109">
        <v>0</v>
      </c>
      <c r="AF1474" s="109">
        <v>0</v>
      </c>
      <c r="AG1474" s="109">
        <v>1</v>
      </c>
    </row>
    <row r="1475" spans="2:33" ht="15">
      <c r="B1475" s="109"/>
      <c r="C1475" s="109"/>
      <c r="D1475" s="109">
        <v>2008</v>
      </c>
      <c r="E1475" s="109">
        <v>0</v>
      </c>
      <c r="F1475" s="109">
        <v>0</v>
      </c>
      <c r="G1475" s="109">
        <v>0</v>
      </c>
      <c r="H1475" s="109"/>
      <c r="I1475" s="109">
        <v>0</v>
      </c>
      <c r="J1475" s="109">
        <v>0</v>
      </c>
      <c r="K1475" s="109">
        <v>1</v>
      </c>
      <c r="L1475" s="109">
        <v>0</v>
      </c>
      <c r="M1475" s="109">
        <v>0</v>
      </c>
      <c r="N1475" s="109">
        <v>0</v>
      </c>
      <c r="O1475" s="109">
        <v>0</v>
      </c>
      <c r="P1475" s="109">
        <v>0</v>
      </c>
      <c r="Q1475" s="109">
        <v>0</v>
      </c>
      <c r="R1475" s="109"/>
      <c r="S1475" s="109">
        <v>0</v>
      </c>
      <c r="T1475" s="109">
        <v>0</v>
      </c>
      <c r="U1475" s="109">
        <v>0</v>
      </c>
      <c r="V1475" s="109">
        <v>0</v>
      </c>
      <c r="W1475" s="109"/>
      <c r="X1475" s="109">
        <v>0</v>
      </c>
      <c r="Y1475" s="109">
        <v>0</v>
      </c>
      <c r="Z1475" s="109">
        <v>0</v>
      </c>
      <c r="AA1475" s="109">
        <v>0</v>
      </c>
      <c r="AB1475" s="109">
        <v>1</v>
      </c>
      <c r="AC1475" s="109">
        <v>1</v>
      </c>
      <c r="AD1475" s="109">
        <v>0</v>
      </c>
      <c r="AE1475" s="109">
        <v>0</v>
      </c>
      <c r="AF1475" s="109">
        <v>0</v>
      </c>
      <c r="AG1475" s="109">
        <v>0</v>
      </c>
    </row>
    <row r="1476" spans="2:33" ht="15">
      <c r="B1476" s="109"/>
      <c r="C1476" s="109"/>
      <c r="D1476" s="109">
        <v>2009</v>
      </c>
      <c r="E1476" s="109">
        <v>0</v>
      </c>
      <c r="F1476" s="109">
        <v>0</v>
      </c>
      <c r="G1476" s="109">
        <v>0</v>
      </c>
      <c r="H1476" s="109">
        <v>0</v>
      </c>
      <c r="I1476" s="109">
        <v>0</v>
      </c>
      <c r="J1476" s="109">
        <v>0</v>
      </c>
      <c r="K1476" s="109">
        <v>0</v>
      </c>
      <c r="L1476" s="109">
        <v>0</v>
      </c>
      <c r="M1476" s="109">
        <v>0</v>
      </c>
      <c r="N1476" s="109">
        <v>0</v>
      </c>
      <c r="O1476" s="109">
        <v>0</v>
      </c>
      <c r="P1476" s="109">
        <v>0</v>
      </c>
      <c r="Q1476" s="109">
        <v>0</v>
      </c>
      <c r="R1476" s="109"/>
      <c r="S1476" s="109">
        <v>0</v>
      </c>
      <c r="T1476" s="109">
        <v>0</v>
      </c>
      <c r="U1476" s="109">
        <v>30</v>
      </c>
      <c r="V1476" s="109">
        <v>0</v>
      </c>
      <c r="W1476" s="109">
        <v>0</v>
      </c>
      <c r="X1476" s="109">
        <v>0</v>
      </c>
      <c r="Y1476" s="109">
        <v>0</v>
      </c>
      <c r="Z1476" s="109">
        <v>0</v>
      </c>
      <c r="AA1476" s="109">
        <v>0</v>
      </c>
      <c r="AB1476" s="109">
        <v>0</v>
      </c>
      <c r="AC1476" s="109">
        <v>0</v>
      </c>
      <c r="AD1476" s="109">
        <v>0</v>
      </c>
      <c r="AE1476" s="109">
        <v>0</v>
      </c>
      <c r="AF1476" s="109">
        <v>0</v>
      </c>
      <c r="AG1476" s="109">
        <v>0</v>
      </c>
    </row>
    <row r="1477" spans="2:33" ht="15">
      <c r="B1477" s="109"/>
      <c r="C1477" s="109"/>
      <c r="D1477" s="109">
        <v>2010</v>
      </c>
      <c r="E1477" s="109">
        <v>0</v>
      </c>
      <c r="F1477" s="109">
        <v>0</v>
      </c>
      <c r="G1477" s="109">
        <v>0</v>
      </c>
      <c r="H1477" s="109">
        <v>0</v>
      </c>
      <c r="I1477" s="109">
        <v>0</v>
      </c>
      <c r="J1477" s="109">
        <v>1</v>
      </c>
      <c r="K1477" s="109">
        <v>0</v>
      </c>
      <c r="L1477" s="109">
        <v>0</v>
      </c>
      <c r="M1477" s="109">
        <v>0</v>
      </c>
      <c r="N1477" s="109">
        <v>1</v>
      </c>
      <c r="O1477" s="109">
        <v>0</v>
      </c>
      <c r="P1477" s="109">
        <v>0</v>
      </c>
      <c r="Q1477" s="109">
        <v>0</v>
      </c>
      <c r="R1477" s="109">
        <v>0</v>
      </c>
      <c r="S1477" s="109">
        <v>0</v>
      </c>
      <c r="T1477" s="109">
        <v>0</v>
      </c>
      <c r="U1477" s="109">
        <v>0</v>
      </c>
      <c r="V1477" s="109">
        <v>0</v>
      </c>
      <c r="W1477" s="109">
        <v>0</v>
      </c>
      <c r="X1477" s="109">
        <v>0</v>
      </c>
      <c r="Y1477" s="109">
        <v>0</v>
      </c>
      <c r="Z1477" s="109">
        <v>0</v>
      </c>
      <c r="AA1477" s="109">
        <v>0</v>
      </c>
      <c r="AB1477" s="109">
        <v>0</v>
      </c>
      <c r="AC1477" s="109">
        <v>0</v>
      </c>
      <c r="AD1477" s="109">
        <v>0</v>
      </c>
      <c r="AE1477" s="109">
        <v>0</v>
      </c>
      <c r="AF1477" s="109">
        <v>0</v>
      </c>
      <c r="AG1477" s="109">
        <v>0</v>
      </c>
    </row>
    <row r="1478" spans="2:33" ht="15">
      <c r="B1478" s="109"/>
      <c r="C1478" s="109"/>
      <c r="D1478" s="109">
        <v>2011</v>
      </c>
      <c r="E1478" s="109">
        <v>0</v>
      </c>
      <c r="F1478" s="109">
        <v>0</v>
      </c>
      <c r="G1478" s="109">
        <v>0</v>
      </c>
      <c r="H1478" s="109">
        <v>0</v>
      </c>
      <c r="I1478" s="109">
        <v>0</v>
      </c>
      <c r="J1478" s="109">
        <v>1</v>
      </c>
      <c r="K1478" s="109">
        <v>0</v>
      </c>
      <c r="L1478" s="109">
        <v>0</v>
      </c>
      <c r="M1478" s="109">
        <v>0</v>
      </c>
      <c r="N1478" s="109">
        <v>0</v>
      </c>
      <c r="O1478" s="109">
        <v>0</v>
      </c>
      <c r="P1478" s="109">
        <v>0</v>
      </c>
      <c r="Q1478" s="109">
        <v>1</v>
      </c>
      <c r="R1478" s="109">
        <v>1</v>
      </c>
      <c r="S1478" s="109">
        <v>0</v>
      </c>
      <c r="T1478" s="109">
        <v>0</v>
      </c>
      <c r="U1478" s="109">
        <v>0</v>
      </c>
      <c r="V1478" s="109">
        <v>0</v>
      </c>
      <c r="W1478" s="109">
        <v>0</v>
      </c>
      <c r="X1478" s="109">
        <v>0</v>
      </c>
      <c r="Y1478" s="109">
        <v>0</v>
      </c>
      <c r="Z1478" s="109">
        <v>0</v>
      </c>
      <c r="AA1478" s="109">
        <v>2</v>
      </c>
      <c r="AB1478" s="109">
        <v>0</v>
      </c>
      <c r="AC1478" s="109">
        <v>0</v>
      </c>
      <c r="AD1478" s="109">
        <v>0</v>
      </c>
      <c r="AE1478" s="109">
        <v>0</v>
      </c>
      <c r="AF1478" s="109">
        <v>0</v>
      </c>
      <c r="AG1478" s="109">
        <v>0</v>
      </c>
    </row>
    <row r="1479" spans="2:33" ht="15">
      <c r="B1479" s="109"/>
      <c r="C1479" s="109"/>
      <c r="D1479" s="109">
        <v>2012</v>
      </c>
      <c r="E1479" s="109">
        <v>0</v>
      </c>
      <c r="F1479" s="109">
        <v>0</v>
      </c>
      <c r="G1479" s="109">
        <v>0</v>
      </c>
      <c r="H1479" s="109">
        <v>0</v>
      </c>
      <c r="I1479" s="109">
        <v>0</v>
      </c>
      <c r="J1479" s="109">
        <v>0</v>
      </c>
      <c r="K1479" s="109">
        <v>0</v>
      </c>
      <c r="L1479" s="109">
        <v>0</v>
      </c>
      <c r="M1479" s="109">
        <v>0</v>
      </c>
      <c r="N1479" s="109">
        <v>0</v>
      </c>
      <c r="O1479" s="109">
        <v>0</v>
      </c>
      <c r="P1479" s="109">
        <v>0</v>
      </c>
      <c r="Q1479" s="109">
        <v>0</v>
      </c>
      <c r="R1479" s="109">
        <v>0</v>
      </c>
      <c r="S1479" s="109">
        <v>0</v>
      </c>
      <c r="T1479" s="109">
        <v>0</v>
      </c>
      <c r="U1479" s="109">
        <v>0</v>
      </c>
      <c r="V1479" s="109">
        <v>0</v>
      </c>
      <c r="W1479" s="109">
        <v>0</v>
      </c>
      <c r="X1479" s="109">
        <v>0</v>
      </c>
      <c r="Y1479" s="109">
        <v>0</v>
      </c>
      <c r="Z1479" s="109">
        <v>0</v>
      </c>
      <c r="AA1479" s="109">
        <v>0</v>
      </c>
      <c r="AB1479" s="109">
        <v>0</v>
      </c>
      <c r="AC1479" s="109">
        <v>0</v>
      </c>
      <c r="AD1479" s="109">
        <v>0</v>
      </c>
      <c r="AE1479" s="109">
        <v>0</v>
      </c>
      <c r="AF1479" s="109">
        <v>0</v>
      </c>
      <c r="AG1479" s="109">
        <v>0</v>
      </c>
    </row>
    <row r="1480" spans="2:33" ht="15">
      <c r="B1480" s="109"/>
      <c r="C1480" s="109"/>
      <c r="D1480" s="109">
        <v>2013</v>
      </c>
      <c r="E1480" s="109">
        <v>0</v>
      </c>
      <c r="F1480" s="109">
        <v>0</v>
      </c>
      <c r="G1480" s="109">
        <v>0</v>
      </c>
      <c r="H1480" s="109">
        <v>0</v>
      </c>
      <c r="I1480" s="109">
        <v>0</v>
      </c>
      <c r="J1480" s="109">
        <v>0</v>
      </c>
      <c r="K1480" s="109">
        <v>0</v>
      </c>
      <c r="L1480" s="109">
        <v>0</v>
      </c>
      <c r="M1480" s="109">
        <v>0</v>
      </c>
      <c r="N1480" s="109">
        <v>0</v>
      </c>
      <c r="O1480" s="109">
        <v>79</v>
      </c>
      <c r="P1480" s="109">
        <v>0</v>
      </c>
      <c r="Q1480" s="109">
        <v>7</v>
      </c>
      <c r="R1480" s="109">
        <v>0</v>
      </c>
      <c r="S1480" s="109">
        <v>0</v>
      </c>
      <c r="T1480" s="109">
        <v>0</v>
      </c>
      <c r="U1480" s="109">
        <v>0</v>
      </c>
      <c r="V1480" s="109">
        <v>0</v>
      </c>
      <c r="W1480" s="109">
        <v>0</v>
      </c>
      <c r="X1480" s="109">
        <v>0</v>
      </c>
      <c r="Y1480" s="109">
        <v>0</v>
      </c>
      <c r="Z1480" s="109">
        <v>0</v>
      </c>
      <c r="AA1480" s="109">
        <v>0</v>
      </c>
      <c r="AB1480" s="109">
        <v>0</v>
      </c>
      <c r="AC1480" s="109">
        <v>0</v>
      </c>
      <c r="AD1480" s="109">
        <v>0</v>
      </c>
      <c r="AE1480" s="109">
        <v>0</v>
      </c>
      <c r="AF1480" s="109">
        <v>0</v>
      </c>
      <c r="AG1480" s="109">
        <v>0</v>
      </c>
    </row>
    <row r="1481" spans="2:33" ht="15">
      <c r="B1481" s="109"/>
      <c r="C1481" s="109"/>
      <c r="D1481" s="109">
        <v>2014</v>
      </c>
      <c r="E1481" s="109">
        <v>0</v>
      </c>
      <c r="F1481" s="109">
        <v>0</v>
      </c>
      <c r="G1481" s="109">
        <v>1</v>
      </c>
      <c r="H1481" s="109">
        <v>0</v>
      </c>
      <c r="I1481" s="109">
        <v>0</v>
      </c>
      <c r="J1481" s="109">
        <v>0</v>
      </c>
      <c r="K1481" s="109">
        <v>0</v>
      </c>
      <c r="L1481" s="109">
        <v>0</v>
      </c>
      <c r="M1481" s="109">
        <v>0</v>
      </c>
      <c r="N1481" s="109">
        <v>0</v>
      </c>
      <c r="O1481" s="109">
        <v>0</v>
      </c>
      <c r="P1481" s="109">
        <v>0</v>
      </c>
      <c r="Q1481" s="109">
        <v>0</v>
      </c>
      <c r="R1481" s="109">
        <v>0</v>
      </c>
      <c r="S1481" s="109">
        <v>0</v>
      </c>
      <c r="T1481" s="109">
        <v>0</v>
      </c>
      <c r="U1481" s="109">
        <v>0</v>
      </c>
      <c r="V1481" s="109">
        <v>0</v>
      </c>
      <c r="W1481" s="109">
        <v>0</v>
      </c>
      <c r="X1481" s="109">
        <v>0</v>
      </c>
      <c r="Y1481" s="109">
        <v>0</v>
      </c>
      <c r="Z1481" s="109">
        <v>0</v>
      </c>
      <c r="AA1481" s="109">
        <v>0</v>
      </c>
      <c r="AB1481" s="109">
        <v>0</v>
      </c>
      <c r="AC1481" s="109">
        <v>0</v>
      </c>
      <c r="AD1481" s="109">
        <v>0</v>
      </c>
      <c r="AE1481" s="109">
        <v>0</v>
      </c>
      <c r="AF1481" s="109">
        <v>0</v>
      </c>
      <c r="AG1481" s="109">
        <v>0</v>
      </c>
    </row>
    <row r="1482" spans="2:33" ht="15">
      <c r="B1482" s="109"/>
      <c r="C1482" s="109"/>
      <c r="D1482" s="109">
        <v>2015</v>
      </c>
      <c r="E1482" s="109">
        <v>0</v>
      </c>
      <c r="F1482" s="109">
        <v>0</v>
      </c>
      <c r="G1482" s="109">
        <v>0</v>
      </c>
      <c r="H1482" s="109">
        <v>0</v>
      </c>
      <c r="I1482" s="109">
        <v>0</v>
      </c>
      <c r="J1482" s="109">
        <v>0</v>
      </c>
      <c r="K1482" s="109">
        <v>0</v>
      </c>
      <c r="L1482" s="109">
        <v>0</v>
      </c>
      <c r="M1482" s="109">
        <v>0</v>
      </c>
      <c r="N1482" s="109">
        <v>0</v>
      </c>
      <c r="O1482" s="109">
        <v>0</v>
      </c>
      <c r="P1482" s="109">
        <v>0</v>
      </c>
      <c r="Q1482" s="109">
        <v>0</v>
      </c>
      <c r="R1482" s="109">
        <v>0</v>
      </c>
      <c r="S1482" s="109">
        <v>0</v>
      </c>
      <c r="T1482" s="109">
        <v>0</v>
      </c>
      <c r="U1482" s="109">
        <v>0</v>
      </c>
      <c r="V1482" s="109">
        <v>0</v>
      </c>
      <c r="W1482" s="109">
        <v>0</v>
      </c>
      <c r="X1482" s="109">
        <v>0</v>
      </c>
      <c r="Y1482" s="109">
        <v>0</v>
      </c>
      <c r="Z1482" s="109">
        <v>0</v>
      </c>
      <c r="AA1482" s="109">
        <v>0</v>
      </c>
      <c r="AB1482" s="109">
        <v>0</v>
      </c>
      <c r="AC1482" s="109">
        <v>0</v>
      </c>
      <c r="AD1482" s="109">
        <v>0</v>
      </c>
      <c r="AE1482" s="109">
        <v>0</v>
      </c>
      <c r="AF1482" s="109">
        <v>0</v>
      </c>
      <c r="AG1482" s="109">
        <v>0</v>
      </c>
    </row>
    <row r="1483" spans="2:33" ht="15">
      <c r="B1483" s="109"/>
      <c r="C1483" s="109"/>
      <c r="D1483" s="109">
        <v>2016</v>
      </c>
      <c r="E1483" s="109">
        <v>0</v>
      </c>
      <c r="F1483" s="109">
        <v>0</v>
      </c>
      <c r="G1483" s="109">
        <v>7</v>
      </c>
      <c r="H1483" s="109">
        <v>0</v>
      </c>
      <c r="I1483" s="109">
        <v>0</v>
      </c>
      <c r="J1483" s="109">
        <v>0</v>
      </c>
      <c r="K1483" s="109">
        <v>0</v>
      </c>
      <c r="L1483" s="109">
        <v>0</v>
      </c>
      <c r="M1483" s="109">
        <v>0</v>
      </c>
      <c r="N1483" s="109">
        <v>0</v>
      </c>
      <c r="O1483" s="109">
        <v>4</v>
      </c>
      <c r="P1483" s="109">
        <v>0</v>
      </c>
      <c r="Q1483" s="109">
        <v>0</v>
      </c>
      <c r="R1483" s="109">
        <v>0</v>
      </c>
      <c r="S1483" s="109">
        <v>0</v>
      </c>
      <c r="T1483" s="109">
        <v>0</v>
      </c>
      <c r="U1483" s="109">
        <v>0</v>
      </c>
      <c r="V1483" s="109">
        <v>0</v>
      </c>
      <c r="W1483" s="109">
        <v>0</v>
      </c>
      <c r="X1483" s="109">
        <v>0</v>
      </c>
      <c r="Y1483" s="109">
        <v>0</v>
      </c>
      <c r="Z1483" s="109">
        <v>0</v>
      </c>
      <c r="AA1483" s="109">
        <v>0</v>
      </c>
      <c r="AB1483" s="109">
        <v>0</v>
      </c>
      <c r="AC1483" s="109">
        <v>0</v>
      </c>
      <c r="AD1483" s="109">
        <v>0</v>
      </c>
      <c r="AE1483" s="109">
        <v>0</v>
      </c>
      <c r="AF1483" s="109">
        <v>0</v>
      </c>
      <c r="AG1483" s="109">
        <v>0</v>
      </c>
    </row>
    <row r="1484" spans="2:33" ht="15">
      <c r="B1484" s="109"/>
      <c r="C1484" s="109"/>
      <c r="D1484" s="109">
        <v>2017</v>
      </c>
      <c r="E1484" s="109">
        <v>0</v>
      </c>
      <c r="F1484" s="109">
        <v>1</v>
      </c>
      <c r="G1484" s="109">
        <v>0</v>
      </c>
      <c r="H1484" s="109">
        <v>0</v>
      </c>
      <c r="I1484" s="109">
        <v>0</v>
      </c>
      <c r="J1484" s="109">
        <v>0</v>
      </c>
      <c r="K1484" s="109">
        <v>0</v>
      </c>
      <c r="L1484" s="109">
        <v>0</v>
      </c>
      <c r="M1484" s="109">
        <v>0</v>
      </c>
      <c r="N1484" s="109">
        <v>3</v>
      </c>
      <c r="O1484" s="109">
        <v>0</v>
      </c>
      <c r="P1484" s="109">
        <v>0</v>
      </c>
      <c r="Q1484" s="109">
        <v>0</v>
      </c>
      <c r="R1484" s="109">
        <v>0</v>
      </c>
      <c r="S1484" s="109">
        <v>0</v>
      </c>
      <c r="T1484" s="109">
        <v>0</v>
      </c>
      <c r="U1484" s="109">
        <v>0</v>
      </c>
      <c r="V1484" s="109">
        <v>0</v>
      </c>
      <c r="W1484" s="109">
        <v>0</v>
      </c>
      <c r="X1484" s="109">
        <v>0</v>
      </c>
      <c r="Y1484" s="109">
        <v>0</v>
      </c>
      <c r="Z1484" s="109">
        <v>0</v>
      </c>
      <c r="AA1484" s="109">
        <v>0</v>
      </c>
      <c r="AB1484" s="109">
        <v>0</v>
      </c>
      <c r="AC1484" s="109">
        <v>2</v>
      </c>
      <c r="AD1484" s="109">
        <v>0</v>
      </c>
      <c r="AE1484" s="109">
        <v>0</v>
      </c>
      <c r="AF1484" s="109">
        <v>0</v>
      </c>
      <c r="AG1484" s="109">
        <v>0</v>
      </c>
    </row>
    <row r="1485" spans="2:33" ht="15">
      <c r="B1485" s="109"/>
      <c r="C1485" s="109"/>
      <c r="D1485" s="109">
        <v>2018</v>
      </c>
      <c r="E1485" s="109">
        <v>0</v>
      </c>
      <c r="F1485" s="109">
        <v>0</v>
      </c>
      <c r="G1485" s="109">
        <v>0</v>
      </c>
      <c r="H1485" s="109">
        <v>0</v>
      </c>
      <c r="I1485" s="109">
        <v>0</v>
      </c>
      <c r="J1485" s="109">
        <v>0</v>
      </c>
      <c r="K1485" s="109">
        <v>0</v>
      </c>
      <c r="L1485" s="109">
        <v>0</v>
      </c>
      <c r="M1485" s="109">
        <v>0</v>
      </c>
      <c r="N1485" s="109">
        <v>0</v>
      </c>
      <c r="O1485" s="109">
        <v>0</v>
      </c>
      <c r="P1485" s="109">
        <v>0</v>
      </c>
      <c r="Q1485" s="109">
        <v>0</v>
      </c>
      <c r="R1485" s="109">
        <v>0</v>
      </c>
      <c r="S1485" s="109">
        <v>0</v>
      </c>
      <c r="T1485" s="109">
        <v>0</v>
      </c>
      <c r="U1485" s="109">
        <v>3</v>
      </c>
      <c r="V1485" s="109">
        <v>0</v>
      </c>
      <c r="W1485" s="109">
        <v>0</v>
      </c>
      <c r="X1485" s="109">
        <v>0</v>
      </c>
      <c r="Y1485" s="109">
        <v>0</v>
      </c>
      <c r="Z1485" s="109">
        <v>0</v>
      </c>
      <c r="AA1485" s="109">
        <v>0</v>
      </c>
      <c r="AB1485" s="109">
        <v>0</v>
      </c>
      <c r="AC1485" s="109">
        <v>0</v>
      </c>
      <c r="AD1485" s="109">
        <v>0</v>
      </c>
      <c r="AE1485" s="109">
        <v>0</v>
      </c>
      <c r="AF1485" s="109">
        <v>0</v>
      </c>
      <c r="AG1485" s="109">
        <v>0</v>
      </c>
    </row>
    <row r="1486" spans="2:33" ht="15">
      <c r="B1486" s="109"/>
      <c r="C1486" s="109"/>
      <c r="D1486" s="109">
        <v>2019</v>
      </c>
      <c r="E1486" s="109">
        <v>0</v>
      </c>
      <c r="F1486" s="109">
        <v>0</v>
      </c>
      <c r="G1486" s="109">
        <v>0</v>
      </c>
      <c r="H1486" s="109">
        <v>0</v>
      </c>
      <c r="I1486" s="109">
        <v>0</v>
      </c>
      <c r="J1486" s="109">
        <v>0</v>
      </c>
      <c r="K1486" s="109">
        <v>0</v>
      </c>
      <c r="L1486" s="109">
        <v>0</v>
      </c>
      <c r="M1486" s="109">
        <v>0</v>
      </c>
      <c r="N1486" s="109">
        <v>0</v>
      </c>
      <c r="O1486" s="109">
        <v>0</v>
      </c>
      <c r="P1486" s="109">
        <v>0</v>
      </c>
      <c r="Q1486" s="109">
        <v>0</v>
      </c>
      <c r="R1486" s="109">
        <v>0</v>
      </c>
      <c r="S1486" s="109">
        <v>0</v>
      </c>
      <c r="T1486" s="109">
        <v>0</v>
      </c>
      <c r="U1486" s="109">
        <v>0</v>
      </c>
      <c r="V1486" s="109">
        <v>0</v>
      </c>
      <c r="W1486" s="109">
        <v>0</v>
      </c>
      <c r="X1486" s="109">
        <v>0</v>
      </c>
      <c r="Y1486" s="109">
        <v>0</v>
      </c>
      <c r="Z1486" s="109">
        <v>0</v>
      </c>
      <c r="AA1486" s="109">
        <v>0</v>
      </c>
      <c r="AB1486" s="109">
        <v>0</v>
      </c>
      <c r="AC1486" s="109">
        <v>0</v>
      </c>
      <c r="AD1486" s="109">
        <v>0</v>
      </c>
      <c r="AE1486" s="109">
        <v>0</v>
      </c>
      <c r="AF1486" s="109">
        <v>0</v>
      </c>
      <c r="AG1486" s="109">
        <v>0</v>
      </c>
    </row>
    <row r="1487" spans="2:33" ht="15">
      <c r="B1487" s="109"/>
      <c r="C1487" s="109"/>
      <c r="D1487" s="109">
        <v>2020</v>
      </c>
      <c r="E1487" s="109"/>
      <c r="F1487" s="109"/>
      <c r="G1487" s="109"/>
      <c r="H1487" s="109"/>
      <c r="I1487" s="109"/>
      <c r="J1487" s="109"/>
      <c r="K1487" s="109"/>
      <c r="L1487" s="109"/>
      <c r="M1487" s="109"/>
      <c r="N1487" s="109"/>
      <c r="O1487" s="109"/>
      <c r="P1487" s="109"/>
      <c r="Q1487" s="109"/>
      <c r="R1487" s="109"/>
      <c r="S1487" s="109"/>
      <c r="T1487" s="109"/>
      <c r="U1487" s="109"/>
      <c r="V1487" s="109"/>
      <c r="W1487" s="109"/>
      <c r="X1487" s="109"/>
      <c r="Y1487" s="109"/>
      <c r="Z1487" s="109"/>
      <c r="AA1487" s="109"/>
      <c r="AB1487" s="109"/>
      <c r="AC1487" s="109"/>
      <c r="AD1487" s="109"/>
      <c r="AE1487" s="109"/>
      <c r="AF1487" s="109"/>
      <c r="AG1487" s="109"/>
    </row>
    <row r="1488" spans="2:33" ht="15">
      <c r="B1488" s="110" t="s">
        <v>174</v>
      </c>
      <c r="C1488" s="110" t="s">
        <v>571</v>
      </c>
      <c r="D1488" s="110">
        <v>2006</v>
      </c>
      <c r="E1488" s="110">
        <v>22</v>
      </c>
      <c r="F1488" s="110">
        <v>10</v>
      </c>
      <c r="G1488" s="110">
        <v>4</v>
      </c>
      <c r="H1488" s="110"/>
      <c r="I1488" s="110"/>
      <c r="J1488" s="110">
        <v>31</v>
      </c>
      <c r="K1488" s="110">
        <v>50</v>
      </c>
      <c r="L1488" s="110">
        <v>6</v>
      </c>
      <c r="M1488" s="110"/>
      <c r="N1488" s="110">
        <v>14</v>
      </c>
      <c r="O1488" s="110">
        <v>14</v>
      </c>
      <c r="P1488" s="110">
        <v>5</v>
      </c>
      <c r="Q1488" s="110">
        <v>40</v>
      </c>
      <c r="R1488" s="110"/>
      <c r="S1488" s="110">
        <v>22</v>
      </c>
      <c r="T1488" s="110">
        <v>0</v>
      </c>
      <c r="U1488" s="110">
        <v>19</v>
      </c>
      <c r="V1488" s="110">
        <v>8</v>
      </c>
      <c r="W1488" s="110"/>
      <c r="X1488" s="110">
        <v>4</v>
      </c>
      <c r="Y1488" s="110">
        <v>12</v>
      </c>
      <c r="Z1488" s="110">
        <v>0</v>
      </c>
      <c r="AA1488" s="110">
        <v>35</v>
      </c>
      <c r="AB1488" s="110">
        <v>18</v>
      </c>
      <c r="AC1488" s="110">
        <v>22</v>
      </c>
      <c r="AD1488" s="110">
        <v>9</v>
      </c>
      <c r="AE1488" s="110">
        <v>0</v>
      </c>
      <c r="AF1488" s="110">
        <v>17</v>
      </c>
      <c r="AG1488" s="110">
        <v>5</v>
      </c>
    </row>
    <row r="1489" spans="2:33" ht="15">
      <c r="B1489" s="110"/>
      <c r="C1489" s="110"/>
      <c r="D1489" s="110">
        <v>2007</v>
      </c>
      <c r="E1489" s="110">
        <v>33</v>
      </c>
      <c r="F1489" s="110">
        <v>20</v>
      </c>
      <c r="G1489" s="110">
        <v>5</v>
      </c>
      <c r="H1489" s="110"/>
      <c r="I1489" s="110">
        <v>0</v>
      </c>
      <c r="J1489" s="110">
        <v>23</v>
      </c>
      <c r="K1489" s="110">
        <v>66</v>
      </c>
      <c r="L1489" s="110">
        <v>5</v>
      </c>
      <c r="M1489" s="110">
        <v>6</v>
      </c>
      <c r="N1489" s="110">
        <v>5</v>
      </c>
      <c r="O1489" s="110">
        <v>19</v>
      </c>
      <c r="P1489" s="110">
        <v>10</v>
      </c>
      <c r="Q1489" s="110">
        <v>39</v>
      </c>
      <c r="R1489" s="110"/>
      <c r="S1489" s="110">
        <v>63</v>
      </c>
      <c r="T1489" s="110">
        <v>1</v>
      </c>
      <c r="U1489" s="110">
        <v>16</v>
      </c>
      <c r="V1489" s="110">
        <v>6</v>
      </c>
      <c r="W1489" s="110"/>
      <c r="X1489" s="110">
        <v>4</v>
      </c>
      <c r="Y1489" s="110">
        <v>19</v>
      </c>
      <c r="Z1489" s="110">
        <v>0</v>
      </c>
      <c r="AA1489" s="110">
        <v>84</v>
      </c>
      <c r="AB1489" s="110">
        <v>20</v>
      </c>
      <c r="AC1489" s="110">
        <v>55</v>
      </c>
      <c r="AD1489" s="110">
        <v>9</v>
      </c>
      <c r="AE1489" s="110">
        <v>9</v>
      </c>
      <c r="AF1489" s="110">
        <v>15</v>
      </c>
      <c r="AG1489" s="110">
        <v>13</v>
      </c>
    </row>
    <row r="1490" spans="2:33" ht="15">
      <c r="B1490" s="110"/>
      <c r="C1490" s="110"/>
      <c r="D1490" s="110">
        <v>2008</v>
      </c>
      <c r="E1490" s="110">
        <v>17</v>
      </c>
      <c r="F1490" s="110">
        <v>10</v>
      </c>
      <c r="G1490" s="110">
        <v>4</v>
      </c>
      <c r="H1490" s="110"/>
      <c r="I1490" s="110">
        <v>0</v>
      </c>
      <c r="J1490" s="110">
        <v>25</v>
      </c>
      <c r="K1490" s="110">
        <v>52</v>
      </c>
      <c r="L1490" s="110">
        <v>3</v>
      </c>
      <c r="M1490" s="110">
        <v>1</v>
      </c>
      <c r="N1490" s="110">
        <v>7</v>
      </c>
      <c r="O1490" s="110">
        <v>15</v>
      </c>
      <c r="P1490" s="110">
        <v>8</v>
      </c>
      <c r="Q1490" s="110">
        <v>39</v>
      </c>
      <c r="R1490" s="110"/>
      <c r="S1490" s="110">
        <v>42</v>
      </c>
      <c r="T1490" s="110">
        <v>1</v>
      </c>
      <c r="U1490" s="110">
        <v>6</v>
      </c>
      <c r="V1490" s="110">
        <v>6</v>
      </c>
      <c r="W1490" s="110"/>
      <c r="X1490" s="110">
        <v>6</v>
      </c>
      <c r="Y1490" s="110">
        <v>18</v>
      </c>
      <c r="Z1490" s="110">
        <v>0</v>
      </c>
      <c r="AA1490" s="110">
        <v>39</v>
      </c>
      <c r="AB1490" s="110">
        <v>15</v>
      </c>
      <c r="AC1490" s="110">
        <v>38</v>
      </c>
      <c r="AD1490" s="110">
        <v>4</v>
      </c>
      <c r="AE1490" s="110">
        <v>8</v>
      </c>
      <c r="AF1490" s="110">
        <v>11</v>
      </c>
      <c r="AG1490" s="110">
        <v>14</v>
      </c>
    </row>
    <row r="1491" spans="2:33" ht="15">
      <c r="B1491" s="110"/>
      <c r="C1491" s="110"/>
      <c r="D1491" s="110">
        <v>2009</v>
      </c>
      <c r="E1491" s="110">
        <v>12</v>
      </c>
      <c r="F1491" s="110">
        <v>8</v>
      </c>
      <c r="G1491" s="110">
        <v>4</v>
      </c>
      <c r="H1491" s="110">
        <v>4</v>
      </c>
      <c r="I1491" s="110">
        <v>0</v>
      </c>
      <c r="J1491" s="110">
        <v>21</v>
      </c>
      <c r="K1491" s="110">
        <v>41</v>
      </c>
      <c r="L1491" s="110">
        <v>4</v>
      </c>
      <c r="M1491" s="110">
        <v>3</v>
      </c>
      <c r="N1491" s="110">
        <v>13</v>
      </c>
      <c r="O1491" s="110">
        <v>16</v>
      </c>
      <c r="P1491" s="110">
        <v>11</v>
      </c>
      <c r="Q1491" s="110">
        <v>36</v>
      </c>
      <c r="R1491" s="110"/>
      <c r="S1491" s="110">
        <v>29</v>
      </c>
      <c r="T1491" s="110">
        <v>0</v>
      </c>
      <c r="U1491" s="110">
        <v>5</v>
      </c>
      <c r="V1491" s="110">
        <v>8</v>
      </c>
      <c r="W1491" s="110">
        <v>1</v>
      </c>
      <c r="X1491" s="110">
        <v>4</v>
      </c>
      <c r="Y1491" s="110">
        <v>13</v>
      </c>
      <c r="Z1491" s="110">
        <v>2</v>
      </c>
      <c r="AA1491" s="110">
        <v>74</v>
      </c>
      <c r="AB1491" s="110">
        <v>17</v>
      </c>
      <c r="AC1491" s="110">
        <v>40</v>
      </c>
      <c r="AD1491" s="110">
        <v>6</v>
      </c>
      <c r="AE1491" s="110">
        <v>7</v>
      </c>
      <c r="AF1491" s="110">
        <v>25</v>
      </c>
      <c r="AG1491" s="110">
        <v>13</v>
      </c>
    </row>
    <row r="1492" spans="2:33" ht="15">
      <c r="B1492" s="110"/>
      <c r="C1492" s="110"/>
      <c r="D1492" s="110">
        <v>2010</v>
      </c>
      <c r="E1492" s="110">
        <v>13</v>
      </c>
      <c r="F1492" s="110">
        <v>8</v>
      </c>
      <c r="G1492" s="110">
        <v>9</v>
      </c>
      <c r="H1492" s="110">
        <v>0</v>
      </c>
      <c r="I1492" s="110">
        <v>0</v>
      </c>
      <c r="J1492" s="110">
        <v>34</v>
      </c>
      <c r="K1492" s="110">
        <v>45</v>
      </c>
      <c r="L1492" s="110">
        <v>4</v>
      </c>
      <c r="M1492" s="110">
        <v>2</v>
      </c>
      <c r="N1492" s="110">
        <v>12</v>
      </c>
      <c r="O1492" s="110">
        <v>10</v>
      </c>
      <c r="P1492" s="110">
        <v>8</v>
      </c>
      <c r="Q1492" s="110">
        <v>27</v>
      </c>
      <c r="R1492" s="110">
        <v>7</v>
      </c>
      <c r="S1492" s="110">
        <v>30</v>
      </c>
      <c r="T1492" s="110">
        <v>2</v>
      </c>
      <c r="U1492" s="110">
        <v>11</v>
      </c>
      <c r="V1492" s="110">
        <v>5</v>
      </c>
      <c r="W1492" s="110">
        <v>0</v>
      </c>
      <c r="X1492" s="110">
        <v>5</v>
      </c>
      <c r="Y1492" s="110">
        <v>8</v>
      </c>
      <c r="Z1492" s="110">
        <v>3</v>
      </c>
      <c r="AA1492" s="110">
        <v>55</v>
      </c>
      <c r="AB1492" s="110">
        <v>11</v>
      </c>
      <c r="AC1492" s="110">
        <v>35</v>
      </c>
      <c r="AD1492" s="110">
        <v>7</v>
      </c>
      <c r="AE1492" s="110">
        <v>10</v>
      </c>
      <c r="AF1492" s="110">
        <v>9</v>
      </c>
      <c r="AG1492" s="110">
        <v>4</v>
      </c>
    </row>
    <row r="1493" spans="2:33" ht="15">
      <c r="B1493" s="110"/>
      <c r="C1493" s="110"/>
      <c r="D1493" s="110">
        <v>2011</v>
      </c>
      <c r="E1493" s="110">
        <v>21</v>
      </c>
      <c r="F1493" s="110">
        <v>8</v>
      </c>
      <c r="G1493" s="110">
        <v>2</v>
      </c>
      <c r="H1493" s="110">
        <v>3</v>
      </c>
      <c r="I1493" s="110">
        <v>0</v>
      </c>
      <c r="J1493" s="110">
        <v>17</v>
      </c>
      <c r="K1493" s="110">
        <v>28</v>
      </c>
      <c r="L1493" s="110">
        <v>0</v>
      </c>
      <c r="M1493" s="110">
        <v>3</v>
      </c>
      <c r="N1493" s="110">
        <v>5</v>
      </c>
      <c r="O1493" s="110">
        <v>8</v>
      </c>
      <c r="P1493" s="110">
        <v>2</v>
      </c>
      <c r="Q1493" s="110">
        <v>32</v>
      </c>
      <c r="R1493" s="110">
        <v>15</v>
      </c>
      <c r="S1493" s="110">
        <v>27</v>
      </c>
      <c r="T1493" s="110">
        <v>0</v>
      </c>
      <c r="U1493" s="110">
        <v>15</v>
      </c>
      <c r="V1493" s="110">
        <v>6</v>
      </c>
      <c r="W1493" s="110">
        <v>0</v>
      </c>
      <c r="X1493" s="110">
        <v>2</v>
      </c>
      <c r="Y1493" s="110">
        <v>11</v>
      </c>
      <c r="Z1493" s="110">
        <v>1</v>
      </c>
      <c r="AA1493" s="110">
        <v>62</v>
      </c>
      <c r="AB1493" s="110">
        <v>4</v>
      </c>
      <c r="AC1493" s="110">
        <v>22</v>
      </c>
      <c r="AD1493" s="110">
        <v>7</v>
      </c>
      <c r="AE1493" s="110">
        <v>1</v>
      </c>
      <c r="AF1493" s="110">
        <v>11</v>
      </c>
      <c r="AG1493" s="110">
        <v>6</v>
      </c>
    </row>
    <row r="1494" spans="2:33" ht="15">
      <c r="B1494" s="110"/>
      <c r="C1494" s="110"/>
      <c r="D1494" s="110">
        <v>2012</v>
      </c>
      <c r="E1494" s="110">
        <v>14</v>
      </c>
      <c r="F1494" s="110">
        <v>13</v>
      </c>
      <c r="G1494" s="110">
        <v>7</v>
      </c>
      <c r="H1494" s="110">
        <v>5</v>
      </c>
      <c r="I1494" s="110">
        <v>0</v>
      </c>
      <c r="J1494" s="110">
        <v>19</v>
      </c>
      <c r="K1494" s="110">
        <v>45</v>
      </c>
      <c r="L1494" s="110">
        <v>2</v>
      </c>
      <c r="M1494" s="110">
        <v>2</v>
      </c>
      <c r="N1494" s="110">
        <v>8</v>
      </c>
      <c r="O1494" s="110">
        <v>5</v>
      </c>
      <c r="P1494" s="110">
        <v>6</v>
      </c>
      <c r="Q1494" s="110">
        <v>33</v>
      </c>
      <c r="R1494" s="110">
        <v>8</v>
      </c>
      <c r="S1494" s="110">
        <v>27</v>
      </c>
      <c r="T1494" s="110">
        <v>0</v>
      </c>
      <c r="U1494" s="110">
        <v>13</v>
      </c>
      <c r="V1494" s="110">
        <v>3</v>
      </c>
      <c r="W1494" s="110">
        <v>0</v>
      </c>
      <c r="X1494" s="110">
        <v>5</v>
      </c>
      <c r="Y1494" s="110">
        <v>13</v>
      </c>
      <c r="Z1494" s="110">
        <v>1</v>
      </c>
      <c r="AA1494" s="110">
        <v>61</v>
      </c>
      <c r="AB1494" s="110">
        <v>8</v>
      </c>
      <c r="AC1494" s="110">
        <v>41</v>
      </c>
      <c r="AD1494" s="110">
        <v>7</v>
      </c>
      <c r="AE1494" s="110">
        <v>4</v>
      </c>
      <c r="AF1494" s="110">
        <v>21</v>
      </c>
      <c r="AG1494" s="110">
        <v>7</v>
      </c>
    </row>
    <row r="1495" spans="2:33" ht="15">
      <c r="B1495" s="110"/>
      <c r="C1495" s="110"/>
      <c r="D1495" s="110">
        <v>2013</v>
      </c>
      <c r="E1495" s="110">
        <v>17</v>
      </c>
      <c r="F1495" s="110">
        <v>6</v>
      </c>
      <c r="G1495" s="110">
        <v>3</v>
      </c>
      <c r="H1495" s="110">
        <v>2</v>
      </c>
      <c r="I1495" s="110">
        <v>0</v>
      </c>
      <c r="J1495" s="110">
        <v>15</v>
      </c>
      <c r="K1495" s="110">
        <v>32</v>
      </c>
      <c r="L1495" s="110">
        <v>6</v>
      </c>
      <c r="M1495" s="110">
        <v>2</v>
      </c>
      <c r="N1495" s="110">
        <v>4</v>
      </c>
      <c r="O1495" s="110">
        <v>7</v>
      </c>
      <c r="P1495" s="110">
        <v>2</v>
      </c>
      <c r="Q1495" s="110">
        <v>30</v>
      </c>
      <c r="R1495" s="110">
        <v>11</v>
      </c>
      <c r="S1495" s="110">
        <v>21</v>
      </c>
      <c r="T1495" s="110">
        <v>0</v>
      </c>
      <c r="U1495" s="110">
        <v>10</v>
      </c>
      <c r="V1495" s="110">
        <v>3</v>
      </c>
      <c r="W1495" s="110">
        <v>2</v>
      </c>
      <c r="X1495" s="110">
        <v>2</v>
      </c>
      <c r="Y1495" s="110">
        <v>17</v>
      </c>
      <c r="Z1495" s="110">
        <v>2</v>
      </c>
      <c r="AA1495" s="110">
        <v>52</v>
      </c>
      <c r="AB1495" s="110">
        <v>10</v>
      </c>
      <c r="AC1495" s="110">
        <v>27</v>
      </c>
      <c r="AD1495" s="110">
        <v>8</v>
      </c>
      <c r="AE1495" s="110">
        <v>4</v>
      </c>
      <c r="AF1495" s="110">
        <v>7</v>
      </c>
      <c r="AG1495" s="110">
        <v>9</v>
      </c>
    </row>
    <row r="1496" spans="2:33" ht="15">
      <c r="B1496" s="110"/>
      <c r="C1496" s="110"/>
      <c r="D1496" s="110">
        <v>2014</v>
      </c>
      <c r="E1496" s="110">
        <v>13</v>
      </c>
      <c r="F1496" s="110">
        <v>11</v>
      </c>
      <c r="G1496" s="110">
        <v>6</v>
      </c>
      <c r="H1496" s="110">
        <v>2</v>
      </c>
      <c r="I1496" s="110">
        <v>0</v>
      </c>
      <c r="J1496" s="110">
        <v>24</v>
      </c>
      <c r="K1496" s="110">
        <v>41</v>
      </c>
      <c r="L1496" s="110">
        <v>6</v>
      </c>
      <c r="M1496" s="110">
        <v>6</v>
      </c>
      <c r="N1496" s="110">
        <v>5</v>
      </c>
      <c r="O1496" s="110">
        <v>8</v>
      </c>
      <c r="P1496" s="110">
        <v>2</v>
      </c>
      <c r="Q1496" s="110">
        <v>25</v>
      </c>
      <c r="R1496" s="110">
        <v>7</v>
      </c>
      <c r="S1496" s="110">
        <v>19</v>
      </c>
      <c r="T1496" s="110">
        <v>0</v>
      </c>
      <c r="U1496" s="110">
        <v>7</v>
      </c>
      <c r="V1496" s="110">
        <v>4</v>
      </c>
      <c r="W1496" s="110">
        <v>0</v>
      </c>
      <c r="X1496" s="110">
        <v>4</v>
      </c>
      <c r="Y1496" s="110">
        <v>7</v>
      </c>
      <c r="Z1496" s="110">
        <v>1</v>
      </c>
      <c r="AA1496" s="110">
        <v>43</v>
      </c>
      <c r="AB1496" s="110">
        <v>4</v>
      </c>
      <c r="AC1496" s="110">
        <v>20</v>
      </c>
      <c r="AD1496" s="110">
        <v>10</v>
      </c>
      <c r="AE1496" s="110">
        <v>3</v>
      </c>
      <c r="AF1496" s="110">
        <v>9</v>
      </c>
      <c r="AG1496" s="110">
        <v>9</v>
      </c>
    </row>
    <row r="1497" spans="2:33" ht="15">
      <c r="B1497" s="110"/>
      <c r="C1497" s="110"/>
      <c r="D1497" s="110">
        <v>2015</v>
      </c>
      <c r="E1497" s="110">
        <v>21</v>
      </c>
      <c r="F1497" s="110">
        <v>11</v>
      </c>
      <c r="G1497" s="110">
        <v>2</v>
      </c>
      <c r="H1497" s="110">
        <v>2</v>
      </c>
      <c r="I1497" s="110">
        <v>0</v>
      </c>
      <c r="J1497" s="110">
        <v>21</v>
      </c>
      <c r="K1497" s="110">
        <v>35</v>
      </c>
      <c r="L1497" s="110">
        <v>2</v>
      </c>
      <c r="M1497" s="110">
        <v>0</v>
      </c>
      <c r="N1497" s="110">
        <v>8</v>
      </c>
      <c r="O1497" s="110">
        <v>6</v>
      </c>
      <c r="P1497" s="110">
        <v>6</v>
      </c>
      <c r="Q1497" s="110">
        <v>27</v>
      </c>
      <c r="R1497" s="110">
        <v>8</v>
      </c>
      <c r="S1497" s="110">
        <v>25</v>
      </c>
      <c r="T1497" s="110">
        <v>0</v>
      </c>
      <c r="U1497" s="110">
        <v>8</v>
      </c>
      <c r="V1497" s="110">
        <v>2</v>
      </c>
      <c r="W1497" s="110">
        <v>0</v>
      </c>
      <c r="X1497" s="110">
        <v>2</v>
      </c>
      <c r="Y1497" s="110">
        <v>13</v>
      </c>
      <c r="Z1497" s="110">
        <v>1</v>
      </c>
      <c r="AA1497" s="110">
        <v>53</v>
      </c>
      <c r="AB1497" s="110">
        <v>6</v>
      </c>
      <c r="AC1497" s="110">
        <v>17</v>
      </c>
      <c r="AD1497" s="110">
        <v>6</v>
      </c>
      <c r="AE1497" s="110">
        <v>1</v>
      </c>
      <c r="AF1497" s="110">
        <v>14</v>
      </c>
      <c r="AG1497" s="110">
        <v>2</v>
      </c>
    </row>
    <row r="1498" spans="2:33" ht="15">
      <c r="B1498" s="110"/>
      <c r="C1498" s="110"/>
      <c r="D1498" s="110">
        <v>2016</v>
      </c>
      <c r="E1498" s="110">
        <v>13</v>
      </c>
      <c r="F1498" s="110">
        <v>4</v>
      </c>
      <c r="G1498" s="110">
        <v>5</v>
      </c>
      <c r="H1498" s="110">
        <v>1</v>
      </c>
      <c r="I1498" s="110">
        <v>0</v>
      </c>
      <c r="J1498" s="110">
        <v>23</v>
      </c>
      <c r="K1498" s="110">
        <v>28</v>
      </c>
      <c r="L1498" s="110">
        <v>2</v>
      </c>
      <c r="M1498" s="110">
        <v>0</v>
      </c>
      <c r="N1498" s="110">
        <v>1</v>
      </c>
      <c r="O1498" s="110">
        <v>8</v>
      </c>
      <c r="P1498" s="110">
        <v>7</v>
      </c>
      <c r="Q1498" s="110">
        <v>31</v>
      </c>
      <c r="R1498" s="110">
        <v>2</v>
      </c>
      <c r="S1498" s="110">
        <v>15</v>
      </c>
      <c r="T1498" s="110">
        <v>0</v>
      </c>
      <c r="U1498" s="110">
        <v>7</v>
      </c>
      <c r="V1498" s="110">
        <v>4</v>
      </c>
      <c r="W1498" s="110">
        <v>0</v>
      </c>
      <c r="X1498" s="110">
        <v>3</v>
      </c>
      <c r="Y1498" s="110">
        <v>4</v>
      </c>
      <c r="Z1498" s="110">
        <v>0</v>
      </c>
      <c r="AA1498" s="110">
        <v>48</v>
      </c>
      <c r="AB1498" s="110">
        <v>8</v>
      </c>
      <c r="AC1498" s="110">
        <v>23</v>
      </c>
      <c r="AD1498" s="110">
        <v>5</v>
      </c>
      <c r="AE1498" s="110">
        <v>5</v>
      </c>
      <c r="AF1498" s="110">
        <v>6</v>
      </c>
      <c r="AG1498" s="110">
        <v>5</v>
      </c>
    </row>
    <row r="1499" spans="2:33" ht="15">
      <c r="B1499" s="110"/>
      <c r="C1499" s="110"/>
      <c r="D1499" s="110">
        <v>2017</v>
      </c>
      <c r="E1499" s="110">
        <v>7</v>
      </c>
      <c r="F1499" s="110">
        <v>9</v>
      </c>
      <c r="G1499" s="110">
        <v>5</v>
      </c>
      <c r="H1499" s="110">
        <v>0</v>
      </c>
      <c r="I1499" s="110">
        <v>0</v>
      </c>
      <c r="J1499" s="110">
        <v>20</v>
      </c>
      <c r="K1499" s="110">
        <v>44</v>
      </c>
      <c r="L1499" s="110">
        <v>0</v>
      </c>
      <c r="M1499" s="110">
        <v>5</v>
      </c>
      <c r="N1499" s="110">
        <v>4</v>
      </c>
      <c r="O1499" s="110">
        <v>14</v>
      </c>
      <c r="P1499" s="110">
        <v>9</v>
      </c>
      <c r="Q1499" s="110">
        <v>42</v>
      </c>
      <c r="R1499" s="110">
        <v>7</v>
      </c>
      <c r="S1499" s="110">
        <v>19</v>
      </c>
      <c r="T1499" s="110">
        <v>0</v>
      </c>
      <c r="U1499" s="110">
        <v>8</v>
      </c>
      <c r="V1499" s="110">
        <v>2</v>
      </c>
      <c r="W1499" s="110">
        <v>0</v>
      </c>
      <c r="X1499" s="110">
        <v>7</v>
      </c>
      <c r="Y1499" s="110">
        <v>6</v>
      </c>
      <c r="Z1499" s="110">
        <v>3</v>
      </c>
      <c r="AA1499" s="110">
        <v>42</v>
      </c>
      <c r="AB1499" s="110">
        <v>6</v>
      </c>
      <c r="AC1499" s="110">
        <v>16</v>
      </c>
      <c r="AD1499" s="110">
        <v>6</v>
      </c>
      <c r="AE1499" s="110">
        <v>5</v>
      </c>
      <c r="AF1499" s="110">
        <v>6</v>
      </c>
      <c r="AG1499" s="110">
        <v>9</v>
      </c>
    </row>
    <row r="1500" spans="2:33" ht="15">
      <c r="B1500" s="110"/>
      <c r="C1500" s="110"/>
      <c r="D1500" s="110">
        <v>2018</v>
      </c>
      <c r="E1500" s="110">
        <v>6</v>
      </c>
      <c r="F1500" s="110">
        <v>9</v>
      </c>
      <c r="G1500" s="110">
        <v>4</v>
      </c>
      <c r="H1500" s="110">
        <v>1</v>
      </c>
      <c r="I1500" s="110">
        <v>0</v>
      </c>
      <c r="J1500" s="110">
        <v>21</v>
      </c>
      <c r="K1500" s="110">
        <v>35</v>
      </c>
      <c r="L1500" s="110">
        <v>3</v>
      </c>
      <c r="M1500" s="110">
        <v>2</v>
      </c>
      <c r="N1500" s="110">
        <v>4</v>
      </c>
      <c r="O1500" s="110">
        <v>7</v>
      </c>
      <c r="P1500" s="110">
        <v>4</v>
      </c>
      <c r="Q1500" s="110">
        <v>16</v>
      </c>
      <c r="R1500" s="110">
        <v>8</v>
      </c>
      <c r="S1500" s="110">
        <v>20</v>
      </c>
      <c r="T1500" s="110">
        <v>0</v>
      </c>
      <c r="U1500" s="110">
        <v>4</v>
      </c>
      <c r="V1500" s="110">
        <v>3</v>
      </c>
      <c r="W1500" s="110">
        <v>2</v>
      </c>
      <c r="X1500" s="110">
        <v>5</v>
      </c>
      <c r="Y1500" s="110">
        <v>13</v>
      </c>
      <c r="Z1500" s="110">
        <v>1</v>
      </c>
      <c r="AA1500" s="110">
        <v>49</v>
      </c>
      <c r="AB1500" s="110">
        <v>4</v>
      </c>
      <c r="AC1500" s="110">
        <v>17</v>
      </c>
      <c r="AD1500" s="110">
        <v>2</v>
      </c>
      <c r="AE1500" s="110">
        <v>1</v>
      </c>
      <c r="AF1500" s="110">
        <v>15</v>
      </c>
      <c r="AG1500" s="110">
        <v>4</v>
      </c>
    </row>
    <row r="1501" spans="2:33" ht="15">
      <c r="B1501" s="110"/>
      <c r="C1501" s="110"/>
      <c r="D1501" s="110">
        <v>2019</v>
      </c>
      <c r="E1501" s="110">
        <v>8</v>
      </c>
      <c r="F1501" s="110">
        <v>7</v>
      </c>
      <c r="G1501" s="110">
        <v>3</v>
      </c>
      <c r="H1501" s="110">
        <v>1</v>
      </c>
      <c r="I1501" s="110">
        <v>0</v>
      </c>
      <c r="J1501" s="110">
        <v>24</v>
      </c>
      <c r="K1501" s="110">
        <v>34</v>
      </c>
      <c r="L1501" s="110">
        <v>0</v>
      </c>
      <c r="M1501" s="110">
        <v>1</v>
      </c>
      <c r="N1501" s="110">
        <v>6</v>
      </c>
      <c r="O1501" s="110">
        <v>1</v>
      </c>
      <c r="P1501" s="110">
        <v>2</v>
      </c>
      <c r="Q1501" s="110">
        <v>20</v>
      </c>
      <c r="R1501" s="110">
        <v>6</v>
      </c>
      <c r="S1501" s="110">
        <v>29</v>
      </c>
      <c r="T1501" s="110">
        <v>0</v>
      </c>
      <c r="U1501" s="110">
        <v>5</v>
      </c>
      <c r="V1501" s="110">
        <v>0</v>
      </c>
      <c r="W1501" s="110">
        <v>0</v>
      </c>
      <c r="X1501" s="110">
        <v>5</v>
      </c>
      <c r="Y1501" s="110">
        <v>9</v>
      </c>
      <c r="Z1501" s="110">
        <v>0</v>
      </c>
      <c r="AA1501" s="110">
        <v>60</v>
      </c>
      <c r="AB1501" s="110">
        <v>12</v>
      </c>
      <c r="AC1501" s="110">
        <v>15</v>
      </c>
      <c r="AD1501" s="110">
        <v>7</v>
      </c>
      <c r="AE1501" s="110">
        <v>2</v>
      </c>
      <c r="AF1501" s="110">
        <v>9</v>
      </c>
      <c r="AG1501" s="110">
        <v>3</v>
      </c>
    </row>
    <row r="1502" spans="2:33" ht="15">
      <c r="B1502" s="110"/>
      <c r="C1502" s="110"/>
      <c r="D1502" s="110">
        <v>2020</v>
      </c>
      <c r="E1502" s="110"/>
      <c r="F1502" s="110"/>
      <c r="G1502" s="110"/>
      <c r="H1502" s="110"/>
      <c r="I1502" s="110"/>
      <c r="J1502" s="110"/>
      <c r="K1502" s="110"/>
      <c r="L1502" s="110"/>
      <c r="M1502" s="110"/>
      <c r="N1502" s="110"/>
      <c r="O1502" s="110"/>
      <c r="P1502" s="110"/>
      <c r="Q1502" s="110"/>
      <c r="R1502" s="110"/>
      <c r="S1502" s="110"/>
      <c r="T1502" s="110"/>
      <c r="U1502" s="110"/>
      <c r="V1502" s="110"/>
      <c r="W1502" s="110"/>
      <c r="X1502" s="110"/>
      <c r="Y1502" s="110"/>
      <c r="Z1502" s="110"/>
      <c r="AA1502" s="110"/>
      <c r="AB1502" s="110"/>
      <c r="AC1502" s="110"/>
      <c r="AD1502" s="110"/>
      <c r="AE1502" s="110"/>
      <c r="AF1502" s="110"/>
      <c r="AG1502" s="110"/>
    </row>
    <row r="1503" spans="2:33" ht="15">
      <c r="B1503" s="109" t="s">
        <v>175</v>
      </c>
      <c r="C1503" s="109" t="s">
        <v>572</v>
      </c>
      <c r="D1503" s="109">
        <v>2006</v>
      </c>
      <c r="E1503" s="109">
        <v>22</v>
      </c>
      <c r="F1503" s="109">
        <v>10</v>
      </c>
      <c r="G1503" s="109">
        <v>32</v>
      </c>
      <c r="H1503" s="109"/>
      <c r="I1503" s="109"/>
      <c r="J1503" s="109">
        <v>21</v>
      </c>
      <c r="K1503" s="109">
        <v>142</v>
      </c>
      <c r="L1503" s="109">
        <v>12</v>
      </c>
      <c r="M1503" s="109"/>
      <c r="N1503" s="109">
        <v>20</v>
      </c>
      <c r="O1503" s="109">
        <v>33</v>
      </c>
      <c r="P1503" s="109">
        <v>18</v>
      </c>
      <c r="Q1503" s="109">
        <v>37</v>
      </c>
      <c r="R1503" s="109"/>
      <c r="S1503" s="109">
        <v>41</v>
      </c>
      <c r="T1503" s="109">
        <v>0</v>
      </c>
      <c r="U1503" s="109">
        <v>55</v>
      </c>
      <c r="V1503" s="109">
        <v>26</v>
      </c>
      <c r="W1503" s="109"/>
      <c r="X1503" s="109">
        <v>26</v>
      </c>
      <c r="Y1503" s="109">
        <v>4</v>
      </c>
      <c r="Z1503" s="109">
        <v>1</v>
      </c>
      <c r="AA1503" s="109">
        <v>257</v>
      </c>
      <c r="AB1503" s="109">
        <v>35</v>
      </c>
      <c r="AC1503" s="109">
        <v>108</v>
      </c>
      <c r="AD1503" s="109">
        <v>10</v>
      </c>
      <c r="AE1503" s="109">
        <v>21</v>
      </c>
      <c r="AF1503" s="109">
        <v>35</v>
      </c>
      <c r="AG1503" s="109">
        <v>27</v>
      </c>
    </row>
    <row r="1504" spans="2:33" ht="15">
      <c r="B1504" s="109"/>
      <c r="C1504" s="109"/>
      <c r="D1504" s="109">
        <v>2007</v>
      </c>
      <c r="E1504" s="109">
        <v>16</v>
      </c>
      <c r="F1504" s="109">
        <v>18</v>
      </c>
      <c r="G1504" s="109">
        <v>22</v>
      </c>
      <c r="H1504" s="109"/>
      <c r="I1504" s="109">
        <v>0</v>
      </c>
      <c r="J1504" s="109">
        <v>1</v>
      </c>
      <c r="K1504" s="109">
        <v>111</v>
      </c>
      <c r="L1504" s="109">
        <v>2</v>
      </c>
      <c r="M1504" s="109">
        <v>8</v>
      </c>
      <c r="N1504" s="109">
        <v>11</v>
      </c>
      <c r="O1504" s="109">
        <v>46</v>
      </c>
      <c r="P1504" s="109">
        <v>8</v>
      </c>
      <c r="Q1504" s="109">
        <v>38</v>
      </c>
      <c r="R1504" s="109"/>
      <c r="S1504" s="109">
        <v>9</v>
      </c>
      <c r="T1504" s="109">
        <v>1</v>
      </c>
      <c r="U1504" s="109">
        <v>51</v>
      </c>
      <c r="V1504" s="109">
        <v>30</v>
      </c>
      <c r="W1504" s="109"/>
      <c r="X1504" s="109">
        <v>24</v>
      </c>
      <c r="Y1504" s="109">
        <v>1</v>
      </c>
      <c r="Z1504" s="109">
        <v>1</v>
      </c>
      <c r="AA1504" s="109">
        <v>264</v>
      </c>
      <c r="AB1504" s="109">
        <v>35</v>
      </c>
      <c r="AC1504" s="109">
        <v>131</v>
      </c>
      <c r="AD1504" s="109">
        <v>14</v>
      </c>
      <c r="AE1504" s="109">
        <v>8</v>
      </c>
      <c r="AF1504" s="109">
        <v>42</v>
      </c>
      <c r="AG1504" s="109">
        <v>44</v>
      </c>
    </row>
    <row r="1505" spans="2:33" ht="15">
      <c r="B1505" s="109"/>
      <c r="C1505" s="109"/>
      <c r="D1505" s="109">
        <v>2008</v>
      </c>
      <c r="E1505" s="109">
        <v>20</v>
      </c>
      <c r="F1505" s="109">
        <v>11</v>
      </c>
      <c r="G1505" s="109">
        <v>31</v>
      </c>
      <c r="H1505" s="109"/>
      <c r="I1505" s="109">
        <v>0</v>
      </c>
      <c r="J1505" s="109">
        <v>9</v>
      </c>
      <c r="K1505" s="109">
        <v>110</v>
      </c>
      <c r="L1505" s="109">
        <v>7</v>
      </c>
      <c r="M1505" s="109">
        <v>7</v>
      </c>
      <c r="N1505" s="109">
        <v>10</v>
      </c>
      <c r="O1505" s="109">
        <v>28</v>
      </c>
      <c r="P1505" s="109">
        <v>13</v>
      </c>
      <c r="Q1505" s="109">
        <v>39</v>
      </c>
      <c r="R1505" s="109"/>
      <c r="S1505" s="109">
        <v>69</v>
      </c>
      <c r="T1505" s="109">
        <v>2</v>
      </c>
      <c r="U1505" s="109">
        <v>57</v>
      </c>
      <c r="V1505" s="109">
        <v>34</v>
      </c>
      <c r="W1505" s="109"/>
      <c r="X1505" s="109">
        <v>21</v>
      </c>
      <c r="Y1505" s="109">
        <v>1</v>
      </c>
      <c r="Z1505" s="109">
        <v>1</v>
      </c>
      <c r="AA1505" s="109">
        <v>257</v>
      </c>
      <c r="AB1505" s="109">
        <v>26</v>
      </c>
      <c r="AC1505" s="109">
        <v>165</v>
      </c>
      <c r="AD1505" s="109">
        <v>9</v>
      </c>
      <c r="AE1505" s="109">
        <v>4</v>
      </c>
      <c r="AF1505" s="109">
        <v>45</v>
      </c>
      <c r="AG1505" s="109">
        <v>43</v>
      </c>
    </row>
    <row r="1506" spans="2:33" ht="15">
      <c r="B1506" s="109"/>
      <c r="C1506" s="109"/>
      <c r="D1506" s="109">
        <v>2009</v>
      </c>
      <c r="E1506" s="109">
        <v>21</v>
      </c>
      <c r="F1506" s="109">
        <v>8</v>
      </c>
      <c r="G1506" s="109">
        <v>24</v>
      </c>
      <c r="H1506" s="109">
        <v>18</v>
      </c>
      <c r="I1506" s="109">
        <v>0</v>
      </c>
      <c r="J1506" s="109">
        <v>5</v>
      </c>
      <c r="K1506" s="109">
        <v>127</v>
      </c>
      <c r="L1506" s="109">
        <v>8</v>
      </c>
      <c r="M1506" s="109">
        <v>7</v>
      </c>
      <c r="N1506" s="109">
        <v>7</v>
      </c>
      <c r="O1506" s="109">
        <v>15</v>
      </c>
      <c r="P1506" s="109">
        <v>3</v>
      </c>
      <c r="Q1506" s="109">
        <v>38</v>
      </c>
      <c r="R1506" s="109"/>
      <c r="S1506" s="109">
        <v>63</v>
      </c>
      <c r="T1506" s="109">
        <v>1</v>
      </c>
      <c r="U1506" s="109">
        <v>44</v>
      </c>
      <c r="V1506" s="109">
        <v>25</v>
      </c>
      <c r="W1506" s="109">
        <v>2</v>
      </c>
      <c r="X1506" s="109">
        <v>13</v>
      </c>
      <c r="Y1506" s="109">
        <v>0</v>
      </c>
      <c r="Z1506" s="109">
        <v>1</v>
      </c>
      <c r="AA1506" s="109">
        <v>289</v>
      </c>
      <c r="AB1506" s="109">
        <v>15</v>
      </c>
      <c r="AC1506" s="112">
        <v>107</v>
      </c>
      <c r="AD1506" s="109">
        <v>13</v>
      </c>
      <c r="AE1506" s="109">
        <v>4</v>
      </c>
      <c r="AF1506" s="109">
        <v>47</v>
      </c>
      <c r="AG1506" s="109">
        <v>38</v>
      </c>
    </row>
    <row r="1507" spans="2:33" ht="15">
      <c r="B1507" s="109"/>
      <c r="C1507" s="109"/>
      <c r="D1507" s="109">
        <v>2010</v>
      </c>
      <c r="E1507" s="109">
        <v>15</v>
      </c>
      <c r="F1507" s="109">
        <v>7</v>
      </c>
      <c r="G1507" s="109">
        <v>7</v>
      </c>
      <c r="H1507" s="109">
        <v>11</v>
      </c>
      <c r="I1507" s="109">
        <v>0</v>
      </c>
      <c r="J1507" s="109">
        <v>12</v>
      </c>
      <c r="K1507" s="109">
        <v>101</v>
      </c>
      <c r="L1507" s="109">
        <v>5</v>
      </c>
      <c r="M1507" s="109">
        <v>9</v>
      </c>
      <c r="N1507" s="109">
        <v>15</v>
      </c>
      <c r="O1507" s="109">
        <v>25</v>
      </c>
      <c r="P1507" s="109">
        <v>5</v>
      </c>
      <c r="Q1507" s="109">
        <v>37</v>
      </c>
      <c r="R1507" s="109">
        <v>20</v>
      </c>
      <c r="S1507" s="109">
        <v>49</v>
      </c>
      <c r="T1507" s="109">
        <v>1</v>
      </c>
      <c r="U1507" s="109">
        <v>58</v>
      </c>
      <c r="V1507" s="109">
        <v>26</v>
      </c>
      <c r="W1507" s="109">
        <v>0</v>
      </c>
      <c r="X1507" s="109">
        <v>17</v>
      </c>
      <c r="Y1507" s="109">
        <v>2</v>
      </c>
      <c r="Z1507" s="109">
        <v>3</v>
      </c>
      <c r="AA1507" s="109">
        <v>228</v>
      </c>
      <c r="AB1507" s="109">
        <v>11</v>
      </c>
      <c r="AC1507" s="109">
        <v>97</v>
      </c>
      <c r="AD1507" s="109">
        <v>34</v>
      </c>
      <c r="AE1507" s="109">
        <v>3</v>
      </c>
      <c r="AF1507" s="109">
        <v>46</v>
      </c>
      <c r="AG1507" s="109">
        <v>21</v>
      </c>
    </row>
    <row r="1508" spans="2:33" ht="15">
      <c r="B1508" s="109"/>
      <c r="C1508" s="109"/>
      <c r="D1508" s="109">
        <v>2011</v>
      </c>
      <c r="E1508" s="109">
        <v>14</v>
      </c>
      <c r="F1508" s="109">
        <v>19</v>
      </c>
      <c r="G1508" s="109">
        <v>35</v>
      </c>
      <c r="H1508" s="109">
        <v>6</v>
      </c>
      <c r="I1508" s="109">
        <v>0</v>
      </c>
      <c r="J1508" s="109">
        <v>10</v>
      </c>
      <c r="K1508" s="109">
        <v>102</v>
      </c>
      <c r="L1508" s="109">
        <v>4</v>
      </c>
      <c r="M1508" s="109">
        <v>6</v>
      </c>
      <c r="N1508" s="109">
        <v>8</v>
      </c>
      <c r="O1508" s="109">
        <v>17</v>
      </c>
      <c r="P1508" s="109">
        <v>2</v>
      </c>
      <c r="Q1508" s="109">
        <v>54</v>
      </c>
      <c r="R1508" s="109">
        <v>10</v>
      </c>
      <c r="S1508" s="109">
        <v>56</v>
      </c>
      <c r="T1508" s="109">
        <v>1</v>
      </c>
      <c r="U1508" s="109">
        <v>49</v>
      </c>
      <c r="V1508" s="109">
        <v>20</v>
      </c>
      <c r="W1508" s="109">
        <v>0</v>
      </c>
      <c r="X1508" s="109">
        <v>11</v>
      </c>
      <c r="Y1508" s="109">
        <v>2</v>
      </c>
      <c r="Z1508" s="109">
        <v>5</v>
      </c>
      <c r="AA1508" s="109">
        <v>251</v>
      </c>
      <c r="AB1508" s="109">
        <v>10</v>
      </c>
      <c r="AC1508" s="109">
        <v>78</v>
      </c>
      <c r="AD1508" s="109">
        <v>17</v>
      </c>
      <c r="AE1508" s="109">
        <v>3</v>
      </c>
      <c r="AF1508" s="109">
        <v>38</v>
      </c>
      <c r="AG1508" s="109">
        <v>49</v>
      </c>
    </row>
    <row r="1509" spans="2:33" ht="15">
      <c r="B1509" s="109"/>
      <c r="C1509" s="109"/>
      <c r="D1509" s="109">
        <v>2012</v>
      </c>
      <c r="E1509" s="109">
        <v>19</v>
      </c>
      <c r="F1509" s="109">
        <v>4</v>
      </c>
      <c r="G1509" s="109">
        <v>13</v>
      </c>
      <c r="H1509" s="109">
        <v>13</v>
      </c>
      <c r="I1509" s="109">
        <v>0</v>
      </c>
      <c r="J1509" s="109">
        <v>7</v>
      </c>
      <c r="K1509" s="109">
        <v>84</v>
      </c>
      <c r="L1509" s="109">
        <v>6</v>
      </c>
      <c r="M1509" s="109">
        <v>5</v>
      </c>
      <c r="N1509" s="109">
        <v>6</v>
      </c>
      <c r="O1509" s="109">
        <v>20</v>
      </c>
      <c r="P1509" s="109">
        <v>3</v>
      </c>
      <c r="Q1509" s="109">
        <v>36</v>
      </c>
      <c r="R1509" s="109">
        <v>6</v>
      </c>
      <c r="S1509" s="109">
        <v>43</v>
      </c>
      <c r="T1509" s="109">
        <v>0</v>
      </c>
      <c r="U1509" s="109">
        <v>55</v>
      </c>
      <c r="V1509" s="109">
        <v>16</v>
      </c>
      <c r="W1509" s="109">
        <v>0</v>
      </c>
      <c r="X1509" s="109">
        <v>13</v>
      </c>
      <c r="Y1509" s="109">
        <v>0</v>
      </c>
      <c r="Z1509" s="109">
        <v>0</v>
      </c>
      <c r="AA1509" s="109">
        <v>194</v>
      </c>
      <c r="AB1509" s="109">
        <v>16</v>
      </c>
      <c r="AC1509" s="109">
        <v>84</v>
      </c>
      <c r="AD1509" s="109">
        <v>7</v>
      </c>
      <c r="AE1509" s="109">
        <v>1</v>
      </c>
      <c r="AF1509" s="109">
        <v>47</v>
      </c>
      <c r="AG1509" s="109">
        <v>34</v>
      </c>
    </row>
    <row r="1510" spans="2:33" ht="15">
      <c r="B1510" s="109"/>
      <c r="C1510" s="109"/>
      <c r="D1510" s="109">
        <v>2013</v>
      </c>
      <c r="E1510" s="109">
        <v>7</v>
      </c>
      <c r="F1510" s="109">
        <v>9</v>
      </c>
      <c r="G1510" s="109">
        <v>9</v>
      </c>
      <c r="H1510" s="109">
        <v>12</v>
      </c>
      <c r="I1510" s="109">
        <v>0</v>
      </c>
      <c r="J1510" s="109">
        <v>9</v>
      </c>
      <c r="K1510" s="109">
        <v>104</v>
      </c>
      <c r="L1510" s="109">
        <v>2</v>
      </c>
      <c r="M1510" s="109">
        <v>2</v>
      </c>
      <c r="N1510" s="109">
        <v>4</v>
      </c>
      <c r="O1510" s="109">
        <v>19</v>
      </c>
      <c r="P1510" s="109">
        <v>4</v>
      </c>
      <c r="Q1510" s="109">
        <v>44</v>
      </c>
      <c r="R1510" s="109">
        <v>7</v>
      </c>
      <c r="S1510" s="109">
        <v>79</v>
      </c>
      <c r="T1510" s="109">
        <v>1</v>
      </c>
      <c r="U1510" s="109">
        <v>49</v>
      </c>
      <c r="V1510" s="109">
        <v>14</v>
      </c>
      <c r="W1510" s="109">
        <v>1</v>
      </c>
      <c r="X1510" s="109">
        <v>12</v>
      </c>
      <c r="Y1510" s="109">
        <v>0</v>
      </c>
      <c r="Z1510" s="109">
        <v>2</v>
      </c>
      <c r="AA1510" s="109">
        <v>174</v>
      </c>
      <c r="AB1510" s="109">
        <v>16</v>
      </c>
      <c r="AC1510" s="109">
        <v>74</v>
      </c>
      <c r="AD1510" s="109">
        <v>9</v>
      </c>
      <c r="AE1510" s="109">
        <v>1</v>
      </c>
      <c r="AF1510" s="109">
        <v>48</v>
      </c>
      <c r="AG1510" s="109">
        <v>25</v>
      </c>
    </row>
    <row r="1511" spans="2:33" ht="15">
      <c r="B1511" s="109"/>
      <c r="C1511" s="109"/>
      <c r="D1511" s="109">
        <v>2014</v>
      </c>
      <c r="E1511" s="109">
        <v>12</v>
      </c>
      <c r="F1511" s="109">
        <v>11</v>
      </c>
      <c r="G1511" s="109">
        <v>16</v>
      </c>
      <c r="H1511" s="109">
        <v>16</v>
      </c>
      <c r="I1511" s="109">
        <v>0</v>
      </c>
      <c r="J1511" s="109">
        <v>7</v>
      </c>
      <c r="K1511" s="109">
        <v>118</v>
      </c>
      <c r="L1511" s="109">
        <v>5</v>
      </c>
      <c r="M1511" s="109">
        <v>3</v>
      </c>
      <c r="N1511" s="109">
        <v>4</v>
      </c>
      <c r="O1511" s="109">
        <v>17</v>
      </c>
      <c r="P1511" s="109">
        <v>4</v>
      </c>
      <c r="Q1511" s="109">
        <v>37</v>
      </c>
      <c r="R1511" s="109">
        <v>12</v>
      </c>
      <c r="S1511" s="109">
        <v>88</v>
      </c>
      <c r="T1511" s="109">
        <v>2</v>
      </c>
      <c r="U1511" s="109">
        <v>46</v>
      </c>
      <c r="V1511" s="109">
        <v>7</v>
      </c>
      <c r="W1511" s="109">
        <v>0</v>
      </c>
      <c r="X1511" s="109">
        <v>11</v>
      </c>
      <c r="Y1511" s="109">
        <v>1</v>
      </c>
      <c r="Z1511" s="109">
        <v>0</v>
      </c>
      <c r="AA1511" s="109">
        <v>162</v>
      </c>
      <c r="AB1511" s="109">
        <v>15</v>
      </c>
      <c r="AC1511" s="109">
        <v>76</v>
      </c>
      <c r="AD1511" s="109">
        <v>15</v>
      </c>
      <c r="AE1511" s="109">
        <v>0</v>
      </c>
      <c r="AF1511" s="109">
        <v>67</v>
      </c>
      <c r="AG1511" s="109">
        <v>15</v>
      </c>
    </row>
    <row r="1512" spans="2:33" ht="15">
      <c r="B1512" s="109"/>
      <c r="C1512" s="109"/>
      <c r="D1512" s="109">
        <v>2015</v>
      </c>
      <c r="E1512" s="109">
        <v>12</v>
      </c>
      <c r="F1512" s="109">
        <v>2</v>
      </c>
      <c r="G1512" s="109">
        <v>18</v>
      </c>
      <c r="H1512" s="109">
        <v>7</v>
      </c>
      <c r="I1512" s="109">
        <v>8</v>
      </c>
      <c r="J1512" s="109">
        <v>6</v>
      </c>
      <c r="K1512" s="109">
        <v>91</v>
      </c>
      <c r="L1512" s="109">
        <v>5</v>
      </c>
      <c r="M1512" s="109">
        <v>2</v>
      </c>
      <c r="N1512" s="109">
        <v>6</v>
      </c>
      <c r="O1512" s="109">
        <v>14</v>
      </c>
      <c r="P1512" s="109">
        <v>1</v>
      </c>
      <c r="Q1512" s="109">
        <v>27</v>
      </c>
      <c r="R1512" s="109">
        <v>7</v>
      </c>
      <c r="S1512" s="109">
        <v>83</v>
      </c>
      <c r="T1512" s="109">
        <v>0</v>
      </c>
      <c r="U1512" s="109">
        <v>38</v>
      </c>
      <c r="V1512" s="109">
        <v>6</v>
      </c>
      <c r="W1512" s="109">
        <v>0</v>
      </c>
      <c r="X1512" s="109">
        <v>7</v>
      </c>
      <c r="Y1512" s="109">
        <v>5</v>
      </c>
      <c r="Z1512" s="109">
        <v>1</v>
      </c>
      <c r="AA1512" s="109">
        <v>174</v>
      </c>
      <c r="AB1512" s="109">
        <v>12</v>
      </c>
      <c r="AC1512" s="109">
        <v>64</v>
      </c>
      <c r="AD1512" s="109">
        <v>9</v>
      </c>
      <c r="AE1512" s="109">
        <v>0</v>
      </c>
      <c r="AF1512" s="109">
        <v>37</v>
      </c>
      <c r="AG1512" s="109">
        <v>21</v>
      </c>
    </row>
    <row r="1513" spans="2:33" ht="15">
      <c r="B1513" s="109"/>
      <c r="C1513" s="109"/>
      <c r="D1513" s="109">
        <v>2016</v>
      </c>
      <c r="E1513" s="109">
        <v>18</v>
      </c>
      <c r="F1513" s="109">
        <v>7</v>
      </c>
      <c r="G1513" s="109">
        <v>10</v>
      </c>
      <c r="H1513" s="109">
        <v>17</v>
      </c>
      <c r="I1513" s="109">
        <v>0</v>
      </c>
      <c r="J1513" s="109">
        <v>11</v>
      </c>
      <c r="K1513" s="109">
        <v>111</v>
      </c>
      <c r="L1513" s="109">
        <v>5</v>
      </c>
      <c r="M1513" s="109">
        <v>0</v>
      </c>
      <c r="N1513" s="109">
        <v>7</v>
      </c>
      <c r="O1513" s="109">
        <v>16</v>
      </c>
      <c r="P1513" s="109">
        <v>3</v>
      </c>
      <c r="Q1513" s="109">
        <v>50</v>
      </c>
      <c r="R1513" s="109">
        <v>9</v>
      </c>
      <c r="S1513" s="109">
        <v>77</v>
      </c>
      <c r="T1513" s="109">
        <v>0</v>
      </c>
      <c r="U1513" s="109">
        <v>55</v>
      </c>
      <c r="V1513" s="109">
        <v>12</v>
      </c>
      <c r="W1513" s="109">
        <v>0</v>
      </c>
      <c r="X1513" s="109">
        <v>12</v>
      </c>
      <c r="Y1513" s="109">
        <v>4</v>
      </c>
      <c r="Z1513" s="109">
        <v>3</v>
      </c>
      <c r="AA1513" s="109">
        <v>119</v>
      </c>
      <c r="AB1513" s="109">
        <v>17</v>
      </c>
      <c r="AC1513" s="109">
        <v>62</v>
      </c>
      <c r="AD1513" s="109">
        <v>8</v>
      </c>
      <c r="AE1513" s="109">
        <v>0</v>
      </c>
      <c r="AF1513" s="109">
        <v>20</v>
      </c>
      <c r="AG1513" s="109">
        <v>23</v>
      </c>
    </row>
    <row r="1514" spans="2:33" ht="15">
      <c r="B1514" s="109"/>
      <c r="C1514" s="109"/>
      <c r="D1514" s="109">
        <v>2017</v>
      </c>
      <c r="E1514" s="109">
        <v>9</v>
      </c>
      <c r="F1514" s="109">
        <v>10</v>
      </c>
      <c r="G1514" s="109">
        <v>11</v>
      </c>
      <c r="H1514" s="109">
        <v>16</v>
      </c>
      <c r="I1514" s="109">
        <v>0</v>
      </c>
      <c r="J1514" s="109">
        <v>15</v>
      </c>
      <c r="K1514" s="109">
        <v>113</v>
      </c>
      <c r="L1514" s="109">
        <v>6</v>
      </c>
      <c r="M1514" s="109">
        <v>2</v>
      </c>
      <c r="N1514" s="109">
        <v>10</v>
      </c>
      <c r="O1514" s="109">
        <v>15</v>
      </c>
      <c r="P1514" s="109">
        <v>1</v>
      </c>
      <c r="Q1514" s="109">
        <v>50</v>
      </c>
      <c r="R1514" s="109">
        <v>13</v>
      </c>
      <c r="S1514" s="109">
        <v>82</v>
      </c>
      <c r="T1514" s="109">
        <v>2</v>
      </c>
      <c r="U1514" s="109">
        <v>45</v>
      </c>
      <c r="V1514" s="109">
        <v>15</v>
      </c>
      <c r="W1514" s="109">
        <v>0</v>
      </c>
      <c r="X1514" s="109">
        <v>9</v>
      </c>
      <c r="Y1514" s="109">
        <v>5</v>
      </c>
      <c r="Z1514" s="109">
        <v>0</v>
      </c>
      <c r="AA1514" s="109">
        <v>129</v>
      </c>
      <c r="AB1514" s="109">
        <v>14</v>
      </c>
      <c r="AC1514" s="109">
        <v>41</v>
      </c>
      <c r="AD1514" s="109">
        <v>8</v>
      </c>
      <c r="AE1514" s="109">
        <v>0</v>
      </c>
      <c r="AF1514" s="109">
        <v>24</v>
      </c>
      <c r="AG1514" s="109">
        <v>32</v>
      </c>
    </row>
    <row r="1515" spans="2:33" ht="15">
      <c r="B1515" s="109"/>
      <c r="C1515" s="109"/>
      <c r="D1515" s="109">
        <v>2018</v>
      </c>
      <c r="E1515" s="109">
        <v>9</v>
      </c>
      <c r="F1515" s="109">
        <v>4</v>
      </c>
      <c r="G1515" s="109">
        <v>14</v>
      </c>
      <c r="H1515" s="109">
        <v>10</v>
      </c>
      <c r="I1515" s="109">
        <v>0</v>
      </c>
      <c r="J1515" s="109">
        <v>7</v>
      </c>
      <c r="K1515" s="109">
        <v>91</v>
      </c>
      <c r="L1515" s="109">
        <v>0</v>
      </c>
      <c r="M1515" s="109">
        <v>3</v>
      </c>
      <c r="N1515" s="109">
        <v>12</v>
      </c>
      <c r="O1515" s="109">
        <v>8</v>
      </c>
      <c r="P1515" s="109">
        <v>1</v>
      </c>
      <c r="Q1515" s="109">
        <v>39</v>
      </c>
      <c r="R1515" s="109">
        <v>10</v>
      </c>
      <c r="S1515" s="109">
        <v>72</v>
      </c>
      <c r="T1515" s="109">
        <v>0</v>
      </c>
      <c r="U1515" s="109">
        <v>66</v>
      </c>
      <c r="V1515" s="109">
        <v>9</v>
      </c>
      <c r="W1515" s="109">
        <v>0</v>
      </c>
      <c r="X1515" s="109">
        <v>7</v>
      </c>
      <c r="Y1515" s="109">
        <v>3</v>
      </c>
      <c r="Z1515" s="109">
        <v>4</v>
      </c>
      <c r="AA1515" s="109">
        <v>146</v>
      </c>
      <c r="AB1515" s="109">
        <v>14</v>
      </c>
      <c r="AC1515" s="109">
        <v>43</v>
      </c>
      <c r="AD1515" s="109">
        <v>7</v>
      </c>
      <c r="AE1515" s="109">
        <v>4</v>
      </c>
      <c r="AF1515" s="109">
        <v>15</v>
      </c>
      <c r="AG1515" s="109">
        <v>26</v>
      </c>
    </row>
    <row r="1516" spans="2:33" ht="15">
      <c r="B1516" s="109"/>
      <c r="C1516" s="109"/>
      <c r="D1516" s="109">
        <v>2019</v>
      </c>
      <c r="E1516" s="109">
        <v>6</v>
      </c>
      <c r="F1516" s="109">
        <v>3</v>
      </c>
      <c r="G1516" s="109">
        <v>13</v>
      </c>
      <c r="H1516" s="109">
        <v>12</v>
      </c>
      <c r="I1516" s="109">
        <v>0</v>
      </c>
      <c r="J1516" s="109">
        <v>6</v>
      </c>
      <c r="K1516" s="109">
        <v>102</v>
      </c>
      <c r="L1516" s="109">
        <v>6</v>
      </c>
      <c r="M1516" s="109">
        <v>1</v>
      </c>
      <c r="N1516" s="109">
        <v>6</v>
      </c>
      <c r="O1516" s="109">
        <v>18</v>
      </c>
      <c r="P1516" s="109">
        <v>1</v>
      </c>
      <c r="Q1516" s="109">
        <v>32</v>
      </c>
      <c r="R1516" s="109">
        <v>7</v>
      </c>
      <c r="S1516" s="109">
        <v>57</v>
      </c>
      <c r="T1516" s="109">
        <v>2</v>
      </c>
      <c r="U1516" s="109">
        <v>36</v>
      </c>
      <c r="V1516" s="109">
        <v>4</v>
      </c>
      <c r="W1516" s="109">
        <v>0</v>
      </c>
      <c r="X1516" s="109">
        <v>8</v>
      </c>
      <c r="Y1516" s="109">
        <v>2</v>
      </c>
      <c r="Z1516" s="109">
        <v>1</v>
      </c>
      <c r="AA1516" s="109">
        <v>99</v>
      </c>
      <c r="AB1516" s="109">
        <v>19</v>
      </c>
      <c r="AC1516" s="109">
        <v>61</v>
      </c>
      <c r="AD1516" s="109">
        <v>9</v>
      </c>
      <c r="AE1516" s="109">
        <v>0</v>
      </c>
      <c r="AF1516" s="109">
        <v>22</v>
      </c>
      <c r="AG1516" s="109">
        <v>18</v>
      </c>
    </row>
    <row r="1517" spans="2:33" ht="15">
      <c r="B1517" s="109"/>
      <c r="C1517" s="109"/>
      <c r="D1517" s="109">
        <v>2020</v>
      </c>
      <c r="E1517" s="109"/>
      <c r="F1517" s="109"/>
      <c r="G1517" s="109"/>
      <c r="H1517" s="109"/>
      <c r="I1517" s="109"/>
      <c r="J1517" s="109"/>
      <c r="K1517" s="109"/>
      <c r="L1517" s="109"/>
      <c r="M1517" s="109"/>
      <c r="N1517" s="109"/>
      <c r="O1517" s="109"/>
      <c r="P1517" s="109"/>
      <c r="Q1517" s="109"/>
      <c r="R1517" s="109"/>
      <c r="S1517" s="109"/>
      <c r="T1517" s="109"/>
      <c r="U1517" s="109"/>
      <c r="V1517" s="109"/>
      <c r="W1517" s="109"/>
      <c r="X1517" s="109"/>
      <c r="Y1517" s="109"/>
      <c r="Z1517" s="109"/>
      <c r="AA1517" s="109"/>
      <c r="AB1517" s="109"/>
      <c r="AC1517" s="109"/>
      <c r="AD1517" s="109"/>
      <c r="AE1517" s="109"/>
      <c r="AF1517" s="109"/>
      <c r="AG1517" s="109"/>
    </row>
    <row r="1518" spans="2:33" ht="15">
      <c r="B1518" s="110" t="s">
        <v>176</v>
      </c>
      <c r="C1518" s="110" t="s">
        <v>573</v>
      </c>
      <c r="D1518" s="110">
        <v>2006</v>
      </c>
      <c r="E1518" s="110">
        <v>0</v>
      </c>
      <c r="F1518" s="110">
        <v>0</v>
      </c>
      <c r="G1518" s="110">
        <v>0</v>
      </c>
      <c r="H1518" s="110"/>
      <c r="I1518" s="110"/>
      <c r="J1518" s="110">
        <v>0</v>
      </c>
      <c r="K1518" s="110">
        <v>0</v>
      </c>
      <c r="L1518" s="110">
        <v>0</v>
      </c>
      <c r="M1518" s="110"/>
      <c r="N1518" s="110">
        <v>0</v>
      </c>
      <c r="O1518" s="110">
        <v>0</v>
      </c>
      <c r="P1518" s="110">
        <v>0</v>
      </c>
      <c r="Q1518" s="110">
        <v>0</v>
      </c>
      <c r="R1518" s="110"/>
      <c r="S1518" s="110">
        <v>0</v>
      </c>
      <c r="T1518" s="110">
        <v>0</v>
      </c>
      <c r="U1518" s="110">
        <v>0</v>
      </c>
      <c r="V1518" s="110">
        <v>0</v>
      </c>
      <c r="W1518" s="110"/>
      <c r="X1518" s="110">
        <v>0</v>
      </c>
      <c r="Y1518" s="110">
        <v>0</v>
      </c>
      <c r="Z1518" s="110">
        <v>0</v>
      </c>
      <c r="AA1518" s="110">
        <v>0</v>
      </c>
      <c r="AB1518" s="110">
        <v>0</v>
      </c>
      <c r="AC1518" s="110">
        <v>0</v>
      </c>
      <c r="AD1518" s="110">
        <v>0</v>
      </c>
      <c r="AE1518" s="110">
        <v>0</v>
      </c>
      <c r="AF1518" s="110">
        <v>0</v>
      </c>
      <c r="AG1518" s="110">
        <v>0</v>
      </c>
    </row>
    <row r="1519" spans="2:33" ht="15">
      <c r="B1519" s="110"/>
      <c r="C1519" s="110"/>
      <c r="D1519" s="110">
        <v>2007</v>
      </c>
      <c r="E1519" s="110">
        <v>0</v>
      </c>
      <c r="F1519" s="110">
        <v>0</v>
      </c>
      <c r="G1519" s="110">
        <v>0</v>
      </c>
      <c r="H1519" s="110"/>
      <c r="I1519" s="110">
        <v>0</v>
      </c>
      <c r="J1519" s="110">
        <v>0</v>
      </c>
      <c r="K1519" s="110">
        <v>0</v>
      </c>
      <c r="L1519" s="110">
        <v>0</v>
      </c>
      <c r="M1519" s="110">
        <v>0</v>
      </c>
      <c r="N1519" s="110">
        <v>0</v>
      </c>
      <c r="O1519" s="110">
        <v>0</v>
      </c>
      <c r="P1519" s="110">
        <v>0</v>
      </c>
      <c r="Q1519" s="110">
        <v>0</v>
      </c>
      <c r="R1519" s="110"/>
      <c r="S1519" s="110">
        <v>0</v>
      </c>
      <c r="T1519" s="110">
        <v>0</v>
      </c>
      <c r="U1519" s="110">
        <v>0</v>
      </c>
      <c r="V1519" s="110">
        <v>0</v>
      </c>
      <c r="W1519" s="110"/>
      <c r="X1519" s="110">
        <v>0</v>
      </c>
      <c r="Y1519" s="110">
        <v>0</v>
      </c>
      <c r="Z1519" s="110">
        <v>0</v>
      </c>
      <c r="AA1519" s="110">
        <v>0</v>
      </c>
      <c r="AB1519" s="110">
        <v>0</v>
      </c>
      <c r="AC1519" s="110">
        <v>0</v>
      </c>
      <c r="AD1519" s="110">
        <v>0</v>
      </c>
      <c r="AE1519" s="110">
        <v>0</v>
      </c>
      <c r="AF1519" s="110">
        <v>0</v>
      </c>
      <c r="AG1519" s="110">
        <v>0</v>
      </c>
    </row>
    <row r="1520" spans="2:33" ht="15">
      <c r="B1520" s="110"/>
      <c r="C1520" s="110"/>
      <c r="D1520" s="110">
        <v>2008</v>
      </c>
      <c r="E1520" s="110">
        <v>0</v>
      </c>
      <c r="F1520" s="110">
        <v>0</v>
      </c>
      <c r="G1520" s="110">
        <v>9</v>
      </c>
      <c r="H1520" s="110"/>
      <c r="I1520" s="110">
        <v>0</v>
      </c>
      <c r="J1520" s="110">
        <v>0</v>
      </c>
      <c r="K1520" s="110">
        <v>0</v>
      </c>
      <c r="L1520" s="110">
        <v>0</v>
      </c>
      <c r="M1520" s="110">
        <v>0</v>
      </c>
      <c r="N1520" s="110">
        <v>0</v>
      </c>
      <c r="O1520" s="110">
        <v>0</v>
      </c>
      <c r="P1520" s="110">
        <v>0</v>
      </c>
      <c r="Q1520" s="110">
        <v>0</v>
      </c>
      <c r="R1520" s="110"/>
      <c r="S1520" s="110">
        <v>0</v>
      </c>
      <c r="T1520" s="110">
        <v>0</v>
      </c>
      <c r="U1520" s="110">
        <v>0</v>
      </c>
      <c r="V1520" s="110">
        <v>0</v>
      </c>
      <c r="W1520" s="110"/>
      <c r="X1520" s="110">
        <v>0</v>
      </c>
      <c r="Y1520" s="110">
        <v>0</v>
      </c>
      <c r="Z1520" s="110">
        <v>0</v>
      </c>
      <c r="AA1520" s="110">
        <v>0</v>
      </c>
      <c r="AB1520" s="110">
        <v>0</v>
      </c>
      <c r="AC1520" s="110">
        <v>0</v>
      </c>
      <c r="AD1520" s="110">
        <v>0</v>
      </c>
      <c r="AE1520" s="110">
        <v>0</v>
      </c>
      <c r="AF1520" s="110">
        <v>0</v>
      </c>
      <c r="AG1520" s="110">
        <v>0</v>
      </c>
    </row>
    <row r="1521" spans="2:33" ht="15">
      <c r="B1521" s="110"/>
      <c r="C1521" s="110"/>
      <c r="D1521" s="110">
        <v>2009</v>
      </c>
      <c r="E1521" s="110">
        <v>0</v>
      </c>
      <c r="F1521" s="110">
        <v>0</v>
      </c>
      <c r="G1521" s="110">
        <v>0</v>
      </c>
      <c r="H1521" s="110">
        <v>0</v>
      </c>
      <c r="I1521" s="110">
        <v>0</v>
      </c>
      <c r="J1521" s="110">
        <v>0</v>
      </c>
      <c r="K1521" s="110">
        <v>0</v>
      </c>
      <c r="L1521" s="110">
        <v>0</v>
      </c>
      <c r="M1521" s="110">
        <v>0</v>
      </c>
      <c r="N1521" s="110">
        <v>0</v>
      </c>
      <c r="O1521" s="110">
        <v>0</v>
      </c>
      <c r="P1521" s="110">
        <v>0</v>
      </c>
      <c r="Q1521" s="110">
        <v>0</v>
      </c>
      <c r="R1521" s="110"/>
      <c r="S1521" s="110">
        <v>0</v>
      </c>
      <c r="T1521" s="110">
        <v>0</v>
      </c>
      <c r="U1521" s="110">
        <v>0</v>
      </c>
      <c r="V1521" s="110">
        <v>0</v>
      </c>
      <c r="W1521" s="110">
        <v>0</v>
      </c>
      <c r="X1521" s="110">
        <v>0</v>
      </c>
      <c r="Y1521" s="110">
        <v>0</v>
      </c>
      <c r="Z1521" s="110">
        <v>0</v>
      </c>
      <c r="AA1521" s="110">
        <v>0</v>
      </c>
      <c r="AB1521" s="110">
        <v>0</v>
      </c>
      <c r="AC1521" s="110">
        <v>0</v>
      </c>
      <c r="AD1521" s="110">
        <v>0</v>
      </c>
      <c r="AE1521" s="110">
        <v>0</v>
      </c>
      <c r="AF1521" s="110">
        <v>0</v>
      </c>
      <c r="AG1521" s="110">
        <v>0</v>
      </c>
    </row>
    <row r="1522" spans="2:33" ht="15">
      <c r="B1522" s="110"/>
      <c r="C1522" s="110"/>
      <c r="D1522" s="110">
        <v>2010</v>
      </c>
      <c r="E1522" s="110">
        <v>0</v>
      </c>
      <c r="F1522" s="110">
        <v>0</v>
      </c>
      <c r="G1522" s="110">
        <v>0</v>
      </c>
      <c r="H1522" s="110">
        <v>0</v>
      </c>
      <c r="I1522" s="110">
        <v>0</v>
      </c>
      <c r="J1522" s="110">
        <v>0</v>
      </c>
      <c r="K1522" s="110">
        <v>0</v>
      </c>
      <c r="L1522" s="110">
        <v>0</v>
      </c>
      <c r="M1522" s="110">
        <v>0</v>
      </c>
      <c r="N1522" s="110">
        <v>0</v>
      </c>
      <c r="O1522" s="110">
        <v>0</v>
      </c>
      <c r="P1522" s="110">
        <v>0</v>
      </c>
      <c r="Q1522" s="110">
        <v>1</v>
      </c>
      <c r="R1522" s="110">
        <v>0</v>
      </c>
      <c r="S1522" s="110">
        <v>0</v>
      </c>
      <c r="T1522" s="110">
        <v>0</v>
      </c>
      <c r="U1522" s="110">
        <v>0</v>
      </c>
      <c r="V1522" s="110">
        <v>0</v>
      </c>
      <c r="W1522" s="110">
        <v>0</v>
      </c>
      <c r="X1522" s="110">
        <v>0</v>
      </c>
      <c r="Y1522" s="110">
        <v>0</v>
      </c>
      <c r="Z1522" s="110">
        <v>0</v>
      </c>
      <c r="AA1522" s="110">
        <v>0</v>
      </c>
      <c r="AB1522" s="110">
        <v>0</v>
      </c>
      <c r="AC1522" s="110">
        <v>1</v>
      </c>
      <c r="AD1522" s="110">
        <v>0</v>
      </c>
      <c r="AE1522" s="110">
        <v>0</v>
      </c>
      <c r="AF1522" s="110">
        <v>0</v>
      </c>
      <c r="AG1522" s="110">
        <v>0</v>
      </c>
    </row>
    <row r="1523" spans="2:33" ht="15">
      <c r="B1523" s="110"/>
      <c r="C1523" s="110"/>
      <c r="D1523" s="110">
        <v>2011</v>
      </c>
      <c r="E1523" s="110">
        <v>0</v>
      </c>
      <c r="F1523" s="110">
        <v>0</v>
      </c>
      <c r="G1523" s="110">
        <v>0</v>
      </c>
      <c r="H1523" s="110">
        <v>0</v>
      </c>
      <c r="I1523" s="110">
        <v>0</v>
      </c>
      <c r="J1523" s="110">
        <v>0</v>
      </c>
      <c r="K1523" s="110">
        <v>0</v>
      </c>
      <c r="L1523" s="110">
        <v>0</v>
      </c>
      <c r="M1523" s="110">
        <v>0</v>
      </c>
      <c r="N1523" s="110">
        <v>0</v>
      </c>
      <c r="O1523" s="110">
        <v>0</v>
      </c>
      <c r="P1523" s="110">
        <v>0</v>
      </c>
      <c r="Q1523" s="110">
        <v>0</v>
      </c>
      <c r="R1523" s="110">
        <v>0</v>
      </c>
      <c r="S1523" s="110">
        <v>0</v>
      </c>
      <c r="T1523" s="110">
        <v>0</v>
      </c>
      <c r="U1523" s="110">
        <v>0</v>
      </c>
      <c r="V1523" s="110">
        <v>0</v>
      </c>
      <c r="W1523" s="110">
        <v>0</v>
      </c>
      <c r="X1523" s="110">
        <v>0</v>
      </c>
      <c r="Y1523" s="110">
        <v>0</v>
      </c>
      <c r="Z1523" s="110">
        <v>0</v>
      </c>
      <c r="AA1523" s="110">
        <v>0</v>
      </c>
      <c r="AB1523" s="110">
        <v>0</v>
      </c>
      <c r="AC1523" s="110">
        <v>0</v>
      </c>
      <c r="AD1523" s="110">
        <v>0</v>
      </c>
      <c r="AE1523" s="110">
        <v>0</v>
      </c>
      <c r="AF1523" s="110">
        <v>0</v>
      </c>
      <c r="AG1523" s="110">
        <v>0</v>
      </c>
    </row>
    <row r="1524" spans="2:33" ht="15">
      <c r="B1524" s="110"/>
      <c r="C1524" s="110"/>
      <c r="D1524" s="110">
        <v>2012</v>
      </c>
      <c r="E1524" s="110">
        <v>0</v>
      </c>
      <c r="F1524" s="110">
        <v>0</v>
      </c>
      <c r="G1524" s="110">
        <v>0</v>
      </c>
      <c r="H1524" s="110">
        <v>0</v>
      </c>
      <c r="I1524" s="110">
        <v>0</v>
      </c>
      <c r="J1524" s="110">
        <v>0</v>
      </c>
      <c r="K1524" s="110">
        <v>0</v>
      </c>
      <c r="L1524" s="110">
        <v>0</v>
      </c>
      <c r="M1524" s="110">
        <v>0</v>
      </c>
      <c r="N1524" s="110">
        <v>0</v>
      </c>
      <c r="O1524" s="110">
        <v>0</v>
      </c>
      <c r="P1524" s="110">
        <v>0</v>
      </c>
      <c r="Q1524" s="110">
        <v>0</v>
      </c>
      <c r="R1524" s="110">
        <v>0</v>
      </c>
      <c r="S1524" s="110">
        <v>0</v>
      </c>
      <c r="T1524" s="110">
        <v>0</v>
      </c>
      <c r="U1524" s="110">
        <v>0</v>
      </c>
      <c r="V1524" s="110">
        <v>0</v>
      </c>
      <c r="W1524" s="110">
        <v>0</v>
      </c>
      <c r="X1524" s="110">
        <v>0</v>
      </c>
      <c r="Y1524" s="110">
        <v>0</v>
      </c>
      <c r="Z1524" s="110">
        <v>0</v>
      </c>
      <c r="AA1524" s="110">
        <v>0</v>
      </c>
      <c r="AB1524" s="110">
        <v>0</v>
      </c>
      <c r="AC1524" s="110">
        <v>0</v>
      </c>
      <c r="AD1524" s="110">
        <v>0</v>
      </c>
      <c r="AE1524" s="110">
        <v>0</v>
      </c>
      <c r="AF1524" s="110">
        <v>0</v>
      </c>
      <c r="AG1524" s="110">
        <v>0</v>
      </c>
    </row>
    <row r="1525" spans="2:33" ht="15">
      <c r="B1525" s="110"/>
      <c r="C1525" s="110"/>
      <c r="D1525" s="110">
        <v>2013</v>
      </c>
      <c r="E1525" s="110">
        <v>0</v>
      </c>
      <c r="F1525" s="110">
        <v>0</v>
      </c>
      <c r="G1525" s="110">
        <v>0</v>
      </c>
      <c r="H1525" s="110">
        <v>0</v>
      </c>
      <c r="I1525" s="110">
        <v>0</v>
      </c>
      <c r="J1525" s="110">
        <v>0</v>
      </c>
      <c r="K1525" s="110">
        <v>0</v>
      </c>
      <c r="L1525" s="110">
        <v>0</v>
      </c>
      <c r="M1525" s="110">
        <v>0</v>
      </c>
      <c r="N1525" s="110">
        <v>0</v>
      </c>
      <c r="O1525" s="110">
        <v>0</v>
      </c>
      <c r="P1525" s="110">
        <v>0</v>
      </c>
      <c r="Q1525" s="110">
        <v>0</v>
      </c>
      <c r="R1525" s="110">
        <v>0</v>
      </c>
      <c r="S1525" s="110">
        <v>0</v>
      </c>
      <c r="T1525" s="110">
        <v>0</v>
      </c>
      <c r="U1525" s="110">
        <v>0</v>
      </c>
      <c r="V1525" s="110">
        <v>0</v>
      </c>
      <c r="W1525" s="110">
        <v>0</v>
      </c>
      <c r="X1525" s="110">
        <v>0</v>
      </c>
      <c r="Y1525" s="110">
        <v>0</v>
      </c>
      <c r="Z1525" s="110">
        <v>0</v>
      </c>
      <c r="AA1525" s="110">
        <v>0</v>
      </c>
      <c r="AB1525" s="110">
        <v>0</v>
      </c>
      <c r="AC1525" s="110">
        <v>0</v>
      </c>
      <c r="AD1525" s="110">
        <v>0</v>
      </c>
      <c r="AE1525" s="110">
        <v>0</v>
      </c>
      <c r="AF1525" s="110">
        <v>0</v>
      </c>
      <c r="AG1525" s="110">
        <v>0</v>
      </c>
    </row>
    <row r="1526" spans="2:33" ht="15">
      <c r="B1526" s="110"/>
      <c r="C1526" s="110"/>
      <c r="D1526" s="110">
        <v>2014</v>
      </c>
      <c r="E1526" s="110">
        <v>0</v>
      </c>
      <c r="F1526" s="110">
        <v>0</v>
      </c>
      <c r="G1526" s="110">
        <v>0</v>
      </c>
      <c r="H1526" s="110">
        <v>0</v>
      </c>
      <c r="I1526" s="110">
        <v>0</v>
      </c>
      <c r="J1526" s="110">
        <v>0</v>
      </c>
      <c r="K1526" s="110">
        <v>0</v>
      </c>
      <c r="L1526" s="110">
        <v>0</v>
      </c>
      <c r="M1526" s="110">
        <v>0</v>
      </c>
      <c r="N1526" s="110">
        <v>0</v>
      </c>
      <c r="O1526" s="110">
        <v>0</v>
      </c>
      <c r="P1526" s="110">
        <v>0</v>
      </c>
      <c r="Q1526" s="110">
        <v>0</v>
      </c>
      <c r="R1526" s="110">
        <v>0</v>
      </c>
      <c r="S1526" s="110">
        <v>0</v>
      </c>
      <c r="T1526" s="110">
        <v>0</v>
      </c>
      <c r="U1526" s="110">
        <v>0</v>
      </c>
      <c r="V1526" s="110">
        <v>0</v>
      </c>
      <c r="W1526" s="110">
        <v>0</v>
      </c>
      <c r="X1526" s="110">
        <v>0</v>
      </c>
      <c r="Y1526" s="110">
        <v>0</v>
      </c>
      <c r="Z1526" s="110">
        <v>0</v>
      </c>
      <c r="AA1526" s="110">
        <v>0</v>
      </c>
      <c r="AB1526" s="110">
        <v>0</v>
      </c>
      <c r="AC1526" s="110">
        <v>0</v>
      </c>
      <c r="AD1526" s="110">
        <v>0</v>
      </c>
      <c r="AE1526" s="110">
        <v>0</v>
      </c>
      <c r="AF1526" s="110">
        <v>0</v>
      </c>
      <c r="AG1526" s="110">
        <v>0</v>
      </c>
    </row>
    <row r="1527" spans="2:33" ht="15">
      <c r="B1527" s="110"/>
      <c r="C1527" s="110"/>
      <c r="D1527" s="110">
        <v>2015</v>
      </c>
      <c r="E1527" s="110">
        <v>0</v>
      </c>
      <c r="F1527" s="110">
        <v>0</v>
      </c>
      <c r="G1527" s="110">
        <v>0</v>
      </c>
      <c r="H1527" s="110">
        <v>0</v>
      </c>
      <c r="I1527" s="110">
        <v>0</v>
      </c>
      <c r="J1527" s="110">
        <v>0</v>
      </c>
      <c r="K1527" s="110">
        <v>0</v>
      </c>
      <c r="L1527" s="110">
        <v>0</v>
      </c>
      <c r="M1527" s="110">
        <v>0</v>
      </c>
      <c r="N1527" s="110">
        <v>0</v>
      </c>
      <c r="O1527" s="110">
        <v>0</v>
      </c>
      <c r="P1527" s="110">
        <v>0</v>
      </c>
      <c r="Q1527" s="110">
        <v>0</v>
      </c>
      <c r="R1527" s="110">
        <v>0</v>
      </c>
      <c r="S1527" s="110">
        <v>1</v>
      </c>
      <c r="T1527" s="110">
        <v>0</v>
      </c>
      <c r="U1527" s="110">
        <v>0</v>
      </c>
      <c r="V1527" s="110">
        <v>0</v>
      </c>
      <c r="W1527" s="110">
        <v>0</v>
      </c>
      <c r="X1527" s="110">
        <v>0</v>
      </c>
      <c r="Y1527" s="110">
        <v>0</v>
      </c>
      <c r="Z1527" s="110">
        <v>0</v>
      </c>
      <c r="AA1527" s="110">
        <v>0</v>
      </c>
      <c r="AB1527" s="110">
        <v>0</v>
      </c>
      <c r="AC1527" s="110">
        <v>0</v>
      </c>
      <c r="AD1527" s="110">
        <v>0</v>
      </c>
      <c r="AE1527" s="110">
        <v>0</v>
      </c>
      <c r="AF1527" s="110">
        <v>0</v>
      </c>
      <c r="AG1527" s="110">
        <v>0</v>
      </c>
    </row>
    <row r="1528" spans="2:33" ht="15">
      <c r="B1528" s="110"/>
      <c r="C1528" s="110"/>
      <c r="D1528" s="110">
        <v>2016</v>
      </c>
      <c r="E1528" s="110">
        <v>0</v>
      </c>
      <c r="F1528" s="110">
        <v>0</v>
      </c>
      <c r="G1528" s="110">
        <v>0</v>
      </c>
      <c r="H1528" s="110">
        <v>0</v>
      </c>
      <c r="I1528" s="110">
        <v>0</v>
      </c>
      <c r="J1528" s="110">
        <v>0</v>
      </c>
      <c r="K1528" s="110">
        <v>0</v>
      </c>
      <c r="L1528" s="110">
        <v>0</v>
      </c>
      <c r="M1528" s="110">
        <v>0</v>
      </c>
      <c r="N1528" s="110">
        <v>0</v>
      </c>
      <c r="O1528" s="110">
        <v>0</v>
      </c>
      <c r="P1528" s="110">
        <v>0</v>
      </c>
      <c r="Q1528" s="110">
        <v>0</v>
      </c>
      <c r="R1528" s="110">
        <v>0</v>
      </c>
      <c r="S1528" s="110">
        <v>0</v>
      </c>
      <c r="T1528" s="110">
        <v>0</v>
      </c>
      <c r="U1528" s="110">
        <v>0</v>
      </c>
      <c r="V1528" s="110">
        <v>0</v>
      </c>
      <c r="W1528" s="110">
        <v>0</v>
      </c>
      <c r="X1528" s="110">
        <v>0</v>
      </c>
      <c r="Y1528" s="110">
        <v>0</v>
      </c>
      <c r="Z1528" s="110">
        <v>0</v>
      </c>
      <c r="AA1528" s="110">
        <v>0</v>
      </c>
      <c r="AB1528" s="110">
        <v>0</v>
      </c>
      <c r="AC1528" s="110">
        <v>0</v>
      </c>
      <c r="AD1528" s="110">
        <v>0</v>
      </c>
      <c r="AE1528" s="110">
        <v>0</v>
      </c>
      <c r="AF1528" s="110">
        <v>0</v>
      </c>
      <c r="AG1528" s="110">
        <v>0</v>
      </c>
    </row>
    <row r="1529" spans="2:33" ht="15">
      <c r="B1529" s="110"/>
      <c r="C1529" s="110"/>
      <c r="D1529" s="110">
        <v>2017</v>
      </c>
      <c r="E1529" s="110">
        <v>0</v>
      </c>
      <c r="F1529" s="110">
        <v>0</v>
      </c>
      <c r="G1529" s="110">
        <v>0</v>
      </c>
      <c r="H1529" s="110">
        <v>0</v>
      </c>
      <c r="I1529" s="110">
        <v>0</v>
      </c>
      <c r="J1529" s="110">
        <v>0</v>
      </c>
      <c r="K1529" s="110">
        <v>0</v>
      </c>
      <c r="L1529" s="110">
        <v>0</v>
      </c>
      <c r="M1529" s="110">
        <v>0</v>
      </c>
      <c r="N1529" s="110">
        <v>0</v>
      </c>
      <c r="O1529" s="110">
        <v>0</v>
      </c>
      <c r="P1529" s="110">
        <v>0</v>
      </c>
      <c r="Q1529" s="110">
        <v>0</v>
      </c>
      <c r="R1529" s="110">
        <v>0</v>
      </c>
      <c r="S1529" s="110">
        <v>0</v>
      </c>
      <c r="T1529" s="110">
        <v>0</v>
      </c>
      <c r="U1529" s="110">
        <v>0</v>
      </c>
      <c r="V1529" s="110">
        <v>0</v>
      </c>
      <c r="W1529" s="110">
        <v>0</v>
      </c>
      <c r="X1529" s="110">
        <v>0</v>
      </c>
      <c r="Y1529" s="110">
        <v>0</v>
      </c>
      <c r="Z1529" s="110">
        <v>0</v>
      </c>
      <c r="AA1529" s="110">
        <v>0</v>
      </c>
      <c r="AB1529" s="110">
        <v>0</v>
      </c>
      <c r="AC1529" s="110">
        <v>0</v>
      </c>
      <c r="AD1529" s="110">
        <v>0</v>
      </c>
      <c r="AE1529" s="110">
        <v>0</v>
      </c>
      <c r="AF1529" s="110">
        <v>0</v>
      </c>
      <c r="AG1529" s="110">
        <v>0</v>
      </c>
    </row>
    <row r="1530" spans="2:33" ht="15">
      <c r="B1530" s="110"/>
      <c r="C1530" s="110"/>
      <c r="D1530" s="110">
        <v>2018</v>
      </c>
      <c r="E1530" s="110">
        <v>0</v>
      </c>
      <c r="F1530" s="110">
        <v>0</v>
      </c>
      <c r="G1530" s="110">
        <v>0</v>
      </c>
      <c r="H1530" s="110">
        <v>0</v>
      </c>
      <c r="I1530" s="110">
        <v>0</v>
      </c>
      <c r="J1530" s="110">
        <v>0</v>
      </c>
      <c r="K1530" s="110">
        <v>0</v>
      </c>
      <c r="L1530" s="110">
        <v>0</v>
      </c>
      <c r="M1530" s="110">
        <v>0</v>
      </c>
      <c r="N1530" s="110">
        <v>0</v>
      </c>
      <c r="O1530" s="110">
        <v>0</v>
      </c>
      <c r="P1530" s="110">
        <v>0</v>
      </c>
      <c r="Q1530" s="110">
        <v>0</v>
      </c>
      <c r="R1530" s="110">
        <v>0</v>
      </c>
      <c r="S1530" s="110">
        <v>0</v>
      </c>
      <c r="T1530" s="110">
        <v>0</v>
      </c>
      <c r="U1530" s="110">
        <v>0</v>
      </c>
      <c r="V1530" s="110">
        <v>0</v>
      </c>
      <c r="W1530" s="110">
        <v>0</v>
      </c>
      <c r="X1530" s="110">
        <v>0</v>
      </c>
      <c r="Y1530" s="110">
        <v>0</v>
      </c>
      <c r="Z1530" s="110">
        <v>0</v>
      </c>
      <c r="AA1530" s="110">
        <v>0</v>
      </c>
      <c r="AB1530" s="110">
        <v>0</v>
      </c>
      <c r="AC1530" s="110">
        <v>0</v>
      </c>
      <c r="AD1530" s="110">
        <v>0</v>
      </c>
      <c r="AE1530" s="110">
        <v>0</v>
      </c>
      <c r="AF1530" s="110">
        <v>0</v>
      </c>
      <c r="AG1530" s="110">
        <v>0</v>
      </c>
    </row>
    <row r="1531" spans="2:33" ht="15">
      <c r="B1531" s="110"/>
      <c r="C1531" s="110"/>
      <c r="D1531" s="110">
        <v>2019</v>
      </c>
      <c r="E1531" s="110">
        <v>0</v>
      </c>
      <c r="F1531" s="110">
        <v>0</v>
      </c>
      <c r="G1531" s="110">
        <v>0</v>
      </c>
      <c r="H1531" s="110">
        <v>0</v>
      </c>
      <c r="I1531" s="110">
        <v>0</v>
      </c>
      <c r="J1531" s="110">
        <v>0</v>
      </c>
      <c r="K1531" s="110">
        <v>0</v>
      </c>
      <c r="L1531" s="110">
        <v>0</v>
      </c>
      <c r="M1531" s="110">
        <v>0</v>
      </c>
      <c r="N1531" s="110">
        <v>0</v>
      </c>
      <c r="O1531" s="110">
        <v>0</v>
      </c>
      <c r="P1531" s="110">
        <v>0</v>
      </c>
      <c r="Q1531" s="110">
        <v>0</v>
      </c>
      <c r="R1531" s="110">
        <v>0</v>
      </c>
      <c r="S1531" s="110">
        <v>0</v>
      </c>
      <c r="T1531" s="110">
        <v>0</v>
      </c>
      <c r="U1531" s="110">
        <v>0</v>
      </c>
      <c r="V1531" s="110">
        <v>0</v>
      </c>
      <c r="W1531" s="110">
        <v>0</v>
      </c>
      <c r="X1531" s="110">
        <v>0</v>
      </c>
      <c r="Y1531" s="110">
        <v>0</v>
      </c>
      <c r="Z1531" s="110">
        <v>0</v>
      </c>
      <c r="AA1531" s="110">
        <v>0</v>
      </c>
      <c r="AB1531" s="110">
        <v>0</v>
      </c>
      <c r="AC1531" s="110">
        <v>0</v>
      </c>
      <c r="AD1531" s="110">
        <v>0</v>
      </c>
      <c r="AE1531" s="110">
        <v>0</v>
      </c>
      <c r="AF1531" s="110">
        <v>0</v>
      </c>
      <c r="AG1531" s="110">
        <v>0</v>
      </c>
    </row>
    <row r="1532" spans="2:33" ht="15">
      <c r="B1532" s="110"/>
      <c r="C1532" s="110"/>
      <c r="D1532" s="110">
        <v>2020</v>
      </c>
      <c r="E1532" s="110"/>
      <c r="F1532" s="110"/>
      <c r="G1532" s="110"/>
      <c r="H1532" s="110"/>
      <c r="I1532" s="110"/>
      <c r="J1532" s="110"/>
      <c r="K1532" s="110"/>
      <c r="L1532" s="110"/>
      <c r="M1532" s="110"/>
      <c r="N1532" s="110"/>
      <c r="O1532" s="110"/>
      <c r="P1532" s="110"/>
      <c r="Q1532" s="110"/>
      <c r="R1532" s="110"/>
      <c r="S1532" s="110"/>
      <c r="T1532" s="110"/>
      <c r="U1532" s="110"/>
      <c r="V1532" s="110"/>
      <c r="W1532" s="110"/>
      <c r="X1532" s="110"/>
      <c r="Y1532" s="110"/>
      <c r="Z1532" s="110"/>
      <c r="AA1532" s="110"/>
      <c r="AB1532" s="110"/>
      <c r="AC1532" s="110"/>
      <c r="AD1532" s="110"/>
      <c r="AE1532" s="110"/>
      <c r="AF1532" s="110"/>
      <c r="AG1532" s="110"/>
    </row>
    <row r="1533" spans="2:33" ht="15">
      <c r="B1533" s="109" t="s">
        <v>177</v>
      </c>
      <c r="C1533" s="109" t="s">
        <v>574</v>
      </c>
      <c r="D1533" s="109">
        <v>2006</v>
      </c>
      <c r="E1533" s="109">
        <v>2</v>
      </c>
      <c r="F1533" s="109">
        <v>0</v>
      </c>
      <c r="G1533" s="109">
        <v>0</v>
      </c>
      <c r="H1533" s="109"/>
      <c r="I1533" s="109"/>
      <c r="J1533" s="109">
        <v>0</v>
      </c>
      <c r="K1533" s="109">
        <v>0</v>
      </c>
      <c r="L1533" s="109">
        <v>0</v>
      </c>
      <c r="M1533" s="109"/>
      <c r="N1533" s="109">
        <v>0</v>
      </c>
      <c r="O1533" s="109">
        <v>0</v>
      </c>
      <c r="P1533" s="109">
        <v>0</v>
      </c>
      <c r="Q1533" s="109">
        <v>12</v>
      </c>
      <c r="R1533" s="109"/>
      <c r="S1533" s="109">
        <v>0</v>
      </c>
      <c r="T1533" s="109">
        <v>0</v>
      </c>
      <c r="U1533" s="109">
        <v>2</v>
      </c>
      <c r="V1533" s="109">
        <v>0</v>
      </c>
      <c r="W1533" s="109"/>
      <c r="X1533" s="109">
        <v>0</v>
      </c>
      <c r="Y1533" s="109">
        <v>0</v>
      </c>
      <c r="Z1533" s="109">
        <v>0</v>
      </c>
      <c r="AA1533" s="109">
        <v>18</v>
      </c>
      <c r="AB1533" s="109">
        <v>0</v>
      </c>
      <c r="AC1533" s="109">
        <v>0</v>
      </c>
      <c r="AD1533" s="109">
        <v>0</v>
      </c>
      <c r="AE1533" s="109">
        <v>0</v>
      </c>
      <c r="AF1533" s="109">
        <v>49</v>
      </c>
      <c r="AG1533" s="109">
        <v>0</v>
      </c>
    </row>
    <row r="1534" spans="2:33" ht="15">
      <c r="B1534" s="109"/>
      <c r="C1534" s="109"/>
      <c r="D1534" s="109">
        <v>2007</v>
      </c>
      <c r="E1534" s="109">
        <v>3</v>
      </c>
      <c r="F1534" s="109">
        <v>0</v>
      </c>
      <c r="G1534" s="109">
        <v>0</v>
      </c>
      <c r="H1534" s="109"/>
      <c r="I1534" s="109">
        <v>0</v>
      </c>
      <c r="J1534" s="109">
        <v>0</v>
      </c>
      <c r="K1534" s="109">
        <v>2</v>
      </c>
      <c r="L1534" s="109">
        <v>1</v>
      </c>
      <c r="M1534" s="109">
        <v>0</v>
      </c>
      <c r="N1534" s="109">
        <v>0</v>
      </c>
      <c r="O1534" s="109">
        <v>0</v>
      </c>
      <c r="P1534" s="109">
        <v>0</v>
      </c>
      <c r="Q1534" s="109">
        <v>3</v>
      </c>
      <c r="R1534" s="109"/>
      <c r="S1534" s="109">
        <v>6</v>
      </c>
      <c r="T1534" s="109">
        <v>0</v>
      </c>
      <c r="U1534" s="109">
        <v>0</v>
      </c>
      <c r="V1534" s="109">
        <v>0</v>
      </c>
      <c r="W1534" s="109"/>
      <c r="X1534" s="109">
        <v>0</v>
      </c>
      <c r="Y1534" s="109">
        <v>0</v>
      </c>
      <c r="Z1534" s="109">
        <v>0</v>
      </c>
      <c r="AA1534" s="109">
        <v>8</v>
      </c>
      <c r="AB1534" s="109">
        <v>0</v>
      </c>
      <c r="AC1534" s="109">
        <v>0</v>
      </c>
      <c r="AD1534" s="109">
        <v>0</v>
      </c>
      <c r="AE1534" s="109">
        <v>0</v>
      </c>
      <c r="AF1534" s="109">
        <v>0</v>
      </c>
      <c r="AG1534" s="109">
        <v>0</v>
      </c>
    </row>
    <row r="1535" spans="2:33" ht="15">
      <c r="B1535" s="109"/>
      <c r="C1535" s="109"/>
      <c r="D1535" s="109">
        <v>2008</v>
      </c>
      <c r="E1535" s="109">
        <v>1</v>
      </c>
      <c r="F1535" s="109">
        <v>0</v>
      </c>
      <c r="G1535" s="109">
        <v>0</v>
      </c>
      <c r="H1535" s="109"/>
      <c r="I1535" s="109">
        <v>0</v>
      </c>
      <c r="J1535" s="109">
        <v>0</v>
      </c>
      <c r="K1535" s="109">
        <v>0</v>
      </c>
      <c r="L1535" s="109">
        <v>1</v>
      </c>
      <c r="M1535" s="109">
        <v>0</v>
      </c>
      <c r="N1535" s="109">
        <v>0</v>
      </c>
      <c r="O1535" s="109">
        <v>0</v>
      </c>
      <c r="P1535" s="109">
        <v>0</v>
      </c>
      <c r="Q1535" s="109">
        <v>16</v>
      </c>
      <c r="R1535" s="109"/>
      <c r="S1535" s="109">
        <v>0</v>
      </c>
      <c r="T1535" s="109">
        <v>0</v>
      </c>
      <c r="U1535" s="109">
        <v>0</v>
      </c>
      <c r="V1535" s="109">
        <v>0</v>
      </c>
      <c r="W1535" s="109"/>
      <c r="X1535" s="109">
        <v>0</v>
      </c>
      <c r="Y1535" s="109">
        <v>1</v>
      </c>
      <c r="Z1535" s="109">
        <v>0</v>
      </c>
      <c r="AA1535" s="109">
        <v>12</v>
      </c>
      <c r="AB1535" s="109">
        <v>0</v>
      </c>
      <c r="AC1535" s="109">
        <v>4</v>
      </c>
      <c r="AD1535" s="109">
        <v>0</v>
      </c>
      <c r="AE1535" s="109">
        <v>1</v>
      </c>
      <c r="AF1535" s="109">
        <v>0</v>
      </c>
      <c r="AG1535" s="109">
        <v>1</v>
      </c>
    </row>
    <row r="1536" spans="2:33" ht="15">
      <c r="B1536" s="109"/>
      <c r="C1536" s="109"/>
      <c r="D1536" s="109">
        <v>2009</v>
      </c>
      <c r="E1536" s="109">
        <v>1</v>
      </c>
      <c r="F1536" s="109">
        <v>0</v>
      </c>
      <c r="G1536" s="109">
        <v>0</v>
      </c>
      <c r="H1536" s="109">
        <v>0</v>
      </c>
      <c r="I1536" s="109">
        <v>0</v>
      </c>
      <c r="J1536" s="109">
        <v>0</v>
      </c>
      <c r="K1536" s="109">
        <v>1</v>
      </c>
      <c r="L1536" s="109">
        <v>2</v>
      </c>
      <c r="M1536" s="109">
        <v>0</v>
      </c>
      <c r="N1536" s="109">
        <v>0</v>
      </c>
      <c r="O1536" s="109">
        <v>0</v>
      </c>
      <c r="P1536" s="109">
        <v>0</v>
      </c>
      <c r="Q1536" s="109">
        <v>2</v>
      </c>
      <c r="R1536" s="109"/>
      <c r="S1536" s="109">
        <v>0</v>
      </c>
      <c r="T1536" s="109">
        <v>0</v>
      </c>
      <c r="U1536" s="109">
        <v>0</v>
      </c>
      <c r="V1536" s="109">
        <v>0</v>
      </c>
      <c r="W1536" s="109">
        <v>0</v>
      </c>
      <c r="X1536" s="109">
        <v>0</v>
      </c>
      <c r="Y1536" s="109">
        <v>0</v>
      </c>
      <c r="Z1536" s="109">
        <v>0</v>
      </c>
      <c r="AA1536" s="109">
        <v>2</v>
      </c>
      <c r="AB1536" s="109">
        <v>0</v>
      </c>
      <c r="AC1536" s="109">
        <v>3</v>
      </c>
      <c r="AD1536" s="109">
        <v>0</v>
      </c>
      <c r="AE1536" s="109">
        <v>0</v>
      </c>
      <c r="AF1536" s="109">
        <v>0</v>
      </c>
      <c r="AG1536" s="109">
        <v>0</v>
      </c>
    </row>
    <row r="1537" spans="2:33" ht="15">
      <c r="B1537" s="109"/>
      <c r="C1537" s="109"/>
      <c r="D1537" s="109">
        <v>2010</v>
      </c>
      <c r="E1537" s="109">
        <v>2</v>
      </c>
      <c r="F1537" s="109">
        <v>0</v>
      </c>
      <c r="G1537" s="109">
        <v>0</v>
      </c>
      <c r="H1537" s="109">
        <v>0</v>
      </c>
      <c r="I1537" s="109">
        <v>0</v>
      </c>
      <c r="J1537" s="109">
        <v>0</v>
      </c>
      <c r="K1537" s="109">
        <v>0</v>
      </c>
      <c r="L1537" s="109">
        <v>0</v>
      </c>
      <c r="M1537" s="109">
        <v>0</v>
      </c>
      <c r="N1537" s="109">
        <v>0</v>
      </c>
      <c r="O1537" s="109">
        <v>0</v>
      </c>
      <c r="P1537" s="109">
        <v>0</v>
      </c>
      <c r="Q1537" s="109">
        <v>4</v>
      </c>
      <c r="R1537" s="109">
        <v>0</v>
      </c>
      <c r="S1537" s="109">
        <v>2</v>
      </c>
      <c r="T1537" s="109">
        <v>0</v>
      </c>
      <c r="U1537" s="109">
        <v>0</v>
      </c>
      <c r="V1537" s="109">
        <v>0</v>
      </c>
      <c r="W1537" s="109">
        <v>0</v>
      </c>
      <c r="X1537" s="109">
        <v>0</v>
      </c>
      <c r="Y1537" s="109">
        <v>0</v>
      </c>
      <c r="Z1537" s="109">
        <v>0</v>
      </c>
      <c r="AA1537" s="109">
        <v>0</v>
      </c>
      <c r="AB1537" s="109">
        <v>0</v>
      </c>
      <c r="AC1537" s="109">
        <v>3</v>
      </c>
      <c r="AD1537" s="109">
        <v>0</v>
      </c>
      <c r="AE1537" s="109">
        <v>1</v>
      </c>
      <c r="AF1537" s="109">
        <v>0</v>
      </c>
      <c r="AG1537" s="109">
        <v>0</v>
      </c>
    </row>
    <row r="1538" spans="2:33" ht="15">
      <c r="B1538" s="109"/>
      <c r="C1538" s="109"/>
      <c r="D1538" s="109">
        <v>2011</v>
      </c>
      <c r="E1538" s="109">
        <v>0</v>
      </c>
      <c r="F1538" s="109">
        <v>0</v>
      </c>
      <c r="G1538" s="109">
        <v>0</v>
      </c>
      <c r="H1538" s="109">
        <v>0</v>
      </c>
      <c r="I1538" s="109">
        <v>0</v>
      </c>
      <c r="J1538" s="109">
        <v>0</v>
      </c>
      <c r="K1538" s="109">
        <v>0</v>
      </c>
      <c r="L1538" s="109">
        <v>0</v>
      </c>
      <c r="M1538" s="109">
        <v>0</v>
      </c>
      <c r="N1538" s="109">
        <v>0</v>
      </c>
      <c r="O1538" s="109">
        <v>0</v>
      </c>
      <c r="P1538" s="109">
        <v>0</v>
      </c>
      <c r="Q1538" s="109">
        <v>1</v>
      </c>
      <c r="R1538" s="109">
        <v>0</v>
      </c>
      <c r="S1538" s="109">
        <v>1</v>
      </c>
      <c r="T1538" s="109">
        <v>0</v>
      </c>
      <c r="U1538" s="109">
        <v>0</v>
      </c>
      <c r="V1538" s="109">
        <v>0</v>
      </c>
      <c r="W1538" s="109">
        <v>0</v>
      </c>
      <c r="X1538" s="109">
        <v>0</v>
      </c>
      <c r="Y1538" s="109">
        <v>1</v>
      </c>
      <c r="Z1538" s="109">
        <v>0</v>
      </c>
      <c r="AA1538" s="109">
        <v>5</v>
      </c>
      <c r="AB1538" s="109">
        <v>0</v>
      </c>
      <c r="AC1538" s="109">
        <v>0</v>
      </c>
      <c r="AD1538" s="109">
        <v>0</v>
      </c>
      <c r="AE1538" s="109">
        <v>0</v>
      </c>
      <c r="AF1538" s="109">
        <v>0</v>
      </c>
      <c r="AG1538" s="109">
        <v>0</v>
      </c>
    </row>
    <row r="1539" spans="2:33" ht="15">
      <c r="B1539" s="109"/>
      <c r="C1539" s="109"/>
      <c r="D1539" s="109">
        <v>2012</v>
      </c>
      <c r="E1539" s="109">
        <v>0</v>
      </c>
      <c r="F1539" s="109">
        <v>0</v>
      </c>
      <c r="G1539" s="109">
        <v>0</v>
      </c>
      <c r="H1539" s="109">
        <v>0</v>
      </c>
      <c r="I1539" s="109">
        <v>1</v>
      </c>
      <c r="J1539" s="109">
        <v>0</v>
      </c>
      <c r="K1539" s="109">
        <v>1</v>
      </c>
      <c r="L1539" s="109">
        <v>0</v>
      </c>
      <c r="M1539" s="109">
        <v>0</v>
      </c>
      <c r="N1539" s="109">
        <v>0</v>
      </c>
      <c r="O1539" s="109">
        <v>0</v>
      </c>
      <c r="P1539" s="109">
        <v>0</v>
      </c>
      <c r="Q1539" s="109">
        <v>2</v>
      </c>
      <c r="R1539" s="109">
        <v>0</v>
      </c>
      <c r="S1539" s="109">
        <v>2</v>
      </c>
      <c r="T1539" s="109">
        <v>0</v>
      </c>
      <c r="U1539" s="109">
        <v>0</v>
      </c>
      <c r="V1539" s="109">
        <v>0</v>
      </c>
      <c r="W1539" s="109">
        <v>0</v>
      </c>
      <c r="X1539" s="109">
        <v>0</v>
      </c>
      <c r="Y1539" s="109">
        <v>2</v>
      </c>
      <c r="Z1539" s="109">
        <v>0</v>
      </c>
      <c r="AA1539" s="109">
        <v>0</v>
      </c>
      <c r="AB1539" s="109">
        <v>0</v>
      </c>
      <c r="AC1539" s="109">
        <v>1</v>
      </c>
      <c r="AD1539" s="109">
        <v>1</v>
      </c>
      <c r="AE1539" s="109">
        <v>0</v>
      </c>
      <c r="AF1539" s="109">
        <v>0</v>
      </c>
      <c r="AG1539" s="109">
        <v>0</v>
      </c>
    </row>
    <row r="1540" spans="2:33" ht="15">
      <c r="B1540" s="109"/>
      <c r="C1540" s="109"/>
      <c r="D1540" s="109">
        <v>2013</v>
      </c>
      <c r="E1540" s="109">
        <v>0</v>
      </c>
      <c r="F1540" s="109">
        <v>0</v>
      </c>
      <c r="G1540" s="109">
        <v>0</v>
      </c>
      <c r="H1540" s="109">
        <v>0</v>
      </c>
      <c r="I1540" s="109">
        <v>0</v>
      </c>
      <c r="J1540" s="109">
        <v>0</v>
      </c>
      <c r="K1540" s="109">
        <v>0</v>
      </c>
      <c r="L1540" s="109">
        <v>0</v>
      </c>
      <c r="M1540" s="109">
        <v>0</v>
      </c>
      <c r="N1540" s="109">
        <v>1</v>
      </c>
      <c r="O1540" s="109">
        <v>0</v>
      </c>
      <c r="P1540" s="109">
        <v>0</v>
      </c>
      <c r="Q1540" s="109">
        <v>3</v>
      </c>
      <c r="R1540" s="109">
        <v>0</v>
      </c>
      <c r="S1540" s="109">
        <v>2</v>
      </c>
      <c r="T1540" s="109">
        <v>0</v>
      </c>
      <c r="U1540" s="109">
        <v>0</v>
      </c>
      <c r="V1540" s="109">
        <v>0</v>
      </c>
      <c r="W1540" s="109">
        <v>0</v>
      </c>
      <c r="X1540" s="109">
        <v>0</v>
      </c>
      <c r="Y1540" s="109">
        <v>0</v>
      </c>
      <c r="Z1540" s="109">
        <v>0</v>
      </c>
      <c r="AA1540" s="109">
        <v>0</v>
      </c>
      <c r="AB1540" s="109">
        <v>0</v>
      </c>
      <c r="AC1540" s="109">
        <v>0</v>
      </c>
      <c r="AD1540" s="109">
        <v>0</v>
      </c>
      <c r="AE1540" s="109">
        <v>0</v>
      </c>
      <c r="AF1540" s="109">
        <v>0</v>
      </c>
      <c r="AG1540" s="109">
        <v>0</v>
      </c>
    </row>
    <row r="1541" spans="2:33" ht="15">
      <c r="B1541" s="109"/>
      <c r="C1541" s="109"/>
      <c r="D1541" s="109">
        <v>2014</v>
      </c>
      <c r="E1541" s="109">
        <v>0</v>
      </c>
      <c r="F1541" s="109">
        <v>0</v>
      </c>
      <c r="G1541" s="109">
        <v>0</v>
      </c>
      <c r="H1541" s="109">
        <v>0</v>
      </c>
      <c r="I1541" s="109">
        <v>0</v>
      </c>
      <c r="J1541" s="109">
        <v>0</v>
      </c>
      <c r="K1541" s="109">
        <v>1</v>
      </c>
      <c r="L1541" s="109">
        <v>1</v>
      </c>
      <c r="M1541" s="109">
        <v>0</v>
      </c>
      <c r="N1541" s="109">
        <v>0</v>
      </c>
      <c r="O1541" s="109">
        <v>0</v>
      </c>
      <c r="P1541" s="109">
        <v>0</v>
      </c>
      <c r="Q1541" s="109">
        <v>2</v>
      </c>
      <c r="R1541" s="109">
        <v>0</v>
      </c>
      <c r="S1541" s="109">
        <v>1</v>
      </c>
      <c r="T1541" s="109">
        <v>0</v>
      </c>
      <c r="U1541" s="109">
        <v>0</v>
      </c>
      <c r="V1541" s="109">
        <v>0</v>
      </c>
      <c r="W1541" s="109">
        <v>0</v>
      </c>
      <c r="X1541" s="109">
        <v>0</v>
      </c>
      <c r="Y1541" s="109">
        <v>0</v>
      </c>
      <c r="Z1541" s="109">
        <v>0</v>
      </c>
      <c r="AA1541" s="109">
        <v>0</v>
      </c>
      <c r="AB1541" s="109">
        <v>0</v>
      </c>
      <c r="AC1541" s="109">
        <v>0</v>
      </c>
      <c r="AD1541" s="109">
        <v>0</v>
      </c>
      <c r="AE1541" s="109">
        <v>0</v>
      </c>
      <c r="AF1541" s="109">
        <v>0</v>
      </c>
      <c r="AG1541" s="109">
        <v>0</v>
      </c>
    </row>
    <row r="1542" spans="2:33" ht="15">
      <c r="B1542" s="109"/>
      <c r="C1542" s="109"/>
      <c r="D1542" s="109">
        <v>2015</v>
      </c>
      <c r="E1542" s="109">
        <v>0</v>
      </c>
      <c r="F1542" s="109">
        <v>0</v>
      </c>
      <c r="G1542" s="109">
        <v>0</v>
      </c>
      <c r="H1542" s="109">
        <v>1</v>
      </c>
      <c r="I1542" s="109">
        <v>1</v>
      </c>
      <c r="J1542" s="109">
        <v>1</v>
      </c>
      <c r="K1542" s="109">
        <v>2</v>
      </c>
      <c r="L1542" s="109">
        <v>0</v>
      </c>
      <c r="M1542" s="109">
        <v>0</v>
      </c>
      <c r="N1542" s="109">
        <v>0</v>
      </c>
      <c r="O1542" s="109">
        <v>0</v>
      </c>
      <c r="P1542" s="109">
        <v>0</v>
      </c>
      <c r="Q1542" s="109">
        <v>0</v>
      </c>
      <c r="R1542" s="109">
        <v>0</v>
      </c>
      <c r="S1542" s="109">
        <v>0</v>
      </c>
      <c r="T1542" s="109">
        <v>0</v>
      </c>
      <c r="U1542" s="109">
        <v>0</v>
      </c>
      <c r="V1542" s="109">
        <v>0</v>
      </c>
      <c r="W1542" s="109">
        <v>0</v>
      </c>
      <c r="X1542" s="109">
        <v>0</v>
      </c>
      <c r="Y1542" s="109">
        <v>0</v>
      </c>
      <c r="Z1542" s="109">
        <v>0</v>
      </c>
      <c r="AA1542" s="109">
        <v>0</v>
      </c>
      <c r="AB1542" s="109">
        <v>0</v>
      </c>
      <c r="AC1542" s="109">
        <v>0</v>
      </c>
      <c r="AD1542" s="109">
        <v>0</v>
      </c>
      <c r="AE1542" s="109">
        <v>0</v>
      </c>
      <c r="AF1542" s="109">
        <v>0</v>
      </c>
      <c r="AG1542" s="109">
        <v>0</v>
      </c>
    </row>
    <row r="1543" spans="2:33" ht="15">
      <c r="B1543" s="109"/>
      <c r="C1543" s="109"/>
      <c r="D1543" s="109">
        <v>2016</v>
      </c>
      <c r="E1543" s="109">
        <v>0</v>
      </c>
      <c r="F1543" s="109">
        <v>0</v>
      </c>
      <c r="G1543" s="109">
        <v>0</v>
      </c>
      <c r="H1543" s="109">
        <v>0</v>
      </c>
      <c r="I1543" s="109">
        <v>0</v>
      </c>
      <c r="J1543" s="109">
        <v>0</v>
      </c>
      <c r="K1543" s="109">
        <v>0</v>
      </c>
      <c r="L1543" s="109">
        <v>0</v>
      </c>
      <c r="M1543" s="109">
        <v>0</v>
      </c>
      <c r="N1543" s="109">
        <v>0</v>
      </c>
      <c r="O1543" s="109">
        <v>0</v>
      </c>
      <c r="P1543" s="109">
        <v>0</v>
      </c>
      <c r="Q1543" s="109">
        <v>0</v>
      </c>
      <c r="R1543" s="109">
        <v>0</v>
      </c>
      <c r="S1543" s="109">
        <v>2</v>
      </c>
      <c r="T1543" s="109">
        <v>0</v>
      </c>
      <c r="U1543" s="109">
        <v>0</v>
      </c>
      <c r="V1543" s="109">
        <v>0</v>
      </c>
      <c r="W1543" s="109">
        <v>0</v>
      </c>
      <c r="X1543" s="109">
        <v>0</v>
      </c>
      <c r="Y1543" s="109">
        <v>0</v>
      </c>
      <c r="Z1543" s="109">
        <v>0</v>
      </c>
      <c r="AA1543" s="109">
        <v>0</v>
      </c>
      <c r="AB1543" s="109">
        <v>0</v>
      </c>
      <c r="AC1543" s="109">
        <v>0</v>
      </c>
      <c r="AD1543" s="109">
        <v>0</v>
      </c>
      <c r="AE1543" s="109">
        <v>0</v>
      </c>
      <c r="AF1543" s="109">
        <v>0</v>
      </c>
      <c r="AG1543" s="109">
        <v>0</v>
      </c>
    </row>
    <row r="1544" spans="2:33" ht="15">
      <c r="B1544" s="109"/>
      <c r="C1544" s="109"/>
      <c r="D1544" s="109">
        <v>2017</v>
      </c>
      <c r="E1544" s="109">
        <v>0</v>
      </c>
      <c r="F1544" s="109">
        <v>0</v>
      </c>
      <c r="G1544" s="109">
        <v>0</v>
      </c>
      <c r="H1544" s="109">
        <v>0</v>
      </c>
      <c r="I1544" s="109">
        <v>0</v>
      </c>
      <c r="J1544" s="109">
        <v>0</v>
      </c>
      <c r="K1544" s="109">
        <v>0</v>
      </c>
      <c r="L1544" s="109">
        <v>0</v>
      </c>
      <c r="M1544" s="109">
        <v>0</v>
      </c>
      <c r="N1544" s="109">
        <v>0</v>
      </c>
      <c r="O1544" s="109">
        <v>0</v>
      </c>
      <c r="P1544" s="109">
        <v>0</v>
      </c>
      <c r="Q1544" s="109">
        <v>2</v>
      </c>
      <c r="R1544" s="109">
        <v>0</v>
      </c>
      <c r="S1544" s="109">
        <v>0</v>
      </c>
      <c r="T1544" s="109">
        <v>0</v>
      </c>
      <c r="U1544" s="109">
        <v>2</v>
      </c>
      <c r="V1544" s="109">
        <v>0</v>
      </c>
      <c r="W1544" s="109">
        <v>0</v>
      </c>
      <c r="X1544" s="109">
        <v>0</v>
      </c>
      <c r="Y1544" s="109">
        <v>1</v>
      </c>
      <c r="Z1544" s="109">
        <v>0</v>
      </c>
      <c r="AA1544" s="109">
        <v>0</v>
      </c>
      <c r="AB1544" s="109">
        <v>0</v>
      </c>
      <c r="AC1544" s="109">
        <v>0</v>
      </c>
      <c r="AD1544" s="109">
        <v>0</v>
      </c>
      <c r="AE1544" s="109">
        <v>0</v>
      </c>
      <c r="AF1544" s="109">
        <v>0</v>
      </c>
      <c r="AG1544" s="109">
        <v>0</v>
      </c>
    </row>
    <row r="1545" spans="2:33" ht="15">
      <c r="B1545" s="109"/>
      <c r="C1545" s="109"/>
      <c r="D1545" s="109">
        <v>2018</v>
      </c>
      <c r="E1545" s="109">
        <v>0</v>
      </c>
      <c r="F1545" s="109">
        <v>0</v>
      </c>
      <c r="G1545" s="109">
        <v>0</v>
      </c>
      <c r="H1545" s="109">
        <v>0</v>
      </c>
      <c r="I1545" s="109">
        <v>2</v>
      </c>
      <c r="J1545" s="109">
        <v>0</v>
      </c>
      <c r="K1545" s="109">
        <v>0</v>
      </c>
      <c r="L1545" s="109">
        <v>0</v>
      </c>
      <c r="M1545" s="109">
        <v>0</v>
      </c>
      <c r="N1545" s="109">
        <v>0</v>
      </c>
      <c r="O1545" s="109">
        <v>0</v>
      </c>
      <c r="P1545" s="109">
        <v>0</v>
      </c>
      <c r="Q1545" s="109">
        <v>0</v>
      </c>
      <c r="R1545" s="109">
        <v>0</v>
      </c>
      <c r="S1545" s="109">
        <v>1</v>
      </c>
      <c r="T1545" s="109">
        <v>0</v>
      </c>
      <c r="U1545" s="109">
        <v>0</v>
      </c>
      <c r="V1545" s="109">
        <v>0</v>
      </c>
      <c r="W1545" s="109">
        <v>0</v>
      </c>
      <c r="X1545" s="109">
        <v>0</v>
      </c>
      <c r="Y1545" s="109">
        <v>0</v>
      </c>
      <c r="Z1545" s="109">
        <v>0</v>
      </c>
      <c r="AA1545" s="109">
        <v>0</v>
      </c>
      <c r="AB1545" s="109">
        <v>0</v>
      </c>
      <c r="AC1545" s="109">
        <v>0</v>
      </c>
      <c r="AD1545" s="109">
        <v>0</v>
      </c>
      <c r="AE1545" s="109">
        <v>0</v>
      </c>
      <c r="AF1545" s="109">
        <v>0</v>
      </c>
      <c r="AG1545" s="109">
        <v>0</v>
      </c>
    </row>
    <row r="1546" spans="2:33" ht="15">
      <c r="B1546" s="109"/>
      <c r="C1546" s="109"/>
      <c r="D1546" s="109">
        <v>2019</v>
      </c>
      <c r="E1546" s="109">
        <v>0</v>
      </c>
      <c r="F1546" s="109">
        <v>0</v>
      </c>
      <c r="G1546" s="109">
        <v>0</v>
      </c>
      <c r="H1546" s="109">
        <v>0</v>
      </c>
      <c r="I1546" s="109">
        <v>0</v>
      </c>
      <c r="J1546" s="109">
        <v>0</v>
      </c>
      <c r="K1546" s="109">
        <v>0</v>
      </c>
      <c r="L1546" s="109">
        <v>0</v>
      </c>
      <c r="M1546" s="109">
        <v>0</v>
      </c>
      <c r="N1546" s="109">
        <v>0</v>
      </c>
      <c r="O1546" s="109">
        <v>0</v>
      </c>
      <c r="P1546" s="109">
        <v>0</v>
      </c>
      <c r="Q1546" s="109">
        <v>0</v>
      </c>
      <c r="R1546" s="109">
        <v>0</v>
      </c>
      <c r="S1546" s="109">
        <v>1</v>
      </c>
      <c r="T1546" s="109">
        <v>0</v>
      </c>
      <c r="U1546" s="109">
        <v>0</v>
      </c>
      <c r="V1546" s="109">
        <v>0</v>
      </c>
      <c r="W1546" s="109">
        <v>0</v>
      </c>
      <c r="X1546" s="109">
        <v>0</v>
      </c>
      <c r="Y1546" s="109">
        <v>0</v>
      </c>
      <c r="Z1546" s="109">
        <v>0</v>
      </c>
      <c r="AA1546" s="109">
        <v>0</v>
      </c>
      <c r="AB1546" s="109">
        <v>0</v>
      </c>
      <c r="AC1546" s="109">
        <v>0</v>
      </c>
      <c r="AD1546" s="109">
        <v>0</v>
      </c>
      <c r="AE1546" s="109">
        <v>0</v>
      </c>
      <c r="AF1546" s="109">
        <v>0</v>
      </c>
      <c r="AG1546" s="109">
        <v>1</v>
      </c>
    </row>
    <row r="1547" spans="2:33" ht="15">
      <c r="B1547" s="109"/>
      <c r="C1547" s="109"/>
      <c r="D1547" s="109">
        <v>2020</v>
      </c>
      <c r="E1547" s="109"/>
      <c r="F1547" s="109"/>
      <c r="G1547" s="109"/>
      <c r="H1547" s="109"/>
      <c r="I1547" s="109"/>
      <c r="J1547" s="109"/>
      <c r="K1547" s="109"/>
      <c r="L1547" s="109"/>
      <c r="M1547" s="109"/>
      <c r="N1547" s="109"/>
      <c r="O1547" s="109"/>
      <c r="P1547" s="109"/>
      <c r="Q1547" s="109"/>
      <c r="R1547" s="109"/>
      <c r="S1547" s="109"/>
      <c r="T1547" s="109"/>
      <c r="U1547" s="109"/>
      <c r="V1547" s="109"/>
      <c r="W1547" s="109"/>
      <c r="X1547" s="109"/>
      <c r="Y1547" s="109"/>
      <c r="Z1547" s="109"/>
      <c r="AA1547" s="109"/>
      <c r="AB1547" s="109"/>
      <c r="AC1547" s="109"/>
      <c r="AD1547" s="109"/>
      <c r="AE1547" s="109"/>
      <c r="AF1547" s="109"/>
      <c r="AG1547" s="109"/>
    </row>
    <row r="1548" spans="2:33" ht="15">
      <c r="B1548" s="110" t="s">
        <v>873</v>
      </c>
      <c r="C1548" s="110" t="s">
        <v>874</v>
      </c>
      <c r="D1548" s="110">
        <v>2006</v>
      </c>
      <c r="E1548" s="110">
        <v>0.30225000000000002</v>
      </c>
      <c r="F1548" s="110"/>
      <c r="G1548" s="110">
        <v>0.99750000000000005</v>
      </c>
      <c r="H1548" s="110"/>
      <c r="I1548" s="110"/>
      <c r="J1548" s="110">
        <v>0.32704</v>
      </c>
      <c r="K1548" s="110">
        <v>0.18944</v>
      </c>
      <c r="L1548" s="110">
        <v>0.22348000000000001</v>
      </c>
      <c r="M1548" s="110"/>
      <c r="N1548" s="110">
        <v>1.99255</v>
      </c>
      <c r="O1548" s="110">
        <v>0.30254999999999999</v>
      </c>
      <c r="P1548" s="110">
        <v>0.45185999999999998</v>
      </c>
      <c r="Q1548" s="110">
        <v>0.19291</v>
      </c>
      <c r="R1548" s="110"/>
      <c r="S1548" s="110">
        <v>0.58994999999999997</v>
      </c>
      <c r="T1548" s="110">
        <v>0</v>
      </c>
      <c r="U1548" s="110">
        <v>0.20954</v>
      </c>
      <c r="V1548" s="110">
        <v>2.4589500000000002</v>
      </c>
      <c r="W1548" s="110"/>
      <c r="X1548" s="110">
        <v>1.75213</v>
      </c>
      <c r="Y1548" s="110">
        <v>0.1203</v>
      </c>
      <c r="Z1548" s="110">
        <v>2.1100000000000001E-2</v>
      </c>
      <c r="AA1548" s="110">
        <v>1.40256</v>
      </c>
      <c r="AB1548" s="110">
        <v>1.3498300000000001</v>
      </c>
      <c r="AC1548" s="110">
        <v>1.3698600000000001</v>
      </c>
      <c r="AD1548" s="110">
        <v>0.14360999999999999</v>
      </c>
      <c r="AE1548" s="110">
        <v>1.1591100000000001</v>
      </c>
      <c r="AF1548" s="110">
        <v>1.9812399999999999</v>
      </c>
      <c r="AG1548" s="110">
        <v>6.1589999999999999E-2</v>
      </c>
    </row>
    <row r="1549" spans="2:33" ht="15">
      <c r="B1549" s="110"/>
      <c r="C1549" s="110"/>
      <c r="D1549" s="110">
        <v>2007</v>
      </c>
      <c r="E1549" s="110">
        <v>0.33548</v>
      </c>
      <c r="F1549" s="110">
        <v>0.36684</v>
      </c>
      <c r="G1549" s="110">
        <v>0.74936999999999998</v>
      </c>
      <c r="H1549" s="110"/>
      <c r="I1549" s="110">
        <v>0</v>
      </c>
      <c r="J1549" s="110">
        <v>0.16350999999999999</v>
      </c>
      <c r="K1549" s="110">
        <v>0.17163999999999999</v>
      </c>
      <c r="L1549" s="110">
        <v>0.10165</v>
      </c>
      <c r="M1549" s="110">
        <v>1.8535600000000001</v>
      </c>
      <c r="N1549" s="110">
        <v>0.90429000000000004</v>
      </c>
      <c r="O1549" s="110">
        <v>0.35027000000000003</v>
      </c>
      <c r="P1549" s="110">
        <v>0.34234999999999999</v>
      </c>
      <c r="Q1549" s="110">
        <v>0.15484999999999999</v>
      </c>
      <c r="R1549" s="110"/>
      <c r="S1549" s="110">
        <v>0.70174999999999998</v>
      </c>
      <c r="T1549" s="110">
        <v>0.11882</v>
      </c>
      <c r="U1549" s="110">
        <v>0.18378</v>
      </c>
      <c r="V1549" s="110">
        <v>2.4012799999999999</v>
      </c>
      <c r="W1549" s="110"/>
      <c r="X1549" s="110">
        <v>1.50715</v>
      </c>
      <c r="Y1549" s="110">
        <v>0.14285</v>
      </c>
      <c r="Z1549" s="110">
        <v>2.1100000000000001E-2</v>
      </c>
      <c r="AA1549" s="110">
        <v>1.60067</v>
      </c>
      <c r="AB1549" s="110">
        <v>1.4153199999999999</v>
      </c>
      <c r="AC1549" s="110">
        <v>1.93222</v>
      </c>
      <c r="AD1549" s="110">
        <v>0.17119999999999999</v>
      </c>
      <c r="AE1549" s="110">
        <v>0.88726000000000005</v>
      </c>
      <c r="AF1549" s="110">
        <v>1.11758</v>
      </c>
      <c r="AG1549" s="110">
        <v>0.11126</v>
      </c>
    </row>
    <row r="1550" spans="2:33" ht="15">
      <c r="B1550" s="110"/>
      <c r="C1550" s="110"/>
      <c r="D1550" s="110">
        <v>2008</v>
      </c>
      <c r="E1550" s="110">
        <v>0.24621000000000001</v>
      </c>
      <c r="F1550" s="110">
        <v>0.22605</v>
      </c>
      <c r="G1550" s="110">
        <v>1.2544500000000001</v>
      </c>
      <c r="H1550" s="110"/>
      <c r="I1550" s="110">
        <v>0</v>
      </c>
      <c r="J1550" s="110">
        <v>0.25147999999999998</v>
      </c>
      <c r="K1550" s="110">
        <v>0.15715999999999999</v>
      </c>
      <c r="L1550" s="110">
        <v>0.13414000000000001</v>
      </c>
      <c r="M1550" s="110">
        <v>1.1218600000000001</v>
      </c>
      <c r="N1550" s="110">
        <v>0.80325000000000002</v>
      </c>
      <c r="O1550" s="110">
        <v>0.23863000000000001</v>
      </c>
      <c r="P1550" s="110">
        <v>0.39429999999999998</v>
      </c>
      <c r="Q1550" s="110">
        <v>0.17374999999999999</v>
      </c>
      <c r="R1550" s="110"/>
      <c r="S1550" s="110">
        <v>1.05504</v>
      </c>
      <c r="T1550" s="110">
        <v>0.15060000000000001</v>
      </c>
      <c r="U1550" s="110">
        <v>0.17444999999999999</v>
      </c>
      <c r="V1550" s="110">
        <v>2.5289199999999998</v>
      </c>
      <c r="W1550" s="110"/>
      <c r="X1550" s="110">
        <v>1.4852700000000001</v>
      </c>
      <c r="Y1550" s="110">
        <v>0.14388000000000001</v>
      </c>
      <c r="Z1550" s="110">
        <v>2.1340000000000001E-2</v>
      </c>
      <c r="AA1550" s="110">
        <v>1.3728</v>
      </c>
      <c r="AB1550" s="110">
        <v>1.0057400000000001</v>
      </c>
      <c r="AC1550" s="110">
        <v>2.1633900000000001</v>
      </c>
      <c r="AD1550" s="110">
        <v>9.4070000000000001E-2</v>
      </c>
      <c r="AE1550" s="110">
        <v>0.64683000000000002</v>
      </c>
      <c r="AF1550" s="110">
        <v>1.13517</v>
      </c>
      <c r="AG1550" s="110">
        <v>0.10563</v>
      </c>
    </row>
    <row r="1551" spans="2:33" ht="15">
      <c r="B1551" s="110"/>
      <c r="C1551" s="110"/>
      <c r="D1551" s="110">
        <v>2009</v>
      </c>
      <c r="E1551" s="110">
        <v>0.22323999999999999</v>
      </c>
      <c r="F1551" s="110">
        <v>0.17415</v>
      </c>
      <c r="G1551" s="110">
        <v>0.88917000000000002</v>
      </c>
      <c r="H1551" s="110">
        <v>0.12539</v>
      </c>
      <c r="I1551" s="110">
        <v>0</v>
      </c>
      <c r="J1551" s="110">
        <v>0.15931999999999999</v>
      </c>
      <c r="K1551" s="110">
        <v>0.16950000000000001</v>
      </c>
      <c r="L1551" s="110">
        <v>0.17041000000000001</v>
      </c>
      <c r="M1551" s="110">
        <v>1.46627</v>
      </c>
      <c r="N1551" s="110">
        <v>1.1216999999999999</v>
      </c>
      <c r="O1551" s="110">
        <v>0.16478000000000001</v>
      </c>
      <c r="P1551" s="110">
        <v>0.27989000000000003</v>
      </c>
      <c r="Q1551" s="110">
        <v>0.15079000000000001</v>
      </c>
      <c r="R1551" s="110"/>
      <c r="S1551" s="110">
        <v>0.86558000000000002</v>
      </c>
      <c r="T1551" s="110">
        <v>5.4989999999999997E-2</v>
      </c>
      <c r="U1551" s="110">
        <v>0.22821</v>
      </c>
      <c r="V1551" s="110">
        <v>2.3482500000000002</v>
      </c>
      <c r="W1551" s="110">
        <v>0.37207000000000001</v>
      </c>
      <c r="X1551" s="110">
        <v>0.90781999999999996</v>
      </c>
      <c r="Y1551" s="110">
        <v>0.10606</v>
      </c>
      <c r="Z1551" s="110">
        <v>6.9309999999999997E-2</v>
      </c>
      <c r="AA1551" s="110">
        <v>1.74942</v>
      </c>
      <c r="AB1551" s="110">
        <v>0.78856000000000004</v>
      </c>
      <c r="AC1551" s="110">
        <v>1.6949099999999999</v>
      </c>
      <c r="AD1551" s="110">
        <v>0.13278000000000001</v>
      </c>
      <c r="AE1551" s="110">
        <v>0.60412999999999994</v>
      </c>
      <c r="AF1551" s="110">
        <v>1.60151</v>
      </c>
      <c r="AG1551" s="110">
        <v>9.3210000000000001E-2</v>
      </c>
    </row>
    <row r="1552" spans="2:33" ht="15">
      <c r="B1552" s="110"/>
      <c r="C1552" s="110"/>
      <c r="D1552" s="110">
        <v>2010</v>
      </c>
      <c r="E1552" s="110">
        <v>0.19217999999999999</v>
      </c>
      <c r="F1552" s="110">
        <v>0.34693000000000002</v>
      </c>
      <c r="G1552" s="110">
        <v>0.52224000000000004</v>
      </c>
      <c r="H1552" s="110">
        <v>6.1670000000000003E-2</v>
      </c>
      <c r="I1552" s="110"/>
      <c r="J1552" s="110">
        <v>0.29963000000000001</v>
      </c>
      <c r="K1552" s="110">
        <v>0.14147000000000001</v>
      </c>
      <c r="L1552" s="110">
        <v>0.14138000000000001</v>
      </c>
      <c r="M1552" s="110">
        <v>1.34318</v>
      </c>
      <c r="N1552" s="110">
        <v>1.7096</v>
      </c>
      <c r="O1552" s="110">
        <v>0.19817000000000001</v>
      </c>
      <c r="P1552" s="110">
        <v>0.25490000000000002</v>
      </c>
      <c r="Q1552" s="110">
        <v>0.14233999999999999</v>
      </c>
      <c r="R1552" s="110">
        <v>1.12033</v>
      </c>
      <c r="S1552" s="110">
        <v>0.8</v>
      </c>
      <c r="T1552" s="110">
        <v>0.16955999999999999</v>
      </c>
      <c r="U1552" s="110">
        <v>0.21299000000000001</v>
      </c>
      <c r="V1552" s="110">
        <v>2.1932900000000002</v>
      </c>
      <c r="W1552" s="110">
        <v>0</v>
      </c>
      <c r="X1552" s="110">
        <v>1.3232200000000001</v>
      </c>
      <c r="Y1552" s="110">
        <v>6.8390000000000006E-2</v>
      </c>
      <c r="Z1552" s="110">
        <v>0.19369</v>
      </c>
      <c r="AA1552" s="110">
        <v>1.2918700000000001</v>
      </c>
      <c r="AB1552" s="110">
        <v>0.55000000000000004</v>
      </c>
      <c r="AC1552" s="110">
        <v>1.48631</v>
      </c>
      <c r="AD1552" s="110">
        <v>0.29716999999999999</v>
      </c>
      <c r="AE1552" s="110">
        <v>0.74297999999999997</v>
      </c>
      <c r="AF1552" s="110">
        <v>1.2200500000000001</v>
      </c>
      <c r="AG1552" s="110">
        <v>4.8070000000000002E-2</v>
      </c>
    </row>
    <row r="1553" spans="2:33" ht="15">
      <c r="B1553" s="110"/>
      <c r="C1553" s="110"/>
      <c r="D1553" s="110">
        <v>2011</v>
      </c>
      <c r="E1553" s="110">
        <v>0.22996</v>
      </c>
      <c r="F1553" s="110">
        <v>0.26846999999999999</v>
      </c>
      <c r="G1553" s="110">
        <v>1.1843399999999999</v>
      </c>
      <c r="H1553" s="110">
        <v>5.5460000000000002E-2</v>
      </c>
      <c r="I1553" s="110">
        <v>0</v>
      </c>
      <c r="J1553" s="110">
        <v>0.18057000000000001</v>
      </c>
      <c r="K1553" s="110">
        <v>0.13292000000000001</v>
      </c>
      <c r="L1553" s="110">
        <v>6.1589999999999999E-2</v>
      </c>
      <c r="M1553" s="110">
        <v>1.2857099999999999</v>
      </c>
      <c r="N1553" s="110">
        <v>1.0371699999999999</v>
      </c>
      <c r="O1553" s="110">
        <v>0.13064999999999999</v>
      </c>
      <c r="P1553" s="110">
        <v>9.7900000000000001E-2</v>
      </c>
      <c r="Q1553" s="110">
        <v>0.17546</v>
      </c>
      <c r="R1553" s="110">
        <v>1.01562</v>
      </c>
      <c r="S1553" s="110">
        <v>0.76214999999999999</v>
      </c>
      <c r="T1553" s="110">
        <v>5.5370000000000003E-2</v>
      </c>
      <c r="U1553" s="110">
        <v>0.20165</v>
      </c>
      <c r="V1553" s="110">
        <v>1.69696</v>
      </c>
      <c r="W1553" s="110">
        <v>0</v>
      </c>
      <c r="X1553" s="110">
        <v>0.70379999999999998</v>
      </c>
      <c r="Y1553" s="110">
        <v>9.3920000000000003E-2</v>
      </c>
      <c r="Z1553" s="110">
        <v>0.13086</v>
      </c>
      <c r="AA1553" s="110">
        <v>1.4075800000000001</v>
      </c>
      <c r="AB1553" s="110">
        <v>0.37624999999999997</v>
      </c>
      <c r="AC1553" s="110">
        <v>0.95969000000000004</v>
      </c>
      <c r="AD1553" s="110">
        <v>0.17101</v>
      </c>
      <c r="AE1553" s="110">
        <v>0.19672000000000001</v>
      </c>
      <c r="AF1553" s="110">
        <v>1.07958</v>
      </c>
      <c r="AG1553" s="110">
        <v>0.10407</v>
      </c>
    </row>
    <row r="1554" spans="2:33" ht="15">
      <c r="B1554" s="110"/>
      <c r="C1554" s="110"/>
      <c r="D1554" s="110">
        <v>2012</v>
      </c>
      <c r="E1554" s="110">
        <v>0.22029000000000001</v>
      </c>
      <c r="F1554" s="110">
        <v>0.18135000000000001</v>
      </c>
      <c r="G1554" s="110">
        <v>0.75541999999999998</v>
      </c>
      <c r="H1554" s="110">
        <v>0.10465000000000001</v>
      </c>
      <c r="I1554" s="110">
        <v>0.17369999999999999</v>
      </c>
      <c r="J1554" s="110">
        <v>0.16109000000000001</v>
      </c>
      <c r="K1554" s="110">
        <v>0.13292999999999999</v>
      </c>
      <c r="L1554" s="110">
        <v>0.1265</v>
      </c>
      <c r="M1554" s="110">
        <v>0.99333000000000005</v>
      </c>
      <c r="N1554" s="110">
        <v>1.53911</v>
      </c>
      <c r="O1554" s="110">
        <v>0.14305999999999999</v>
      </c>
      <c r="P1554" s="110">
        <v>0.17685000000000001</v>
      </c>
      <c r="Q1554" s="110">
        <v>0.13869000000000001</v>
      </c>
      <c r="R1554" s="110">
        <v>0.54381000000000002</v>
      </c>
      <c r="S1554" s="110">
        <v>0.62228000000000006</v>
      </c>
      <c r="T1554" s="110">
        <v>0</v>
      </c>
      <c r="U1554" s="110">
        <v>0.21484</v>
      </c>
      <c r="V1554" s="110">
        <v>1.2956000000000001</v>
      </c>
      <c r="W1554" s="110">
        <v>0</v>
      </c>
      <c r="X1554" s="110">
        <v>0.95484999999999998</v>
      </c>
      <c r="Y1554" s="110">
        <v>0.10682</v>
      </c>
      <c r="Z1554" s="110">
        <v>2.138E-2</v>
      </c>
      <c r="AA1554" s="110">
        <v>1.2098899999999999</v>
      </c>
      <c r="AB1554" s="110">
        <v>0.64007999999999998</v>
      </c>
      <c r="AC1554" s="110">
        <v>1.1618200000000001</v>
      </c>
      <c r="AD1554" s="110">
        <v>0.10681</v>
      </c>
      <c r="AE1554" s="110">
        <v>0.25168000000000001</v>
      </c>
      <c r="AF1554" s="110">
        <v>1.47017</v>
      </c>
      <c r="AG1554" s="110">
        <v>7.8409999999999994E-2</v>
      </c>
    </row>
    <row r="1555" spans="2:33" ht="15">
      <c r="B1555" s="110"/>
      <c r="C1555" s="110"/>
      <c r="D1555" s="110">
        <v>2013</v>
      </c>
      <c r="E1555" s="110">
        <v>0.17252000000000001</v>
      </c>
      <c r="F1555" s="110">
        <v>0.15465000000000001</v>
      </c>
      <c r="G1555" s="110">
        <v>0.42576999999999998</v>
      </c>
      <c r="H1555" s="110">
        <v>9.171E-2</v>
      </c>
      <c r="I1555" s="110">
        <v>0</v>
      </c>
      <c r="J1555" s="110">
        <v>0.14915999999999999</v>
      </c>
      <c r="K1555" s="110">
        <v>0.13272999999999999</v>
      </c>
      <c r="L1555" s="110">
        <v>0.12482</v>
      </c>
      <c r="M1555" s="110">
        <v>0.59040000000000004</v>
      </c>
      <c r="N1555" s="110">
        <v>0.80427999999999999</v>
      </c>
      <c r="O1555" s="110">
        <v>0.52868000000000004</v>
      </c>
      <c r="P1555" s="110">
        <v>0.11890000000000001</v>
      </c>
      <c r="Q1555" s="110">
        <v>0.17068</v>
      </c>
      <c r="R1555" s="110">
        <v>0.79988999999999999</v>
      </c>
      <c r="S1555" s="110">
        <v>0.88761999999999996</v>
      </c>
      <c r="T1555" s="110">
        <v>5.4730000000000001E-2</v>
      </c>
      <c r="U1555" s="110">
        <v>0.18393000000000001</v>
      </c>
      <c r="V1555" s="110">
        <v>1.20183</v>
      </c>
      <c r="W1555" s="110">
        <v>0.33273999999999998</v>
      </c>
      <c r="X1555" s="110">
        <v>0.79654000000000003</v>
      </c>
      <c r="Y1555" s="110">
        <v>0.11257</v>
      </c>
      <c r="Z1555" s="110">
        <v>8.2439999999999999E-2</v>
      </c>
      <c r="AA1555" s="110">
        <v>1.04603</v>
      </c>
      <c r="AB1555" s="110">
        <v>0.71665999999999996</v>
      </c>
      <c r="AC1555" s="110">
        <v>1.0820799999999999</v>
      </c>
      <c r="AD1555" s="110">
        <v>0.11674</v>
      </c>
      <c r="AE1555" s="110">
        <v>0.24826999999999999</v>
      </c>
      <c r="AF1555" s="110">
        <v>1.17604</v>
      </c>
      <c r="AG1555" s="110">
        <v>6.3390000000000002E-2</v>
      </c>
    </row>
    <row r="1556" spans="2:33" ht="15">
      <c r="B1556" s="110"/>
      <c r="C1556" s="110"/>
      <c r="D1556" s="110">
        <v>2014</v>
      </c>
      <c r="E1556" s="110">
        <v>0.16403999999999999</v>
      </c>
      <c r="F1556" s="110">
        <v>0.22764999999999999</v>
      </c>
      <c r="G1556" s="110">
        <v>0.79861000000000004</v>
      </c>
      <c r="H1556" s="110">
        <v>9.5089999999999994E-2</v>
      </c>
      <c r="I1556" s="110">
        <v>0</v>
      </c>
      <c r="J1556" s="110">
        <v>0.19359999999999999</v>
      </c>
      <c r="K1556" s="110">
        <v>0.15336</v>
      </c>
      <c r="L1556" s="110">
        <v>0.18964</v>
      </c>
      <c r="M1556" s="110">
        <v>1.2016</v>
      </c>
      <c r="N1556" s="110">
        <v>0.78293999999999997</v>
      </c>
      <c r="O1556" s="110">
        <v>0.12239</v>
      </c>
      <c r="P1556" s="110">
        <v>0.12077</v>
      </c>
      <c r="Q1556" s="110">
        <v>0.13267999999999999</v>
      </c>
      <c r="R1556" s="110">
        <v>0.90756999999999999</v>
      </c>
      <c r="S1556" s="110">
        <v>1.0682799999999999</v>
      </c>
      <c r="T1556" s="110">
        <v>0.10946</v>
      </c>
      <c r="U1556" s="110">
        <v>0.16031999999999999</v>
      </c>
      <c r="V1556" s="110">
        <v>0.76944000000000001</v>
      </c>
      <c r="W1556" s="110">
        <v>0</v>
      </c>
      <c r="X1556" s="110">
        <v>0.78822999999999999</v>
      </c>
      <c r="Y1556" s="110">
        <v>5.7860000000000002E-2</v>
      </c>
      <c r="Z1556" s="110">
        <v>2.0250000000000001E-2</v>
      </c>
      <c r="AA1556" s="110">
        <v>0.96523000000000003</v>
      </c>
      <c r="AB1556" s="110">
        <v>0.51985000000000003</v>
      </c>
      <c r="AC1556" s="110">
        <v>1.0609999999999999</v>
      </c>
      <c r="AD1556" s="110">
        <v>0.16846</v>
      </c>
      <c r="AE1556" s="110">
        <v>0.14618</v>
      </c>
      <c r="AF1556" s="110">
        <v>1.6170199999999999</v>
      </c>
      <c r="AG1556" s="110">
        <v>4.5780000000000001E-2</v>
      </c>
    </row>
    <row r="1557" spans="2:33" ht="15">
      <c r="B1557" s="110"/>
      <c r="C1557" s="110"/>
      <c r="D1557" s="110">
        <v>2015</v>
      </c>
      <c r="E1557" s="110">
        <v>0.22919999999999999</v>
      </c>
      <c r="F1557" s="110">
        <v>0.13449</v>
      </c>
      <c r="G1557" s="110">
        <v>0.66337000000000002</v>
      </c>
      <c r="H1557" s="110">
        <v>5.2339999999999998E-2</v>
      </c>
      <c r="I1557" s="110">
        <v>1.1214900000000001</v>
      </c>
      <c r="J1557" s="110">
        <v>0.18326000000000001</v>
      </c>
      <c r="K1557" s="110">
        <v>0.12479999999999999</v>
      </c>
      <c r="L1557" s="110">
        <v>0.11148</v>
      </c>
      <c r="M1557" s="110">
        <v>0.28405000000000002</v>
      </c>
      <c r="N1557" s="110">
        <v>1.2919799999999999</v>
      </c>
      <c r="O1557" s="110">
        <v>9.9589999999999998E-2</v>
      </c>
      <c r="P1557" s="110">
        <v>0.14416000000000001</v>
      </c>
      <c r="Q1557" s="110">
        <v>0.10931</v>
      </c>
      <c r="R1557" s="110">
        <v>0.71645999999999999</v>
      </c>
      <c r="S1557" s="110">
        <v>1.00925</v>
      </c>
      <c r="T1557" s="110">
        <v>0</v>
      </c>
      <c r="U1557" s="110">
        <v>0.13508000000000001</v>
      </c>
      <c r="V1557" s="110">
        <v>0.56584999999999996</v>
      </c>
      <c r="W1557" s="110">
        <v>0</v>
      </c>
      <c r="X1557" s="110">
        <v>0.48447000000000001</v>
      </c>
      <c r="Y1557" s="110">
        <v>0.11550000000000001</v>
      </c>
      <c r="Z1557" s="110">
        <v>3.866E-2</v>
      </c>
      <c r="AA1557" s="110">
        <v>1.00908</v>
      </c>
      <c r="AB1557" s="110">
        <v>0.47060999999999997</v>
      </c>
      <c r="AC1557" s="110">
        <v>0.97484000000000004</v>
      </c>
      <c r="AD1557" s="110">
        <v>0.10774</v>
      </c>
      <c r="AE1557" s="110">
        <v>4.641E-2</v>
      </c>
      <c r="AF1557" s="110">
        <v>1.0128600000000001</v>
      </c>
      <c r="AG1557" s="110">
        <v>4.0469999999999999E-2</v>
      </c>
    </row>
    <row r="1558" spans="2:33" ht="15">
      <c r="B1558" s="110"/>
      <c r="C1558" s="110"/>
      <c r="D1558" s="110">
        <v>2016</v>
      </c>
      <c r="E1558" s="110">
        <v>0.20221</v>
      </c>
      <c r="F1558" s="110">
        <v>0.14416999999999999</v>
      </c>
      <c r="G1558" s="110">
        <v>0.74817</v>
      </c>
      <c r="H1558" s="110">
        <v>9.2420000000000002E-2</v>
      </c>
      <c r="I1558" s="110">
        <v>0</v>
      </c>
      <c r="J1558" s="110">
        <v>0.20987</v>
      </c>
      <c r="K1558" s="110">
        <v>0.14065</v>
      </c>
      <c r="L1558" s="110">
        <v>0.11148</v>
      </c>
      <c r="M1558" s="110">
        <v>0</v>
      </c>
      <c r="N1558" s="110">
        <v>0.95960000000000001</v>
      </c>
      <c r="O1558" s="110">
        <v>0.14097999999999999</v>
      </c>
      <c r="P1558" s="110">
        <v>0.21367</v>
      </c>
      <c r="Q1558" s="110">
        <v>0.17233999999999999</v>
      </c>
      <c r="R1558" s="110">
        <v>0.52873999999999999</v>
      </c>
      <c r="S1558" s="110">
        <v>0.77725</v>
      </c>
      <c r="T1558" s="110">
        <v>0</v>
      </c>
      <c r="U1558" s="110">
        <v>0.2276</v>
      </c>
      <c r="V1558" s="110">
        <v>1.1063400000000001</v>
      </c>
      <c r="W1558" s="110">
        <v>0</v>
      </c>
      <c r="X1558" s="110">
        <v>0.90822000000000003</v>
      </c>
      <c r="Y1558" s="110">
        <v>5.0779999999999999E-2</v>
      </c>
      <c r="Z1558" s="110">
        <v>5.9580000000000001E-2</v>
      </c>
      <c r="AA1558" s="110">
        <v>0.71275999999999995</v>
      </c>
      <c r="AB1558" s="110">
        <v>0.67369000000000001</v>
      </c>
      <c r="AC1558" s="110">
        <v>1.0181800000000001</v>
      </c>
      <c r="AD1558" s="110">
        <v>8.5150000000000003E-2</v>
      </c>
      <c r="AE1558" s="110">
        <v>0.23493</v>
      </c>
      <c r="AF1558" s="110">
        <v>0.51187000000000005</v>
      </c>
      <c r="AG1558" s="110">
        <v>4.9500000000000002E-2</v>
      </c>
    </row>
    <row r="1559" spans="2:33" ht="15">
      <c r="B1559" s="110"/>
      <c r="C1559" s="110"/>
      <c r="D1559" s="110">
        <v>2017</v>
      </c>
      <c r="E1559" s="110">
        <v>0.11559999999999999</v>
      </c>
      <c r="F1559" s="110">
        <v>0.2001</v>
      </c>
      <c r="G1559" s="110">
        <v>0.52322999999999997</v>
      </c>
      <c r="H1559" s="110">
        <v>8.8760000000000006E-2</v>
      </c>
      <c r="I1559" s="110">
        <v>0</v>
      </c>
      <c r="J1559" s="110">
        <v>0.20701</v>
      </c>
      <c r="K1559" s="110">
        <v>0.14624999999999999</v>
      </c>
      <c r="L1559" s="110">
        <v>9.6850000000000006E-2</v>
      </c>
      <c r="M1559" s="110">
        <v>1.0752600000000001</v>
      </c>
      <c r="N1559" s="110">
        <v>1.65107</v>
      </c>
      <c r="O1559" s="110">
        <v>0.14541000000000001</v>
      </c>
      <c r="P1559" s="110">
        <v>0.2079</v>
      </c>
      <c r="Q1559" s="110">
        <v>0.19341</v>
      </c>
      <c r="R1559" s="110">
        <v>0.92591999999999997</v>
      </c>
      <c r="S1559" s="110">
        <v>0.86865999999999999</v>
      </c>
      <c r="T1559" s="110">
        <v>0.10599</v>
      </c>
      <c r="U1559" s="110">
        <v>0.14682000000000001</v>
      </c>
      <c r="V1559" s="110">
        <v>1.10778</v>
      </c>
      <c r="W1559" s="110">
        <v>0.11210000000000001</v>
      </c>
      <c r="X1559" s="110">
        <v>1.02138</v>
      </c>
      <c r="Y1559" s="110">
        <v>7.5490000000000002E-2</v>
      </c>
      <c r="Z1559" s="110">
        <v>5.8160000000000003E-2</v>
      </c>
      <c r="AA1559" s="110">
        <v>0.70189999999999997</v>
      </c>
      <c r="AB1559" s="110">
        <v>0.5232</v>
      </c>
      <c r="AC1559" s="110">
        <v>0.66135999999999995</v>
      </c>
      <c r="AD1559" s="110">
        <v>8.7290000000000006E-2</v>
      </c>
      <c r="AE1559" s="110">
        <v>0.22725000000000001</v>
      </c>
      <c r="AF1559" s="110">
        <v>0.58101000000000003</v>
      </c>
      <c r="AG1559" s="110">
        <v>7.2349999999999998E-2</v>
      </c>
    </row>
    <row r="1560" spans="2:33" ht="15">
      <c r="B1560" s="110"/>
      <c r="C1560" s="110"/>
      <c r="D1560" s="110">
        <v>2018</v>
      </c>
      <c r="E1560" s="110">
        <v>9.7140000000000004E-2</v>
      </c>
      <c r="F1560" s="110">
        <v>0.12801000000000001</v>
      </c>
      <c r="G1560" s="110">
        <v>0.60496000000000005</v>
      </c>
      <c r="H1560" s="110">
        <v>5.876E-2</v>
      </c>
      <c r="I1560" s="110">
        <v>0.24224000000000001</v>
      </c>
      <c r="J1560" s="110">
        <v>0.16077</v>
      </c>
      <c r="K1560" s="110">
        <v>0.11801</v>
      </c>
      <c r="L1560" s="110">
        <v>0.10106999999999999</v>
      </c>
      <c r="M1560" s="110">
        <v>0.69443999999999995</v>
      </c>
      <c r="N1560" s="110">
        <v>1.54419</v>
      </c>
      <c r="O1560" s="110">
        <v>8.0019999999999994E-2</v>
      </c>
      <c r="P1560" s="110">
        <v>9.9199999999999997E-2</v>
      </c>
      <c r="Q1560" s="110">
        <v>0.13092000000000001</v>
      </c>
      <c r="R1560" s="110">
        <v>0.73763999999999996</v>
      </c>
      <c r="S1560" s="110">
        <v>0.80237000000000003</v>
      </c>
      <c r="T1560" s="110">
        <v>0</v>
      </c>
      <c r="U1560" s="110">
        <v>0.18872</v>
      </c>
      <c r="V1560" s="110">
        <v>0.77951999999999999</v>
      </c>
      <c r="W1560" s="110">
        <v>0.22991</v>
      </c>
      <c r="X1560" s="110">
        <v>0.71077000000000001</v>
      </c>
      <c r="Y1560" s="110">
        <v>9.8299999999999998E-2</v>
      </c>
      <c r="Z1560" s="110">
        <v>9.6250000000000002E-2</v>
      </c>
      <c r="AA1560" s="110">
        <v>0.75656000000000001</v>
      </c>
      <c r="AB1560" s="110">
        <v>0.49482999999999999</v>
      </c>
      <c r="AC1560" s="110">
        <v>0.69704999999999995</v>
      </c>
      <c r="AD1560" s="110">
        <v>5.6210000000000003E-2</v>
      </c>
      <c r="AE1560" s="110">
        <v>0.25018000000000001</v>
      </c>
      <c r="AF1560" s="110">
        <v>0.56813000000000002</v>
      </c>
      <c r="AG1560" s="110">
        <v>5.2729999999999999E-2</v>
      </c>
    </row>
    <row r="1561" spans="2:33" ht="15">
      <c r="B1561" s="110"/>
      <c r="C1561" s="110"/>
      <c r="D1561" s="110">
        <v>2019</v>
      </c>
      <c r="E1561" s="110">
        <v>8.7359999999999993E-2</v>
      </c>
      <c r="F1561" s="110">
        <v>9.9229999999999999E-2</v>
      </c>
      <c r="G1561" s="110">
        <v>0.52839999999999998</v>
      </c>
      <c r="H1561" s="110">
        <v>6.8449999999999997E-2</v>
      </c>
      <c r="I1561" s="110">
        <v>0</v>
      </c>
      <c r="J1561" s="110">
        <v>0.17144000000000001</v>
      </c>
      <c r="K1561" s="110">
        <v>0.125</v>
      </c>
      <c r="L1561" s="110">
        <v>0.23549999999999999</v>
      </c>
      <c r="M1561" s="110">
        <v>0.27281</v>
      </c>
      <c r="N1561" s="110">
        <v>1.0841000000000001</v>
      </c>
      <c r="O1561" s="110">
        <v>0.10974</v>
      </c>
      <c r="P1561" s="110">
        <v>5.8250000000000003E-2</v>
      </c>
      <c r="Q1561" s="110">
        <v>0.11804000000000001</v>
      </c>
      <c r="R1561" s="110">
        <v>0.59518000000000004</v>
      </c>
      <c r="S1561" s="110">
        <v>0.79334000000000005</v>
      </c>
      <c r="T1561" s="110">
        <v>0.10382</v>
      </c>
      <c r="U1561" s="110">
        <v>0.11099000000000001</v>
      </c>
      <c r="V1561" s="110">
        <v>0.2366</v>
      </c>
      <c r="W1561" s="110">
        <v>0</v>
      </c>
      <c r="X1561" s="110">
        <v>0.84787000000000001</v>
      </c>
      <c r="Y1561" s="110">
        <v>6.6879999999999995E-2</v>
      </c>
      <c r="Z1561" s="309">
        <v>3.9387911849853283E-2</v>
      </c>
      <c r="AA1561" s="110">
        <v>0.63007999999999997</v>
      </c>
      <c r="AB1561" s="110">
        <v>0.87490999999999997</v>
      </c>
      <c r="AC1561" s="110">
        <v>0.95850999999999997</v>
      </c>
      <c r="AD1561" s="110">
        <v>9.8350000000000007E-2</v>
      </c>
      <c r="AE1561" s="110">
        <v>9.9440000000000001E-2</v>
      </c>
      <c r="AF1561" s="110">
        <v>0.58121</v>
      </c>
      <c r="AG1561" s="110">
        <v>3.7269999999999998E-2</v>
      </c>
    </row>
    <row r="1562" spans="2:33" ht="15">
      <c r="B1562" s="110"/>
      <c r="C1562" s="110"/>
      <c r="D1562" s="110">
        <v>2020</v>
      </c>
      <c r="E1562" s="110"/>
      <c r="F1562" s="110"/>
      <c r="G1562" s="110"/>
      <c r="H1562" s="110"/>
      <c r="I1562" s="110"/>
      <c r="J1562" s="110"/>
      <c r="K1562" s="110"/>
      <c r="L1562" s="110"/>
      <c r="M1562" s="110"/>
      <c r="N1562" s="110"/>
      <c r="O1562" s="110"/>
      <c r="P1562" s="110"/>
      <c r="Q1562" s="110"/>
      <c r="R1562" s="110"/>
      <c r="S1562" s="110"/>
      <c r="T1562" s="110"/>
      <c r="U1562" s="110"/>
      <c r="V1562" s="110"/>
      <c r="W1562" s="110"/>
      <c r="X1562" s="110"/>
      <c r="Y1562" s="110"/>
      <c r="Z1562" s="110"/>
      <c r="AA1562" s="110"/>
      <c r="AB1562" s="110"/>
      <c r="AC1562" s="110"/>
      <c r="AD1562" s="110"/>
      <c r="AE1562" s="110"/>
      <c r="AF1562" s="110"/>
      <c r="AG1562" s="110"/>
    </row>
    <row r="1563" spans="2:33" ht="15">
      <c r="B1563" s="109" t="s">
        <v>875</v>
      </c>
      <c r="C1563" s="109" t="s">
        <v>876</v>
      </c>
      <c r="D1563" s="109">
        <v>2006</v>
      </c>
      <c r="E1563" s="109">
        <v>0</v>
      </c>
      <c r="F1563" s="109"/>
      <c r="G1563" s="109">
        <v>0</v>
      </c>
      <c r="H1563" s="109"/>
      <c r="I1563" s="109"/>
      <c r="J1563" s="109">
        <v>0</v>
      </c>
      <c r="K1563" s="109">
        <v>0</v>
      </c>
      <c r="L1563" s="109">
        <v>0</v>
      </c>
      <c r="M1563" s="109"/>
      <c r="N1563" s="109">
        <v>0.20974000000000001</v>
      </c>
      <c r="O1563" s="109">
        <v>1.0800000000000001E-2</v>
      </c>
      <c r="P1563" s="109">
        <v>0</v>
      </c>
      <c r="Q1563" s="109">
        <v>1.771E-2</v>
      </c>
      <c r="R1563" s="109"/>
      <c r="S1563" s="109">
        <v>0</v>
      </c>
      <c r="T1563" s="109">
        <v>0</v>
      </c>
      <c r="U1563" s="109">
        <v>7.9500000000000005E-3</v>
      </c>
      <c r="V1563" s="109">
        <v>0</v>
      </c>
      <c r="W1563" s="109"/>
      <c r="X1563" s="109">
        <v>0</v>
      </c>
      <c r="Y1563" s="109">
        <v>0</v>
      </c>
      <c r="Z1563" s="109">
        <v>0</v>
      </c>
      <c r="AA1563" s="109">
        <v>4.5100000000000001E-3</v>
      </c>
      <c r="AB1563" s="109">
        <v>0</v>
      </c>
      <c r="AC1563" s="109">
        <v>0</v>
      </c>
      <c r="AD1563" s="109">
        <v>0</v>
      </c>
      <c r="AE1563" s="109">
        <v>5.2679999999999998E-2</v>
      </c>
      <c r="AF1563" s="109">
        <v>0</v>
      </c>
      <c r="AG1563" s="109">
        <v>1.8600000000000001E-3</v>
      </c>
    </row>
    <row r="1564" spans="2:33" ht="15">
      <c r="B1564" s="109"/>
      <c r="C1564" s="109"/>
      <c r="D1564" s="109">
        <v>2007</v>
      </c>
      <c r="E1564" s="109">
        <v>0</v>
      </c>
      <c r="F1564" s="109">
        <v>0</v>
      </c>
      <c r="G1564" s="109">
        <v>0</v>
      </c>
      <c r="H1564" s="109"/>
      <c r="I1564" s="109">
        <v>0</v>
      </c>
      <c r="J1564" s="109">
        <v>6.5399999999999998E-3</v>
      </c>
      <c r="K1564" s="109">
        <v>9.5E-4</v>
      </c>
      <c r="L1564" s="109">
        <v>0</v>
      </c>
      <c r="M1564" s="109">
        <v>0</v>
      </c>
      <c r="N1564" s="109">
        <v>0.10047</v>
      </c>
      <c r="O1564" s="109">
        <v>0</v>
      </c>
      <c r="P1564" s="109">
        <v>0</v>
      </c>
      <c r="Q1564" s="109">
        <v>3.7699999999999999E-3</v>
      </c>
      <c r="R1564" s="109"/>
      <c r="S1564" s="109">
        <v>1.754E-2</v>
      </c>
      <c r="T1564" s="109">
        <v>0</v>
      </c>
      <c r="U1564" s="109">
        <v>2.7000000000000001E-3</v>
      </c>
      <c r="V1564" s="109">
        <v>0</v>
      </c>
      <c r="W1564" s="109"/>
      <c r="X1564" s="109">
        <v>0</v>
      </c>
      <c r="Y1564" s="109">
        <v>0</v>
      </c>
      <c r="Z1564" s="109">
        <v>0</v>
      </c>
      <c r="AA1564" s="109">
        <v>4.4799999999999996E-3</v>
      </c>
      <c r="AB1564" s="109">
        <v>0</v>
      </c>
      <c r="AC1564" s="109">
        <v>0</v>
      </c>
      <c r="AD1564" s="109">
        <v>0</v>
      </c>
      <c r="AE1564" s="109">
        <v>0</v>
      </c>
      <c r="AF1564" s="109">
        <v>0</v>
      </c>
      <c r="AG1564" s="109">
        <v>0</v>
      </c>
    </row>
    <row r="1565" spans="2:33" ht="15">
      <c r="B1565" s="109"/>
      <c r="C1565" s="109"/>
      <c r="D1565" s="109">
        <v>2008</v>
      </c>
      <c r="E1565" s="109">
        <v>6.3099999999999996E-3</v>
      </c>
      <c r="F1565" s="109">
        <v>0</v>
      </c>
      <c r="G1565" s="109">
        <v>0</v>
      </c>
      <c r="H1565" s="109"/>
      <c r="I1565" s="109">
        <v>0</v>
      </c>
      <c r="J1565" s="109">
        <v>5.7149999999999999E-2</v>
      </c>
      <c r="K1565" s="109">
        <v>9.5E-4</v>
      </c>
      <c r="L1565" s="109">
        <v>0</v>
      </c>
      <c r="M1565" s="109">
        <v>0</v>
      </c>
      <c r="N1565" s="109">
        <v>0</v>
      </c>
      <c r="O1565" s="109">
        <v>1.5559999999999999E-2</v>
      </c>
      <c r="P1565" s="109">
        <v>0</v>
      </c>
      <c r="Q1565" s="109">
        <v>0</v>
      </c>
      <c r="R1565" s="109"/>
      <c r="S1565" s="109">
        <v>3.669E-2</v>
      </c>
      <c r="T1565" s="109">
        <v>0</v>
      </c>
      <c r="U1565" s="109">
        <v>2.7200000000000002E-3</v>
      </c>
      <c r="V1565" s="109">
        <v>0</v>
      </c>
      <c r="W1565" s="109"/>
      <c r="X1565" s="109">
        <v>0.10242999999999999</v>
      </c>
      <c r="Y1565" s="109">
        <v>0</v>
      </c>
      <c r="Z1565" s="109">
        <v>0</v>
      </c>
      <c r="AA1565" s="109">
        <v>0</v>
      </c>
      <c r="AB1565" s="109">
        <v>0</v>
      </c>
      <c r="AC1565" s="109">
        <v>0</v>
      </c>
      <c r="AD1565" s="109">
        <v>0</v>
      </c>
      <c r="AE1565" s="109">
        <v>0</v>
      </c>
      <c r="AF1565" s="109">
        <v>0</v>
      </c>
      <c r="AG1565" s="109">
        <v>0</v>
      </c>
    </row>
    <row r="1566" spans="2:33" ht="15">
      <c r="B1566" s="109"/>
      <c r="C1566" s="109"/>
      <c r="D1566" s="109">
        <v>2009</v>
      </c>
      <c r="E1566" s="109">
        <v>0</v>
      </c>
      <c r="F1566" s="109">
        <v>0</v>
      </c>
      <c r="G1566" s="109">
        <v>0</v>
      </c>
      <c r="H1566" s="109">
        <v>0</v>
      </c>
      <c r="I1566" s="109">
        <v>0</v>
      </c>
      <c r="J1566" s="109">
        <v>0</v>
      </c>
      <c r="K1566" s="109">
        <v>9.8999999999999999E-4</v>
      </c>
      <c r="L1566" s="109">
        <v>0</v>
      </c>
      <c r="M1566" s="109">
        <v>0</v>
      </c>
      <c r="N1566" s="109">
        <v>0.10197000000000001</v>
      </c>
      <c r="O1566" s="109">
        <v>0</v>
      </c>
      <c r="P1566" s="109">
        <v>0</v>
      </c>
      <c r="Q1566" s="109">
        <v>0</v>
      </c>
      <c r="R1566" s="109"/>
      <c r="S1566" s="109">
        <v>0</v>
      </c>
      <c r="T1566" s="109">
        <v>0</v>
      </c>
      <c r="U1566" s="109">
        <v>2.8500000000000001E-3</v>
      </c>
      <c r="V1566" s="109">
        <v>0</v>
      </c>
      <c r="W1566" s="109">
        <v>0</v>
      </c>
      <c r="X1566" s="109">
        <v>0</v>
      </c>
      <c r="Y1566" s="109">
        <v>7.5700000000000003E-3</v>
      </c>
      <c r="Z1566" s="109">
        <v>0</v>
      </c>
      <c r="AA1566" s="109">
        <v>0</v>
      </c>
      <c r="AB1566" s="109">
        <v>0</v>
      </c>
      <c r="AC1566" s="109">
        <v>0</v>
      </c>
      <c r="AD1566" s="109">
        <v>0</v>
      </c>
      <c r="AE1566" s="109">
        <v>0</v>
      </c>
      <c r="AF1566" s="109">
        <v>0</v>
      </c>
      <c r="AG1566" s="109">
        <v>3.5100000000000001E-3</v>
      </c>
    </row>
    <row r="1567" spans="2:33" ht="15">
      <c r="B1567" s="109"/>
      <c r="C1567" s="109"/>
      <c r="D1567" s="109">
        <v>2010</v>
      </c>
      <c r="E1567" s="109">
        <v>0</v>
      </c>
      <c r="F1567" s="109">
        <v>0.19386999999999999</v>
      </c>
      <c r="G1567" s="109">
        <v>0</v>
      </c>
      <c r="H1567" s="109">
        <v>0</v>
      </c>
      <c r="I1567" s="109"/>
      <c r="J1567" s="109">
        <v>6.2399999999999999E-3</v>
      </c>
      <c r="K1567" s="109">
        <v>0</v>
      </c>
      <c r="L1567" s="109"/>
      <c r="M1567" s="109">
        <v>0.11193</v>
      </c>
      <c r="N1567" s="109">
        <v>5.8950000000000002E-2</v>
      </c>
      <c r="O1567" s="109">
        <v>1.0710000000000001E-2</v>
      </c>
      <c r="P1567" s="109">
        <v>0</v>
      </c>
      <c r="Q1567" s="109">
        <v>0</v>
      </c>
      <c r="R1567" s="109">
        <v>0</v>
      </c>
      <c r="S1567" s="109">
        <v>9.75E-3</v>
      </c>
      <c r="T1567" s="109">
        <v>0</v>
      </c>
      <c r="U1567" s="109">
        <v>0</v>
      </c>
      <c r="V1567" s="109">
        <v>0</v>
      </c>
      <c r="W1567" s="109">
        <v>0</v>
      </c>
      <c r="X1567" s="109">
        <v>0</v>
      </c>
      <c r="Y1567" s="109">
        <v>0</v>
      </c>
      <c r="Z1567" s="109">
        <v>6.4560000000000006E-2</v>
      </c>
      <c r="AA1567" s="109">
        <v>0</v>
      </c>
      <c r="AB1567" s="109">
        <v>0</v>
      </c>
      <c r="AC1567" s="109">
        <v>3.2070000000000001E-2</v>
      </c>
      <c r="AD1567" s="109">
        <v>7.0699999999999999E-3</v>
      </c>
      <c r="AE1567" s="109">
        <v>0</v>
      </c>
      <c r="AF1567" s="109">
        <v>6.3100000000000003E-2</v>
      </c>
      <c r="AG1567" s="109">
        <v>0</v>
      </c>
    </row>
    <row r="1568" spans="2:33" ht="15">
      <c r="B1568" s="109"/>
      <c r="C1568" s="109"/>
      <c r="D1568" s="109">
        <v>2011</v>
      </c>
      <c r="E1568" s="109">
        <v>0</v>
      </c>
      <c r="F1568" s="109">
        <v>0</v>
      </c>
      <c r="G1568" s="109">
        <v>0</v>
      </c>
      <c r="H1568" s="109">
        <v>5.5399999999999998E-3</v>
      </c>
      <c r="I1568" s="109">
        <v>0</v>
      </c>
      <c r="J1568" s="109">
        <v>6.2199999999999998E-3</v>
      </c>
      <c r="K1568" s="109">
        <v>9.4900000000000002E-3</v>
      </c>
      <c r="L1568" s="109">
        <v>0</v>
      </c>
      <c r="M1568" s="109">
        <v>0</v>
      </c>
      <c r="N1568" s="109">
        <v>0</v>
      </c>
      <c r="O1568" s="109">
        <v>0</v>
      </c>
      <c r="P1568" s="109">
        <v>1.958E-2</v>
      </c>
      <c r="Q1568" s="109">
        <v>0</v>
      </c>
      <c r="R1568" s="109">
        <v>0</v>
      </c>
      <c r="S1568" s="109">
        <v>0</v>
      </c>
      <c r="T1568" s="109">
        <v>0</v>
      </c>
      <c r="U1568" s="109">
        <v>0</v>
      </c>
      <c r="V1568" s="109">
        <v>0</v>
      </c>
      <c r="W1568" s="109">
        <v>0</v>
      </c>
      <c r="X1568" s="109">
        <v>0</v>
      </c>
      <c r="Y1568" s="109">
        <v>0</v>
      </c>
      <c r="Z1568" s="109">
        <v>0</v>
      </c>
      <c r="AA1568" s="109">
        <v>0</v>
      </c>
      <c r="AB1568" s="109">
        <v>0</v>
      </c>
      <c r="AC1568" s="109">
        <v>0</v>
      </c>
      <c r="AD1568" s="109">
        <v>0</v>
      </c>
      <c r="AE1568" s="109">
        <v>0</v>
      </c>
      <c r="AF1568" s="109">
        <v>0</v>
      </c>
      <c r="AG1568" s="109">
        <v>0</v>
      </c>
    </row>
    <row r="1569" spans="2:33" ht="15">
      <c r="B1569" s="109"/>
      <c r="C1569" s="109"/>
      <c r="D1569" s="109">
        <v>2012</v>
      </c>
      <c r="E1569" s="109">
        <v>0</v>
      </c>
      <c r="F1569" s="109">
        <v>1.0070000000000001E-2</v>
      </c>
      <c r="G1569" s="109">
        <v>3.5970000000000002E-2</v>
      </c>
      <c r="H1569" s="109">
        <v>5.4999999999999997E-3</v>
      </c>
      <c r="I1569" s="109">
        <v>0</v>
      </c>
      <c r="J1569" s="109">
        <v>0</v>
      </c>
      <c r="K1569" s="109">
        <v>7.7000000000000002E-3</v>
      </c>
      <c r="L1569" s="109">
        <v>0</v>
      </c>
      <c r="M1569" s="109">
        <v>0</v>
      </c>
      <c r="N1569" s="109">
        <v>0.34201999999999999</v>
      </c>
      <c r="O1569" s="109">
        <v>1.059E-2</v>
      </c>
      <c r="P1569" s="109">
        <v>0</v>
      </c>
      <c r="Q1569" s="109">
        <v>0</v>
      </c>
      <c r="R1569" s="109">
        <v>0</v>
      </c>
      <c r="S1569" s="109">
        <v>0</v>
      </c>
      <c r="T1569" s="109">
        <v>0</v>
      </c>
      <c r="U1569" s="109">
        <v>0</v>
      </c>
      <c r="V1569" s="109">
        <v>0</v>
      </c>
      <c r="W1569" s="109">
        <v>0</v>
      </c>
      <c r="X1569" s="109">
        <v>0</v>
      </c>
      <c r="Y1569" s="109">
        <v>6.6699999999999997E-3</v>
      </c>
      <c r="Z1569" s="109">
        <v>0</v>
      </c>
      <c r="AA1569" s="109">
        <v>7.1429999999999993E-2</v>
      </c>
      <c r="AB1569" s="109">
        <v>0</v>
      </c>
      <c r="AC1569" s="109">
        <v>0</v>
      </c>
      <c r="AD1569" s="109">
        <v>0</v>
      </c>
      <c r="AE1569" s="109">
        <v>0</v>
      </c>
      <c r="AF1569" s="109">
        <v>0</v>
      </c>
      <c r="AG1569" s="109">
        <v>1.8600000000000001E-3</v>
      </c>
    </row>
    <row r="1570" spans="2:33" ht="15">
      <c r="B1570" s="109"/>
      <c r="C1570" s="109"/>
      <c r="D1570" s="109">
        <v>2013</v>
      </c>
      <c r="E1570" s="109">
        <v>1.3270000000000001E-2</v>
      </c>
      <c r="F1570" s="109">
        <v>0</v>
      </c>
      <c r="G1570" s="109">
        <v>0</v>
      </c>
      <c r="H1570" s="109">
        <v>1.618E-2</v>
      </c>
      <c r="I1570" s="109">
        <v>0</v>
      </c>
      <c r="J1570" s="109">
        <v>0</v>
      </c>
      <c r="K1570" s="109">
        <v>9.6000000000000002E-4</v>
      </c>
      <c r="L1570" s="109">
        <v>0</v>
      </c>
      <c r="M1570" s="109">
        <v>0</v>
      </c>
      <c r="N1570" s="109">
        <v>0</v>
      </c>
      <c r="O1570" s="109">
        <v>0</v>
      </c>
      <c r="P1570" s="109">
        <v>0</v>
      </c>
      <c r="Q1570" s="109">
        <v>2E-3</v>
      </c>
      <c r="R1570" s="109">
        <v>0</v>
      </c>
      <c r="S1570" s="109">
        <v>0</v>
      </c>
      <c r="T1570" s="109">
        <v>0</v>
      </c>
      <c r="U1570" s="109">
        <v>6.0299999999999998E-3</v>
      </c>
      <c r="V1570" s="109">
        <v>0</v>
      </c>
      <c r="W1570" s="109">
        <v>0</v>
      </c>
      <c r="X1570" s="109">
        <v>0</v>
      </c>
      <c r="Y1570" s="109">
        <v>0</v>
      </c>
      <c r="Z1570" s="109">
        <v>0</v>
      </c>
      <c r="AA1570" s="109">
        <v>4.5999999999999999E-3</v>
      </c>
      <c r="AB1570" s="109">
        <v>0</v>
      </c>
      <c r="AC1570" s="109">
        <v>0</v>
      </c>
      <c r="AD1570" s="109">
        <v>0</v>
      </c>
      <c r="AE1570" s="109">
        <v>0</v>
      </c>
      <c r="AF1570" s="109">
        <v>0</v>
      </c>
      <c r="AG1570" s="109">
        <v>0</v>
      </c>
    </row>
    <row r="1571" spans="2:33" ht="15">
      <c r="B1571" s="109"/>
      <c r="C1571" s="109"/>
      <c r="D1571" s="109">
        <v>2014</v>
      </c>
      <c r="E1571" s="109">
        <v>0</v>
      </c>
      <c r="F1571" s="109">
        <v>0</v>
      </c>
      <c r="G1571" s="109">
        <v>0</v>
      </c>
      <c r="H1571" s="109">
        <v>0</v>
      </c>
      <c r="I1571" s="109">
        <v>0</v>
      </c>
      <c r="J1571" s="109"/>
      <c r="K1571" s="109">
        <v>0</v>
      </c>
      <c r="L1571" s="109"/>
      <c r="M1571" s="109">
        <v>0</v>
      </c>
      <c r="N1571" s="109">
        <v>0</v>
      </c>
      <c r="O1571" s="109">
        <v>0</v>
      </c>
      <c r="P1571" s="109">
        <v>0</v>
      </c>
      <c r="Q1571" s="109">
        <v>2.0400000000000001E-3</v>
      </c>
      <c r="R1571" s="109">
        <v>0</v>
      </c>
      <c r="S1571" s="109">
        <v>0</v>
      </c>
      <c r="T1571" s="109">
        <v>0</v>
      </c>
      <c r="U1571" s="109">
        <v>0</v>
      </c>
      <c r="V1571" s="109"/>
      <c r="W1571" s="109">
        <v>0</v>
      </c>
      <c r="X1571" s="109">
        <v>0</v>
      </c>
      <c r="Y1571" s="109">
        <v>6.4200000000000004E-3</v>
      </c>
      <c r="Z1571" s="109">
        <v>0</v>
      </c>
      <c r="AA1571" s="109">
        <v>4.6800000000000001E-3</v>
      </c>
      <c r="AB1571" s="109">
        <v>0</v>
      </c>
      <c r="AC1571" s="109">
        <v>0</v>
      </c>
      <c r="AD1571" s="109"/>
      <c r="AE1571" s="109">
        <v>0</v>
      </c>
      <c r="AF1571" s="109">
        <v>0</v>
      </c>
      <c r="AG1571" s="109">
        <v>1.83E-3</v>
      </c>
    </row>
    <row r="1572" spans="2:33" ht="15">
      <c r="B1572" s="109"/>
      <c r="C1572" s="109"/>
      <c r="D1572" s="109">
        <v>2015</v>
      </c>
      <c r="E1572" s="109">
        <v>1.3089999999999999E-2</v>
      </c>
      <c r="F1572" s="109">
        <v>0</v>
      </c>
      <c r="G1572" s="109">
        <v>0</v>
      </c>
      <c r="H1572" s="109">
        <v>0</v>
      </c>
      <c r="I1572" s="109">
        <v>0</v>
      </c>
      <c r="J1572" s="109">
        <v>6.3099999999999996E-3</v>
      </c>
      <c r="K1572" s="109">
        <v>1.92E-3</v>
      </c>
      <c r="L1572" s="109">
        <v>0</v>
      </c>
      <c r="M1572" s="109">
        <v>0</v>
      </c>
      <c r="N1572" s="109">
        <v>0</v>
      </c>
      <c r="O1572" s="109">
        <v>0</v>
      </c>
      <c r="P1572" s="109">
        <v>0</v>
      </c>
      <c r="Q1572" s="109">
        <v>0</v>
      </c>
      <c r="R1572" s="109">
        <v>0</v>
      </c>
      <c r="S1572" s="109">
        <v>0</v>
      </c>
      <c r="T1572" s="109">
        <v>0</v>
      </c>
      <c r="U1572" s="109">
        <v>0</v>
      </c>
      <c r="V1572" s="109">
        <v>0</v>
      </c>
      <c r="W1572" s="109">
        <v>0</v>
      </c>
      <c r="X1572" s="109">
        <v>0</v>
      </c>
      <c r="Y1572" s="109">
        <v>0</v>
      </c>
      <c r="Z1572" s="109">
        <v>0</v>
      </c>
      <c r="AA1572" s="109">
        <v>0</v>
      </c>
      <c r="AB1572" s="109">
        <v>0</v>
      </c>
      <c r="AC1572" s="109">
        <v>0</v>
      </c>
      <c r="AD1572" s="109">
        <v>6.7299999999999999E-3</v>
      </c>
      <c r="AE1572" s="109">
        <v>0</v>
      </c>
      <c r="AF1572" s="109">
        <v>0</v>
      </c>
      <c r="AG1572" s="109">
        <v>0</v>
      </c>
    </row>
    <row r="1573" spans="2:33" ht="15">
      <c r="B1573" s="109"/>
      <c r="C1573" s="109"/>
      <c r="D1573" s="109">
        <v>2016</v>
      </c>
      <c r="E1573" s="109">
        <v>0</v>
      </c>
      <c r="F1573" s="109">
        <v>3.0890000000000001E-2</v>
      </c>
      <c r="G1573" s="109">
        <v>0</v>
      </c>
      <c r="H1573" s="109">
        <v>0</v>
      </c>
      <c r="I1573" s="109">
        <v>0</v>
      </c>
      <c r="J1573" s="109"/>
      <c r="K1573" s="109">
        <v>1.031E-2</v>
      </c>
      <c r="L1573" s="109">
        <v>0</v>
      </c>
      <c r="M1573" s="109">
        <v>0</v>
      </c>
      <c r="N1573" s="109">
        <v>0.19192000000000001</v>
      </c>
      <c r="O1573" s="109">
        <v>0</v>
      </c>
      <c r="P1573" s="109">
        <v>0</v>
      </c>
      <c r="Q1573" s="109">
        <v>0</v>
      </c>
      <c r="R1573" s="109">
        <v>0</v>
      </c>
      <c r="S1573" s="109">
        <v>2.4029999999999999E-2</v>
      </c>
      <c r="T1573" s="109">
        <v>0</v>
      </c>
      <c r="U1573" s="109">
        <v>6.1580000000000003E-2</v>
      </c>
      <c r="V1573" s="109">
        <v>0</v>
      </c>
      <c r="W1573" s="109">
        <v>0</v>
      </c>
      <c r="X1573" s="109">
        <v>0</v>
      </c>
      <c r="Y1573" s="109"/>
      <c r="Z1573" s="109">
        <v>0</v>
      </c>
      <c r="AA1573" s="109">
        <v>0</v>
      </c>
      <c r="AB1573" s="109">
        <v>0</v>
      </c>
      <c r="AC1573" s="109">
        <v>2.3400000000000001E-2</v>
      </c>
      <c r="AD1573" s="109">
        <v>0</v>
      </c>
      <c r="AE1573" s="109">
        <v>0</v>
      </c>
      <c r="AF1573" s="109">
        <v>0</v>
      </c>
      <c r="AG1573" s="109">
        <v>0</v>
      </c>
    </row>
    <row r="1574" spans="2:33" ht="15">
      <c r="B1574" s="109"/>
      <c r="C1574" s="109"/>
      <c r="D1574" s="109">
        <v>2017</v>
      </c>
      <c r="E1574" s="109">
        <v>1.2840000000000001E-2</v>
      </c>
      <c r="F1574" s="109">
        <v>0</v>
      </c>
      <c r="G1574" s="109">
        <v>0</v>
      </c>
      <c r="H1574" s="109">
        <v>5.2199999999999998E-3</v>
      </c>
      <c r="I1574" s="109">
        <v>0</v>
      </c>
      <c r="J1574" s="109">
        <v>0</v>
      </c>
      <c r="K1574" s="109">
        <v>0</v>
      </c>
      <c r="L1574" s="109">
        <v>0</v>
      </c>
      <c r="M1574" s="109">
        <v>0</v>
      </c>
      <c r="N1574" s="109">
        <v>9.1719999999999996E-2</v>
      </c>
      <c r="O1574" s="109">
        <v>0</v>
      </c>
      <c r="P1574" s="109">
        <v>0</v>
      </c>
      <c r="Q1574" s="109"/>
      <c r="R1574" s="109">
        <v>0</v>
      </c>
      <c r="S1574" s="109">
        <v>0</v>
      </c>
      <c r="T1574" s="109">
        <v>0</v>
      </c>
      <c r="U1574" s="109">
        <v>0</v>
      </c>
      <c r="V1574" s="109">
        <v>0</v>
      </c>
      <c r="W1574" s="109">
        <v>0.11210000000000001</v>
      </c>
      <c r="X1574" s="109">
        <v>0</v>
      </c>
      <c r="Y1574" s="109">
        <v>0</v>
      </c>
      <c r="Z1574" s="109">
        <v>0</v>
      </c>
      <c r="AA1574" s="109">
        <v>0</v>
      </c>
      <c r="AB1574" s="109">
        <v>0</v>
      </c>
      <c r="AC1574" s="109">
        <v>0</v>
      </c>
      <c r="AD1574" s="109">
        <v>0</v>
      </c>
      <c r="AE1574" s="109">
        <v>0</v>
      </c>
      <c r="AF1574" s="109">
        <v>0</v>
      </c>
      <c r="AG1574" s="109">
        <v>0</v>
      </c>
    </row>
    <row r="1575" spans="2:33" ht="15">
      <c r="B1575" s="109"/>
      <c r="C1575" s="109"/>
      <c r="D1575" s="109">
        <v>2018</v>
      </c>
      <c r="E1575" s="109">
        <v>6.0699999999999999E-3</v>
      </c>
      <c r="F1575" s="109">
        <v>0</v>
      </c>
      <c r="G1575" s="109">
        <v>0</v>
      </c>
      <c r="H1575" s="109">
        <v>0</v>
      </c>
      <c r="I1575" s="109">
        <v>0</v>
      </c>
      <c r="J1575" s="109">
        <v>0</v>
      </c>
      <c r="K1575" s="109">
        <v>1.8400000000000001E-3</v>
      </c>
      <c r="L1575" s="109">
        <v>5.0529999999999999E-2</v>
      </c>
      <c r="M1575" s="109">
        <v>0</v>
      </c>
      <c r="N1575" s="109">
        <v>9.0829999999999994E-2</v>
      </c>
      <c r="O1575" s="109">
        <v>5.0000000000000001E-3</v>
      </c>
      <c r="P1575" s="109">
        <v>0</v>
      </c>
      <c r="Q1575" s="109">
        <v>6.77E-3</v>
      </c>
      <c r="R1575" s="109">
        <v>0</v>
      </c>
      <c r="S1575" s="109">
        <v>0</v>
      </c>
      <c r="T1575" s="109">
        <v>0</v>
      </c>
      <c r="U1575" s="109">
        <v>0</v>
      </c>
      <c r="V1575" s="109">
        <v>0</v>
      </c>
      <c r="W1575" s="109">
        <v>0</v>
      </c>
      <c r="X1575" s="109">
        <v>0</v>
      </c>
      <c r="Y1575" s="109">
        <v>0</v>
      </c>
      <c r="Z1575" s="109">
        <v>0</v>
      </c>
      <c r="AA1575" s="109">
        <v>0</v>
      </c>
      <c r="AB1575" s="109">
        <v>0</v>
      </c>
      <c r="AC1575" s="109">
        <v>0</v>
      </c>
      <c r="AD1575" s="109">
        <v>0</v>
      </c>
      <c r="AE1575" s="109">
        <v>0</v>
      </c>
      <c r="AF1575" s="109">
        <v>0</v>
      </c>
      <c r="AG1575" s="109">
        <v>0</v>
      </c>
    </row>
    <row r="1576" spans="2:33" ht="15">
      <c r="B1576" s="109"/>
      <c r="C1576" s="109"/>
      <c r="D1576" s="109">
        <v>2019</v>
      </c>
      <c r="E1576" s="109">
        <v>0</v>
      </c>
      <c r="F1576" s="109">
        <v>0</v>
      </c>
      <c r="G1576" s="109">
        <v>0</v>
      </c>
      <c r="H1576" s="109">
        <v>0</v>
      </c>
      <c r="I1576" s="109">
        <v>0</v>
      </c>
      <c r="J1576" s="109">
        <v>0</v>
      </c>
      <c r="K1576" s="109">
        <v>0</v>
      </c>
      <c r="L1576" s="109">
        <v>0.13457</v>
      </c>
      <c r="M1576" s="109">
        <v>0</v>
      </c>
      <c r="N1576" s="109">
        <v>0</v>
      </c>
      <c r="O1576" s="109">
        <v>1.4959999999999999E-2</v>
      </c>
      <c r="P1576" s="109">
        <v>0</v>
      </c>
      <c r="Q1576" s="109">
        <v>2.2200000000000002E-3</v>
      </c>
      <c r="R1576" s="109">
        <v>0</v>
      </c>
      <c r="S1576" s="109">
        <v>0</v>
      </c>
      <c r="T1576" s="109">
        <v>0</v>
      </c>
      <c r="U1576" s="109">
        <v>5.1599999999999997E-3</v>
      </c>
      <c r="V1576" s="109"/>
      <c r="W1576" s="109">
        <v>0</v>
      </c>
      <c r="X1576" s="109">
        <v>0</v>
      </c>
      <c r="Y1576" s="109">
        <v>0</v>
      </c>
      <c r="Z1576" s="309">
        <v>1.9693955924926641E-2</v>
      </c>
      <c r="AA1576" s="109">
        <v>3.9300000000000003E-3</v>
      </c>
      <c r="AB1576" s="109">
        <v>2.734E-2</v>
      </c>
      <c r="AC1576" s="109">
        <v>0</v>
      </c>
      <c r="AD1576" s="109">
        <v>0</v>
      </c>
      <c r="AE1576" s="109">
        <v>0</v>
      </c>
      <c r="AF1576" s="109">
        <v>0</v>
      </c>
      <c r="AG1576" s="109">
        <v>0</v>
      </c>
    </row>
    <row r="1577" spans="2:33" ht="15">
      <c r="B1577" s="109"/>
      <c r="C1577" s="109"/>
      <c r="D1577" s="109">
        <v>2020</v>
      </c>
      <c r="E1577" s="109"/>
      <c r="F1577" s="109"/>
      <c r="G1577" s="109"/>
      <c r="H1577" s="109"/>
      <c r="I1577" s="109"/>
      <c r="J1577" s="109"/>
      <c r="K1577" s="109"/>
      <c r="L1577" s="109"/>
      <c r="M1577" s="109"/>
      <c r="N1577" s="109"/>
      <c r="O1577" s="109"/>
      <c r="P1577" s="109"/>
      <c r="Q1577" s="109"/>
      <c r="R1577" s="109"/>
      <c r="S1577" s="109"/>
      <c r="T1577" s="109"/>
      <c r="U1577" s="109"/>
      <c r="V1577" s="109"/>
      <c r="W1577" s="109"/>
      <c r="X1577" s="109"/>
      <c r="Y1577" s="109"/>
      <c r="Z1577" s="109"/>
      <c r="AA1577" s="109"/>
      <c r="AB1577" s="109"/>
      <c r="AC1577" s="109"/>
      <c r="AD1577" s="109"/>
      <c r="AE1577" s="109"/>
      <c r="AF1577" s="109"/>
      <c r="AG1577" s="109"/>
    </row>
    <row r="1578" spans="2:33" ht="15">
      <c r="B1578" s="110" t="s">
        <v>877</v>
      </c>
      <c r="C1578" s="110" t="s">
        <v>878</v>
      </c>
      <c r="D1578" s="110">
        <v>2006</v>
      </c>
      <c r="E1578" s="110">
        <v>0</v>
      </c>
      <c r="F1578" s="110"/>
      <c r="G1578" s="110">
        <v>0</v>
      </c>
      <c r="H1578" s="110"/>
      <c r="I1578" s="110"/>
      <c r="J1578" s="110">
        <v>0</v>
      </c>
      <c r="K1578" s="110">
        <v>0</v>
      </c>
      <c r="L1578" s="110">
        <v>0</v>
      </c>
      <c r="M1578" s="110"/>
      <c r="N1578" s="110">
        <v>0</v>
      </c>
      <c r="O1578" s="110">
        <v>3.7810000000000003E-2</v>
      </c>
      <c r="P1578" s="110">
        <v>0</v>
      </c>
      <c r="Q1578" s="110">
        <v>0</v>
      </c>
      <c r="R1578" s="110"/>
      <c r="S1578" s="110">
        <v>0</v>
      </c>
      <c r="T1578" s="110">
        <v>0</v>
      </c>
      <c r="U1578" s="110">
        <v>0</v>
      </c>
      <c r="V1578" s="110">
        <v>0</v>
      </c>
      <c r="W1578" s="110"/>
      <c r="X1578" s="110">
        <v>0</v>
      </c>
      <c r="Y1578" s="110">
        <v>0</v>
      </c>
      <c r="Z1578" s="110">
        <v>0</v>
      </c>
      <c r="AA1578" s="110">
        <v>0</v>
      </c>
      <c r="AB1578" s="110">
        <v>0</v>
      </c>
      <c r="AC1578" s="110">
        <v>0</v>
      </c>
      <c r="AD1578" s="110">
        <v>0</v>
      </c>
      <c r="AE1578" s="110">
        <v>0</v>
      </c>
      <c r="AF1578" s="110">
        <v>0</v>
      </c>
      <c r="AG1578" s="110">
        <v>0</v>
      </c>
    </row>
    <row r="1579" spans="2:33" ht="15">
      <c r="B1579" s="110"/>
      <c r="C1579" s="110"/>
      <c r="D1579" s="110">
        <v>2007</v>
      </c>
      <c r="E1579" s="110">
        <v>0</v>
      </c>
      <c r="F1579" s="110">
        <v>0</v>
      </c>
      <c r="G1579" s="110">
        <v>0</v>
      </c>
      <c r="H1579" s="110"/>
      <c r="I1579" s="110">
        <v>0</v>
      </c>
      <c r="J1579" s="110">
        <v>0</v>
      </c>
      <c r="K1579" s="110">
        <v>0</v>
      </c>
      <c r="L1579" s="110">
        <v>0</v>
      </c>
      <c r="M1579" s="110">
        <v>0</v>
      </c>
      <c r="N1579" s="110">
        <v>0</v>
      </c>
      <c r="O1579" s="110">
        <v>0</v>
      </c>
      <c r="P1579" s="110">
        <v>0</v>
      </c>
      <c r="Q1579" s="110">
        <v>0</v>
      </c>
      <c r="R1579" s="110"/>
      <c r="S1579" s="110">
        <v>0</v>
      </c>
      <c r="T1579" s="110">
        <v>0</v>
      </c>
      <c r="U1579" s="110">
        <v>0</v>
      </c>
      <c r="V1579" s="110">
        <v>0</v>
      </c>
      <c r="W1579" s="110"/>
      <c r="X1579" s="110">
        <v>0</v>
      </c>
      <c r="Y1579" s="110">
        <v>0</v>
      </c>
      <c r="Z1579" s="110">
        <v>0</v>
      </c>
      <c r="AA1579" s="110">
        <v>0</v>
      </c>
      <c r="AB1579" s="110">
        <v>7.3200000000000001E-2</v>
      </c>
      <c r="AC1579" s="110">
        <v>0</v>
      </c>
      <c r="AD1579" s="110">
        <v>0</v>
      </c>
      <c r="AE1579" s="110">
        <v>0</v>
      </c>
      <c r="AF1579" s="110">
        <v>0</v>
      </c>
      <c r="AG1579" s="110">
        <v>1.91E-3</v>
      </c>
    </row>
    <row r="1580" spans="2:33" ht="15">
      <c r="B1580" s="110"/>
      <c r="C1580" s="110"/>
      <c r="D1580" s="110">
        <v>2008</v>
      </c>
      <c r="E1580" s="110">
        <v>0</v>
      </c>
      <c r="F1580" s="110">
        <v>0</v>
      </c>
      <c r="G1580" s="110">
        <v>0</v>
      </c>
      <c r="H1580" s="110"/>
      <c r="I1580" s="110">
        <v>0</v>
      </c>
      <c r="J1580" s="110">
        <v>0</v>
      </c>
      <c r="K1580" s="110">
        <v>9.5E-4</v>
      </c>
      <c r="L1580" s="110">
        <v>0</v>
      </c>
      <c r="M1580" s="110">
        <v>0</v>
      </c>
      <c r="N1580" s="110">
        <v>0</v>
      </c>
      <c r="O1580" s="110">
        <v>0</v>
      </c>
      <c r="P1580" s="110">
        <v>0</v>
      </c>
      <c r="Q1580" s="110">
        <v>0</v>
      </c>
      <c r="R1580" s="110"/>
      <c r="S1580" s="110">
        <v>0</v>
      </c>
      <c r="T1580" s="110">
        <v>0</v>
      </c>
      <c r="U1580" s="110">
        <v>0</v>
      </c>
      <c r="V1580" s="110">
        <v>0</v>
      </c>
      <c r="W1580" s="110"/>
      <c r="X1580" s="110">
        <v>0</v>
      </c>
      <c r="Y1580" s="110">
        <v>0</v>
      </c>
      <c r="Z1580" s="110">
        <v>0</v>
      </c>
      <c r="AA1580" s="110">
        <v>0</v>
      </c>
      <c r="AB1580" s="110">
        <v>2.3939999999999999E-2</v>
      </c>
      <c r="AC1580" s="110">
        <v>1.04E-2</v>
      </c>
      <c r="AD1580" s="110">
        <v>0</v>
      </c>
      <c r="AE1580" s="110">
        <v>0</v>
      </c>
      <c r="AF1580" s="110">
        <v>0</v>
      </c>
      <c r="AG1580" s="110">
        <v>0</v>
      </c>
    </row>
    <row r="1581" spans="2:33" ht="15">
      <c r="B1581" s="110"/>
      <c r="C1581" s="110"/>
      <c r="D1581" s="110">
        <v>2009</v>
      </c>
      <c r="E1581" s="110">
        <v>0</v>
      </c>
      <c r="F1581" s="110">
        <v>0</v>
      </c>
      <c r="G1581" s="110">
        <v>0</v>
      </c>
      <c r="H1581" s="110">
        <v>0</v>
      </c>
      <c r="I1581" s="110">
        <v>0</v>
      </c>
      <c r="J1581" s="110">
        <v>0</v>
      </c>
      <c r="K1581" s="110">
        <v>0</v>
      </c>
      <c r="L1581" s="110">
        <v>0</v>
      </c>
      <c r="M1581" s="110">
        <v>0</v>
      </c>
      <c r="N1581" s="110">
        <v>0</v>
      </c>
      <c r="O1581" s="110">
        <v>0</v>
      </c>
      <c r="P1581" s="110">
        <v>0</v>
      </c>
      <c r="Q1581" s="110">
        <v>0</v>
      </c>
      <c r="R1581" s="110"/>
      <c r="S1581" s="110">
        <v>0</v>
      </c>
      <c r="T1581" s="110">
        <v>0</v>
      </c>
      <c r="U1581" s="110">
        <v>8.5580000000000003E-2</v>
      </c>
      <c r="V1581" s="110">
        <v>0</v>
      </c>
      <c r="W1581" s="110">
        <v>0</v>
      </c>
      <c r="X1581" s="110">
        <v>0</v>
      </c>
      <c r="Y1581" s="110">
        <v>0</v>
      </c>
      <c r="Z1581" s="110">
        <v>0</v>
      </c>
      <c r="AA1581" s="110">
        <v>0</v>
      </c>
      <c r="AB1581" s="110">
        <v>0</v>
      </c>
      <c r="AC1581" s="110">
        <v>0</v>
      </c>
      <c r="AD1581" s="110">
        <v>0</v>
      </c>
      <c r="AE1581" s="110">
        <v>0</v>
      </c>
      <c r="AF1581" s="110">
        <v>0</v>
      </c>
      <c r="AG1581" s="110">
        <v>0</v>
      </c>
    </row>
    <row r="1582" spans="2:33" ht="15">
      <c r="B1582" s="110"/>
      <c r="C1582" s="110"/>
      <c r="D1582" s="110">
        <v>2010</v>
      </c>
      <c r="E1582" s="110">
        <v>0</v>
      </c>
      <c r="F1582" s="110">
        <v>0</v>
      </c>
      <c r="G1582" s="110">
        <v>0</v>
      </c>
      <c r="H1582" s="110">
        <v>0</v>
      </c>
      <c r="I1582" s="110"/>
      <c r="J1582" s="110">
        <v>6.2399999999999999E-3</v>
      </c>
      <c r="K1582" s="110">
        <v>0</v>
      </c>
      <c r="L1582" s="110"/>
      <c r="M1582" s="110">
        <v>0</v>
      </c>
      <c r="N1582" s="110">
        <v>5.8950000000000002E-2</v>
      </c>
      <c r="O1582" s="110">
        <v>0</v>
      </c>
      <c r="P1582" s="110">
        <v>0</v>
      </c>
      <c r="Q1582" s="110">
        <v>0</v>
      </c>
      <c r="R1582" s="110">
        <v>0</v>
      </c>
      <c r="S1582" s="110">
        <v>0</v>
      </c>
      <c r="T1582" s="110">
        <v>0</v>
      </c>
      <c r="U1582" s="110">
        <v>0</v>
      </c>
      <c r="V1582" s="110">
        <v>0</v>
      </c>
      <c r="W1582" s="110">
        <v>0</v>
      </c>
      <c r="X1582" s="110">
        <v>0</v>
      </c>
      <c r="Y1582" s="110">
        <v>0</v>
      </c>
      <c r="Z1582" s="110">
        <v>0</v>
      </c>
      <c r="AA1582" s="110">
        <v>0</v>
      </c>
      <c r="AB1582" s="110">
        <v>0</v>
      </c>
      <c r="AC1582" s="110">
        <v>0</v>
      </c>
      <c r="AD1582" s="110">
        <v>0</v>
      </c>
      <c r="AE1582" s="110">
        <v>0</v>
      </c>
      <c r="AF1582" s="110">
        <v>0</v>
      </c>
      <c r="AG1582" s="110">
        <v>0</v>
      </c>
    </row>
    <row r="1583" spans="2:33" ht="15">
      <c r="B1583" s="110"/>
      <c r="C1583" s="110"/>
      <c r="D1583" s="110">
        <v>2011</v>
      </c>
      <c r="E1583" s="110">
        <v>0</v>
      </c>
      <c r="F1583" s="110">
        <v>0</v>
      </c>
      <c r="G1583" s="110">
        <v>0</v>
      </c>
      <c r="H1583" s="110">
        <v>0</v>
      </c>
      <c r="I1583" s="110">
        <v>0</v>
      </c>
      <c r="J1583" s="110">
        <v>6.2199999999999998E-3</v>
      </c>
      <c r="K1583" s="110">
        <v>0</v>
      </c>
      <c r="L1583" s="110">
        <v>0</v>
      </c>
      <c r="M1583" s="110">
        <v>0</v>
      </c>
      <c r="N1583" s="110">
        <v>0</v>
      </c>
      <c r="O1583" s="110">
        <v>0</v>
      </c>
      <c r="P1583" s="110">
        <v>0</v>
      </c>
      <c r="Q1583" s="110">
        <v>1.99E-3</v>
      </c>
      <c r="R1583" s="110">
        <v>3.9059999999999997E-2</v>
      </c>
      <c r="S1583" s="110">
        <v>0</v>
      </c>
      <c r="T1583" s="110">
        <v>0</v>
      </c>
      <c r="U1583" s="110">
        <v>0</v>
      </c>
      <c r="V1583" s="110">
        <v>0</v>
      </c>
      <c r="W1583" s="110">
        <v>0</v>
      </c>
      <c r="X1583" s="110">
        <v>0</v>
      </c>
      <c r="Y1583" s="110">
        <v>0</v>
      </c>
      <c r="Z1583" s="110">
        <v>0</v>
      </c>
      <c r="AA1583" s="110">
        <v>8.7899999999999992E-3</v>
      </c>
      <c r="AB1583" s="110">
        <v>0</v>
      </c>
      <c r="AC1583" s="110">
        <v>0</v>
      </c>
      <c r="AD1583" s="110">
        <v>0</v>
      </c>
      <c r="AE1583" s="110">
        <v>0</v>
      </c>
      <c r="AF1583" s="110">
        <v>0</v>
      </c>
      <c r="AG1583" s="110">
        <v>0</v>
      </c>
    </row>
    <row r="1584" spans="2:33" ht="15">
      <c r="B1584" s="110"/>
      <c r="C1584" s="110"/>
      <c r="D1584" s="110">
        <v>2012</v>
      </c>
      <c r="E1584" s="110">
        <v>0</v>
      </c>
      <c r="F1584" s="110">
        <v>0</v>
      </c>
      <c r="G1584" s="110">
        <v>0</v>
      </c>
      <c r="H1584" s="110">
        <v>0</v>
      </c>
      <c r="I1584" s="110">
        <v>0</v>
      </c>
      <c r="J1584" s="110">
        <v>0</v>
      </c>
      <c r="K1584" s="110">
        <v>0</v>
      </c>
      <c r="L1584" s="110">
        <v>0</v>
      </c>
      <c r="M1584" s="110">
        <v>0</v>
      </c>
      <c r="N1584" s="110">
        <v>0</v>
      </c>
      <c r="O1584" s="110">
        <v>0</v>
      </c>
      <c r="P1584" s="110">
        <v>0</v>
      </c>
      <c r="Q1584" s="110">
        <v>0</v>
      </c>
      <c r="R1584" s="110">
        <v>0</v>
      </c>
      <c r="S1584" s="110">
        <v>0</v>
      </c>
      <c r="T1584" s="110">
        <v>0</v>
      </c>
      <c r="U1584" s="110">
        <v>0</v>
      </c>
      <c r="V1584" s="110">
        <v>0</v>
      </c>
      <c r="W1584" s="110">
        <v>0</v>
      </c>
      <c r="X1584" s="110">
        <v>0</v>
      </c>
      <c r="Y1584" s="110">
        <v>0</v>
      </c>
      <c r="Z1584" s="110">
        <v>0</v>
      </c>
      <c r="AA1584" s="110">
        <v>0</v>
      </c>
      <c r="AB1584" s="110">
        <v>0</v>
      </c>
      <c r="AC1584" s="110">
        <v>0</v>
      </c>
      <c r="AD1584" s="110">
        <v>0</v>
      </c>
      <c r="AE1584" s="110">
        <v>0</v>
      </c>
      <c r="AF1584" s="110">
        <v>0</v>
      </c>
      <c r="AG1584" s="110">
        <v>0</v>
      </c>
    </row>
    <row r="1585" spans="2:33" ht="15">
      <c r="B1585" s="110"/>
      <c r="C1585" s="110"/>
      <c r="D1585" s="110">
        <v>2013</v>
      </c>
      <c r="E1585" s="110">
        <v>0</v>
      </c>
      <c r="F1585" s="110">
        <v>0</v>
      </c>
      <c r="G1585" s="110">
        <v>0</v>
      </c>
      <c r="H1585" s="110">
        <v>0</v>
      </c>
      <c r="I1585" s="110">
        <v>0</v>
      </c>
      <c r="J1585" s="110">
        <v>0</v>
      </c>
      <c r="K1585" s="110">
        <v>0</v>
      </c>
      <c r="L1585" s="110">
        <v>0</v>
      </c>
      <c r="M1585" s="110">
        <v>0</v>
      </c>
      <c r="N1585" s="110">
        <v>0</v>
      </c>
      <c r="O1585" s="110">
        <v>0.39777000000000001</v>
      </c>
      <c r="P1585" s="110">
        <v>0</v>
      </c>
      <c r="Q1585" s="110">
        <v>1.405E-2</v>
      </c>
      <c r="R1585" s="110">
        <v>0</v>
      </c>
      <c r="S1585" s="110">
        <v>0</v>
      </c>
      <c r="T1585" s="110">
        <v>0</v>
      </c>
      <c r="U1585" s="110">
        <v>0</v>
      </c>
      <c r="V1585" s="110">
        <v>0</v>
      </c>
      <c r="W1585" s="110">
        <v>0</v>
      </c>
      <c r="X1585" s="110">
        <v>0</v>
      </c>
      <c r="Y1585" s="110">
        <v>0</v>
      </c>
      <c r="Z1585" s="110">
        <v>0</v>
      </c>
      <c r="AA1585" s="110">
        <v>0</v>
      </c>
      <c r="AB1585" s="110">
        <v>0</v>
      </c>
      <c r="AC1585" s="110">
        <v>0</v>
      </c>
      <c r="AD1585" s="110">
        <v>0</v>
      </c>
      <c r="AE1585" s="110">
        <v>0</v>
      </c>
      <c r="AF1585" s="110">
        <v>0</v>
      </c>
      <c r="AG1585" s="110">
        <v>0</v>
      </c>
    </row>
    <row r="1586" spans="2:33" ht="15">
      <c r="B1586" s="110"/>
      <c r="C1586" s="110"/>
      <c r="D1586" s="110">
        <v>2014</v>
      </c>
      <c r="E1586" s="110">
        <v>0</v>
      </c>
      <c r="F1586" s="110">
        <v>0</v>
      </c>
      <c r="G1586" s="110">
        <v>3.4720000000000001E-2</v>
      </c>
      <c r="H1586" s="110">
        <v>0</v>
      </c>
      <c r="I1586" s="110">
        <v>0</v>
      </c>
      <c r="J1586" s="110"/>
      <c r="K1586" s="110">
        <v>0</v>
      </c>
      <c r="L1586" s="110"/>
      <c r="M1586" s="110">
        <v>0</v>
      </c>
      <c r="N1586" s="110">
        <v>0</v>
      </c>
      <c r="O1586" s="110">
        <v>0</v>
      </c>
      <c r="P1586" s="110">
        <v>0</v>
      </c>
      <c r="Q1586" s="110">
        <v>0</v>
      </c>
      <c r="R1586" s="110">
        <v>0</v>
      </c>
      <c r="S1586" s="110">
        <v>0</v>
      </c>
      <c r="T1586" s="110">
        <v>0</v>
      </c>
      <c r="U1586" s="110">
        <v>0</v>
      </c>
      <c r="V1586" s="110"/>
      <c r="W1586" s="110">
        <v>0</v>
      </c>
      <c r="X1586" s="110">
        <v>0</v>
      </c>
      <c r="Y1586" s="110">
        <v>0</v>
      </c>
      <c r="Z1586" s="110">
        <v>0</v>
      </c>
      <c r="AA1586" s="110">
        <v>0</v>
      </c>
      <c r="AB1586" s="110">
        <v>0</v>
      </c>
      <c r="AC1586" s="110">
        <v>0</v>
      </c>
      <c r="AD1586" s="110"/>
      <c r="AE1586" s="110">
        <v>0</v>
      </c>
      <c r="AF1586" s="110">
        <v>0</v>
      </c>
      <c r="AG1586" s="110">
        <v>0</v>
      </c>
    </row>
    <row r="1587" spans="2:33" ht="15">
      <c r="B1587" s="110"/>
      <c r="C1587" s="110"/>
      <c r="D1587" s="110">
        <v>2015</v>
      </c>
      <c r="E1587" s="110">
        <v>0</v>
      </c>
      <c r="F1587" s="110">
        <v>0</v>
      </c>
      <c r="G1587" s="110">
        <v>0</v>
      </c>
      <c r="H1587" s="110">
        <v>0</v>
      </c>
      <c r="I1587" s="110">
        <v>0</v>
      </c>
      <c r="J1587" s="110">
        <v>0</v>
      </c>
      <c r="K1587" s="110">
        <v>0</v>
      </c>
      <c r="L1587" s="110">
        <v>0</v>
      </c>
      <c r="M1587" s="110">
        <v>0</v>
      </c>
      <c r="N1587" s="110">
        <v>0</v>
      </c>
      <c r="O1587" s="110">
        <v>0</v>
      </c>
      <c r="P1587" s="110">
        <v>0</v>
      </c>
      <c r="Q1587" s="110">
        <v>0</v>
      </c>
      <c r="R1587" s="110">
        <v>0</v>
      </c>
      <c r="S1587" s="110">
        <v>0</v>
      </c>
      <c r="T1587" s="110">
        <v>0</v>
      </c>
      <c r="U1587" s="110">
        <v>0</v>
      </c>
      <c r="V1587" s="110">
        <v>0</v>
      </c>
      <c r="W1587" s="110">
        <v>0</v>
      </c>
      <c r="X1587" s="110">
        <v>0</v>
      </c>
      <c r="Y1587" s="110">
        <v>0</v>
      </c>
      <c r="Z1587" s="110">
        <v>0</v>
      </c>
      <c r="AA1587" s="110">
        <v>0</v>
      </c>
      <c r="AB1587" s="110">
        <v>0</v>
      </c>
      <c r="AC1587" s="110">
        <v>0</v>
      </c>
      <c r="AD1587" s="110">
        <v>0</v>
      </c>
      <c r="AE1587" s="110">
        <v>0</v>
      </c>
      <c r="AF1587" s="110">
        <v>0</v>
      </c>
      <c r="AG1587" s="110">
        <v>0</v>
      </c>
    </row>
    <row r="1588" spans="2:33" ht="15">
      <c r="B1588" s="110"/>
      <c r="C1588" s="110"/>
      <c r="D1588" s="110">
        <v>2016</v>
      </c>
      <c r="E1588" s="110">
        <v>0</v>
      </c>
      <c r="F1588" s="110">
        <v>0</v>
      </c>
      <c r="G1588" s="110">
        <v>0.23805000000000001</v>
      </c>
      <c r="H1588" s="110">
        <v>0</v>
      </c>
      <c r="I1588" s="110">
        <v>0</v>
      </c>
      <c r="J1588" s="110"/>
      <c r="K1588" s="110">
        <v>0</v>
      </c>
      <c r="L1588" s="110">
        <v>0</v>
      </c>
      <c r="M1588" s="110">
        <v>0</v>
      </c>
      <c r="N1588" s="110">
        <v>0</v>
      </c>
      <c r="O1588" s="110">
        <v>2.0140000000000002E-2</v>
      </c>
      <c r="P1588" s="110">
        <v>0</v>
      </c>
      <c r="Q1588" s="110">
        <v>0</v>
      </c>
      <c r="R1588" s="110">
        <v>0</v>
      </c>
      <c r="S1588" s="110">
        <v>0</v>
      </c>
      <c r="T1588" s="110">
        <v>0</v>
      </c>
      <c r="U1588" s="110">
        <v>0</v>
      </c>
      <c r="V1588" s="110">
        <v>0</v>
      </c>
      <c r="W1588" s="110">
        <v>0</v>
      </c>
      <c r="X1588" s="110">
        <v>0</v>
      </c>
      <c r="Y1588" s="110"/>
      <c r="Z1588" s="110">
        <v>0</v>
      </c>
      <c r="AA1588" s="110">
        <v>0</v>
      </c>
      <c r="AB1588" s="110">
        <v>0</v>
      </c>
      <c r="AC1588" s="110">
        <v>0</v>
      </c>
      <c r="AD1588" s="110">
        <v>0</v>
      </c>
      <c r="AE1588" s="110">
        <v>0</v>
      </c>
      <c r="AF1588" s="110">
        <v>0</v>
      </c>
      <c r="AG1588" s="110">
        <v>0</v>
      </c>
    </row>
    <row r="1589" spans="2:33" ht="15">
      <c r="B1589" s="110"/>
      <c r="C1589" s="110"/>
      <c r="D1589" s="110">
        <v>2017</v>
      </c>
      <c r="E1589" s="110">
        <v>0</v>
      </c>
      <c r="F1589" s="110">
        <v>0.01</v>
      </c>
      <c r="G1589" s="110">
        <v>0</v>
      </c>
      <c r="H1589" s="110"/>
      <c r="I1589" s="110">
        <v>0</v>
      </c>
      <c r="J1589" s="110">
        <v>0</v>
      </c>
      <c r="K1589" s="110">
        <v>0</v>
      </c>
      <c r="L1589" s="110">
        <v>0</v>
      </c>
      <c r="M1589" s="110">
        <v>0</v>
      </c>
      <c r="N1589" s="110">
        <v>0.27517000000000003</v>
      </c>
      <c r="O1589" s="110">
        <v>0</v>
      </c>
      <c r="P1589" s="110">
        <v>0</v>
      </c>
      <c r="Q1589" s="110"/>
      <c r="R1589" s="110">
        <v>0</v>
      </c>
      <c r="S1589" s="110">
        <v>0</v>
      </c>
      <c r="T1589" s="110">
        <v>0</v>
      </c>
      <c r="U1589" s="110">
        <v>0</v>
      </c>
      <c r="V1589" s="110">
        <v>0</v>
      </c>
      <c r="W1589" s="110">
        <v>0</v>
      </c>
      <c r="X1589" s="110">
        <v>0</v>
      </c>
      <c r="Y1589" s="110">
        <v>0</v>
      </c>
      <c r="Z1589" s="110">
        <v>0</v>
      </c>
      <c r="AA1589" s="110">
        <v>0</v>
      </c>
      <c r="AB1589" s="110">
        <v>0</v>
      </c>
      <c r="AC1589" s="110">
        <v>2.2409999999999999E-2</v>
      </c>
      <c r="AD1589" s="110">
        <v>0</v>
      </c>
      <c r="AE1589" s="110">
        <v>0</v>
      </c>
      <c r="AF1589" s="110">
        <v>0</v>
      </c>
      <c r="AG1589" s="110">
        <v>0</v>
      </c>
    </row>
    <row r="1590" spans="2:33" ht="15">
      <c r="B1590" s="110"/>
      <c r="C1590" s="110"/>
      <c r="D1590" s="110">
        <v>2018</v>
      </c>
      <c r="E1590" s="110">
        <v>0</v>
      </c>
      <c r="F1590" s="110">
        <v>0</v>
      </c>
      <c r="G1590" s="110">
        <v>0</v>
      </c>
      <c r="H1590" s="110">
        <v>0</v>
      </c>
      <c r="I1590" s="110">
        <v>0</v>
      </c>
      <c r="J1590" s="110">
        <v>0</v>
      </c>
      <c r="K1590" s="110">
        <v>0</v>
      </c>
      <c r="L1590" s="110">
        <v>0</v>
      </c>
      <c r="M1590" s="110">
        <v>0</v>
      </c>
      <c r="N1590" s="110">
        <v>0</v>
      </c>
      <c r="O1590" s="110">
        <v>0</v>
      </c>
      <c r="P1590" s="110">
        <v>0</v>
      </c>
      <c r="Q1590" s="110">
        <v>0</v>
      </c>
      <c r="R1590" s="110">
        <v>0</v>
      </c>
      <c r="S1590" s="110">
        <v>0</v>
      </c>
      <c r="T1590" s="110">
        <v>0</v>
      </c>
      <c r="U1590" s="110">
        <v>7.7499999999999999E-3</v>
      </c>
      <c r="V1590" s="110">
        <v>0</v>
      </c>
      <c r="W1590" s="110">
        <v>0</v>
      </c>
      <c r="X1590" s="110">
        <v>0</v>
      </c>
      <c r="Y1590" s="110">
        <v>0</v>
      </c>
      <c r="Z1590" s="110">
        <v>0</v>
      </c>
      <c r="AA1590" s="110">
        <v>0</v>
      </c>
      <c r="AB1590" s="110">
        <v>0</v>
      </c>
      <c r="AC1590" s="110">
        <v>0</v>
      </c>
      <c r="AD1590" s="110">
        <v>0</v>
      </c>
      <c r="AE1590" s="110">
        <v>0</v>
      </c>
      <c r="AF1590" s="110">
        <v>0</v>
      </c>
      <c r="AG1590" s="110">
        <v>0</v>
      </c>
    </row>
    <row r="1591" spans="2:33" ht="15">
      <c r="B1591" s="110"/>
      <c r="C1591" s="110"/>
      <c r="D1591" s="110">
        <v>2019</v>
      </c>
      <c r="E1591" s="110">
        <v>0</v>
      </c>
      <c r="F1591" s="110">
        <v>0</v>
      </c>
      <c r="G1591" s="110">
        <v>0</v>
      </c>
      <c r="H1591" s="110">
        <v>0</v>
      </c>
      <c r="I1591" s="110">
        <v>0</v>
      </c>
      <c r="J1591" s="110">
        <v>0</v>
      </c>
      <c r="K1591" s="110">
        <v>0</v>
      </c>
      <c r="L1591" s="110">
        <v>0</v>
      </c>
      <c r="M1591" s="110">
        <v>0</v>
      </c>
      <c r="N1591" s="110">
        <v>0</v>
      </c>
      <c r="O1591" s="110">
        <v>0</v>
      </c>
      <c r="P1591" s="110">
        <v>0</v>
      </c>
      <c r="Q1591" s="110">
        <v>0</v>
      </c>
      <c r="R1591" s="110">
        <v>0</v>
      </c>
      <c r="S1591" s="110">
        <v>0</v>
      </c>
      <c r="T1591" s="110">
        <v>0</v>
      </c>
      <c r="U1591" s="110">
        <v>0</v>
      </c>
      <c r="V1591" s="110"/>
      <c r="W1591" s="110">
        <v>0</v>
      </c>
      <c r="X1591" s="110">
        <v>0</v>
      </c>
      <c r="Y1591" s="110">
        <v>0</v>
      </c>
      <c r="Z1591" s="110">
        <v>0</v>
      </c>
      <c r="AA1591" s="110">
        <v>0</v>
      </c>
      <c r="AB1591" s="110">
        <v>0</v>
      </c>
      <c r="AC1591" s="110">
        <v>0</v>
      </c>
      <c r="AD1591" s="110">
        <v>0</v>
      </c>
      <c r="AE1591" s="110">
        <v>0</v>
      </c>
      <c r="AF1591" s="110">
        <v>0</v>
      </c>
      <c r="AG1591" s="110">
        <v>0</v>
      </c>
    </row>
    <row r="1592" spans="2:33" ht="15">
      <c r="B1592" s="110"/>
      <c r="C1592" s="110"/>
      <c r="D1592" s="110">
        <v>2020</v>
      </c>
      <c r="E1592" s="110"/>
      <c r="F1592" s="110"/>
      <c r="G1592" s="110"/>
      <c r="H1592" s="110"/>
      <c r="I1592" s="110"/>
      <c r="J1592" s="110"/>
      <c r="K1592" s="110"/>
      <c r="L1592" s="110"/>
      <c r="M1592" s="110"/>
      <c r="N1592" s="110"/>
      <c r="O1592" s="110"/>
      <c r="P1592" s="110"/>
      <c r="Q1592" s="110"/>
      <c r="R1592" s="110"/>
      <c r="S1592" s="110"/>
      <c r="T1592" s="110"/>
      <c r="U1592" s="110"/>
      <c r="V1592" s="110"/>
      <c r="W1592" s="110"/>
      <c r="X1592" s="110"/>
      <c r="Y1592" s="110"/>
      <c r="Z1592" s="110"/>
      <c r="AA1592" s="110"/>
      <c r="AB1592" s="110"/>
      <c r="AC1592" s="110"/>
      <c r="AD1592" s="110"/>
      <c r="AE1592" s="110"/>
      <c r="AF1592" s="110"/>
      <c r="AG1592" s="110"/>
    </row>
    <row r="1593" spans="2:33" ht="15">
      <c r="B1593" s="109" t="s">
        <v>879</v>
      </c>
      <c r="C1593" s="109" t="s">
        <v>880</v>
      </c>
      <c r="D1593" s="109">
        <v>2006</v>
      </c>
      <c r="E1593" s="109">
        <v>0.14455000000000001</v>
      </c>
      <c r="F1593" s="109"/>
      <c r="G1593" s="109">
        <v>0.11083</v>
      </c>
      <c r="H1593" s="109"/>
      <c r="I1593" s="109"/>
      <c r="J1593" s="109">
        <v>0.19497</v>
      </c>
      <c r="K1593" s="109">
        <v>4.9329999999999999E-2</v>
      </c>
      <c r="L1593" s="109">
        <v>7.4490000000000001E-2</v>
      </c>
      <c r="M1593" s="109"/>
      <c r="N1593" s="109">
        <v>0.73409000000000002</v>
      </c>
      <c r="O1593" s="109">
        <v>7.5630000000000003E-2</v>
      </c>
      <c r="P1593" s="109">
        <v>9.8229999999999998E-2</v>
      </c>
      <c r="Q1593" s="109">
        <v>7.8740000000000004E-2</v>
      </c>
      <c r="R1593" s="109"/>
      <c r="S1593" s="109">
        <v>0.20601</v>
      </c>
      <c r="T1593" s="109">
        <v>0</v>
      </c>
      <c r="U1593" s="109">
        <v>5.0389999999999997E-2</v>
      </c>
      <c r="V1593" s="109">
        <v>0.57857000000000003</v>
      </c>
      <c r="W1593" s="109"/>
      <c r="X1593" s="109">
        <v>0.23361000000000001</v>
      </c>
      <c r="Y1593" s="109">
        <v>9.0219999999999995E-2</v>
      </c>
      <c r="Z1593" s="109">
        <v>0</v>
      </c>
      <c r="AA1593" s="109">
        <v>0.15784000000000001</v>
      </c>
      <c r="AB1593" s="109">
        <v>0.45843</v>
      </c>
      <c r="AC1593" s="109">
        <v>0.23182</v>
      </c>
      <c r="AD1593" s="109">
        <v>6.8029999999999993E-2</v>
      </c>
      <c r="AE1593" s="109">
        <v>0</v>
      </c>
      <c r="AF1593" s="109">
        <v>0.33346999999999999</v>
      </c>
      <c r="AG1593" s="109">
        <v>9.3299999999999998E-3</v>
      </c>
    </row>
    <row r="1594" spans="2:33" ht="15">
      <c r="B1594" s="109"/>
      <c r="C1594" s="109"/>
      <c r="D1594" s="109">
        <v>2007</v>
      </c>
      <c r="E1594" s="109">
        <v>0.21290000000000001</v>
      </c>
      <c r="F1594" s="109">
        <v>0.19306999999999999</v>
      </c>
      <c r="G1594" s="109">
        <v>0.13877</v>
      </c>
      <c r="H1594" s="109"/>
      <c r="I1594" s="109">
        <v>0</v>
      </c>
      <c r="J1594" s="109">
        <v>0.15043000000000001</v>
      </c>
      <c r="K1594" s="109">
        <v>6.293E-2</v>
      </c>
      <c r="L1594" s="109">
        <v>6.3530000000000003E-2</v>
      </c>
      <c r="M1594" s="109">
        <v>0.79437999999999998</v>
      </c>
      <c r="N1594" s="109">
        <v>0.25119000000000002</v>
      </c>
      <c r="O1594" s="109">
        <v>0.10238</v>
      </c>
      <c r="P1594" s="109">
        <v>0.19019</v>
      </c>
      <c r="Q1594" s="109">
        <v>7.3639999999999997E-2</v>
      </c>
      <c r="R1594" s="109"/>
      <c r="S1594" s="109">
        <v>0.55262999999999995</v>
      </c>
      <c r="T1594" s="109">
        <v>5.9409999999999998E-2</v>
      </c>
      <c r="U1594" s="109">
        <v>4.3240000000000001E-2</v>
      </c>
      <c r="V1594" s="109">
        <v>0.40021000000000001</v>
      </c>
      <c r="W1594" s="109"/>
      <c r="X1594" s="109">
        <v>0.21529999999999999</v>
      </c>
      <c r="Y1594" s="109">
        <v>0.13571</v>
      </c>
      <c r="Z1594" s="109">
        <v>0</v>
      </c>
      <c r="AA1594" s="109">
        <v>0.37662000000000001</v>
      </c>
      <c r="AB1594" s="109">
        <v>0.48803999999999997</v>
      </c>
      <c r="AC1594" s="109">
        <v>0.57135000000000002</v>
      </c>
      <c r="AD1594" s="109">
        <v>6.6989999999999994E-2</v>
      </c>
      <c r="AE1594" s="109">
        <v>0.46972000000000003</v>
      </c>
      <c r="AF1594" s="109">
        <v>0.29409999999999997</v>
      </c>
      <c r="AG1594" s="109">
        <v>2.4930000000000001E-2</v>
      </c>
    </row>
    <row r="1595" spans="2:33" ht="15">
      <c r="B1595" s="109"/>
      <c r="C1595" s="109"/>
      <c r="D1595" s="109">
        <v>2008</v>
      </c>
      <c r="E1595" s="109">
        <v>0.10732</v>
      </c>
      <c r="F1595" s="109">
        <v>0.10764</v>
      </c>
      <c r="G1595" s="109">
        <v>0.11404</v>
      </c>
      <c r="H1595" s="109"/>
      <c r="I1595" s="109">
        <v>0</v>
      </c>
      <c r="J1595" s="109">
        <v>0.14288000000000001</v>
      </c>
      <c r="K1595" s="109">
        <v>4.9829999999999999E-2</v>
      </c>
      <c r="L1595" s="109">
        <v>3.6580000000000001E-2</v>
      </c>
      <c r="M1595" s="109">
        <v>0.14022999999999999</v>
      </c>
      <c r="N1595" s="109">
        <v>0.33074999999999999</v>
      </c>
      <c r="O1595" s="109">
        <v>7.782E-2</v>
      </c>
      <c r="P1595" s="109">
        <v>0.1502</v>
      </c>
      <c r="Q1595" s="109">
        <v>7.2080000000000005E-2</v>
      </c>
      <c r="R1595" s="109"/>
      <c r="S1595" s="109">
        <v>0.38532</v>
      </c>
      <c r="T1595" s="109">
        <v>5.0200000000000002E-2</v>
      </c>
      <c r="U1595" s="109">
        <v>1.635E-2</v>
      </c>
      <c r="V1595" s="109">
        <v>0.37933</v>
      </c>
      <c r="W1595" s="109"/>
      <c r="X1595" s="109">
        <v>0.30729000000000001</v>
      </c>
      <c r="Y1595" s="109">
        <v>0.12948999999999999</v>
      </c>
      <c r="Z1595" s="109">
        <v>0</v>
      </c>
      <c r="AA1595" s="109">
        <v>0.17382</v>
      </c>
      <c r="AB1595" s="109">
        <v>0.35919000000000001</v>
      </c>
      <c r="AC1595" s="109">
        <v>0.39523000000000003</v>
      </c>
      <c r="AD1595" s="109">
        <v>2.894E-2</v>
      </c>
      <c r="AE1595" s="109">
        <v>0.39804</v>
      </c>
      <c r="AF1595" s="109">
        <v>0.22298000000000001</v>
      </c>
      <c r="AG1595" s="109">
        <v>2.5489999999999999E-2</v>
      </c>
    </row>
    <row r="1596" spans="2:33" ht="15">
      <c r="B1596" s="109"/>
      <c r="C1596" s="109"/>
      <c r="D1596" s="109">
        <v>2009</v>
      </c>
      <c r="E1596" s="109">
        <v>7.8789999999999999E-2</v>
      </c>
      <c r="F1596" s="109">
        <v>8.7080000000000005E-2</v>
      </c>
      <c r="G1596" s="109">
        <v>0.12701999999999999</v>
      </c>
      <c r="H1596" s="109">
        <v>2.2790000000000001E-2</v>
      </c>
      <c r="I1596" s="109">
        <v>0</v>
      </c>
      <c r="J1596" s="109">
        <v>0.12867999999999999</v>
      </c>
      <c r="K1596" s="109">
        <v>4.088E-2</v>
      </c>
      <c r="L1596" s="109">
        <v>4.8689999999999997E-2</v>
      </c>
      <c r="M1596" s="109">
        <v>0.43987999999999999</v>
      </c>
      <c r="N1596" s="109">
        <v>0.66281999999999996</v>
      </c>
      <c r="O1596" s="109">
        <v>8.5050000000000001E-2</v>
      </c>
      <c r="P1596" s="109">
        <v>0.21990999999999999</v>
      </c>
      <c r="Q1596" s="109">
        <v>7.1419999999999997E-2</v>
      </c>
      <c r="R1596" s="109"/>
      <c r="S1596" s="109">
        <v>0.27284000000000003</v>
      </c>
      <c r="T1596" s="109">
        <v>0</v>
      </c>
      <c r="U1596" s="109">
        <v>1.426E-2</v>
      </c>
      <c r="V1596" s="109">
        <v>0.56927000000000005</v>
      </c>
      <c r="W1596" s="109">
        <v>0.12402000000000001</v>
      </c>
      <c r="X1596" s="109">
        <v>0.21360000000000001</v>
      </c>
      <c r="Y1596" s="109">
        <v>9.8479999999999998E-2</v>
      </c>
      <c r="Z1596" s="109">
        <v>4.6210000000000001E-2</v>
      </c>
      <c r="AA1596" s="109">
        <v>0.35466999999999999</v>
      </c>
      <c r="AB1596" s="109">
        <v>0.41892000000000001</v>
      </c>
      <c r="AC1596" s="109">
        <v>0.45196999999999998</v>
      </c>
      <c r="AD1596" s="109">
        <v>4.1930000000000002E-2</v>
      </c>
      <c r="AE1596" s="109">
        <v>0.38444</v>
      </c>
      <c r="AF1596" s="109">
        <v>0.55608000000000002</v>
      </c>
      <c r="AG1596" s="109">
        <v>2.2859999999999998E-2</v>
      </c>
    </row>
    <row r="1597" spans="2:33" ht="15">
      <c r="B1597" s="109"/>
      <c r="C1597" s="109"/>
      <c r="D1597" s="109">
        <v>2010</v>
      </c>
      <c r="E1597" s="109">
        <v>8.3269999999999997E-2</v>
      </c>
      <c r="F1597" s="109">
        <v>8.1629999999999994E-2</v>
      </c>
      <c r="G1597" s="109">
        <v>0.29376000000000002</v>
      </c>
      <c r="H1597" s="109">
        <v>0</v>
      </c>
      <c r="I1597" s="109"/>
      <c r="J1597" s="109">
        <v>0.21224000000000001</v>
      </c>
      <c r="K1597" s="109">
        <v>4.36E-2</v>
      </c>
      <c r="L1597" s="109">
        <v>6.2829999999999997E-2</v>
      </c>
      <c r="M1597" s="109">
        <v>0.22386</v>
      </c>
      <c r="N1597" s="109">
        <v>0.70742000000000005</v>
      </c>
      <c r="O1597" s="109">
        <v>5.3560000000000003E-2</v>
      </c>
      <c r="P1597" s="109">
        <v>0.15686</v>
      </c>
      <c r="Q1597" s="109">
        <v>5.57E-2</v>
      </c>
      <c r="R1597" s="109">
        <v>0.29044999999999999</v>
      </c>
      <c r="S1597" s="109">
        <v>0.29268</v>
      </c>
      <c r="T1597" s="109">
        <v>0.11304</v>
      </c>
      <c r="U1597" s="109">
        <v>3.3950000000000001E-2</v>
      </c>
      <c r="V1597" s="109">
        <v>0.35375000000000001</v>
      </c>
      <c r="W1597" s="109">
        <v>0</v>
      </c>
      <c r="X1597" s="109">
        <v>0.30073</v>
      </c>
      <c r="Y1597" s="109">
        <v>5.4710000000000002E-2</v>
      </c>
      <c r="Z1597" s="109">
        <v>6.4560000000000006E-2</v>
      </c>
      <c r="AA1597" s="109">
        <v>0.25107000000000002</v>
      </c>
      <c r="AB1597" s="109">
        <v>0.27500000000000002</v>
      </c>
      <c r="AC1597" s="109">
        <v>0.37425000000000003</v>
      </c>
      <c r="AD1597" s="109">
        <v>4.9520000000000002E-2</v>
      </c>
      <c r="AE1597" s="109">
        <v>0.53069999999999995</v>
      </c>
      <c r="AF1597" s="109">
        <v>0.18931000000000001</v>
      </c>
      <c r="AG1597" s="109">
        <v>7.6899999999999998E-3</v>
      </c>
    </row>
    <row r="1598" spans="2:33" ht="15">
      <c r="B1598" s="109"/>
      <c r="C1598" s="109"/>
      <c r="D1598" s="109">
        <v>2011</v>
      </c>
      <c r="E1598" s="109">
        <v>0.13797000000000001</v>
      </c>
      <c r="F1598" s="109">
        <v>7.954E-2</v>
      </c>
      <c r="G1598" s="109">
        <v>6.4009999999999997E-2</v>
      </c>
      <c r="H1598" s="109">
        <v>1.6639999999999999E-2</v>
      </c>
      <c r="I1598" s="109">
        <v>0</v>
      </c>
      <c r="J1598" s="109">
        <v>0.10585</v>
      </c>
      <c r="K1598" s="109">
        <v>2.6579999999999999E-2</v>
      </c>
      <c r="L1598" s="109">
        <v>0</v>
      </c>
      <c r="M1598" s="109">
        <v>0.42857000000000001</v>
      </c>
      <c r="N1598" s="109">
        <v>0.39890999999999999</v>
      </c>
      <c r="O1598" s="109">
        <v>4.1799999999999997E-2</v>
      </c>
      <c r="P1598" s="109">
        <v>3.916E-2</v>
      </c>
      <c r="Q1598" s="109">
        <v>6.3799999999999996E-2</v>
      </c>
      <c r="R1598" s="109">
        <v>0.58592999999999995</v>
      </c>
      <c r="S1598" s="109">
        <v>0.24496999999999999</v>
      </c>
      <c r="T1598" s="109">
        <v>0</v>
      </c>
      <c r="U1598" s="109">
        <v>4.7260000000000003E-2</v>
      </c>
      <c r="V1598" s="109">
        <v>0.3916</v>
      </c>
      <c r="W1598" s="109">
        <v>0</v>
      </c>
      <c r="X1598" s="109">
        <v>0.10827000000000001</v>
      </c>
      <c r="Y1598" s="109">
        <v>7.3789999999999994E-2</v>
      </c>
      <c r="Z1598" s="109">
        <v>2.181E-2</v>
      </c>
      <c r="AA1598" s="109">
        <v>0.27272000000000002</v>
      </c>
      <c r="AB1598" s="109">
        <v>0.1075</v>
      </c>
      <c r="AC1598" s="109">
        <v>0.21113000000000001</v>
      </c>
      <c r="AD1598" s="109">
        <v>4.9869999999999998E-2</v>
      </c>
      <c r="AE1598" s="109">
        <v>4.9180000000000001E-2</v>
      </c>
      <c r="AF1598" s="109">
        <v>0.24235000000000001</v>
      </c>
      <c r="AG1598" s="109">
        <v>1.1350000000000001E-2</v>
      </c>
    </row>
    <row r="1599" spans="2:33" ht="15">
      <c r="B1599" s="109"/>
      <c r="C1599" s="109"/>
      <c r="D1599" s="109">
        <v>2012</v>
      </c>
      <c r="E1599" s="109">
        <v>9.3450000000000005E-2</v>
      </c>
      <c r="F1599" s="109">
        <v>0.13097</v>
      </c>
      <c r="G1599" s="109">
        <v>0.25180000000000002</v>
      </c>
      <c r="H1599" s="109">
        <v>2.7539999999999999E-2</v>
      </c>
      <c r="I1599" s="109">
        <v>0</v>
      </c>
      <c r="J1599" s="109">
        <v>0.11771</v>
      </c>
      <c r="K1599" s="109">
        <v>4.3339999999999997E-2</v>
      </c>
      <c r="L1599" s="109">
        <v>3.1620000000000002E-2</v>
      </c>
      <c r="M1599" s="109">
        <v>0.2838</v>
      </c>
      <c r="N1599" s="109">
        <v>0.68405000000000005</v>
      </c>
      <c r="O1599" s="109">
        <v>2.649E-2</v>
      </c>
      <c r="P1599" s="109">
        <v>0.1179</v>
      </c>
      <c r="Q1599" s="109">
        <v>6.4460000000000003E-2</v>
      </c>
      <c r="R1599" s="109">
        <v>0.31075000000000003</v>
      </c>
      <c r="S1599" s="109">
        <v>0.23335</v>
      </c>
      <c r="T1599" s="109">
        <v>0</v>
      </c>
      <c r="U1599" s="109">
        <v>4.1070000000000002E-2</v>
      </c>
      <c r="V1599" s="109">
        <v>0.20455999999999999</v>
      </c>
      <c r="W1599" s="109">
        <v>0</v>
      </c>
      <c r="X1599" s="109">
        <v>0.26523000000000002</v>
      </c>
      <c r="Y1599" s="109">
        <v>8.6790000000000006E-2</v>
      </c>
      <c r="Z1599" s="109">
        <v>2.138E-2</v>
      </c>
      <c r="AA1599" s="109">
        <v>0.27233000000000002</v>
      </c>
      <c r="AB1599" s="109">
        <v>0.21335999999999999</v>
      </c>
      <c r="AC1599" s="109">
        <v>0.37805</v>
      </c>
      <c r="AD1599" s="109">
        <v>4.9840000000000002E-2</v>
      </c>
      <c r="AE1599" s="109">
        <v>0.20133999999999999</v>
      </c>
      <c r="AF1599" s="109">
        <v>0.45401999999999998</v>
      </c>
      <c r="AG1599" s="109">
        <v>1.306E-2</v>
      </c>
    </row>
    <row r="1600" spans="2:33" ht="15">
      <c r="B1600" s="109"/>
      <c r="C1600" s="109"/>
      <c r="D1600" s="109">
        <v>2013</v>
      </c>
      <c r="E1600" s="109">
        <v>0.1128</v>
      </c>
      <c r="F1600" s="109">
        <v>6.1859999999999998E-2</v>
      </c>
      <c r="G1600" s="109">
        <v>0.10644000000000001</v>
      </c>
      <c r="H1600" s="109">
        <v>1.0789999999999999E-2</v>
      </c>
      <c r="I1600" s="109">
        <v>0</v>
      </c>
      <c r="J1600" s="109">
        <v>9.3219999999999997E-2</v>
      </c>
      <c r="K1600" s="109">
        <v>3.1E-2</v>
      </c>
      <c r="L1600" s="109">
        <v>9.3609999999999999E-2</v>
      </c>
      <c r="M1600" s="109">
        <v>0.29520000000000002</v>
      </c>
      <c r="N1600" s="109">
        <v>0.35746</v>
      </c>
      <c r="O1600" s="109">
        <v>3.524E-2</v>
      </c>
      <c r="P1600" s="109">
        <v>3.9629999999999999E-2</v>
      </c>
      <c r="Q1600" s="109">
        <v>6.0240000000000002E-2</v>
      </c>
      <c r="R1600" s="109">
        <v>0.48881999999999998</v>
      </c>
      <c r="S1600" s="109">
        <v>0.18274000000000001</v>
      </c>
      <c r="T1600" s="109">
        <v>0</v>
      </c>
      <c r="U1600" s="109">
        <v>3.015E-2</v>
      </c>
      <c r="V1600" s="109">
        <v>0.21207999999999999</v>
      </c>
      <c r="W1600" s="109">
        <v>0.22181999999999999</v>
      </c>
      <c r="X1600" s="109">
        <v>0.11379</v>
      </c>
      <c r="Y1600" s="109">
        <v>0.11257</v>
      </c>
      <c r="Z1600" s="109">
        <v>4.122E-2</v>
      </c>
      <c r="AA1600" s="109">
        <v>0.23960999999999999</v>
      </c>
      <c r="AB1600" s="109">
        <v>0.27564</v>
      </c>
      <c r="AC1600" s="109">
        <v>0.28927000000000003</v>
      </c>
      <c r="AD1600" s="109">
        <v>5.493E-2</v>
      </c>
      <c r="AE1600" s="109">
        <v>0.19861000000000001</v>
      </c>
      <c r="AF1600" s="109">
        <v>0.14967</v>
      </c>
      <c r="AG1600" s="109">
        <v>1.678E-2</v>
      </c>
    </row>
    <row r="1601" spans="2:33" ht="15">
      <c r="B1601" s="109"/>
      <c r="C1601" s="109"/>
      <c r="D1601" s="109">
        <v>2014</v>
      </c>
      <c r="E1601" s="109">
        <v>8.5300000000000001E-2</v>
      </c>
      <c r="F1601" s="109">
        <v>0.11382</v>
      </c>
      <c r="G1601" s="109">
        <v>0.20832999999999999</v>
      </c>
      <c r="H1601" s="109">
        <v>1.056E-2</v>
      </c>
      <c r="I1601" s="109">
        <v>0</v>
      </c>
      <c r="J1601" s="109">
        <v>0.14989</v>
      </c>
      <c r="K1601" s="109">
        <v>3.9300000000000002E-2</v>
      </c>
      <c r="L1601" s="109">
        <v>9.4820000000000002E-2</v>
      </c>
      <c r="M1601" s="109">
        <v>0.80105999999999999</v>
      </c>
      <c r="N1601" s="109">
        <v>0.43497000000000002</v>
      </c>
      <c r="O1601" s="109">
        <v>3.916E-2</v>
      </c>
      <c r="P1601" s="109">
        <v>4.0250000000000001E-2</v>
      </c>
      <c r="Q1601" s="109">
        <v>5.1029999999999999E-2</v>
      </c>
      <c r="R1601" s="109">
        <v>0.33435999999999999</v>
      </c>
      <c r="S1601" s="109">
        <v>0.18793000000000001</v>
      </c>
      <c r="T1601" s="109">
        <v>0</v>
      </c>
      <c r="U1601" s="109">
        <v>2.1170000000000001E-2</v>
      </c>
      <c r="V1601" s="109">
        <v>0.27978999999999998</v>
      </c>
      <c r="W1601" s="109">
        <v>0</v>
      </c>
      <c r="X1601" s="109">
        <v>0.21018999999999999</v>
      </c>
      <c r="Y1601" s="109">
        <v>4.4999999999999998E-2</v>
      </c>
      <c r="Z1601" s="109">
        <v>2.0250000000000001E-2</v>
      </c>
      <c r="AA1601" s="109">
        <v>0.20147999999999999</v>
      </c>
      <c r="AB1601" s="109">
        <v>0.10944</v>
      </c>
      <c r="AC1601" s="109">
        <v>0.22103999999999999</v>
      </c>
      <c r="AD1601" s="109">
        <v>6.7379999999999995E-2</v>
      </c>
      <c r="AE1601" s="109">
        <v>0.14618</v>
      </c>
      <c r="AF1601" s="109">
        <v>0.19148000000000001</v>
      </c>
      <c r="AG1601" s="109">
        <v>1.6480000000000002E-2</v>
      </c>
    </row>
    <row r="1602" spans="2:33" ht="15">
      <c r="B1602" s="109"/>
      <c r="C1602" s="109"/>
      <c r="D1602" s="109">
        <v>2015</v>
      </c>
      <c r="E1602" s="109">
        <v>0.13752</v>
      </c>
      <c r="F1602" s="109">
        <v>0.1138</v>
      </c>
      <c r="G1602" s="109">
        <v>6.633E-2</v>
      </c>
      <c r="H1602" s="109">
        <v>1.0460000000000001E-2</v>
      </c>
      <c r="I1602" s="109">
        <v>0</v>
      </c>
      <c r="J1602" s="109">
        <v>0.13270000000000001</v>
      </c>
      <c r="K1602" s="109">
        <v>3.3599999999999998E-2</v>
      </c>
      <c r="L1602" s="109">
        <v>3.1850000000000003E-2</v>
      </c>
      <c r="M1602" s="109">
        <v>0</v>
      </c>
      <c r="N1602" s="109">
        <v>0.73826999999999998</v>
      </c>
      <c r="O1602" s="109">
        <v>2.9870000000000001E-2</v>
      </c>
      <c r="P1602" s="109">
        <v>0.12356</v>
      </c>
      <c r="Q1602" s="109">
        <v>5.4649999999999997E-2</v>
      </c>
      <c r="R1602" s="109">
        <v>0.38211000000000001</v>
      </c>
      <c r="S1602" s="109">
        <v>0.23147999999999999</v>
      </c>
      <c r="T1602" s="109">
        <v>0</v>
      </c>
      <c r="U1602" s="109">
        <v>2.349E-2</v>
      </c>
      <c r="V1602" s="109">
        <v>0.14146</v>
      </c>
      <c r="W1602" s="109">
        <v>0</v>
      </c>
      <c r="X1602" s="109">
        <v>0.10766000000000001</v>
      </c>
      <c r="Y1602" s="109">
        <v>8.3419999999999994E-2</v>
      </c>
      <c r="Z1602" s="109">
        <v>1.933E-2</v>
      </c>
      <c r="AA1602" s="109">
        <v>0.2356</v>
      </c>
      <c r="AB1602" s="109">
        <v>0.15687000000000001</v>
      </c>
      <c r="AC1602" s="109">
        <v>0.20458999999999999</v>
      </c>
      <c r="AD1602" s="109">
        <v>4.0399999999999998E-2</v>
      </c>
      <c r="AE1602" s="109">
        <v>4.641E-2</v>
      </c>
      <c r="AF1602" s="109">
        <v>0.27804000000000001</v>
      </c>
      <c r="AG1602" s="109">
        <v>3.5100000000000001E-3</v>
      </c>
    </row>
    <row r="1603" spans="2:33" ht="15">
      <c r="B1603" s="109"/>
      <c r="C1603" s="109"/>
      <c r="D1603" s="109">
        <v>2016</v>
      </c>
      <c r="E1603" s="109">
        <v>8.48E-2</v>
      </c>
      <c r="F1603" s="109">
        <v>4.1189999999999997E-2</v>
      </c>
      <c r="G1603" s="109">
        <v>0.17002999999999999</v>
      </c>
      <c r="H1603" s="109">
        <v>5.13E-3</v>
      </c>
      <c r="I1603" s="109">
        <v>0</v>
      </c>
      <c r="J1603" s="109">
        <v>0.14197000000000001</v>
      </c>
      <c r="K1603" s="109">
        <v>2.6249999999999999E-2</v>
      </c>
      <c r="L1603" s="109">
        <v>3.1850000000000003E-2</v>
      </c>
      <c r="M1603" s="109">
        <v>0</v>
      </c>
      <c r="N1603" s="109">
        <v>9.5960000000000004E-2</v>
      </c>
      <c r="O1603" s="109">
        <v>4.0280000000000003E-2</v>
      </c>
      <c r="P1603" s="109">
        <v>0.14957000000000001</v>
      </c>
      <c r="Q1603" s="109">
        <v>6.5949999999999995E-2</v>
      </c>
      <c r="R1603" s="109">
        <v>9.6129999999999993E-2</v>
      </c>
      <c r="S1603" s="109">
        <v>0.12019000000000001</v>
      </c>
      <c r="T1603" s="109">
        <v>0</v>
      </c>
      <c r="U1603" s="109">
        <v>1.874E-2</v>
      </c>
      <c r="V1603" s="109">
        <v>0.27657999999999999</v>
      </c>
      <c r="W1603" s="109">
        <v>0</v>
      </c>
      <c r="X1603" s="109">
        <v>0.18164</v>
      </c>
      <c r="Y1603" s="109">
        <v>2.5389999999999999E-2</v>
      </c>
      <c r="Z1603" s="109">
        <v>0</v>
      </c>
      <c r="AA1603" s="109">
        <v>0.20485999999999999</v>
      </c>
      <c r="AB1603" s="109">
        <v>0.21557999999999999</v>
      </c>
      <c r="AC1603" s="109">
        <v>0.26917000000000002</v>
      </c>
      <c r="AD1603" s="109">
        <v>3.2750000000000001E-2</v>
      </c>
      <c r="AE1603" s="109">
        <v>0.23493</v>
      </c>
      <c r="AF1603" s="109">
        <v>0.11812</v>
      </c>
      <c r="AG1603" s="109">
        <v>8.8400000000000006E-3</v>
      </c>
    </row>
    <row r="1604" spans="2:33" ht="15">
      <c r="B1604" s="109"/>
      <c r="C1604" s="109"/>
      <c r="D1604" s="109">
        <v>2017</v>
      </c>
      <c r="E1604" s="109">
        <v>4.4949999999999997E-2</v>
      </c>
      <c r="F1604" s="109">
        <v>9.0039999999999995E-2</v>
      </c>
      <c r="G1604" s="109">
        <v>0.16350999999999999</v>
      </c>
      <c r="H1604" s="109"/>
      <c r="I1604" s="109">
        <v>0</v>
      </c>
      <c r="J1604" s="109">
        <v>0.11829000000000001</v>
      </c>
      <c r="K1604" s="109">
        <v>4.0980000000000003E-2</v>
      </c>
      <c r="L1604" s="109">
        <v>0</v>
      </c>
      <c r="M1604" s="109">
        <v>0.76803999999999994</v>
      </c>
      <c r="N1604" s="109">
        <v>0.3669</v>
      </c>
      <c r="O1604" s="109">
        <v>7.0199999999999999E-2</v>
      </c>
      <c r="P1604" s="109">
        <v>0.18711</v>
      </c>
      <c r="Q1604" s="109">
        <v>8.6410000000000001E-2</v>
      </c>
      <c r="R1604" s="109">
        <v>0.32407000000000002</v>
      </c>
      <c r="S1604" s="109">
        <v>0.16341</v>
      </c>
      <c r="T1604" s="109">
        <v>0</v>
      </c>
      <c r="U1604" s="109">
        <v>2.1350000000000001E-2</v>
      </c>
      <c r="V1604" s="109">
        <v>0.13031999999999999</v>
      </c>
      <c r="W1604" s="109">
        <v>0</v>
      </c>
      <c r="X1604" s="109">
        <v>0.44685000000000002</v>
      </c>
      <c r="Y1604" s="109">
        <v>3.7740000000000003E-2</v>
      </c>
      <c r="Z1604" s="109">
        <v>5.8160000000000003E-2</v>
      </c>
      <c r="AA1604" s="109">
        <v>0.17238999999999999</v>
      </c>
      <c r="AB1604" s="109">
        <v>0.15695999999999999</v>
      </c>
      <c r="AC1604" s="109">
        <v>0.17935000000000001</v>
      </c>
      <c r="AD1604" s="109">
        <v>3.7409999999999999E-2</v>
      </c>
      <c r="AE1604" s="109">
        <v>0.22725000000000001</v>
      </c>
      <c r="AF1604" s="109">
        <v>0.1162</v>
      </c>
      <c r="AG1604" s="109">
        <v>1.5879999999999998E-2</v>
      </c>
    </row>
    <row r="1605" spans="2:33" ht="15">
      <c r="B1605" s="109"/>
      <c r="C1605" s="109"/>
      <c r="D1605" s="109">
        <v>2018</v>
      </c>
      <c r="E1605" s="109">
        <v>3.6420000000000001E-2</v>
      </c>
      <c r="F1605" s="109">
        <v>8.8620000000000004E-2</v>
      </c>
      <c r="G1605" s="109">
        <v>0.13442999999999999</v>
      </c>
      <c r="H1605" s="109">
        <v>5.3400000000000001E-3</v>
      </c>
      <c r="I1605" s="109">
        <v>0</v>
      </c>
      <c r="J1605" s="109">
        <v>0.12057</v>
      </c>
      <c r="K1605" s="109">
        <v>3.2259999999999997E-2</v>
      </c>
      <c r="L1605" s="109">
        <v>5.0529999999999999E-2</v>
      </c>
      <c r="M1605" s="109">
        <v>0.27777000000000002</v>
      </c>
      <c r="N1605" s="109">
        <v>0.36332999999999999</v>
      </c>
      <c r="O1605" s="109">
        <v>3.5009999999999999E-2</v>
      </c>
      <c r="P1605" s="109">
        <v>7.936E-2</v>
      </c>
      <c r="Q1605" s="109">
        <v>3.6110000000000003E-2</v>
      </c>
      <c r="R1605" s="109">
        <v>0.32784000000000002</v>
      </c>
      <c r="S1605" s="109">
        <v>0.17255000000000001</v>
      </c>
      <c r="T1605" s="109">
        <v>0</v>
      </c>
      <c r="U1605" s="109">
        <v>1.034E-2</v>
      </c>
      <c r="V1605" s="109">
        <v>0.19488</v>
      </c>
      <c r="W1605" s="109">
        <v>0.22991</v>
      </c>
      <c r="X1605" s="109">
        <v>0.29615000000000002</v>
      </c>
      <c r="Y1605" s="109">
        <v>7.9869999999999997E-2</v>
      </c>
      <c r="Z1605" s="109">
        <v>1.925E-2</v>
      </c>
      <c r="AA1605" s="109">
        <v>0.19011</v>
      </c>
      <c r="AB1605" s="109">
        <v>0.10996</v>
      </c>
      <c r="AC1605" s="109">
        <v>0.19749</v>
      </c>
      <c r="AD1605" s="109">
        <v>1.2489999999999999E-2</v>
      </c>
      <c r="AE1605" s="109">
        <v>5.0029999999999998E-2</v>
      </c>
      <c r="AF1605" s="109">
        <v>0.28405999999999998</v>
      </c>
      <c r="AG1605" s="109">
        <v>7.0299999999999998E-3</v>
      </c>
    </row>
    <row r="1606" spans="2:33" ht="15">
      <c r="B1606" s="109"/>
      <c r="C1606" s="109"/>
      <c r="D1606" s="109">
        <v>2019</v>
      </c>
      <c r="E1606" s="109">
        <v>4.9919999999999999E-2</v>
      </c>
      <c r="F1606" s="109">
        <v>6.9459999999999994E-2</v>
      </c>
      <c r="G1606" s="109">
        <v>9.9070000000000005E-2</v>
      </c>
      <c r="H1606" s="109">
        <v>5.2599999999999999E-3</v>
      </c>
      <c r="I1606" s="109">
        <v>0</v>
      </c>
      <c r="J1606" s="109">
        <v>0.13714999999999999</v>
      </c>
      <c r="K1606" s="109">
        <v>3.125E-2</v>
      </c>
      <c r="L1606" s="109">
        <v>0</v>
      </c>
      <c r="M1606" s="109">
        <v>0.13639999999999999</v>
      </c>
      <c r="N1606" s="109">
        <v>0.54205000000000003</v>
      </c>
      <c r="O1606" s="109">
        <v>4.9800000000000001E-3</v>
      </c>
      <c r="P1606" s="109">
        <v>3.8830000000000003E-2</v>
      </c>
      <c r="Q1606" s="109">
        <v>4.4540000000000003E-2</v>
      </c>
      <c r="R1606" s="109">
        <v>0.2747</v>
      </c>
      <c r="S1606" s="109">
        <v>0.26444000000000001</v>
      </c>
      <c r="T1606" s="109">
        <v>0</v>
      </c>
      <c r="U1606" s="109">
        <v>1.29E-2</v>
      </c>
      <c r="V1606" s="109"/>
      <c r="W1606" s="109">
        <v>0</v>
      </c>
      <c r="X1606" s="109">
        <v>0.3261</v>
      </c>
      <c r="Y1606" s="109">
        <v>5.4719999999999998E-2</v>
      </c>
      <c r="Z1606" s="109">
        <v>0</v>
      </c>
      <c r="AA1606" s="109">
        <v>0.23627999999999999</v>
      </c>
      <c r="AB1606" s="109">
        <v>0.32808999999999999</v>
      </c>
      <c r="AC1606" s="109">
        <v>0.18917999999999999</v>
      </c>
      <c r="AD1606" s="109">
        <v>4.3020000000000003E-2</v>
      </c>
      <c r="AE1606" s="109">
        <v>9.9440000000000001E-2</v>
      </c>
      <c r="AF1606" s="109">
        <v>0.16872999999999999</v>
      </c>
      <c r="AG1606" s="109">
        <v>5.0800000000000003E-3</v>
      </c>
    </row>
    <row r="1607" spans="2:33" ht="15">
      <c r="B1607" s="109"/>
      <c r="C1607" s="109"/>
      <c r="D1607" s="109">
        <v>2020</v>
      </c>
      <c r="E1607" s="109"/>
      <c r="F1607" s="109"/>
      <c r="G1607" s="109"/>
      <c r="H1607" s="109"/>
      <c r="I1607" s="109"/>
      <c r="J1607" s="109"/>
      <c r="K1607" s="109"/>
      <c r="L1607" s="109"/>
      <c r="M1607" s="109"/>
      <c r="N1607" s="109"/>
      <c r="O1607" s="109"/>
      <c r="P1607" s="109"/>
      <c r="Q1607" s="109"/>
      <c r="R1607" s="109"/>
      <c r="S1607" s="109"/>
      <c r="T1607" s="109"/>
      <c r="U1607" s="109"/>
      <c r="V1607" s="109"/>
      <c r="W1607" s="109"/>
      <c r="X1607" s="109"/>
      <c r="Y1607" s="109"/>
      <c r="Z1607" s="109"/>
      <c r="AA1607" s="109"/>
      <c r="AB1607" s="109"/>
      <c r="AC1607" s="109"/>
      <c r="AD1607" s="109"/>
      <c r="AE1607" s="109"/>
      <c r="AF1607" s="109"/>
      <c r="AG1607" s="109"/>
    </row>
    <row r="1608" spans="2:33" ht="15">
      <c r="B1608" s="110" t="s">
        <v>881</v>
      </c>
      <c r="C1608" s="110" t="s">
        <v>882</v>
      </c>
      <c r="D1608" s="110">
        <v>2006</v>
      </c>
      <c r="E1608" s="110">
        <v>0.14455000000000001</v>
      </c>
      <c r="F1608" s="110"/>
      <c r="G1608" s="110">
        <v>0.88666999999999996</v>
      </c>
      <c r="H1608" s="110"/>
      <c r="I1608" s="110"/>
      <c r="J1608" s="110">
        <v>0.13206999999999999</v>
      </c>
      <c r="K1608" s="110">
        <v>0.1401</v>
      </c>
      <c r="L1608" s="110">
        <v>0.14899000000000001</v>
      </c>
      <c r="M1608" s="110"/>
      <c r="N1608" s="110">
        <v>1.04871</v>
      </c>
      <c r="O1608" s="110">
        <v>0.17829</v>
      </c>
      <c r="P1608" s="110">
        <v>0.35363</v>
      </c>
      <c r="Q1608" s="110">
        <v>7.2830000000000006E-2</v>
      </c>
      <c r="R1608" s="110"/>
      <c r="S1608" s="110">
        <v>0.38394</v>
      </c>
      <c r="T1608" s="110">
        <v>0</v>
      </c>
      <c r="U1608" s="110">
        <v>0.14588000000000001</v>
      </c>
      <c r="V1608" s="110">
        <v>1.8803700000000001</v>
      </c>
      <c r="W1608" s="110"/>
      <c r="X1608" s="110">
        <v>1.51851</v>
      </c>
      <c r="Y1608" s="110">
        <v>3.007E-2</v>
      </c>
      <c r="Z1608" s="110">
        <v>2.1100000000000001E-2</v>
      </c>
      <c r="AA1608" s="110">
        <v>1.15903</v>
      </c>
      <c r="AB1608" s="110">
        <v>0.89139999999999997</v>
      </c>
      <c r="AC1608" s="110">
        <v>1.1380399999999999</v>
      </c>
      <c r="AD1608" s="110">
        <v>7.5579999999999994E-2</v>
      </c>
      <c r="AE1608" s="110">
        <v>1.10642</v>
      </c>
      <c r="AF1608" s="110">
        <v>0.68657000000000001</v>
      </c>
      <c r="AG1608" s="110">
        <v>5.0389999999999997E-2</v>
      </c>
    </row>
    <row r="1609" spans="2:33" ht="15">
      <c r="B1609" s="110"/>
      <c r="C1609" s="110"/>
      <c r="D1609" s="110">
        <v>2007</v>
      </c>
      <c r="E1609" s="110">
        <v>0.10322000000000001</v>
      </c>
      <c r="F1609" s="110">
        <v>0.17376</v>
      </c>
      <c r="G1609" s="110">
        <v>0.61060000000000003</v>
      </c>
      <c r="H1609" s="110"/>
      <c r="I1609" s="110">
        <v>0</v>
      </c>
      <c r="J1609" s="110">
        <v>6.5399999999999998E-3</v>
      </c>
      <c r="K1609" s="110">
        <v>0.10584</v>
      </c>
      <c r="L1609" s="110">
        <v>2.5409999999999999E-2</v>
      </c>
      <c r="M1609" s="110">
        <v>1.05918</v>
      </c>
      <c r="N1609" s="110">
        <v>0.55262</v>
      </c>
      <c r="O1609" s="110">
        <v>0.24787999999999999</v>
      </c>
      <c r="P1609" s="110">
        <v>0.15215000000000001</v>
      </c>
      <c r="Q1609" s="110">
        <v>7.1760000000000004E-2</v>
      </c>
      <c r="R1609" s="110"/>
      <c r="S1609" s="110">
        <v>7.8939999999999996E-2</v>
      </c>
      <c r="T1609" s="110">
        <v>5.9409999999999998E-2</v>
      </c>
      <c r="U1609" s="110">
        <v>0.13783000000000001</v>
      </c>
      <c r="V1609" s="110">
        <v>2.0010599999999998</v>
      </c>
      <c r="W1609" s="110"/>
      <c r="X1609" s="110">
        <v>1.2918499999999999</v>
      </c>
      <c r="Y1609" s="110">
        <v>7.1399999999999996E-3</v>
      </c>
      <c r="Z1609" s="110">
        <v>2.1100000000000001E-2</v>
      </c>
      <c r="AA1609" s="110">
        <v>1.1836899999999999</v>
      </c>
      <c r="AB1609" s="110">
        <v>0.85407</v>
      </c>
      <c r="AC1609" s="110">
        <v>1.36086</v>
      </c>
      <c r="AD1609" s="110">
        <v>0.1042</v>
      </c>
      <c r="AE1609" s="110">
        <v>0.41753000000000001</v>
      </c>
      <c r="AF1609" s="110">
        <v>0.82347999999999999</v>
      </c>
      <c r="AG1609" s="110">
        <v>8.4400000000000003E-2</v>
      </c>
    </row>
    <row r="1610" spans="2:33" ht="15">
      <c r="B1610" s="110"/>
      <c r="C1610" s="110"/>
      <c r="D1610" s="110">
        <v>2008</v>
      </c>
      <c r="E1610" s="110">
        <v>0.12626000000000001</v>
      </c>
      <c r="F1610" s="110">
        <v>0.11840000000000001</v>
      </c>
      <c r="G1610" s="110">
        <v>0.88382000000000005</v>
      </c>
      <c r="H1610" s="110"/>
      <c r="I1610" s="110">
        <v>0</v>
      </c>
      <c r="J1610" s="110">
        <v>5.144E-2</v>
      </c>
      <c r="K1610" s="110">
        <v>0.10541</v>
      </c>
      <c r="L1610" s="110">
        <v>8.5360000000000005E-2</v>
      </c>
      <c r="M1610" s="110">
        <v>0.98163</v>
      </c>
      <c r="N1610" s="110">
        <v>0.47249999999999998</v>
      </c>
      <c r="O1610" s="110">
        <v>0.14526</v>
      </c>
      <c r="P1610" s="110">
        <v>0.24409</v>
      </c>
      <c r="Q1610" s="110">
        <v>7.2080000000000005E-2</v>
      </c>
      <c r="R1610" s="110"/>
      <c r="S1610" s="110">
        <v>0.63302000000000003</v>
      </c>
      <c r="T1610" s="110">
        <v>0.1004</v>
      </c>
      <c r="U1610" s="110">
        <v>0.15537000000000001</v>
      </c>
      <c r="V1610" s="110">
        <v>2.1495799999999998</v>
      </c>
      <c r="W1610" s="110"/>
      <c r="X1610" s="110">
        <v>1.0755399999999999</v>
      </c>
      <c r="Y1610" s="110">
        <v>7.1900000000000002E-3</v>
      </c>
      <c r="Z1610" s="110">
        <v>2.1340000000000001E-2</v>
      </c>
      <c r="AA1610" s="110">
        <v>1.1454800000000001</v>
      </c>
      <c r="AB1610" s="110">
        <v>0.62260000000000004</v>
      </c>
      <c r="AC1610" s="110">
        <v>1.7161500000000001</v>
      </c>
      <c r="AD1610" s="110">
        <v>6.5119999999999997E-2</v>
      </c>
      <c r="AE1610" s="110">
        <v>0.19902</v>
      </c>
      <c r="AF1610" s="110">
        <v>0.91218999999999995</v>
      </c>
      <c r="AG1610" s="110">
        <v>7.8310000000000005E-2</v>
      </c>
    </row>
    <row r="1611" spans="2:33" ht="15">
      <c r="B1611" s="110"/>
      <c r="C1611" s="110"/>
      <c r="D1611" s="110">
        <v>2009</v>
      </c>
      <c r="E1611" s="110">
        <v>0.13788</v>
      </c>
      <c r="F1611" s="110">
        <v>8.7080000000000005E-2</v>
      </c>
      <c r="G1611" s="110">
        <v>0.76214000000000004</v>
      </c>
      <c r="H1611" s="110">
        <v>0.10259</v>
      </c>
      <c r="I1611" s="110">
        <v>0</v>
      </c>
      <c r="J1611" s="110">
        <v>3.0640000000000001E-2</v>
      </c>
      <c r="K1611" s="110">
        <v>0.12662999999999999</v>
      </c>
      <c r="L1611" s="110">
        <v>9.7379999999999994E-2</v>
      </c>
      <c r="M1611" s="110">
        <v>1.0263899999999999</v>
      </c>
      <c r="N1611" s="110">
        <v>0.3569</v>
      </c>
      <c r="O1611" s="110">
        <v>7.9729999999999995E-2</v>
      </c>
      <c r="P1611" s="110">
        <v>5.9970000000000002E-2</v>
      </c>
      <c r="Q1611" s="110">
        <v>7.5389999999999999E-2</v>
      </c>
      <c r="R1611" s="110"/>
      <c r="S1611" s="110">
        <v>0.59274000000000004</v>
      </c>
      <c r="T1611" s="110">
        <v>5.4989999999999997E-2</v>
      </c>
      <c r="U1611" s="110">
        <v>0.12551000000000001</v>
      </c>
      <c r="V1611" s="110">
        <v>1.77898</v>
      </c>
      <c r="W1611" s="110">
        <v>0.24804000000000001</v>
      </c>
      <c r="X1611" s="110">
        <v>0.69421999999999995</v>
      </c>
      <c r="Y1611" s="110">
        <v>0</v>
      </c>
      <c r="Z1611" s="110">
        <v>2.3099999999999999E-2</v>
      </c>
      <c r="AA1611" s="110">
        <v>1.3851599999999999</v>
      </c>
      <c r="AB1611" s="110">
        <v>0.36964000000000002</v>
      </c>
      <c r="AC1611" s="110">
        <v>1.2090399999999999</v>
      </c>
      <c r="AD1611" s="110">
        <v>9.0840000000000004E-2</v>
      </c>
      <c r="AE1611" s="110">
        <v>0.21967999999999999</v>
      </c>
      <c r="AF1611" s="110">
        <v>1.0454300000000001</v>
      </c>
      <c r="AG1611" s="110">
        <v>6.6830000000000001E-2</v>
      </c>
    </row>
    <row r="1612" spans="2:33" ht="15">
      <c r="B1612" s="110"/>
      <c r="C1612" s="110"/>
      <c r="D1612" s="110">
        <v>2010</v>
      </c>
      <c r="E1612" s="110">
        <v>9.6089999999999995E-2</v>
      </c>
      <c r="F1612" s="110">
        <v>7.1419999999999997E-2</v>
      </c>
      <c r="G1612" s="110">
        <v>0.22847999999999999</v>
      </c>
      <c r="H1612" s="110">
        <v>6.1670000000000003E-2</v>
      </c>
      <c r="I1612" s="110"/>
      <c r="J1612" s="110">
        <v>7.4899999999999994E-2</v>
      </c>
      <c r="K1612" s="110">
        <v>9.7860000000000003E-2</v>
      </c>
      <c r="L1612" s="110">
        <v>7.8539999999999999E-2</v>
      </c>
      <c r="M1612" s="110">
        <v>1.0073799999999999</v>
      </c>
      <c r="N1612" s="110">
        <v>0.88427</v>
      </c>
      <c r="O1612" s="110">
        <v>0.13389999999999999</v>
      </c>
      <c r="P1612" s="110">
        <v>9.8030000000000006E-2</v>
      </c>
      <c r="Q1612" s="110">
        <v>7.6329999999999995E-2</v>
      </c>
      <c r="R1612" s="110">
        <v>0.82987</v>
      </c>
      <c r="S1612" s="110">
        <v>0.47804000000000002</v>
      </c>
      <c r="T1612" s="110">
        <v>5.6520000000000001E-2</v>
      </c>
      <c r="U1612" s="110">
        <v>0.17902999999999999</v>
      </c>
      <c r="V1612" s="110">
        <v>1.8395300000000001</v>
      </c>
      <c r="W1612" s="110">
        <v>0</v>
      </c>
      <c r="X1612" s="110">
        <v>1.0224899999999999</v>
      </c>
      <c r="Y1612" s="110">
        <v>1.3679999999999999E-2</v>
      </c>
      <c r="Z1612" s="110">
        <v>6.4560000000000006E-2</v>
      </c>
      <c r="AA1612" s="110">
        <v>1.0407999999999999</v>
      </c>
      <c r="AB1612" s="110">
        <v>0.27500000000000002</v>
      </c>
      <c r="AC1612" s="110">
        <v>1.03721</v>
      </c>
      <c r="AD1612" s="110">
        <v>0.24057000000000001</v>
      </c>
      <c r="AE1612" s="110">
        <v>0.15920999999999999</v>
      </c>
      <c r="AF1612" s="110">
        <v>0.96762000000000004</v>
      </c>
      <c r="AG1612" s="110">
        <v>4.0379999999999999E-2</v>
      </c>
    </row>
    <row r="1613" spans="2:33" ht="15">
      <c r="B1613" s="110"/>
      <c r="C1613" s="110"/>
      <c r="D1613" s="110">
        <v>2011</v>
      </c>
      <c r="E1613" s="110">
        <v>9.1980000000000006E-2</v>
      </c>
      <c r="F1613" s="110">
        <v>0.18892</v>
      </c>
      <c r="G1613" s="110">
        <v>1.12032</v>
      </c>
      <c r="H1613" s="110">
        <v>3.3279999999999997E-2</v>
      </c>
      <c r="I1613" s="110">
        <v>0</v>
      </c>
      <c r="J1613" s="110">
        <v>6.2260000000000003E-2</v>
      </c>
      <c r="K1613" s="110">
        <v>9.6839999999999996E-2</v>
      </c>
      <c r="L1613" s="110">
        <v>6.1589999999999999E-2</v>
      </c>
      <c r="M1613" s="110">
        <v>0.85714000000000001</v>
      </c>
      <c r="N1613" s="110">
        <v>0.63826000000000005</v>
      </c>
      <c r="O1613" s="110">
        <v>8.8840000000000002E-2</v>
      </c>
      <c r="P1613" s="110">
        <v>3.916E-2</v>
      </c>
      <c r="Q1613" s="110">
        <v>0.10767</v>
      </c>
      <c r="R1613" s="110">
        <v>0.39062000000000002</v>
      </c>
      <c r="S1613" s="110">
        <v>0.5081</v>
      </c>
      <c r="T1613" s="110">
        <v>5.5370000000000003E-2</v>
      </c>
      <c r="U1613" s="110">
        <v>0.15439</v>
      </c>
      <c r="V1613" s="110">
        <v>1.30535</v>
      </c>
      <c r="W1613" s="110">
        <v>0</v>
      </c>
      <c r="X1613" s="110">
        <v>0.59552000000000005</v>
      </c>
      <c r="Y1613" s="110">
        <v>1.341E-2</v>
      </c>
      <c r="Z1613" s="110">
        <v>0.10904999999999999</v>
      </c>
      <c r="AA1613" s="110">
        <v>1.1040700000000001</v>
      </c>
      <c r="AB1613" s="110">
        <v>0.26874999999999999</v>
      </c>
      <c r="AC1613" s="110">
        <v>0.74856</v>
      </c>
      <c r="AD1613" s="110">
        <v>0.12113</v>
      </c>
      <c r="AE1613" s="110">
        <v>0.14754</v>
      </c>
      <c r="AF1613" s="110">
        <v>0.83721999999999996</v>
      </c>
      <c r="AG1613" s="110">
        <v>9.2719999999999997E-2</v>
      </c>
    </row>
    <row r="1614" spans="2:33" ht="15">
      <c r="B1614" s="110"/>
      <c r="C1614" s="110"/>
      <c r="D1614" s="110">
        <v>2012</v>
      </c>
      <c r="E1614" s="110">
        <v>0.12683</v>
      </c>
      <c r="F1614" s="110">
        <v>4.0300000000000002E-2</v>
      </c>
      <c r="G1614" s="110">
        <v>0.46764</v>
      </c>
      <c r="H1614" s="110">
        <v>7.1599999999999997E-2</v>
      </c>
      <c r="I1614" s="110">
        <v>0</v>
      </c>
      <c r="J1614" s="110">
        <v>4.3369999999999999E-2</v>
      </c>
      <c r="K1614" s="110">
        <v>8.0909999999999996E-2</v>
      </c>
      <c r="L1614" s="110">
        <v>9.4869999999999996E-2</v>
      </c>
      <c r="M1614" s="110">
        <v>0.70952000000000004</v>
      </c>
      <c r="N1614" s="110">
        <v>0.51302999999999999</v>
      </c>
      <c r="O1614" s="110">
        <v>0.10596999999999999</v>
      </c>
      <c r="P1614" s="110">
        <v>5.8950000000000002E-2</v>
      </c>
      <c r="Q1614" s="110">
        <v>7.0319999999999994E-2</v>
      </c>
      <c r="R1614" s="110">
        <v>0.23305999999999999</v>
      </c>
      <c r="S1614" s="110">
        <v>0.37164000000000003</v>
      </c>
      <c r="T1614" s="110">
        <v>0</v>
      </c>
      <c r="U1614" s="110">
        <v>0.17377000000000001</v>
      </c>
      <c r="V1614" s="110">
        <v>1.0910299999999999</v>
      </c>
      <c r="W1614" s="110">
        <v>0</v>
      </c>
      <c r="X1614" s="110">
        <v>0.68960999999999995</v>
      </c>
      <c r="Y1614" s="110">
        <v>0</v>
      </c>
      <c r="Z1614" s="110">
        <v>0</v>
      </c>
      <c r="AA1614" s="110">
        <v>0.86612</v>
      </c>
      <c r="AB1614" s="110">
        <v>0.42671999999999999</v>
      </c>
      <c r="AC1614" s="110">
        <v>0.77454999999999996</v>
      </c>
      <c r="AD1614" s="110">
        <v>4.9840000000000002E-2</v>
      </c>
      <c r="AE1614" s="110">
        <v>5.033E-2</v>
      </c>
      <c r="AF1614" s="110">
        <v>1.0161500000000001</v>
      </c>
      <c r="AG1614" s="110">
        <v>6.3479999999999995E-2</v>
      </c>
    </row>
    <row r="1615" spans="2:33" ht="15">
      <c r="B1615" s="110"/>
      <c r="C1615" s="110"/>
      <c r="D1615" s="110">
        <v>2013</v>
      </c>
      <c r="E1615" s="110">
        <v>4.6440000000000002E-2</v>
      </c>
      <c r="F1615" s="110">
        <v>9.2789999999999997E-2</v>
      </c>
      <c r="G1615" s="110">
        <v>0.31933</v>
      </c>
      <c r="H1615" s="110">
        <v>6.4740000000000006E-2</v>
      </c>
      <c r="I1615" s="110">
        <v>0</v>
      </c>
      <c r="J1615" s="110">
        <v>5.5930000000000001E-2</v>
      </c>
      <c r="K1615" s="110">
        <v>0.10076</v>
      </c>
      <c r="L1615" s="110">
        <v>3.1199999999999999E-2</v>
      </c>
      <c r="M1615" s="110">
        <v>0.29520000000000002</v>
      </c>
      <c r="N1615" s="110">
        <v>0.35746</v>
      </c>
      <c r="O1615" s="110">
        <v>9.5659999999999995E-2</v>
      </c>
      <c r="P1615" s="110">
        <v>7.9259999999999997E-2</v>
      </c>
      <c r="Q1615" s="110">
        <v>8.8349999999999998E-2</v>
      </c>
      <c r="R1615" s="110">
        <v>0.31106</v>
      </c>
      <c r="S1615" s="110">
        <v>0.68747000000000003</v>
      </c>
      <c r="T1615" s="110">
        <v>5.4730000000000001E-2</v>
      </c>
      <c r="U1615" s="110">
        <v>0.14774999999999999</v>
      </c>
      <c r="V1615" s="110">
        <v>0.98973999999999995</v>
      </c>
      <c r="W1615" s="110">
        <v>0.11090999999999999</v>
      </c>
      <c r="X1615" s="110">
        <v>0.68274000000000001</v>
      </c>
      <c r="Y1615" s="110">
        <v>0</v>
      </c>
      <c r="Z1615" s="110">
        <v>4.122E-2</v>
      </c>
      <c r="AA1615" s="110">
        <v>0.80179999999999996</v>
      </c>
      <c r="AB1615" s="110">
        <v>0.44102000000000002</v>
      </c>
      <c r="AC1615" s="110">
        <v>0.79281000000000001</v>
      </c>
      <c r="AD1615" s="110">
        <v>6.1800000000000001E-2</v>
      </c>
      <c r="AE1615" s="110">
        <v>4.965E-2</v>
      </c>
      <c r="AF1615" s="110">
        <v>1.0263599999999999</v>
      </c>
      <c r="AG1615" s="110">
        <v>4.6609999999999999E-2</v>
      </c>
    </row>
    <row r="1616" spans="2:33" ht="15">
      <c r="B1616" s="110"/>
      <c r="C1616" s="110"/>
      <c r="D1616" s="110">
        <v>2014</v>
      </c>
      <c r="E1616" s="110">
        <v>7.8740000000000004E-2</v>
      </c>
      <c r="F1616" s="110">
        <v>0.11382</v>
      </c>
      <c r="G1616" s="110">
        <v>0.55554999999999999</v>
      </c>
      <c r="H1616" s="110">
        <v>8.4529999999999994E-2</v>
      </c>
      <c r="I1616" s="110">
        <v>0</v>
      </c>
      <c r="J1616" s="110">
        <v>4.3709999999999999E-2</v>
      </c>
      <c r="K1616" s="110">
        <v>0.11311</v>
      </c>
      <c r="L1616" s="110">
        <v>7.9020000000000007E-2</v>
      </c>
      <c r="M1616" s="110">
        <v>0.40053</v>
      </c>
      <c r="N1616" s="110">
        <v>0.34797</v>
      </c>
      <c r="O1616" s="110">
        <v>8.3229999999999998E-2</v>
      </c>
      <c r="P1616" s="110">
        <v>8.0509999999999998E-2</v>
      </c>
      <c r="Q1616" s="110">
        <v>7.5520000000000004E-2</v>
      </c>
      <c r="R1616" s="110">
        <v>0.57320000000000004</v>
      </c>
      <c r="S1616" s="110">
        <v>0.87044999999999995</v>
      </c>
      <c r="T1616" s="110">
        <v>0.10946</v>
      </c>
      <c r="U1616" s="110">
        <v>0.13914000000000001</v>
      </c>
      <c r="V1616" s="110">
        <v>0.48964000000000002</v>
      </c>
      <c r="W1616" s="110">
        <v>0</v>
      </c>
      <c r="X1616" s="110">
        <v>0.57803000000000004</v>
      </c>
      <c r="Y1616" s="110">
        <v>6.4200000000000004E-3</v>
      </c>
      <c r="Z1616" s="110">
        <v>0</v>
      </c>
      <c r="AA1616" s="110">
        <v>0.75905999999999996</v>
      </c>
      <c r="AB1616" s="110">
        <v>0.41039999999999999</v>
      </c>
      <c r="AC1616" s="110">
        <v>0.83996000000000004</v>
      </c>
      <c r="AD1616" s="110">
        <v>0.10106999999999999</v>
      </c>
      <c r="AE1616" s="110">
        <v>0</v>
      </c>
      <c r="AF1616" s="110">
        <v>1.42553</v>
      </c>
      <c r="AG1616" s="110">
        <v>2.7459999999999998E-2</v>
      </c>
    </row>
    <row r="1617" spans="2:33" ht="15">
      <c r="B1617" s="110"/>
      <c r="C1617" s="110"/>
      <c r="D1617" s="110">
        <v>2015</v>
      </c>
      <c r="E1617" s="110">
        <v>7.8579999999999997E-2</v>
      </c>
      <c r="F1617" s="110">
        <v>2.069E-2</v>
      </c>
      <c r="G1617" s="110">
        <v>0.59702999999999995</v>
      </c>
      <c r="H1617" s="110">
        <v>3.6639999999999999E-2</v>
      </c>
      <c r="I1617" s="110">
        <v>0.99687999999999999</v>
      </c>
      <c r="J1617" s="110">
        <v>3.7909999999999999E-2</v>
      </c>
      <c r="K1617" s="110">
        <v>8.7359999999999993E-2</v>
      </c>
      <c r="L1617" s="110">
        <v>7.9630000000000006E-2</v>
      </c>
      <c r="M1617" s="110">
        <v>0.28405000000000002</v>
      </c>
      <c r="N1617" s="110">
        <v>0.55369999999999997</v>
      </c>
      <c r="O1617" s="110">
        <v>6.9709999999999994E-2</v>
      </c>
      <c r="P1617" s="110">
        <v>2.0590000000000001E-2</v>
      </c>
      <c r="Q1617" s="110">
        <v>5.4649999999999997E-2</v>
      </c>
      <c r="R1617" s="110">
        <v>0.33434999999999998</v>
      </c>
      <c r="S1617" s="110">
        <v>0.76851000000000003</v>
      </c>
      <c r="T1617" s="110">
        <v>0</v>
      </c>
      <c r="U1617" s="110">
        <v>0.11158</v>
      </c>
      <c r="V1617" s="110">
        <v>0.42437999999999998</v>
      </c>
      <c r="W1617" s="110">
        <v>0</v>
      </c>
      <c r="X1617" s="110">
        <v>0.37680999999999998</v>
      </c>
      <c r="Y1617" s="110">
        <v>3.2079999999999997E-2</v>
      </c>
      <c r="Z1617" s="110">
        <v>1.933E-2</v>
      </c>
      <c r="AA1617" s="110">
        <v>0.77347999999999995</v>
      </c>
      <c r="AB1617" s="110">
        <v>0.31374000000000002</v>
      </c>
      <c r="AC1617" s="110">
        <v>0.77024000000000004</v>
      </c>
      <c r="AD1617" s="110">
        <v>6.0600000000000001E-2</v>
      </c>
      <c r="AE1617" s="110">
        <v>0</v>
      </c>
      <c r="AF1617" s="110">
        <v>0.73482000000000003</v>
      </c>
      <c r="AG1617" s="110">
        <v>3.6949999999999997E-2</v>
      </c>
    </row>
    <row r="1618" spans="2:33" ht="15">
      <c r="B1618" s="110"/>
      <c r="C1618" s="110"/>
      <c r="D1618" s="110">
        <v>2016</v>
      </c>
      <c r="E1618" s="110">
        <v>0.11741</v>
      </c>
      <c r="F1618" s="110">
        <v>7.2080000000000005E-2</v>
      </c>
      <c r="G1618" s="110">
        <v>0.34006999999999998</v>
      </c>
      <c r="H1618" s="110">
        <v>8.7279999999999996E-2</v>
      </c>
      <c r="I1618" s="110">
        <v>0</v>
      </c>
      <c r="J1618" s="110">
        <v>6.7900000000000002E-2</v>
      </c>
      <c r="K1618" s="110">
        <v>0.10408000000000001</v>
      </c>
      <c r="L1618" s="110">
        <v>7.9630000000000006E-2</v>
      </c>
      <c r="M1618" s="110">
        <v>0</v>
      </c>
      <c r="N1618" s="110">
        <v>0.67171999999999998</v>
      </c>
      <c r="O1618" s="110">
        <v>8.0560000000000007E-2</v>
      </c>
      <c r="P1618" s="110">
        <v>6.4100000000000004E-2</v>
      </c>
      <c r="Q1618" s="110">
        <v>0.10638</v>
      </c>
      <c r="R1618" s="110">
        <v>0.43259999999999998</v>
      </c>
      <c r="S1618" s="110">
        <v>0.61699000000000004</v>
      </c>
      <c r="T1618" s="110">
        <v>0</v>
      </c>
      <c r="U1618" s="110">
        <v>0.14727000000000001</v>
      </c>
      <c r="V1618" s="110">
        <v>0.82976000000000005</v>
      </c>
      <c r="W1618" s="110">
        <v>0</v>
      </c>
      <c r="X1618" s="110">
        <v>0.72657000000000005</v>
      </c>
      <c r="Y1618" s="110">
        <v>2.5389999999999999E-2</v>
      </c>
      <c r="Z1618" s="110">
        <v>5.9580000000000001E-2</v>
      </c>
      <c r="AA1618" s="110">
        <v>0.50790000000000002</v>
      </c>
      <c r="AB1618" s="110">
        <v>0.45810000000000001</v>
      </c>
      <c r="AC1618" s="110">
        <v>0.72560000000000002</v>
      </c>
      <c r="AD1618" s="110">
        <v>5.2400000000000002E-2</v>
      </c>
      <c r="AE1618" s="110">
        <v>0</v>
      </c>
      <c r="AF1618" s="110">
        <v>0.39373999999999998</v>
      </c>
      <c r="AG1618" s="110">
        <v>4.0660000000000002E-2</v>
      </c>
    </row>
    <row r="1619" spans="2:33" ht="15">
      <c r="B1619" s="110"/>
      <c r="C1619" s="110"/>
      <c r="D1619" s="110">
        <v>2017</v>
      </c>
      <c r="E1619" s="110">
        <v>5.7799999999999997E-2</v>
      </c>
      <c r="F1619" s="110">
        <v>0.10005</v>
      </c>
      <c r="G1619" s="110">
        <v>0.35971999999999998</v>
      </c>
      <c r="H1619" s="110">
        <v>8.3540000000000003E-2</v>
      </c>
      <c r="I1619" s="110">
        <v>0</v>
      </c>
      <c r="J1619" s="110">
        <v>8.8719999999999993E-2</v>
      </c>
      <c r="K1619" s="110">
        <v>0.10526000000000001</v>
      </c>
      <c r="L1619" s="110">
        <v>9.6850000000000006E-2</v>
      </c>
      <c r="M1619" s="110">
        <v>0.30720999999999998</v>
      </c>
      <c r="N1619" s="110">
        <v>0.91725999999999996</v>
      </c>
      <c r="O1619" s="110">
        <v>7.5209999999999999E-2</v>
      </c>
      <c r="P1619" s="110">
        <v>2.0789999999999999E-2</v>
      </c>
      <c r="Q1619" s="110">
        <v>0.10288</v>
      </c>
      <c r="R1619" s="110">
        <v>0.60185</v>
      </c>
      <c r="S1619" s="110">
        <v>0.70525000000000004</v>
      </c>
      <c r="T1619" s="110">
        <v>0.10599</v>
      </c>
      <c r="U1619" s="110">
        <v>0.12013</v>
      </c>
      <c r="V1619" s="110">
        <v>0.97745000000000004</v>
      </c>
      <c r="W1619" s="110">
        <v>0</v>
      </c>
      <c r="X1619" s="110">
        <v>0.57452000000000003</v>
      </c>
      <c r="Y1619" s="110">
        <v>3.1449999999999999E-2</v>
      </c>
      <c r="Z1619" s="110">
        <v>0</v>
      </c>
      <c r="AA1619" s="110">
        <v>0.52949999999999997</v>
      </c>
      <c r="AB1619" s="110">
        <v>0.36624000000000001</v>
      </c>
      <c r="AC1619" s="110">
        <v>0.45957999999999999</v>
      </c>
      <c r="AD1619" s="110">
        <v>4.9880000000000001E-2</v>
      </c>
      <c r="AE1619" s="110">
        <v>0</v>
      </c>
      <c r="AF1619" s="110">
        <v>0.46479999999999999</v>
      </c>
      <c r="AG1619" s="110">
        <v>5.6460000000000003E-2</v>
      </c>
    </row>
    <row r="1620" spans="2:33" ht="15">
      <c r="B1620" s="110"/>
      <c r="C1620" s="110"/>
      <c r="D1620" s="110">
        <v>2018</v>
      </c>
      <c r="E1620" s="110">
        <v>5.4640000000000001E-2</v>
      </c>
      <c r="F1620" s="110">
        <v>3.9379999999999998E-2</v>
      </c>
      <c r="G1620" s="110">
        <v>0.47051999999999999</v>
      </c>
      <c r="H1620" s="110">
        <v>5.3409999999999999E-2</v>
      </c>
      <c r="I1620" s="110">
        <v>0</v>
      </c>
      <c r="J1620" s="110">
        <v>4.0189999999999997E-2</v>
      </c>
      <c r="K1620" s="110">
        <v>8.3890000000000006E-2</v>
      </c>
      <c r="L1620" s="110">
        <v>0</v>
      </c>
      <c r="M1620" s="110">
        <v>0.41665999999999997</v>
      </c>
      <c r="N1620" s="110">
        <v>1.0900099999999999</v>
      </c>
      <c r="O1620" s="110">
        <v>4.0009999999999997E-2</v>
      </c>
      <c r="P1620" s="110">
        <v>1.984E-2</v>
      </c>
      <c r="Q1620" s="110">
        <v>8.8029999999999997E-2</v>
      </c>
      <c r="R1620" s="110">
        <v>0.4098</v>
      </c>
      <c r="S1620" s="110">
        <v>0.62119000000000002</v>
      </c>
      <c r="T1620" s="110">
        <v>0</v>
      </c>
      <c r="U1620" s="110">
        <v>0.17063</v>
      </c>
      <c r="V1620" s="110">
        <v>0.58464000000000005</v>
      </c>
      <c r="W1620" s="110">
        <v>0</v>
      </c>
      <c r="X1620" s="110">
        <v>0.41460999999999998</v>
      </c>
      <c r="Y1620" s="110">
        <v>1.8429999999999998E-2</v>
      </c>
      <c r="Z1620" s="110">
        <v>7.6999999999999999E-2</v>
      </c>
      <c r="AA1620" s="110">
        <v>0.56645000000000001</v>
      </c>
      <c r="AB1620" s="110">
        <v>0.38485999999999998</v>
      </c>
      <c r="AC1620" s="110">
        <v>0.49954999999999999</v>
      </c>
      <c r="AD1620" s="110">
        <v>4.3720000000000002E-2</v>
      </c>
      <c r="AE1620" s="110">
        <v>0.20014999999999999</v>
      </c>
      <c r="AF1620" s="110">
        <v>0.28405999999999998</v>
      </c>
      <c r="AG1620" s="110">
        <v>4.5699999999999998E-2</v>
      </c>
    </row>
    <row r="1621" spans="2:33" ht="15">
      <c r="B1621" s="110"/>
      <c r="C1621" s="110"/>
      <c r="D1621" s="110">
        <v>2019</v>
      </c>
      <c r="E1621" s="110">
        <v>3.7440000000000001E-2</v>
      </c>
      <c r="F1621" s="110">
        <v>2.9760000000000002E-2</v>
      </c>
      <c r="G1621" s="110">
        <v>0.42931999999999998</v>
      </c>
      <c r="H1621" s="110">
        <v>6.3189999999999996E-2</v>
      </c>
      <c r="I1621" s="110">
        <v>0</v>
      </c>
      <c r="J1621" s="110">
        <v>3.4279999999999998E-2</v>
      </c>
      <c r="K1621" s="110">
        <v>9.375E-2</v>
      </c>
      <c r="L1621" s="110">
        <v>0.10093000000000001</v>
      </c>
      <c r="M1621" s="110">
        <v>0.13639999999999999</v>
      </c>
      <c r="N1621" s="110">
        <v>0.54205000000000003</v>
      </c>
      <c r="O1621" s="110">
        <v>8.9779999999999999E-2</v>
      </c>
      <c r="P1621" s="110">
        <v>1.941E-2</v>
      </c>
      <c r="Q1621" s="110">
        <v>7.1260000000000004E-2</v>
      </c>
      <c r="R1621" s="110">
        <v>0.32047999999999999</v>
      </c>
      <c r="S1621" s="110">
        <v>0.51976999999999995</v>
      </c>
      <c r="T1621" s="110">
        <v>0.10382</v>
      </c>
      <c r="U1621" s="110">
        <v>9.2920000000000003E-2</v>
      </c>
      <c r="V1621" s="110">
        <v>0.2366</v>
      </c>
      <c r="W1621" s="110">
        <v>0</v>
      </c>
      <c r="X1621" s="110">
        <v>0.52176999999999996</v>
      </c>
      <c r="Y1621" s="110">
        <v>1.2160000000000001E-2</v>
      </c>
      <c r="Z1621" s="309">
        <v>1.9693955924926641E-2</v>
      </c>
      <c r="AA1621" s="110">
        <v>0.38985999999999998</v>
      </c>
      <c r="AB1621" s="110">
        <v>0.51948000000000005</v>
      </c>
      <c r="AC1621" s="110">
        <v>0.76932999999999996</v>
      </c>
      <c r="AD1621" s="110">
        <v>5.5320000000000001E-2</v>
      </c>
      <c r="AE1621" s="110">
        <v>0</v>
      </c>
      <c r="AF1621" s="110">
        <v>0.41247</v>
      </c>
      <c r="AG1621" s="110">
        <v>3.049E-2</v>
      </c>
    </row>
    <row r="1622" spans="2:33" ht="15">
      <c r="B1622" s="110"/>
      <c r="C1622" s="110"/>
      <c r="D1622" s="110">
        <v>2020</v>
      </c>
      <c r="E1622" s="110"/>
      <c r="F1622" s="110"/>
      <c r="G1622" s="110"/>
      <c r="H1622" s="110"/>
      <c r="I1622" s="110"/>
      <c r="J1622" s="110"/>
      <c r="K1622" s="110"/>
      <c r="L1622" s="110"/>
      <c r="M1622" s="110"/>
      <c r="N1622" s="110"/>
      <c r="O1622" s="110"/>
      <c r="P1622" s="110"/>
      <c r="Q1622" s="110"/>
      <c r="R1622" s="110"/>
      <c r="S1622" s="110"/>
      <c r="T1622" s="110"/>
      <c r="U1622" s="110"/>
      <c r="V1622" s="110"/>
      <c r="W1622" s="110"/>
      <c r="X1622" s="110"/>
      <c r="Y1622" s="110"/>
      <c r="Z1622" s="110"/>
      <c r="AA1622" s="110"/>
      <c r="AB1622" s="110"/>
      <c r="AC1622" s="110"/>
      <c r="AD1622" s="110"/>
      <c r="AE1622" s="110"/>
      <c r="AF1622" s="110"/>
      <c r="AG1622" s="110"/>
    </row>
    <row r="1623" spans="2:33" ht="15">
      <c r="B1623" s="109" t="s">
        <v>883</v>
      </c>
      <c r="C1623" s="109" t="s">
        <v>884</v>
      </c>
      <c r="D1623" s="109">
        <v>2006</v>
      </c>
      <c r="E1623" s="109">
        <v>0</v>
      </c>
      <c r="F1623" s="109"/>
      <c r="G1623" s="109">
        <v>0</v>
      </c>
      <c r="H1623" s="109"/>
      <c r="I1623" s="109"/>
      <c r="J1623" s="109">
        <v>0</v>
      </c>
      <c r="K1623" s="109">
        <v>0</v>
      </c>
      <c r="L1623" s="109">
        <v>0</v>
      </c>
      <c r="M1623" s="109"/>
      <c r="N1623" s="109">
        <v>0</v>
      </c>
      <c r="O1623" s="109">
        <v>0</v>
      </c>
      <c r="P1623" s="109">
        <v>0</v>
      </c>
      <c r="Q1623" s="109">
        <v>0</v>
      </c>
      <c r="R1623" s="109"/>
      <c r="S1623" s="109">
        <v>0</v>
      </c>
      <c r="T1623" s="109">
        <v>0</v>
      </c>
      <c r="U1623" s="109">
        <v>0</v>
      </c>
      <c r="V1623" s="109">
        <v>0</v>
      </c>
      <c r="W1623" s="109"/>
      <c r="X1623" s="109">
        <v>0</v>
      </c>
      <c r="Y1623" s="109">
        <v>0</v>
      </c>
      <c r="Z1623" s="109">
        <v>0</v>
      </c>
      <c r="AA1623" s="109">
        <v>0</v>
      </c>
      <c r="AB1623" s="109">
        <v>0</v>
      </c>
      <c r="AC1623" s="109">
        <v>0</v>
      </c>
      <c r="AD1623" s="109">
        <v>0</v>
      </c>
      <c r="AE1623" s="109">
        <v>0</v>
      </c>
      <c r="AF1623" s="109">
        <v>0</v>
      </c>
      <c r="AG1623" s="109">
        <v>0</v>
      </c>
    </row>
    <row r="1624" spans="2:33" ht="15">
      <c r="B1624" s="109"/>
      <c r="C1624" s="109"/>
      <c r="D1624" s="109">
        <v>2007</v>
      </c>
      <c r="E1624" s="109">
        <v>0</v>
      </c>
      <c r="F1624" s="109">
        <v>0</v>
      </c>
      <c r="G1624" s="109">
        <v>0</v>
      </c>
      <c r="H1624" s="109"/>
      <c r="I1624" s="109">
        <v>0</v>
      </c>
      <c r="J1624" s="109">
        <v>0</v>
      </c>
      <c r="K1624" s="109">
        <v>0</v>
      </c>
      <c r="L1624" s="109">
        <v>0</v>
      </c>
      <c r="M1624" s="109">
        <v>0</v>
      </c>
      <c r="N1624" s="109">
        <v>0</v>
      </c>
      <c r="O1624" s="109">
        <v>0</v>
      </c>
      <c r="P1624" s="109">
        <v>0</v>
      </c>
      <c r="Q1624" s="109">
        <v>0</v>
      </c>
      <c r="R1624" s="109"/>
      <c r="S1624" s="109">
        <v>0</v>
      </c>
      <c r="T1624" s="109">
        <v>0</v>
      </c>
      <c r="U1624" s="109">
        <v>0</v>
      </c>
      <c r="V1624" s="109">
        <v>0</v>
      </c>
      <c r="W1624" s="109"/>
      <c r="X1624" s="109">
        <v>0</v>
      </c>
      <c r="Y1624" s="109">
        <v>0</v>
      </c>
      <c r="Z1624" s="109">
        <v>0</v>
      </c>
      <c r="AA1624" s="109">
        <v>0</v>
      </c>
      <c r="AB1624" s="109">
        <v>0</v>
      </c>
      <c r="AC1624" s="109">
        <v>0</v>
      </c>
      <c r="AD1624" s="109">
        <v>0</v>
      </c>
      <c r="AE1624" s="109">
        <v>0</v>
      </c>
      <c r="AF1624" s="109">
        <v>0</v>
      </c>
      <c r="AG1624" s="109">
        <v>0</v>
      </c>
    </row>
    <row r="1625" spans="2:33" ht="15">
      <c r="B1625" s="109"/>
      <c r="C1625" s="109"/>
      <c r="D1625" s="109">
        <v>2008</v>
      </c>
      <c r="E1625" s="109">
        <v>0</v>
      </c>
      <c r="F1625" s="109">
        <v>0</v>
      </c>
      <c r="G1625" s="109">
        <v>0.25658999999999998</v>
      </c>
      <c r="H1625" s="109"/>
      <c r="I1625" s="109">
        <v>0</v>
      </c>
      <c r="J1625" s="109">
        <v>0</v>
      </c>
      <c r="K1625" s="109">
        <v>0</v>
      </c>
      <c r="L1625" s="109">
        <v>0</v>
      </c>
      <c r="M1625" s="109">
        <v>0</v>
      </c>
      <c r="N1625" s="109">
        <v>0</v>
      </c>
      <c r="O1625" s="109">
        <v>0</v>
      </c>
      <c r="P1625" s="109">
        <v>0</v>
      </c>
      <c r="Q1625" s="109">
        <v>0</v>
      </c>
      <c r="R1625" s="109"/>
      <c r="S1625" s="109">
        <v>0</v>
      </c>
      <c r="T1625" s="109">
        <v>0</v>
      </c>
      <c r="U1625" s="109">
        <v>0</v>
      </c>
      <c r="V1625" s="109">
        <v>0</v>
      </c>
      <c r="W1625" s="109"/>
      <c r="X1625" s="109">
        <v>0</v>
      </c>
      <c r="Y1625" s="109">
        <v>0</v>
      </c>
      <c r="Z1625" s="109">
        <v>0</v>
      </c>
      <c r="AA1625" s="109">
        <v>0</v>
      </c>
      <c r="AB1625" s="109">
        <v>0</v>
      </c>
      <c r="AC1625" s="109">
        <v>0</v>
      </c>
      <c r="AD1625" s="109">
        <v>0</v>
      </c>
      <c r="AE1625" s="109">
        <v>0</v>
      </c>
      <c r="AF1625" s="109">
        <v>0</v>
      </c>
      <c r="AG1625" s="109">
        <v>0</v>
      </c>
    </row>
    <row r="1626" spans="2:33" ht="15">
      <c r="B1626" s="109"/>
      <c r="C1626" s="109"/>
      <c r="D1626" s="109">
        <v>2009</v>
      </c>
      <c r="E1626" s="109">
        <v>0</v>
      </c>
      <c r="F1626" s="109">
        <v>0</v>
      </c>
      <c r="G1626" s="109">
        <v>0</v>
      </c>
      <c r="H1626" s="109">
        <v>0</v>
      </c>
      <c r="I1626" s="109">
        <v>0</v>
      </c>
      <c r="J1626" s="109">
        <v>0</v>
      </c>
      <c r="K1626" s="109">
        <v>0</v>
      </c>
      <c r="L1626" s="109">
        <v>0</v>
      </c>
      <c r="M1626" s="109">
        <v>0</v>
      </c>
      <c r="N1626" s="109">
        <v>0</v>
      </c>
      <c r="O1626" s="109">
        <v>0</v>
      </c>
      <c r="P1626" s="109">
        <v>0</v>
      </c>
      <c r="Q1626" s="109">
        <v>0</v>
      </c>
      <c r="R1626" s="109"/>
      <c r="S1626" s="109">
        <v>0</v>
      </c>
      <c r="T1626" s="109">
        <v>0</v>
      </c>
      <c r="U1626" s="109">
        <v>0</v>
      </c>
      <c r="V1626" s="109">
        <v>0</v>
      </c>
      <c r="W1626" s="109">
        <v>0</v>
      </c>
      <c r="X1626" s="109">
        <v>0</v>
      </c>
      <c r="Y1626" s="109">
        <v>0</v>
      </c>
      <c r="Z1626" s="109">
        <v>0</v>
      </c>
      <c r="AA1626" s="109">
        <v>0</v>
      </c>
      <c r="AB1626" s="109">
        <v>0</v>
      </c>
      <c r="AC1626" s="109">
        <v>0</v>
      </c>
      <c r="AD1626" s="109">
        <v>0</v>
      </c>
      <c r="AE1626" s="109">
        <v>0</v>
      </c>
      <c r="AF1626" s="109">
        <v>0</v>
      </c>
      <c r="AG1626" s="109">
        <v>0</v>
      </c>
    </row>
    <row r="1627" spans="2:33" ht="15">
      <c r="B1627" s="109"/>
      <c r="C1627" s="109"/>
      <c r="D1627" s="109">
        <v>2010</v>
      </c>
      <c r="E1627" s="109">
        <v>0</v>
      </c>
      <c r="F1627" s="109">
        <v>0</v>
      </c>
      <c r="G1627" s="109">
        <v>0</v>
      </c>
      <c r="H1627" s="109">
        <v>0</v>
      </c>
      <c r="I1627" s="109"/>
      <c r="J1627" s="109">
        <v>0</v>
      </c>
      <c r="K1627" s="109">
        <v>0</v>
      </c>
      <c r="L1627" s="109"/>
      <c r="M1627" s="109">
        <v>0</v>
      </c>
      <c r="N1627" s="109">
        <v>0</v>
      </c>
      <c r="O1627" s="109">
        <v>0</v>
      </c>
      <c r="P1627" s="109">
        <v>0</v>
      </c>
      <c r="Q1627" s="109">
        <v>2.0600000000000002E-3</v>
      </c>
      <c r="R1627" s="109">
        <v>0</v>
      </c>
      <c r="S1627" s="109">
        <v>0</v>
      </c>
      <c r="T1627" s="109">
        <v>0</v>
      </c>
      <c r="U1627" s="109">
        <v>0</v>
      </c>
      <c r="V1627" s="109">
        <v>0</v>
      </c>
      <c r="W1627" s="109">
        <v>0</v>
      </c>
      <c r="X1627" s="109">
        <v>0</v>
      </c>
      <c r="Y1627" s="109">
        <v>0</v>
      </c>
      <c r="Z1627" s="109">
        <v>0</v>
      </c>
      <c r="AA1627" s="109">
        <v>0</v>
      </c>
      <c r="AB1627" s="109">
        <v>0</v>
      </c>
      <c r="AC1627" s="109">
        <v>1.069E-2</v>
      </c>
      <c r="AD1627" s="109">
        <v>0</v>
      </c>
      <c r="AE1627" s="109">
        <v>0</v>
      </c>
      <c r="AF1627" s="109">
        <v>0</v>
      </c>
      <c r="AG1627" s="109">
        <v>0</v>
      </c>
    </row>
    <row r="1628" spans="2:33" ht="15">
      <c r="B1628" s="109"/>
      <c r="C1628" s="109"/>
      <c r="D1628" s="109">
        <v>2011</v>
      </c>
      <c r="E1628" s="109">
        <v>0</v>
      </c>
      <c r="F1628" s="109">
        <v>0</v>
      </c>
      <c r="G1628" s="109">
        <v>0</v>
      </c>
      <c r="H1628" s="109">
        <v>0</v>
      </c>
      <c r="I1628" s="109">
        <v>0</v>
      </c>
      <c r="J1628" s="109">
        <v>0</v>
      </c>
      <c r="K1628" s="109">
        <v>0</v>
      </c>
      <c r="L1628" s="109">
        <v>0</v>
      </c>
      <c r="M1628" s="109">
        <v>0</v>
      </c>
      <c r="N1628" s="109">
        <v>0</v>
      </c>
      <c r="O1628" s="109">
        <v>0</v>
      </c>
      <c r="P1628" s="109">
        <v>0</v>
      </c>
      <c r="Q1628" s="109">
        <v>0</v>
      </c>
      <c r="R1628" s="109">
        <v>0</v>
      </c>
      <c r="S1628" s="109">
        <v>0</v>
      </c>
      <c r="T1628" s="109">
        <v>0</v>
      </c>
      <c r="U1628" s="109">
        <v>0</v>
      </c>
      <c r="V1628" s="109">
        <v>0</v>
      </c>
      <c r="W1628" s="109">
        <v>0</v>
      </c>
      <c r="X1628" s="109">
        <v>0</v>
      </c>
      <c r="Y1628" s="109">
        <v>0</v>
      </c>
      <c r="Z1628" s="109">
        <v>0</v>
      </c>
      <c r="AA1628" s="109">
        <v>0</v>
      </c>
      <c r="AB1628" s="109">
        <v>0</v>
      </c>
      <c r="AC1628" s="109">
        <v>0</v>
      </c>
      <c r="AD1628" s="109">
        <v>0</v>
      </c>
      <c r="AE1628" s="109">
        <v>0</v>
      </c>
      <c r="AF1628" s="109">
        <v>0</v>
      </c>
      <c r="AG1628" s="109">
        <v>0</v>
      </c>
    </row>
    <row r="1629" spans="2:33" ht="15">
      <c r="B1629" s="109"/>
      <c r="C1629" s="109"/>
      <c r="D1629" s="109">
        <v>2012</v>
      </c>
      <c r="E1629" s="109">
        <v>0</v>
      </c>
      <c r="F1629" s="109">
        <v>0</v>
      </c>
      <c r="G1629" s="109">
        <v>0</v>
      </c>
      <c r="H1629" s="109">
        <v>0</v>
      </c>
      <c r="I1629" s="109">
        <v>0</v>
      </c>
      <c r="J1629" s="109">
        <v>0</v>
      </c>
      <c r="K1629" s="109">
        <v>0</v>
      </c>
      <c r="L1629" s="109">
        <v>0</v>
      </c>
      <c r="M1629" s="109">
        <v>0</v>
      </c>
      <c r="N1629" s="109">
        <v>0</v>
      </c>
      <c r="O1629" s="109">
        <v>0</v>
      </c>
      <c r="P1629" s="109">
        <v>0</v>
      </c>
      <c r="Q1629" s="109">
        <v>0</v>
      </c>
      <c r="R1629" s="109">
        <v>0</v>
      </c>
      <c r="S1629" s="109">
        <v>0</v>
      </c>
      <c r="T1629" s="109">
        <v>0</v>
      </c>
      <c r="U1629" s="109">
        <v>0</v>
      </c>
      <c r="V1629" s="109">
        <v>0</v>
      </c>
      <c r="W1629" s="109">
        <v>0</v>
      </c>
      <c r="X1629" s="109">
        <v>0</v>
      </c>
      <c r="Y1629" s="109">
        <v>0</v>
      </c>
      <c r="Z1629" s="109">
        <v>0</v>
      </c>
      <c r="AA1629" s="109">
        <v>0</v>
      </c>
      <c r="AB1629" s="109">
        <v>0</v>
      </c>
      <c r="AC1629" s="109">
        <v>0</v>
      </c>
      <c r="AD1629" s="109">
        <v>0</v>
      </c>
      <c r="AE1629" s="109">
        <v>0</v>
      </c>
      <c r="AF1629" s="109">
        <v>0</v>
      </c>
      <c r="AG1629" s="109">
        <v>0</v>
      </c>
    </row>
    <row r="1630" spans="2:33" ht="15">
      <c r="B1630" s="109"/>
      <c r="C1630" s="109"/>
      <c r="D1630" s="109">
        <v>2013</v>
      </c>
      <c r="E1630" s="109">
        <v>0</v>
      </c>
      <c r="F1630" s="109">
        <v>0</v>
      </c>
      <c r="G1630" s="109">
        <v>0</v>
      </c>
      <c r="H1630" s="109">
        <v>0</v>
      </c>
      <c r="I1630" s="109">
        <v>0</v>
      </c>
      <c r="J1630" s="109">
        <v>0</v>
      </c>
      <c r="K1630" s="109">
        <v>0</v>
      </c>
      <c r="L1630" s="109">
        <v>0</v>
      </c>
      <c r="M1630" s="109">
        <v>0</v>
      </c>
      <c r="N1630" s="109">
        <v>0</v>
      </c>
      <c r="O1630" s="109">
        <v>0</v>
      </c>
      <c r="P1630" s="109">
        <v>0</v>
      </c>
      <c r="Q1630" s="109">
        <v>0</v>
      </c>
      <c r="R1630" s="109">
        <v>0</v>
      </c>
      <c r="S1630" s="109">
        <v>0</v>
      </c>
      <c r="T1630" s="109">
        <v>0</v>
      </c>
      <c r="U1630" s="109">
        <v>0</v>
      </c>
      <c r="V1630" s="109">
        <v>0</v>
      </c>
      <c r="W1630" s="109">
        <v>0</v>
      </c>
      <c r="X1630" s="109">
        <v>0</v>
      </c>
      <c r="Y1630" s="109">
        <v>0</v>
      </c>
      <c r="Z1630" s="109">
        <v>0</v>
      </c>
      <c r="AA1630" s="109">
        <v>0</v>
      </c>
      <c r="AB1630" s="109">
        <v>0</v>
      </c>
      <c r="AC1630" s="109">
        <v>0</v>
      </c>
      <c r="AD1630" s="109">
        <v>0</v>
      </c>
      <c r="AE1630" s="109">
        <v>0</v>
      </c>
      <c r="AF1630" s="109">
        <v>0</v>
      </c>
      <c r="AG1630" s="109">
        <v>0</v>
      </c>
    </row>
    <row r="1631" spans="2:33" ht="15">
      <c r="B1631" s="109"/>
      <c r="C1631" s="109"/>
      <c r="D1631" s="109">
        <v>2014</v>
      </c>
      <c r="E1631" s="109">
        <v>0</v>
      </c>
      <c r="F1631" s="109">
        <v>0</v>
      </c>
      <c r="G1631" s="109">
        <v>0</v>
      </c>
      <c r="H1631" s="109">
        <v>0</v>
      </c>
      <c r="I1631" s="109">
        <v>0</v>
      </c>
      <c r="J1631" s="109"/>
      <c r="K1631" s="109">
        <v>0</v>
      </c>
      <c r="L1631" s="109"/>
      <c r="M1631" s="109">
        <v>0</v>
      </c>
      <c r="N1631" s="109">
        <v>0</v>
      </c>
      <c r="O1631" s="109">
        <v>0</v>
      </c>
      <c r="P1631" s="109">
        <v>0</v>
      </c>
      <c r="Q1631" s="109">
        <v>0</v>
      </c>
      <c r="R1631" s="109">
        <v>0</v>
      </c>
      <c r="S1631" s="109">
        <v>0</v>
      </c>
      <c r="T1631" s="109">
        <v>0</v>
      </c>
      <c r="U1631" s="109">
        <v>0</v>
      </c>
      <c r="V1631" s="109"/>
      <c r="W1631" s="109">
        <v>0</v>
      </c>
      <c r="X1631" s="109">
        <v>0</v>
      </c>
      <c r="Y1631" s="109">
        <v>0</v>
      </c>
      <c r="Z1631" s="109">
        <v>0</v>
      </c>
      <c r="AA1631" s="109">
        <v>0</v>
      </c>
      <c r="AB1631" s="109">
        <v>0</v>
      </c>
      <c r="AC1631" s="109">
        <v>0</v>
      </c>
      <c r="AD1631" s="109"/>
      <c r="AE1631" s="109">
        <v>0</v>
      </c>
      <c r="AF1631" s="109">
        <v>0</v>
      </c>
      <c r="AG1631" s="109">
        <v>0</v>
      </c>
    </row>
    <row r="1632" spans="2:33" ht="15">
      <c r="B1632" s="109"/>
      <c r="C1632" s="109"/>
      <c r="D1632" s="109">
        <v>2015</v>
      </c>
      <c r="E1632" s="109">
        <v>0</v>
      </c>
      <c r="F1632" s="109">
        <v>0</v>
      </c>
      <c r="G1632" s="109">
        <v>0</v>
      </c>
      <c r="H1632" s="109">
        <v>0</v>
      </c>
      <c r="I1632" s="109">
        <v>0</v>
      </c>
      <c r="J1632" s="109">
        <v>0</v>
      </c>
      <c r="K1632" s="109">
        <v>0</v>
      </c>
      <c r="L1632" s="109">
        <v>0</v>
      </c>
      <c r="M1632" s="109">
        <v>0</v>
      </c>
      <c r="N1632" s="109">
        <v>0</v>
      </c>
      <c r="O1632" s="109">
        <v>0</v>
      </c>
      <c r="P1632" s="109">
        <v>0</v>
      </c>
      <c r="Q1632" s="109">
        <v>0</v>
      </c>
      <c r="R1632" s="109">
        <v>0</v>
      </c>
      <c r="S1632" s="109">
        <v>9.2499999999999995E-3</v>
      </c>
      <c r="T1632" s="109">
        <v>0</v>
      </c>
      <c r="U1632" s="109">
        <v>0</v>
      </c>
      <c r="V1632" s="109">
        <v>0</v>
      </c>
      <c r="W1632" s="109">
        <v>0</v>
      </c>
      <c r="X1632" s="109">
        <v>0</v>
      </c>
      <c r="Y1632" s="109">
        <v>0</v>
      </c>
      <c r="Z1632" s="109">
        <v>0</v>
      </c>
      <c r="AA1632" s="109">
        <v>0</v>
      </c>
      <c r="AB1632" s="109">
        <v>0</v>
      </c>
      <c r="AC1632" s="109">
        <v>0</v>
      </c>
      <c r="AD1632" s="109">
        <v>0</v>
      </c>
      <c r="AE1632" s="109">
        <v>0</v>
      </c>
      <c r="AF1632" s="109">
        <v>0</v>
      </c>
      <c r="AG1632" s="109">
        <v>0</v>
      </c>
    </row>
    <row r="1633" spans="2:33" ht="15">
      <c r="B1633" s="109"/>
      <c r="C1633" s="109"/>
      <c r="D1633" s="109">
        <v>2016</v>
      </c>
      <c r="E1633" s="109">
        <v>0</v>
      </c>
      <c r="F1633" s="109">
        <v>0</v>
      </c>
      <c r="G1633" s="109">
        <v>0</v>
      </c>
      <c r="H1633" s="109">
        <v>0</v>
      </c>
      <c r="I1633" s="109">
        <v>0</v>
      </c>
      <c r="J1633" s="109"/>
      <c r="K1633" s="109">
        <v>0</v>
      </c>
      <c r="L1633" s="109">
        <v>0</v>
      </c>
      <c r="M1633" s="109">
        <v>0</v>
      </c>
      <c r="N1633" s="109">
        <v>0</v>
      </c>
      <c r="O1633" s="109">
        <v>0</v>
      </c>
      <c r="P1633" s="109">
        <v>0</v>
      </c>
      <c r="Q1633" s="109">
        <v>0</v>
      </c>
      <c r="R1633" s="109">
        <v>0</v>
      </c>
      <c r="S1633" s="109">
        <v>0</v>
      </c>
      <c r="T1633" s="109">
        <v>0</v>
      </c>
      <c r="U1633" s="109">
        <v>0</v>
      </c>
      <c r="V1633" s="109">
        <v>0</v>
      </c>
      <c r="W1633" s="109">
        <v>0</v>
      </c>
      <c r="X1633" s="109">
        <v>0</v>
      </c>
      <c r="Y1633" s="109"/>
      <c r="Z1633" s="109">
        <v>0</v>
      </c>
      <c r="AA1633" s="109">
        <v>0</v>
      </c>
      <c r="AB1633" s="109">
        <v>0</v>
      </c>
      <c r="AC1633" s="109">
        <v>0</v>
      </c>
      <c r="AD1633" s="109">
        <v>0</v>
      </c>
      <c r="AE1633" s="109">
        <v>0</v>
      </c>
      <c r="AF1633" s="109">
        <v>0</v>
      </c>
      <c r="AG1633" s="109">
        <v>0</v>
      </c>
    </row>
    <row r="1634" spans="2:33" ht="15">
      <c r="B1634" s="109"/>
      <c r="C1634" s="109"/>
      <c r="D1634" s="109">
        <v>2017</v>
      </c>
      <c r="E1634" s="109">
        <v>0</v>
      </c>
      <c r="F1634" s="109">
        <v>0</v>
      </c>
      <c r="G1634" s="109">
        <v>0</v>
      </c>
      <c r="H1634" s="109"/>
      <c r="I1634" s="109">
        <v>0</v>
      </c>
      <c r="J1634" s="109">
        <v>0</v>
      </c>
      <c r="K1634" s="109">
        <v>0</v>
      </c>
      <c r="L1634" s="109">
        <v>0</v>
      </c>
      <c r="M1634" s="109">
        <v>0</v>
      </c>
      <c r="N1634" s="109"/>
      <c r="O1634" s="109">
        <v>0</v>
      </c>
      <c r="P1634" s="109">
        <v>0</v>
      </c>
      <c r="Q1634" s="109"/>
      <c r="R1634" s="109">
        <v>0</v>
      </c>
      <c r="S1634" s="109">
        <v>0</v>
      </c>
      <c r="T1634" s="109">
        <v>0</v>
      </c>
      <c r="U1634" s="109">
        <v>0</v>
      </c>
      <c r="V1634" s="109">
        <v>0</v>
      </c>
      <c r="W1634" s="109">
        <v>0</v>
      </c>
      <c r="X1634" s="109">
        <v>0</v>
      </c>
      <c r="Y1634" s="109">
        <v>0</v>
      </c>
      <c r="Z1634" s="109">
        <v>0</v>
      </c>
      <c r="AA1634" s="109">
        <v>0</v>
      </c>
      <c r="AB1634" s="109">
        <v>0</v>
      </c>
      <c r="AC1634" s="109">
        <v>0</v>
      </c>
      <c r="AD1634" s="109">
        <v>0</v>
      </c>
      <c r="AE1634" s="109">
        <v>0</v>
      </c>
      <c r="AF1634" s="109">
        <v>0</v>
      </c>
      <c r="AG1634" s="109">
        <v>0</v>
      </c>
    </row>
    <row r="1635" spans="2:33" ht="15">
      <c r="B1635" s="109"/>
      <c r="C1635" s="109"/>
      <c r="D1635" s="109">
        <v>2018</v>
      </c>
      <c r="E1635" s="109">
        <v>0</v>
      </c>
      <c r="F1635" s="109">
        <v>0</v>
      </c>
      <c r="G1635" s="109">
        <v>0</v>
      </c>
      <c r="H1635" s="109">
        <v>0</v>
      </c>
      <c r="I1635" s="109">
        <v>0</v>
      </c>
      <c r="J1635" s="109">
        <v>0</v>
      </c>
      <c r="K1635" s="109">
        <v>0</v>
      </c>
      <c r="L1635" s="109">
        <v>0</v>
      </c>
      <c r="M1635" s="109">
        <v>0</v>
      </c>
      <c r="N1635" s="109">
        <v>0</v>
      </c>
      <c r="O1635" s="109">
        <v>0</v>
      </c>
      <c r="P1635" s="109">
        <v>0</v>
      </c>
      <c r="Q1635" s="109">
        <v>0</v>
      </c>
      <c r="R1635" s="109">
        <v>0</v>
      </c>
      <c r="S1635" s="109">
        <v>0</v>
      </c>
      <c r="T1635" s="109">
        <v>0</v>
      </c>
      <c r="U1635" s="109">
        <v>0</v>
      </c>
      <c r="V1635" s="109">
        <v>0</v>
      </c>
      <c r="W1635" s="109">
        <v>0</v>
      </c>
      <c r="X1635" s="109">
        <v>0</v>
      </c>
      <c r="Y1635" s="109">
        <v>0</v>
      </c>
      <c r="Z1635" s="109">
        <v>0</v>
      </c>
      <c r="AA1635" s="109">
        <v>0</v>
      </c>
      <c r="AB1635" s="109">
        <v>0</v>
      </c>
      <c r="AC1635" s="109">
        <v>0</v>
      </c>
      <c r="AD1635" s="109">
        <v>0</v>
      </c>
      <c r="AE1635" s="109">
        <v>0</v>
      </c>
      <c r="AF1635" s="109">
        <v>0</v>
      </c>
      <c r="AG1635" s="109">
        <v>0</v>
      </c>
    </row>
    <row r="1636" spans="2:33" ht="15">
      <c r="B1636" s="109"/>
      <c r="C1636" s="109"/>
      <c r="D1636" s="109">
        <v>2019</v>
      </c>
      <c r="E1636" s="109">
        <v>0</v>
      </c>
      <c r="F1636" s="109">
        <v>0</v>
      </c>
      <c r="G1636" s="109">
        <v>0</v>
      </c>
      <c r="H1636" s="109">
        <v>0</v>
      </c>
      <c r="I1636" s="109">
        <v>0</v>
      </c>
      <c r="J1636" s="109">
        <v>0</v>
      </c>
      <c r="K1636" s="109">
        <v>0</v>
      </c>
      <c r="L1636" s="109">
        <v>0</v>
      </c>
      <c r="M1636" s="109">
        <v>0</v>
      </c>
      <c r="N1636" s="109">
        <v>0</v>
      </c>
      <c r="O1636" s="109">
        <v>0</v>
      </c>
      <c r="P1636" s="109">
        <v>0</v>
      </c>
      <c r="Q1636" s="109">
        <v>0</v>
      </c>
      <c r="R1636" s="109">
        <v>0</v>
      </c>
      <c r="S1636" s="109">
        <v>0</v>
      </c>
      <c r="T1636" s="109">
        <v>0</v>
      </c>
      <c r="U1636" s="109">
        <v>0</v>
      </c>
      <c r="V1636" s="109"/>
      <c r="W1636" s="109">
        <v>0</v>
      </c>
      <c r="X1636" s="109">
        <v>0</v>
      </c>
      <c r="Y1636" s="109">
        <v>0</v>
      </c>
      <c r="Z1636" s="109">
        <v>0</v>
      </c>
      <c r="AA1636" s="109">
        <v>0</v>
      </c>
      <c r="AB1636" s="109">
        <v>0</v>
      </c>
      <c r="AC1636" s="109">
        <v>0</v>
      </c>
      <c r="AD1636" s="109">
        <v>0</v>
      </c>
      <c r="AE1636" s="109">
        <v>0</v>
      </c>
      <c r="AF1636" s="109">
        <v>0</v>
      </c>
      <c r="AG1636" s="109">
        <v>0</v>
      </c>
    </row>
    <row r="1637" spans="2:33" ht="15">
      <c r="B1637" s="109"/>
      <c r="C1637" s="109"/>
      <c r="D1637" s="109">
        <v>2020</v>
      </c>
      <c r="E1637" s="109"/>
      <c r="F1637" s="109"/>
      <c r="G1637" s="109"/>
      <c r="H1637" s="109"/>
      <c r="I1637" s="109"/>
      <c r="J1637" s="109"/>
      <c r="K1637" s="109"/>
      <c r="L1637" s="109"/>
      <c r="M1637" s="109"/>
      <c r="N1637" s="109"/>
      <c r="O1637" s="109"/>
      <c r="P1637" s="109"/>
      <c r="Q1637" s="109"/>
      <c r="R1637" s="109"/>
      <c r="S1637" s="109"/>
      <c r="T1637" s="109"/>
      <c r="U1637" s="109"/>
      <c r="V1637" s="109"/>
      <c r="W1637" s="109"/>
      <c r="X1637" s="109"/>
      <c r="Y1637" s="109"/>
      <c r="Z1637" s="109"/>
      <c r="AA1637" s="109"/>
      <c r="AB1637" s="109"/>
      <c r="AC1637" s="109"/>
      <c r="AD1637" s="109"/>
      <c r="AE1637" s="109"/>
      <c r="AF1637" s="109"/>
      <c r="AG1637" s="109"/>
    </row>
    <row r="1638" spans="2:33" ht="15">
      <c r="B1638" s="110" t="s">
        <v>885</v>
      </c>
      <c r="C1638" s="110" t="s">
        <v>886</v>
      </c>
      <c r="D1638" s="110">
        <v>2006</v>
      </c>
      <c r="E1638" s="110">
        <v>1.3140000000000001E-2</v>
      </c>
      <c r="F1638" s="110"/>
      <c r="G1638" s="110">
        <v>0</v>
      </c>
      <c r="H1638" s="110"/>
      <c r="I1638" s="110"/>
      <c r="J1638" s="110">
        <v>0</v>
      </c>
      <c r="K1638" s="110">
        <v>0</v>
      </c>
      <c r="L1638" s="110">
        <v>0</v>
      </c>
      <c r="M1638" s="110"/>
      <c r="N1638" s="110">
        <v>0</v>
      </c>
      <c r="O1638" s="110">
        <v>0</v>
      </c>
      <c r="P1638" s="110">
        <v>0</v>
      </c>
      <c r="Q1638" s="110">
        <v>2.3619999999999999E-2</v>
      </c>
      <c r="R1638" s="110"/>
      <c r="S1638" s="110">
        <v>0</v>
      </c>
      <c r="T1638" s="110">
        <v>0</v>
      </c>
      <c r="U1638" s="110">
        <v>5.3E-3</v>
      </c>
      <c r="V1638" s="110">
        <v>0</v>
      </c>
      <c r="W1638" s="110"/>
      <c r="X1638" s="110">
        <v>0</v>
      </c>
      <c r="Y1638" s="110">
        <v>0</v>
      </c>
      <c r="Z1638" s="110">
        <v>0</v>
      </c>
      <c r="AA1638" s="110">
        <v>8.1170000000000006E-2</v>
      </c>
      <c r="AB1638" s="110">
        <v>0</v>
      </c>
      <c r="AC1638" s="110">
        <v>0</v>
      </c>
      <c r="AD1638" s="110">
        <v>0</v>
      </c>
      <c r="AE1638" s="110">
        <v>0</v>
      </c>
      <c r="AF1638" s="110">
        <v>0.96118999999999999</v>
      </c>
      <c r="AG1638" s="110">
        <v>0</v>
      </c>
    </row>
    <row r="1639" spans="2:33" ht="15">
      <c r="B1639" s="110"/>
      <c r="C1639" s="110"/>
      <c r="D1639" s="110">
        <v>2007</v>
      </c>
      <c r="E1639" s="110">
        <v>1.9349999999999999E-2</v>
      </c>
      <c r="F1639" s="110">
        <v>0</v>
      </c>
      <c r="G1639" s="110">
        <v>0</v>
      </c>
      <c r="H1639" s="110"/>
      <c r="I1639" s="110">
        <v>0</v>
      </c>
      <c r="J1639" s="110">
        <v>0</v>
      </c>
      <c r="K1639" s="110">
        <v>1.9E-3</v>
      </c>
      <c r="L1639" s="110">
        <v>1.2699999999999999E-2</v>
      </c>
      <c r="M1639" s="110">
        <v>0</v>
      </c>
      <c r="N1639" s="110">
        <v>0</v>
      </c>
      <c r="O1639" s="110">
        <v>0</v>
      </c>
      <c r="P1639" s="110">
        <v>0</v>
      </c>
      <c r="Q1639" s="110">
        <v>5.6600000000000001E-3</v>
      </c>
      <c r="R1639" s="110"/>
      <c r="S1639" s="110">
        <v>5.2630000000000003E-2</v>
      </c>
      <c r="T1639" s="110">
        <v>0</v>
      </c>
      <c r="U1639" s="110">
        <v>0</v>
      </c>
      <c r="V1639" s="110">
        <v>0</v>
      </c>
      <c r="W1639" s="110"/>
      <c r="X1639" s="110">
        <v>0</v>
      </c>
      <c r="Y1639" s="110">
        <v>0</v>
      </c>
      <c r="Z1639" s="110">
        <v>0</v>
      </c>
      <c r="AA1639" s="110">
        <v>3.5860000000000003E-2</v>
      </c>
      <c r="AB1639" s="110">
        <v>0</v>
      </c>
      <c r="AC1639" s="110">
        <v>0</v>
      </c>
      <c r="AD1639" s="110">
        <v>0</v>
      </c>
      <c r="AE1639" s="110">
        <v>0</v>
      </c>
      <c r="AF1639" s="110">
        <v>0</v>
      </c>
      <c r="AG1639" s="110">
        <v>0</v>
      </c>
    </row>
    <row r="1640" spans="2:33" ht="15">
      <c r="B1640" s="110"/>
      <c r="C1640" s="110"/>
      <c r="D1640" s="110">
        <v>2008</v>
      </c>
      <c r="E1640" s="110">
        <v>6.3099999999999996E-3</v>
      </c>
      <c r="F1640" s="110">
        <v>0</v>
      </c>
      <c r="G1640" s="110">
        <v>0</v>
      </c>
      <c r="H1640" s="110"/>
      <c r="I1640" s="110">
        <v>0</v>
      </c>
      <c r="J1640" s="110">
        <v>0</v>
      </c>
      <c r="K1640" s="110">
        <v>0</v>
      </c>
      <c r="L1640" s="110">
        <v>1.2189999999999999E-2</v>
      </c>
      <c r="M1640" s="110">
        <v>0</v>
      </c>
      <c r="N1640" s="110">
        <v>0</v>
      </c>
      <c r="O1640" s="110">
        <v>0</v>
      </c>
      <c r="P1640" s="110">
        <v>0</v>
      </c>
      <c r="Q1640" s="110">
        <v>2.9569999999999999E-2</v>
      </c>
      <c r="R1640" s="110"/>
      <c r="S1640" s="110">
        <v>0</v>
      </c>
      <c r="T1640" s="110">
        <v>0</v>
      </c>
      <c r="U1640" s="110">
        <v>0</v>
      </c>
      <c r="V1640" s="110">
        <v>0</v>
      </c>
      <c r="W1640" s="110"/>
      <c r="X1640" s="110">
        <v>0</v>
      </c>
      <c r="Y1640" s="110">
        <v>7.1900000000000002E-3</v>
      </c>
      <c r="Z1640" s="110">
        <v>0</v>
      </c>
      <c r="AA1640" s="110">
        <v>5.348E-2</v>
      </c>
      <c r="AB1640" s="110">
        <v>0</v>
      </c>
      <c r="AC1640" s="110">
        <v>4.1599999999999998E-2</v>
      </c>
      <c r="AD1640" s="110">
        <v>0</v>
      </c>
      <c r="AE1640" s="110">
        <v>4.9750000000000003E-2</v>
      </c>
      <c r="AF1640" s="110">
        <v>0</v>
      </c>
      <c r="AG1640" s="110">
        <v>1.82E-3</v>
      </c>
    </row>
    <row r="1641" spans="2:33" ht="15">
      <c r="B1641" s="110"/>
      <c r="C1641" s="110"/>
      <c r="D1641" s="110">
        <v>2009</v>
      </c>
      <c r="E1641" s="110">
        <v>6.5599999999999999E-3</v>
      </c>
      <c r="F1641" s="110">
        <v>0</v>
      </c>
      <c r="G1641" s="110">
        <v>0</v>
      </c>
      <c r="H1641" s="110">
        <v>0</v>
      </c>
      <c r="I1641" s="110">
        <v>0</v>
      </c>
      <c r="J1641" s="110">
        <v>0</v>
      </c>
      <c r="K1641" s="110">
        <v>9.8999999999999999E-4</v>
      </c>
      <c r="L1641" s="110">
        <v>2.4340000000000001E-2</v>
      </c>
      <c r="M1641" s="110">
        <v>0</v>
      </c>
      <c r="N1641" s="110">
        <v>0</v>
      </c>
      <c r="O1641" s="110">
        <v>0</v>
      </c>
      <c r="P1641" s="110">
        <v>0</v>
      </c>
      <c r="Q1641" s="110">
        <v>3.96E-3</v>
      </c>
      <c r="R1641" s="110"/>
      <c r="S1641" s="110">
        <v>0</v>
      </c>
      <c r="T1641" s="110">
        <v>0</v>
      </c>
      <c r="U1641" s="110">
        <v>0</v>
      </c>
      <c r="V1641" s="110">
        <v>0</v>
      </c>
      <c r="W1641" s="110">
        <v>0</v>
      </c>
      <c r="X1641" s="110">
        <v>0</v>
      </c>
      <c r="Y1641" s="110">
        <v>0</v>
      </c>
      <c r="Z1641" s="110">
        <v>0</v>
      </c>
      <c r="AA1641" s="110">
        <v>9.58E-3</v>
      </c>
      <c r="AB1641" s="110">
        <v>0</v>
      </c>
      <c r="AC1641" s="110">
        <v>3.3890000000000003E-2</v>
      </c>
      <c r="AD1641" s="110">
        <v>0</v>
      </c>
      <c r="AE1641" s="110">
        <v>0</v>
      </c>
      <c r="AF1641" s="110">
        <v>0</v>
      </c>
      <c r="AG1641" s="110">
        <v>0</v>
      </c>
    </row>
    <row r="1642" spans="2:33" ht="15">
      <c r="B1642" s="110"/>
      <c r="C1642" s="110"/>
      <c r="D1642" s="110">
        <v>2010</v>
      </c>
      <c r="E1642" s="110">
        <v>1.281E-2</v>
      </c>
      <c r="F1642" s="110">
        <v>0</v>
      </c>
      <c r="G1642" s="110">
        <v>0</v>
      </c>
      <c r="H1642" s="110">
        <v>0</v>
      </c>
      <c r="I1642" s="110"/>
      <c r="J1642" s="110">
        <v>0</v>
      </c>
      <c r="K1642" s="110">
        <v>0</v>
      </c>
      <c r="L1642" s="110"/>
      <c r="M1642" s="110">
        <v>0</v>
      </c>
      <c r="N1642" s="110">
        <v>0</v>
      </c>
      <c r="O1642" s="110">
        <v>0</v>
      </c>
      <c r="P1642" s="110">
        <v>0</v>
      </c>
      <c r="Q1642" s="110">
        <v>8.2500000000000004E-3</v>
      </c>
      <c r="R1642" s="110">
        <v>0</v>
      </c>
      <c r="S1642" s="110">
        <v>1.951E-2</v>
      </c>
      <c r="T1642" s="110">
        <v>0</v>
      </c>
      <c r="U1642" s="110">
        <v>0</v>
      </c>
      <c r="V1642" s="110">
        <v>0</v>
      </c>
      <c r="W1642" s="110">
        <v>0</v>
      </c>
      <c r="X1642" s="110">
        <v>0</v>
      </c>
      <c r="Y1642" s="110">
        <v>0</v>
      </c>
      <c r="Z1642" s="110">
        <v>0</v>
      </c>
      <c r="AA1642" s="110">
        <v>0</v>
      </c>
      <c r="AB1642" s="110">
        <v>0</v>
      </c>
      <c r="AC1642" s="110">
        <v>3.2070000000000001E-2</v>
      </c>
      <c r="AD1642" s="110">
        <v>0</v>
      </c>
      <c r="AE1642" s="110">
        <v>5.3069999999999999E-2</v>
      </c>
      <c r="AF1642" s="110">
        <v>0</v>
      </c>
      <c r="AG1642" s="110">
        <v>0</v>
      </c>
    </row>
    <row r="1643" spans="2:33" ht="15">
      <c r="B1643" s="110"/>
      <c r="C1643" s="110"/>
      <c r="D1643" s="110">
        <v>2011</v>
      </c>
      <c r="E1643" s="110">
        <v>0</v>
      </c>
      <c r="F1643" s="110">
        <v>0</v>
      </c>
      <c r="G1643" s="110">
        <v>0</v>
      </c>
      <c r="H1643" s="110">
        <v>0</v>
      </c>
      <c r="I1643" s="110">
        <v>0</v>
      </c>
      <c r="J1643" s="110">
        <v>0</v>
      </c>
      <c r="K1643" s="110">
        <v>0</v>
      </c>
      <c r="L1643" s="110">
        <v>0</v>
      </c>
      <c r="M1643" s="110">
        <v>0</v>
      </c>
      <c r="N1643" s="110">
        <v>0</v>
      </c>
      <c r="O1643" s="110">
        <v>0</v>
      </c>
      <c r="P1643" s="110">
        <v>0</v>
      </c>
      <c r="Q1643" s="110">
        <v>1.99E-3</v>
      </c>
      <c r="R1643" s="110">
        <v>0</v>
      </c>
      <c r="S1643" s="110">
        <v>9.0699999999999999E-3</v>
      </c>
      <c r="T1643" s="110">
        <v>0</v>
      </c>
      <c r="U1643" s="110">
        <v>0</v>
      </c>
      <c r="V1643" s="110">
        <v>0</v>
      </c>
      <c r="W1643" s="110">
        <v>0</v>
      </c>
      <c r="X1643" s="110">
        <v>0</v>
      </c>
      <c r="Y1643" s="110">
        <v>6.7000000000000002E-3</v>
      </c>
      <c r="Z1643" s="110">
        <v>0</v>
      </c>
      <c r="AA1643" s="110">
        <v>2.1989999999999999E-2</v>
      </c>
      <c r="AB1643" s="110">
        <v>0</v>
      </c>
      <c r="AC1643" s="110">
        <v>0</v>
      </c>
      <c r="AD1643" s="110">
        <v>0</v>
      </c>
      <c r="AE1643" s="110">
        <v>0</v>
      </c>
      <c r="AF1643" s="110">
        <v>0</v>
      </c>
      <c r="AG1643" s="110">
        <v>0</v>
      </c>
    </row>
    <row r="1644" spans="2:33" ht="15">
      <c r="B1644" s="110"/>
      <c r="C1644" s="110"/>
      <c r="D1644" s="110">
        <v>2012</v>
      </c>
      <c r="E1644" s="110">
        <v>0</v>
      </c>
      <c r="F1644" s="110">
        <v>0</v>
      </c>
      <c r="G1644" s="110">
        <v>0</v>
      </c>
      <c r="H1644" s="110">
        <v>0</v>
      </c>
      <c r="I1644" s="110">
        <v>0.17369999999999999</v>
      </c>
      <c r="J1644" s="110">
        <v>0</v>
      </c>
      <c r="K1644" s="110">
        <v>9.6000000000000002E-4</v>
      </c>
      <c r="L1644" s="110">
        <v>0</v>
      </c>
      <c r="M1644" s="110">
        <v>0</v>
      </c>
      <c r="N1644" s="110">
        <v>0</v>
      </c>
      <c r="O1644" s="110">
        <v>0</v>
      </c>
      <c r="P1644" s="110">
        <v>0</v>
      </c>
      <c r="Q1644" s="110">
        <v>3.8999999999999998E-3</v>
      </c>
      <c r="R1644" s="110">
        <v>0</v>
      </c>
      <c r="S1644" s="110">
        <v>1.728E-2</v>
      </c>
      <c r="T1644" s="110">
        <v>0</v>
      </c>
      <c r="U1644" s="110">
        <v>0</v>
      </c>
      <c r="V1644" s="110">
        <v>0</v>
      </c>
      <c r="W1644" s="110">
        <v>0</v>
      </c>
      <c r="X1644" s="110">
        <v>0</v>
      </c>
      <c r="Y1644" s="110">
        <v>1.3350000000000001E-2</v>
      </c>
      <c r="Z1644" s="110">
        <v>0</v>
      </c>
      <c r="AA1644" s="110">
        <v>0</v>
      </c>
      <c r="AB1644" s="110">
        <v>0</v>
      </c>
      <c r="AC1644" s="110">
        <v>9.2200000000000008E-3</v>
      </c>
      <c r="AD1644" s="110">
        <v>7.1199999999999996E-3</v>
      </c>
      <c r="AE1644" s="110">
        <v>0</v>
      </c>
      <c r="AF1644" s="110">
        <v>0</v>
      </c>
      <c r="AG1644" s="110">
        <v>0</v>
      </c>
    </row>
    <row r="1645" spans="2:33" ht="15">
      <c r="B1645" s="110"/>
      <c r="C1645" s="110"/>
      <c r="D1645" s="110">
        <v>2013</v>
      </c>
      <c r="E1645" s="110">
        <v>0</v>
      </c>
      <c r="F1645" s="110">
        <v>0</v>
      </c>
      <c r="G1645" s="110">
        <v>0</v>
      </c>
      <c r="H1645" s="110">
        <v>0</v>
      </c>
      <c r="I1645" s="110">
        <v>0</v>
      </c>
      <c r="J1645" s="110">
        <v>0</v>
      </c>
      <c r="K1645" s="110">
        <v>0</v>
      </c>
      <c r="L1645" s="110">
        <v>0</v>
      </c>
      <c r="M1645" s="110">
        <v>0</v>
      </c>
      <c r="N1645" s="110">
        <v>8.9359999999999995E-2</v>
      </c>
      <c r="O1645" s="110">
        <v>0</v>
      </c>
      <c r="P1645" s="110">
        <v>0</v>
      </c>
      <c r="Q1645" s="110">
        <v>6.0200000000000002E-3</v>
      </c>
      <c r="R1645" s="110">
        <v>0</v>
      </c>
      <c r="S1645" s="110">
        <v>1.7399999999999999E-2</v>
      </c>
      <c r="T1645" s="110">
        <v>0</v>
      </c>
      <c r="U1645" s="110">
        <v>0</v>
      </c>
      <c r="V1645" s="110">
        <v>0</v>
      </c>
      <c r="W1645" s="110">
        <v>0</v>
      </c>
      <c r="X1645" s="110">
        <v>0</v>
      </c>
      <c r="Y1645" s="110">
        <v>0</v>
      </c>
      <c r="Z1645" s="110">
        <v>0</v>
      </c>
      <c r="AA1645" s="110">
        <v>0</v>
      </c>
      <c r="AB1645" s="110">
        <v>0</v>
      </c>
      <c r="AC1645" s="110">
        <v>0</v>
      </c>
      <c r="AD1645" s="110">
        <v>0</v>
      </c>
      <c r="AE1645" s="110">
        <v>0</v>
      </c>
      <c r="AF1645" s="110">
        <v>0</v>
      </c>
      <c r="AG1645" s="110">
        <v>0</v>
      </c>
    </row>
    <row r="1646" spans="2:33" ht="15">
      <c r="B1646" s="110"/>
      <c r="C1646" s="110"/>
      <c r="D1646" s="110">
        <v>2014</v>
      </c>
      <c r="E1646" s="110">
        <v>0</v>
      </c>
      <c r="F1646" s="110">
        <v>0</v>
      </c>
      <c r="G1646" s="110">
        <v>0</v>
      </c>
      <c r="H1646" s="110">
        <v>0</v>
      </c>
      <c r="I1646" s="110">
        <v>0</v>
      </c>
      <c r="J1646" s="110"/>
      <c r="K1646" s="110">
        <v>9.5E-4</v>
      </c>
      <c r="L1646" s="110">
        <v>1.5800000000000002E-2</v>
      </c>
      <c r="M1646" s="110">
        <v>0</v>
      </c>
      <c r="N1646" s="110">
        <v>0</v>
      </c>
      <c r="O1646" s="110">
        <v>0</v>
      </c>
      <c r="P1646" s="110">
        <v>0</v>
      </c>
      <c r="Q1646" s="110">
        <v>4.0800000000000003E-3</v>
      </c>
      <c r="R1646" s="110">
        <v>0</v>
      </c>
      <c r="S1646" s="110">
        <v>9.8899999999999995E-3</v>
      </c>
      <c r="T1646" s="110">
        <v>0</v>
      </c>
      <c r="U1646" s="110">
        <v>0</v>
      </c>
      <c r="V1646" s="110"/>
      <c r="W1646" s="110">
        <v>0</v>
      </c>
      <c r="X1646" s="110">
        <v>0</v>
      </c>
      <c r="Y1646" s="110">
        <v>0</v>
      </c>
      <c r="Z1646" s="110">
        <v>0</v>
      </c>
      <c r="AA1646" s="110">
        <v>0</v>
      </c>
      <c r="AB1646" s="110">
        <v>0</v>
      </c>
      <c r="AC1646" s="110">
        <v>0</v>
      </c>
      <c r="AD1646" s="110"/>
      <c r="AE1646" s="110">
        <v>0</v>
      </c>
      <c r="AF1646" s="110">
        <v>0</v>
      </c>
      <c r="AG1646" s="110">
        <v>0</v>
      </c>
    </row>
    <row r="1647" spans="2:33" ht="15">
      <c r="B1647" s="110"/>
      <c r="C1647" s="110"/>
      <c r="D1647" s="110">
        <v>2015</v>
      </c>
      <c r="E1647" s="110">
        <v>0</v>
      </c>
      <c r="F1647" s="110">
        <v>0</v>
      </c>
      <c r="G1647" s="110">
        <v>0</v>
      </c>
      <c r="H1647" s="110">
        <v>5.2300000000000003E-3</v>
      </c>
      <c r="I1647" s="110">
        <v>0.12461</v>
      </c>
      <c r="J1647" s="110">
        <v>6.3099999999999996E-3</v>
      </c>
      <c r="K1647" s="110">
        <v>1.92E-3</v>
      </c>
      <c r="L1647" s="110">
        <v>0</v>
      </c>
      <c r="M1647" s="110">
        <v>0</v>
      </c>
      <c r="N1647" s="110">
        <v>0</v>
      </c>
      <c r="O1647" s="110">
        <v>0</v>
      </c>
      <c r="P1647" s="110">
        <v>0</v>
      </c>
      <c r="Q1647" s="110">
        <v>0</v>
      </c>
      <c r="R1647" s="110">
        <v>0</v>
      </c>
      <c r="S1647" s="110">
        <v>0</v>
      </c>
      <c r="T1647" s="110">
        <v>0</v>
      </c>
      <c r="U1647" s="110">
        <v>0</v>
      </c>
      <c r="V1647" s="110">
        <v>0</v>
      </c>
      <c r="W1647" s="110">
        <v>0</v>
      </c>
      <c r="X1647" s="110">
        <v>0</v>
      </c>
      <c r="Y1647" s="110">
        <v>0</v>
      </c>
      <c r="Z1647" s="110">
        <v>0</v>
      </c>
      <c r="AA1647" s="110">
        <v>0</v>
      </c>
      <c r="AB1647" s="110">
        <v>0</v>
      </c>
      <c r="AC1647" s="110">
        <v>0</v>
      </c>
      <c r="AD1647" s="110">
        <v>0</v>
      </c>
      <c r="AE1647" s="110">
        <v>0</v>
      </c>
      <c r="AF1647" s="110">
        <v>0</v>
      </c>
      <c r="AG1647" s="110">
        <v>0</v>
      </c>
    </row>
    <row r="1648" spans="2:33" ht="15">
      <c r="B1648" s="110"/>
      <c r="C1648" s="110"/>
      <c r="D1648" s="110">
        <v>2016</v>
      </c>
      <c r="E1648" s="110">
        <v>0</v>
      </c>
      <c r="F1648" s="110">
        <v>0</v>
      </c>
      <c r="G1648" s="110">
        <v>0</v>
      </c>
      <c r="H1648" s="110">
        <v>0</v>
      </c>
      <c r="I1648" s="110">
        <v>0</v>
      </c>
      <c r="J1648" s="110"/>
      <c r="K1648" s="110">
        <v>0</v>
      </c>
      <c r="L1648" s="110">
        <v>0</v>
      </c>
      <c r="M1648" s="110">
        <v>0</v>
      </c>
      <c r="N1648" s="110">
        <v>0</v>
      </c>
      <c r="O1648" s="110">
        <v>0</v>
      </c>
      <c r="P1648" s="110">
        <v>0</v>
      </c>
      <c r="Q1648" s="110">
        <v>0</v>
      </c>
      <c r="R1648" s="110">
        <v>0</v>
      </c>
      <c r="S1648" s="110">
        <v>1.602E-2</v>
      </c>
      <c r="T1648" s="110">
        <v>0</v>
      </c>
      <c r="U1648" s="110">
        <v>0</v>
      </c>
      <c r="V1648" s="110">
        <v>0</v>
      </c>
      <c r="W1648" s="110">
        <v>0</v>
      </c>
      <c r="X1648" s="110">
        <v>0</v>
      </c>
      <c r="Y1648" s="110"/>
      <c r="Z1648" s="110">
        <v>0</v>
      </c>
      <c r="AA1648" s="110">
        <v>0</v>
      </c>
      <c r="AB1648" s="110">
        <v>0</v>
      </c>
      <c r="AC1648" s="110">
        <v>0</v>
      </c>
      <c r="AD1648" s="110">
        <v>0</v>
      </c>
      <c r="AE1648" s="110">
        <v>0</v>
      </c>
      <c r="AF1648" s="110">
        <v>0</v>
      </c>
      <c r="AG1648" s="110">
        <v>0</v>
      </c>
    </row>
    <row r="1649" spans="2:33" ht="15">
      <c r="B1649" s="110"/>
      <c r="C1649" s="110"/>
      <c r="D1649" s="110">
        <v>2017</v>
      </c>
      <c r="E1649" s="110">
        <v>0</v>
      </c>
      <c r="F1649" s="110">
        <v>0</v>
      </c>
      <c r="G1649" s="110">
        <v>0</v>
      </c>
      <c r="H1649" s="110"/>
      <c r="I1649" s="110">
        <v>0</v>
      </c>
      <c r="J1649" s="110">
        <v>0</v>
      </c>
      <c r="K1649" s="110">
        <v>0</v>
      </c>
      <c r="L1649" s="110">
        <v>0</v>
      </c>
      <c r="M1649" s="110">
        <v>0</v>
      </c>
      <c r="N1649" s="110"/>
      <c r="O1649" s="110">
        <v>0</v>
      </c>
      <c r="P1649" s="110">
        <v>0</v>
      </c>
      <c r="Q1649" s="110">
        <v>4.1099999999999999E-3</v>
      </c>
      <c r="R1649" s="110">
        <v>0</v>
      </c>
      <c r="S1649" s="110">
        <v>0</v>
      </c>
      <c r="T1649" s="110">
        <v>0</v>
      </c>
      <c r="U1649" s="110">
        <v>5.3299999999999997E-3</v>
      </c>
      <c r="V1649" s="110">
        <v>0</v>
      </c>
      <c r="W1649" s="110">
        <v>0</v>
      </c>
      <c r="X1649" s="110">
        <v>0</v>
      </c>
      <c r="Y1649" s="110">
        <v>6.2899999999999996E-3</v>
      </c>
      <c r="Z1649" s="110">
        <v>0</v>
      </c>
      <c r="AA1649" s="110">
        <v>0</v>
      </c>
      <c r="AB1649" s="110">
        <v>0</v>
      </c>
      <c r="AC1649" s="110">
        <v>0</v>
      </c>
      <c r="AD1649" s="110">
        <v>0</v>
      </c>
      <c r="AE1649" s="110">
        <v>0</v>
      </c>
      <c r="AF1649" s="110">
        <v>0</v>
      </c>
      <c r="AG1649" s="110">
        <v>0</v>
      </c>
    </row>
    <row r="1650" spans="2:33" ht="15">
      <c r="B1650" s="110"/>
      <c r="C1650" s="110"/>
      <c r="D1650" s="110">
        <v>2018</v>
      </c>
      <c r="E1650" s="110">
        <v>0</v>
      </c>
      <c r="F1650" s="110">
        <v>0</v>
      </c>
      <c r="G1650" s="110">
        <v>0</v>
      </c>
      <c r="H1650" s="110">
        <v>0</v>
      </c>
      <c r="I1650" s="110">
        <v>0.24224000000000001</v>
      </c>
      <c r="J1650" s="110">
        <v>0</v>
      </c>
      <c r="K1650" s="110">
        <v>0</v>
      </c>
      <c r="L1650" s="110">
        <v>0</v>
      </c>
      <c r="M1650" s="110">
        <v>0</v>
      </c>
      <c r="N1650" s="110">
        <v>0</v>
      </c>
      <c r="O1650" s="110">
        <v>0</v>
      </c>
      <c r="P1650" s="110">
        <v>0</v>
      </c>
      <c r="Q1650" s="110">
        <v>0</v>
      </c>
      <c r="R1650" s="110">
        <v>0</v>
      </c>
      <c r="S1650" s="110">
        <v>8.6199999999999992E-3</v>
      </c>
      <c r="T1650" s="110">
        <v>0</v>
      </c>
      <c r="U1650" s="110">
        <v>0</v>
      </c>
      <c r="V1650" s="110">
        <v>0</v>
      </c>
      <c r="W1650" s="110">
        <v>0</v>
      </c>
      <c r="X1650" s="110">
        <v>0</v>
      </c>
      <c r="Y1650" s="110">
        <v>0</v>
      </c>
      <c r="Z1650" s="110">
        <v>0</v>
      </c>
      <c r="AA1650" s="110">
        <v>0</v>
      </c>
      <c r="AB1650" s="110">
        <v>0</v>
      </c>
      <c r="AC1650" s="110">
        <v>0</v>
      </c>
      <c r="AD1650" s="110">
        <v>0</v>
      </c>
      <c r="AE1650" s="110">
        <v>0</v>
      </c>
      <c r="AF1650" s="110">
        <v>0</v>
      </c>
      <c r="AG1650" s="110">
        <v>0</v>
      </c>
    </row>
    <row r="1651" spans="2:33" ht="15">
      <c r="B1651" s="110"/>
      <c r="C1651" s="110"/>
      <c r="D1651" s="110">
        <v>2019</v>
      </c>
      <c r="E1651" s="110">
        <v>0</v>
      </c>
      <c r="F1651" s="110">
        <v>0</v>
      </c>
      <c r="G1651" s="110">
        <v>0</v>
      </c>
      <c r="H1651" s="110">
        <v>0</v>
      </c>
      <c r="I1651" s="110">
        <v>0</v>
      </c>
      <c r="J1651" s="110">
        <v>0</v>
      </c>
      <c r="K1651" s="110">
        <v>0</v>
      </c>
      <c r="L1651" s="110">
        <v>0</v>
      </c>
      <c r="M1651" s="110">
        <v>0</v>
      </c>
      <c r="N1651" s="110">
        <v>0</v>
      </c>
      <c r="O1651" s="110">
        <v>0</v>
      </c>
      <c r="P1651" s="110">
        <v>0</v>
      </c>
      <c r="Q1651" s="110">
        <v>0</v>
      </c>
      <c r="R1651" s="110">
        <v>0</v>
      </c>
      <c r="S1651" s="110">
        <v>9.11E-3</v>
      </c>
      <c r="T1651" s="110">
        <v>0</v>
      </c>
      <c r="U1651" s="110">
        <v>0</v>
      </c>
      <c r="V1651" s="110"/>
      <c r="W1651" s="110">
        <v>0</v>
      </c>
      <c r="X1651" s="110">
        <v>0</v>
      </c>
      <c r="Y1651" s="110">
        <v>0</v>
      </c>
      <c r="Z1651" s="110">
        <v>0</v>
      </c>
      <c r="AA1651" s="110">
        <v>0</v>
      </c>
      <c r="AB1651" s="110">
        <v>0</v>
      </c>
      <c r="AC1651" s="110">
        <v>0</v>
      </c>
      <c r="AD1651" s="110">
        <v>0</v>
      </c>
      <c r="AE1651" s="110">
        <v>0</v>
      </c>
      <c r="AF1651" s="110">
        <v>0</v>
      </c>
      <c r="AG1651" s="110">
        <v>1.6900000000000001E-3</v>
      </c>
    </row>
    <row r="1652" spans="2:33" ht="15">
      <c r="B1652" s="110"/>
      <c r="C1652" s="110"/>
      <c r="D1652" s="110">
        <v>2020</v>
      </c>
      <c r="E1652" s="110"/>
      <c r="F1652" s="110"/>
      <c r="G1652" s="110"/>
      <c r="H1652" s="110"/>
      <c r="I1652" s="110"/>
      <c r="J1652" s="110"/>
      <c r="K1652" s="110"/>
      <c r="L1652" s="110"/>
      <c r="M1652" s="110"/>
      <c r="N1652" s="110"/>
      <c r="O1652" s="110"/>
      <c r="P1652" s="110"/>
      <c r="Q1652" s="110"/>
      <c r="R1652" s="110"/>
      <c r="S1652" s="110"/>
      <c r="T1652" s="110"/>
      <c r="U1652" s="110"/>
      <c r="V1652" s="110"/>
      <c r="W1652" s="110"/>
      <c r="X1652" s="110"/>
      <c r="Y1652" s="110"/>
      <c r="Z1652" s="110"/>
      <c r="AA1652" s="110"/>
      <c r="AB1652" s="110"/>
      <c r="AC1652" s="110"/>
      <c r="AD1652" s="110"/>
      <c r="AE1652" s="110"/>
      <c r="AF1652" s="110"/>
      <c r="AG1652" s="110"/>
    </row>
    <row r="1653" spans="2:33" ht="15">
      <c r="B1653" s="109" t="s">
        <v>115</v>
      </c>
      <c r="C1653" s="109" t="s">
        <v>575</v>
      </c>
      <c r="D1653" s="109">
        <v>2006</v>
      </c>
      <c r="E1653" s="109">
        <v>0</v>
      </c>
      <c r="F1653" s="109">
        <v>7</v>
      </c>
      <c r="G1653" s="109">
        <v>31</v>
      </c>
      <c r="H1653" s="109"/>
      <c r="I1653" s="109"/>
      <c r="J1653" s="109">
        <v>16</v>
      </c>
      <c r="K1653" s="109">
        <v>118</v>
      </c>
      <c r="L1653" s="109">
        <v>1</v>
      </c>
      <c r="M1653" s="109"/>
      <c r="N1653" s="109">
        <v>22</v>
      </c>
      <c r="O1653" s="109">
        <v>30</v>
      </c>
      <c r="P1653" s="109">
        <v>17</v>
      </c>
      <c r="Q1653" s="109">
        <v>44</v>
      </c>
      <c r="R1653" s="109"/>
      <c r="S1653" s="109">
        <v>37</v>
      </c>
      <c r="T1653" s="109">
        <v>0</v>
      </c>
      <c r="U1653" s="109">
        <v>42</v>
      </c>
      <c r="V1653" s="109">
        <v>23</v>
      </c>
      <c r="W1653" s="109"/>
      <c r="X1653" s="109">
        <v>26</v>
      </c>
      <c r="Y1653" s="109">
        <v>2</v>
      </c>
      <c r="Z1653" s="109">
        <v>1</v>
      </c>
      <c r="AA1653" s="109">
        <v>263</v>
      </c>
      <c r="AB1653" s="109">
        <v>34</v>
      </c>
      <c r="AC1653" s="109">
        <v>100</v>
      </c>
      <c r="AD1653" s="109">
        <v>10</v>
      </c>
      <c r="AE1653" s="109">
        <v>12</v>
      </c>
      <c r="AF1653" s="109">
        <v>81</v>
      </c>
      <c r="AG1653" s="109">
        <v>24</v>
      </c>
    </row>
    <row r="1654" spans="2:33" ht="15">
      <c r="B1654" s="109"/>
      <c r="C1654" s="109"/>
      <c r="D1654" s="109">
        <v>2007</v>
      </c>
      <c r="E1654" s="109">
        <v>14</v>
      </c>
      <c r="F1654" s="109">
        <v>7</v>
      </c>
      <c r="G1654" s="109">
        <v>19</v>
      </c>
      <c r="H1654" s="109"/>
      <c r="I1654" s="109">
        <v>0</v>
      </c>
      <c r="J1654" s="109">
        <v>1</v>
      </c>
      <c r="K1654" s="109">
        <v>88</v>
      </c>
      <c r="L1654" s="109">
        <v>3</v>
      </c>
      <c r="M1654" s="109">
        <v>0</v>
      </c>
      <c r="N1654" s="109">
        <v>13</v>
      </c>
      <c r="O1654" s="109">
        <v>33</v>
      </c>
      <c r="P1654" s="109">
        <v>7</v>
      </c>
      <c r="Q1654" s="109">
        <v>20</v>
      </c>
      <c r="R1654" s="109"/>
      <c r="S1654" s="109">
        <v>35</v>
      </c>
      <c r="T1654" s="109">
        <v>1</v>
      </c>
      <c r="U1654" s="109">
        <v>44</v>
      </c>
      <c r="V1654" s="109">
        <v>30</v>
      </c>
      <c r="W1654" s="109"/>
      <c r="X1654" s="109">
        <v>21</v>
      </c>
      <c r="Y1654" s="109">
        <v>1</v>
      </c>
      <c r="Z1654" s="109">
        <v>1</v>
      </c>
      <c r="AA1654" s="109">
        <v>260</v>
      </c>
      <c r="AB1654" s="109">
        <v>32</v>
      </c>
      <c r="AC1654" s="109">
        <v>131</v>
      </c>
      <c r="AD1654" s="109">
        <v>14</v>
      </c>
      <c r="AE1654" s="109">
        <v>8</v>
      </c>
      <c r="AF1654" s="109">
        <v>40</v>
      </c>
      <c r="AG1654" s="109">
        <v>33</v>
      </c>
    </row>
    <row r="1655" spans="2:33" ht="15">
      <c r="B1655" s="109"/>
      <c r="C1655" s="109"/>
      <c r="D1655" s="109">
        <v>2008</v>
      </c>
      <c r="E1655" s="109">
        <v>18</v>
      </c>
      <c r="F1655" s="109">
        <v>8</v>
      </c>
      <c r="G1655" s="109">
        <v>27</v>
      </c>
      <c r="H1655" s="109"/>
      <c r="I1655" s="109">
        <v>0</v>
      </c>
      <c r="J1655" s="109">
        <v>3</v>
      </c>
      <c r="K1655" s="109">
        <v>78</v>
      </c>
      <c r="L1655" s="109">
        <v>8</v>
      </c>
      <c r="M1655" s="109">
        <v>7</v>
      </c>
      <c r="N1655" s="109">
        <v>8</v>
      </c>
      <c r="O1655" s="109">
        <v>23</v>
      </c>
      <c r="P1655" s="109">
        <v>13</v>
      </c>
      <c r="Q1655" s="109">
        <v>40</v>
      </c>
      <c r="R1655" s="109"/>
      <c r="S1655" s="109">
        <v>62</v>
      </c>
      <c r="T1655" s="109">
        <v>2</v>
      </c>
      <c r="U1655" s="109">
        <v>49</v>
      </c>
      <c r="V1655" s="109">
        <v>32</v>
      </c>
      <c r="W1655" s="109"/>
      <c r="X1655" s="109">
        <v>15</v>
      </c>
      <c r="Y1655" s="109">
        <v>1</v>
      </c>
      <c r="Z1655" s="109">
        <v>1</v>
      </c>
      <c r="AA1655" s="109">
        <v>260</v>
      </c>
      <c r="AB1655" s="109">
        <v>23</v>
      </c>
      <c r="AC1655" s="109">
        <v>151</v>
      </c>
      <c r="AD1655" s="109">
        <v>9</v>
      </c>
      <c r="AE1655" s="109">
        <v>9</v>
      </c>
      <c r="AF1655" s="109">
        <v>41</v>
      </c>
      <c r="AG1655" s="109">
        <v>41</v>
      </c>
    </row>
    <row r="1656" spans="2:33" ht="15">
      <c r="B1656" s="109"/>
      <c r="C1656" s="109"/>
      <c r="D1656" s="109">
        <v>2009</v>
      </c>
      <c r="E1656" s="109">
        <v>19</v>
      </c>
      <c r="F1656" s="109">
        <v>5</v>
      </c>
      <c r="G1656" s="109">
        <v>22</v>
      </c>
      <c r="H1656" s="109">
        <v>16</v>
      </c>
      <c r="I1656" s="109">
        <v>0</v>
      </c>
      <c r="J1656" s="109">
        <v>4</v>
      </c>
      <c r="K1656" s="109">
        <v>103</v>
      </c>
      <c r="L1656" s="109">
        <v>10</v>
      </c>
      <c r="M1656" s="109">
        <v>5</v>
      </c>
      <c r="N1656" s="109">
        <v>8</v>
      </c>
      <c r="O1656" s="109">
        <v>13</v>
      </c>
      <c r="P1656" s="109">
        <v>2</v>
      </c>
      <c r="Q1656" s="109">
        <v>31</v>
      </c>
      <c r="R1656" s="109"/>
      <c r="S1656" s="109">
        <v>63</v>
      </c>
      <c r="T1656" s="109">
        <v>1</v>
      </c>
      <c r="U1656" s="109">
        <v>35</v>
      </c>
      <c r="V1656" s="109">
        <v>24</v>
      </c>
      <c r="W1656" s="109">
        <v>0</v>
      </c>
      <c r="X1656" s="109">
        <v>8</v>
      </c>
      <c r="Y1656" s="109">
        <v>0</v>
      </c>
      <c r="Z1656" s="109">
        <v>1</v>
      </c>
      <c r="AA1656" s="109">
        <v>283</v>
      </c>
      <c r="AB1656" s="109">
        <v>14</v>
      </c>
      <c r="AC1656" s="114">
        <v>103</v>
      </c>
      <c r="AD1656" s="109">
        <v>13</v>
      </c>
      <c r="AE1656" s="109">
        <v>3</v>
      </c>
      <c r="AF1656" s="109">
        <v>44</v>
      </c>
      <c r="AG1656" s="109">
        <v>36</v>
      </c>
    </row>
    <row r="1657" spans="2:33" ht="15">
      <c r="B1657" s="109"/>
      <c r="C1657" s="109"/>
      <c r="D1657" s="109">
        <v>2010</v>
      </c>
      <c r="E1657" s="109">
        <v>17</v>
      </c>
      <c r="F1657" s="109">
        <v>5</v>
      </c>
      <c r="G1657" s="109">
        <v>6</v>
      </c>
      <c r="H1657" s="109">
        <v>8</v>
      </c>
      <c r="I1657" s="109">
        <v>0</v>
      </c>
      <c r="J1657" s="109">
        <v>6</v>
      </c>
      <c r="K1657" s="109">
        <v>80</v>
      </c>
      <c r="L1657" s="109">
        <v>5</v>
      </c>
      <c r="M1657" s="109">
        <v>9</v>
      </c>
      <c r="N1657" s="109">
        <v>16</v>
      </c>
      <c r="O1657" s="109">
        <v>10</v>
      </c>
      <c r="P1657" s="109">
        <v>4</v>
      </c>
      <c r="Q1657" s="109">
        <v>37</v>
      </c>
      <c r="R1657" s="109">
        <v>19</v>
      </c>
      <c r="S1657" s="109">
        <v>47</v>
      </c>
      <c r="T1657" s="109">
        <v>1</v>
      </c>
      <c r="U1657" s="109">
        <v>46</v>
      </c>
      <c r="V1657" s="109">
        <v>26</v>
      </c>
      <c r="W1657" s="109">
        <v>0</v>
      </c>
      <c r="X1657" s="109">
        <v>13</v>
      </c>
      <c r="Y1657" s="109">
        <v>0</v>
      </c>
      <c r="Z1657" s="109">
        <v>3</v>
      </c>
      <c r="AA1657" s="109">
        <v>216</v>
      </c>
      <c r="AB1657" s="109">
        <v>9</v>
      </c>
      <c r="AC1657" s="109">
        <v>96</v>
      </c>
      <c r="AD1657" s="109">
        <v>31</v>
      </c>
      <c r="AE1657" s="109">
        <v>7</v>
      </c>
      <c r="AF1657" s="109">
        <v>44</v>
      </c>
      <c r="AG1657" s="109">
        <v>16</v>
      </c>
    </row>
    <row r="1658" spans="2:33" ht="15">
      <c r="B1658" s="109"/>
      <c r="C1658" s="109"/>
      <c r="D1658" s="109">
        <v>2011</v>
      </c>
      <c r="E1658" s="109">
        <v>12</v>
      </c>
      <c r="F1658" s="109">
        <v>15</v>
      </c>
      <c r="G1658" s="109">
        <v>33</v>
      </c>
      <c r="H1658" s="109">
        <v>5</v>
      </c>
      <c r="I1658" s="109">
        <v>0</v>
      </c>
      <c r="J1658" s="109">
        <v>4</v>
      </c>
      <c r="K1658" s="109">
        <v>82</v>
      </c>
      <c r="L1658" s="109">
        <v>4</v>
      </c>
      <c r="M1658" s="109">
        <v>6</v>
      </c>
      <c r="N1658" s="109">
        <v>8</v>
      </c>
      <c r="O1658" s="109">
        <v>15</v>
      </c>
      <c r="P1658" s="109">
        <v>2</v>
      </c>
      <c r="Q1658" s="109">
        <v>50</v>
      </c>
      <c r="R1658" s="109">
        <v>10</v>
      </c>
      <c r="S1658" s="109">
        <v>53</v>
      </c>
      <c r="T1658" s="109">
        <v>1</v>
      </c>
      <c r="U1658" s="109">
        <v>48</v>
      </c>
      <c r="V1658" s="109">
        <v>20</v>
      </c>
      <c r="W1658" s="109">
        <v>0</v>
      </c>
      <c r="X1658" s="109">
        <v>8</v>
      </c>
      <c r="Y1658" s="109">
        <v>3</v>
      </c>
      <c r="Z1658" s="109">
        <v>5</v>
      </c>
      <c r="AA1658" s="109">
        <v>244</v>
      </c>
      <c r="AB1658" s="109">
        <v>10</v>
      </c>
      <c r="AC1658" s="109">
        <v>76</v>
      </c>
      <c r="AD1658" s="109">
        <v>15</v>
      </c>
      <c r="AE1658" s="109">
        <v>3</v>
      </c>
      <c r="AF1658" s="109">
        <v>37</v>
      </c>
      <c r="AG1658" s="109">
        <v>45</v>
      </c>
    </row>
    <row r="1659" spans="2:33" ht="15">
      <c r="B1659" s="109"/>
      <c r="C1659" s="109"/>
      <c r="D1659" s="109">
        <v>2012</v>
      </c>
      <c r="E1659" s="109">
        <v>17</v>
      </c>
      <c r="F1659" s="109">
        <v>3</v>
      </c>
      <c r="G1659" s="109">
        <v>11</v>
      </c>
      <c r="H1659" s="109">
        <v>11</v>
      </c>
      <c r="I1659" s="109">
        <v>0</v>
      </c>
      <c r="J1659" s="109">
        <v>2</v>
      </c>
      <c r="K1659" s="109">
        <v>74</v>
      </c>
      <c r="L1659" s="109">
        <v>4</v>
      </c>
      <c r="M1659" s="109">
        <v>3</v>
      </c>
      <c r="N1659" s="109">
        <v>10</v>
      </c>
      <c r="O1659" s="109">
        <v>16</v>
      </c>
      <c r="P1659" s="109">
        <v>3</v>
      </c>
      <c r="Q1659" s="109">
        <v>32</v>
      </c>
      <c r="R1659" s="109">
        <v>0</v>
      </c>
      <c r="S1659" s="109">
        <v>41</v>
      </c>
      <c r="T1659" s="109">
        <v>0</v>
      </c>
      <c r="U1659" s="109">
        <v>53</v>
      </c>
      <c r="V1659" s="109">
        <v>15</v>
      </c>
      <c r="W1659" s="109">
        <v>0</v>
      </c>
      <c r="X1659" s="109">
        <v>10</v>
      </c>
      <c r="Y1659" s="109">
        <v>1</v>
      </c>
      <c r="Z1659" s="109">
        <v>0</v>
      </c>
      <c r="AA1659" s="109">
        <v>180</v>
      </c>
      <c r="AB1659" s="109">
        <v>16</v>
      </c>
      <c r="AC1659" s="109">
        <v>81</v>
      </c>
      <c r="AD1659" s="109">
        <v>5</v>
      </c>
      <c r="AE1659" s="109">
        <v>0</v>
      </c>
      <c r="AF1659" s="109">
        <v>45</v>
      </c>
      <c r="AG1659" s="109">
        <v>33</v>
      </c>
    </row>
    <row r="1660" spans="2:33" ht="15">
      <c r="B1660" s="109"/>
      <c r="C1660" s="109"/>
      <c r="D1660" s="109">
        <v>2013</v>
      </c>
      <c r="E1660" s="109">
        <v>4</v>
      </c>
      <c r="F1660" s="109">
        <v>9</v>
      </c>
      <c r="G1660" s="109">
        <v>9</v>
      </c>
      <c r="H1660" s="109">
        <v>11</v>
      </c>
      <c r="I1660" s="109">
        <v>0</v>
      </c>
      <c r="J1660" s="109">
        <v>8</v>
      </c>
      <c r="K1660" s="109">
        <v>91</v>
      </c>
      <c r="L1660" s="109">
        <v>2</v>
      </c>
      <c r="M1660" s="109">
        <v>0</v>
      </c>
      <c r="N1660" s="109">
        <v>5</v>
      </c>
      <c r="O1660" s="109">
        <v>17</v>
      </c>
      <c r="P1660" s="109">
        <v>4</v>
      </c>
      <c r="Q1660" s="109">
        <v>45</v>
      </c>
      <c r="R1660" s="109">
        <v>6</v>
      </c>
      <c r="S1660" s="109">
        <v>75</v>
      </c>
      <c r="T1660" s="109">
        <v>1</v>
      </c>
      <c r="U1660" s="109">
        <v>45</v>
      </c>
      <c r="V1660" s="109">
        <v>15</v>
      </c>
      <c r="W1660" s="109">
        <v>1</v>
      </c>
      <c r="X1660" s="109">
        <v>10</v>
      </c>
      <c r="Y1660" s="109">
        <v>2</v>
      </c>
      <c r="Z1660" s="109">
        <v>2</v>
      </c>
      <c r="AA1660" s="109">
        <v>165</v>
      </c>
      <c r="AB1660" s="109">
        <v>14</v>
      </c>
      <c r="AC1660" s="109">
        <v>73</v>
      </c>
      <c r="AD1660" s="109">
        <v>10</v>
      </c>
      <c r="AE1660" s="109">
        <v>1</v>
      </c>
      <c r="AF1660" s="109">
        <v>47</v>
      </c>
      <c r="AG1660" s="109">
        <v>22</v>
      </c>
    </row>
    <row r="1661" spans="2:33" ht="15">
      <c r="B1661" s="109"/>
      <c r="C1661" s="109"/>
      <c r="D1661" s="109">
        <v>2014</v>
      </c>
      <c r="E1661" s="109">
        <v>10</v>
      </c>
      <c r="F1661" s="109">
        <v>9</v>
      </c>
      <c r="G1661" s="109">
        <v>15</v>
      </c>
      <c r="H1661" s="109">
        <v>14</v>
      </c>
      <c r="I1661" s="109">
        <v>0</v>
      </c>
      <c r="J1661" s="109">
        <v>2</v>
      </c>
      <c r="K1661" s="109">
        <v>104</v>
      </c>
      <c r="L1661" s="109">
        <v>5</v>
      </c>
      <c r="M1661" s="109">
        <v>2</v>
      </c>
      <c r="N1661" s="109">
        <v>4</v>
      </c>
      <c r="O1661" s="109">
        <v>13</v>
      </c>
      <c r="P1661" s="109">
        <v>4</v>
      </c>
      <c r="Q1661" s="109">
        <v>36</v>
      </c>
      <c r="R1661" s="109">
        <v>12</v>
      </c>
      <c r="S1661" s="109">
        <v>85</v>
      </c>
      <c r="T1661" s="109">
        <v>1</v>
      </c>
      <c r="U1661" s="109">
        <v>42</v>
      </c>
      <c r="V1661" s="109">
        <v>7</v>
      </c>
      <c r="W1661" s="109">
        <v>0</v>
      </c>
      <c r="X1661" s="109">
        <v>7</v>
      </c>
      <c r="Y1661" s="109">
        <v>1</v>
      </c>
      <c r="Z1661" s="109">
        <v>0</v>
      </c>
      <c r="AA1661" s="109">
        <v>163</v>
      </c>
      <c r="AB1661" s="109">
        <v>15</v>
      </c>
      <c r="AC1661" s="109">
        <v>74</v>
      </c>
      <c r="AD1661" s="109">
        <v>14</v>
      </c>
      <c r="AE1661" s="109">
        <v>0</v>
      </c>
      <c r="AF1661" s="109">
        <v>67</v>
      </c>
      <c r="AG1661" s="109">
        <v>12</v>
      </c>
    </row>
    <row r="1662" spans="2:33" ht="15">
      <c r="B1662" s="109"/>
      <c r="C1662" s="109"/>
      <c r="D1662" s="109">
        <v>2015</v>
      </c>
      <c r="E1662" s="109">
        <v>8</v>
      </c>
      <c r="F1662" s="109">
        <v>2</v>
      </c>
      <c r="G1662" s="109">
        <v>15</v>
      </c>
      <c r="H1662" s="109">
        <v>1</v>
      </c>
      <c r="I1662" s="109">
        <v>9</v>
      </c>
      <c r="J1662" s="109">
        <v>3</v>
      </c>
      <c r="K1662" s="109">
        <v>74</v>
      </c>
      <c r="L1662" s="109">
        <v>5</v>
      </c>
      <c r="M1662" s="109">
        <v>1</v>
      </c>
      <c r="N1662" s="109">
        <v>6</v>
      </c>
      <c r="O1662" s="109">
        <v>12</v>
      </c>
      <c r="P1662" s="109">
        <v>1</v>
      </c>
      <c r="Q1662" s="109">
        <v>20</v>
      </c>
      <c r="R1662" s="109">
        <v>6</v>
      </c>
      <c r="S1662" s="109">
        <v>79</v>
      </c>
      <c r="T1662" s="109">
        <v>0</v>
      </c>
      <c r="U1662" s="109">
        <v>36</v>
      </c>
      <c r="V1662" s="109">
        <v>6</v>
      </c>
      <c r="W1662" s="109">
        <v>0</v>
      </c>
      <c r="X1662" s="109">
        <v>2</v>
      </c>
      <c r="Y1662" s="109">
        <v>3</v>
      </c>
      <c r="Z1662" s="109">
        <v>1</v>
      </c>
      <c r="AA1662" s="109">
        <v>166</v>
      </c>
      <c r="AB1662" s="109">
        <v>12</v>
      </c>
      <c r="AC1662" s="109">
        <v>61</v>
      </c>
      <c r="AD1662" s="109">
        <v>9</v>
      </c>
      <c r="AE1662" s="109">
        <v>0</v>
      </c>
      <c r="AF1662" s="109">
        <v>36</v>
      </c>
      <c r="AG1662" s="109">
        <v>17</v>
      </c>
    </row>
    <row r="1663" spans="2:33" ht="15">
      <c r="B1663" s="109"/>
      <c r="C1663" s="109"/>
      <c r="D1663" s="109">
        <v>2016</v>
      </c>
      <c r="E1663" s="109">
        <v>16</v>
      </c>
      <c r="F1663" s="109">
        <v>4</v>
      </c>
      <c r="G1663" s="109">
        <v>7</v>
      </c>
      <c r="H1663" s="109">
        <v>17</v>
      </c>
      <c r="I1663" s="109">
        <v>0</v>
      </c>
      <c r="J1663" s="109">
        <v>6</v>
      </c>
      <c r="K1663" s="109">
        <v>101</v>
      </c>
      <c r="L1663" s="109">
        <v>5</v>
      </c>
      <c r="M1663" s="109">
        <v>0</v>
      </c>
      <c r="N1663" s="109">
        <v>7</v>
      </c>
      <c r="O1663" s="109">
        <v>13</v>
      </c>
      <c r="P1663" s="109">
        <v>2</v>
      </c>
      <c r="Q1663" s="109">
        <v>46</v>
      </c>
      <c r="R1663" s="109">
        <v>9</v>
      </c>
      <c r="S1663" s="109">
        <v>74</v>
      </c>
      <c r="T1663" s="109">
        <v>0</v>
      </c>
      <c r="U1663" s="109">
        <v>54</v>
      </c>
      <c r="V1663" s="109">
        <v>12</v>
      </c>
      <c r="W1663" s="109">
        <v>0</v>
      </c>
      <c r="X1663" s="109">
        <v>9</v>
      </c>
      <c r="Y1663" s="109">
        <v>1</v>
      </c>
      <c r="Z1663" s="109">
        <v>3</v>
      </c>
      <c r="AA1663" s="109">
        <v>117</v>
      </c>
      <c r="AB1663" s="109">
        <v>15</v>
      </c>
      <c r="AC1663" s="109">
        <v>62</v>
      </c>
      <c r="AD1663" s="109">
        <v>6</v>
      </c>
      <c r="AE1663" s="109">
        <v>0</v>
      </c>
      <c r="AF1663" s="109">
        <v>19</v>
      </c>
      <c r="AG1663" s="109">
        <v>20</v>
      </c>
    </row>
    <row r="1664" spans="2:33" ht="15">
      <c r="B1664" s="109"/>
      <c r="C1664" s="109"/>
      <c r="D1664" s="109">
        <v>2017</v>
      </c>
      <c r="E1664" s="109">
        <v>10</v>
      </c>
      <c r="F1664" s="109">
        <v>7</v>
      </c>
      <c r="G1664" s="109">
        <v>9</v>
      </c>
      <c r="H1664" s="109">
        <v>16</v>
      </c>
      <c r="I1664" s="109">
        <v>0</v>
      </c>
      <c r="J1664" s="109">
        <v>10</v>
      </c>
      <c r="K1664" s="109">
        <v>93</v>
      </c>
      <c r="L1664" s="109">
        <v>5</v>
      </c>
      <c r="M1664" s="109">
        <v>2</v>
      </c>
      <c r="N1664" s="109">
        <v>11</v>
      </c>
      <c r="O1664" s="109">
        <v>10</v>
      </c>
      <c r="P1664" s="109">
        <v>1</v>
      </c>
      <c r="Q1664" s="109">
        <v>46</v>
      </c>
      <c r="R1664" s="109">
        <v>13</v>
      </c>
      <c r="S1664" s="109">
        <v>79</v>
      </c>
      <c r="T1664" s="109">
        <v>2</v>
      </c>
      <c r="U1664" s="109">
        <v>43</v>
      </c>
      <c r="V1664" s="109">
        <v>14</v>
      </c>
      <c r="W1664" s="109">
        <v>0</v>
      </c>
      <c r="X1664" s="109">
        <v>6</v>
      </c>
      <c r="Y1664" s="109">
        <v>5</v>
      </c>
      <c r="Z1664" s="109">
        <v>1</v>
      </c>
      <c r="AA1664" s="109">
        <v>127</v>
      </c>
      <c r="AB1664" s="109">
        <v>13</v>
      </c>
      <c r="AC1664" s="109">
        <v>41</v>
      </c>
      <c r="AD1664" s="109">
        <v>10</v>
      </c>
      <c r="AE1664" s="109">
        <v>0</v>
      </c>
      <c r="AF1664" s="109">
        <v>22</v>
      </c>
      <c r="AG1664" s="109">
        <v>28</v>
      </c>
    </row>
    <row r="1665" spans="2:33" ht="15">
      <c r="B1665" s="109"/>
      <c r="C1665" s="109"/>
      <c r="D1665" s="109">
        <v>2018</v>
      </c>
      <c r="E1665" s="109">
        <v>9</v>
      </c>
      <c r="F1665" s="109">
        <v>4</v>
      </c>
      <c r="G1665" s="109">
        <v>10</v>
      </c>
      <c r="H1665" s="109">
        <v>6</v>
      </c>
      <c r="I1665" s="109">
        <v>0</v>
      </c>
      <c r="J1665" s="109">
        <v>6</v>
      </c>
      <c r="K1665" s="109">
        <v>84</v>
      </c>
      <c r="L1665" s="109">
        <v>3</v>
      </c>
      <c r="M1665" s="109">
        <v>3</v>
      </c>
      <c r="N1665" s="109">
        <v>13</v>
      </c>
      <c r="O1665" s="109">
        <v>7</v>
      </c>
      <c r="P1665" s="109">
        <v>1</v>
      </c>
      <c r="Q1665" s="109">
        <v>37</v>
      </c>
      <c r="R1665" s="109">
        <v>10</v>
      </c>
      <c r="S1665" s="109">
        <v>68</v>
      </c>
      <c r="T1665" s="109">
        <v>0</v>
      </c>
      <c r="U1665" s="109">
        <v>63</v>
      </c>
      <c r="V1665" s="109">
        <v>7</v>
      </c>
      <c r="W1665" s="109">
        <v>0</v>
      </c>
      <c r="X1665" s="109">
        <v>7</v>
      </c>
      <c r="Y1665" s="109">
        <v>1</v>
      </c>
      <c r="Z1665" s="109">
        <v>3</v>
      </c>
      <c r="AA1665" s="109">
        <v>140</v>
      </c>
      <c r="AB1665" s="109">
        <v>12</v>
      </c>
      <c r="AC1665" s="109">
        <v>43</v>
      </c>
      <c r="AD1665" s="109">
        <v>5</v>
      </c>
      <c r="AE1665" s="109">
        <v>2</v>
      </c>
      <c r="AF1665" s="109">
        <v>14</v>
      </c>
      <c r="AG1665" s="109">
        <v>21</v>
      </c>
    </row>
    <row r="1666" spans="2:33" ht="15">
      <c r="B1666" s="109"/>
      <c r="C1666" s="109"/>
      <c r="D1666" s="109">
        <v>2019</v>
      </c>
      <c r="E1666" s="109">
        <v>6</v>
      </c>
      <c r="F1666" s="109">
        <v>1</v>
      </c>
      <c r="G1666" s="109">
        <v>13</v>
      </c>
      <c r="H1666" s="109">
        <v>9</v>
      </c>
      <c r="I1666" s="109">
        <v>0</v>
      </c>
      <c r="J1666" s="109">
        <v>2</v>
      </c>
      <c r="K1666" s="109">
        <v>93</v>
      </c>
      <c r="L1666" s="109">
        <v>6</v>
      </c>
      <c r="M1666" s="109">
        <v>1</v>
      </c>
      <c r="N1666" s="109">
        <v>5</v>
      </c>
      <c r="O1666" s="109">
        <v>16</v>
      </c>
      <c r="P1666" s="109">
        <v>1</v>
      </c>
      <c r="Q1666" s="109">
        <v>29</v>
      </c>
      <c r="R1666" s="109">
        <v>7</v>
      </c>
      <c r="S1666" s="109">
        <v>57</v>
      </c>
      <c r="T1666" s="109">
        <v>2</v>
      </c>
      <c r="U1666" s="109">
        <v>37</v>
      </c>
      <c r="V1666" s="109">
        <v>4</v>
      </c>
      <c r="W1666" s="109">
        <v>0</v>
      </c>
      <c r="X1666" s="109">
        <v>6</v>
      </c>
      <c r="Y1666" s="109">
        <v>1</v>
      </c>
      <c r="Z1666" s="109">
        <v>1</v>
      </c>
      <c r="AA1666" s="109">
        <v>97</v>
      </c>
      <c r="AB1666" s="109">
        <v>18</v>
      </c>
      <c r="AC1666" s="109">
        <v>61</v>
      </c>
      <c r="AD1666" s="109">
        <v>8</v>
      </c>
      <c r="AE1666" s="109">
        <v>0</v>
      </c>
      <c r="AF1666" s="109">
        <v>21</v>
      </c>
      <c r="AG1666" s="109">
        <v>11</v>
      </c>
    </row>
    <row r="1667" spans="2:33" ht="15">
      <c r="B1667" s="109"/>
      <c r="C1667" s="109"/>
      <c r="D1667" s="109">
        <v>2020</v>
      </c>
      <c r="E1667" s="109"/>
      <c r="F1667" s="109"/>
      <c r="G1667" s="109"/>
      <c r="H1667" s="109"/>
      <c r="I1667" s="109"/>
      <c r="J1667" s="109"/>
      <c r="K1667" s="109"/>
      <c r="L1667" s="109"/>
      <c r="M1667" s="109"/>
      <c r="N1667" s="109"/>
      <c r="O1667" s="109"/>
      <c r="P1667" s="109"/>
      <c r="Q1667" s="109"/>
      <c r="R1667" s="109"/>
      <c r="S1667" s="109"/>
      <c r="T1667" s="109"/>
      <c r="U1667" s="109"/>
      <c r="V1667" s="109"/>
      <c r="W1667" s="109"/>
      <c r="X1667" s="109"/>
      <c r="Y1667" s="109"/>
      <c r="Z1667" s="109"/>
      <c r="AA1667" s="109"/>
      <c r="AB1667" s="109"/>
      <c r="AC1667" s="109"/>
      <c r="AD1667" s="109"/>
      <c r="AE1667" s="109"/>
      <c r="AF1667" s="109"/>
      <c r="AG1667" s="109"/>
    </row>
    <row r="1668" spans="2:33" ht="15">
      <c r="B1668" s="110" t="s">
        <v>116</v>
      </c>
      <c r="C1668" s="110" t="s">
        <v>887</v>
      </c>
      <c r="D1668" s="110">
        <v>2006</v>
      </c>
      <c r="E1668" s="110"/>
      <c r="F1668" s="110">
        <v>0</v>
      </c>
      <c r="G1668" s="110">
        <v>0</v>
      </c>
      <c r="H1668" s="110"/>
      <c r="I1668" s="110"/>
      <c r="J1668" s="110">
        <v>0</v>
      </c>
      <c r="K1668" s="110">
        <v>0</v>
      </c>
      <c r="L1668" s="110">
        <v>0</v>
      </c>
      <c r="M1668" s="110"/>
      <c r="N1668" s="110">
        <v>2</v>
      </c>
      <c r="O1668" s="110">
        <v>0</v>
      </c>
      <c r="P1668" s="110">
        <v>0</v>
      </c>
      <c r="Q1668" s="110">
        <v>3</v>
      </c>
      <c r="R1668" s="110"/>
      <c r="S1668" s="110"/>
      <c r="T1668" s="110">
        <v>0</v>
      </c>
      <c r="U1668" s="110">
        <v>0</v>
      </c>
      <c r="V1668" s="110">
        <v>0</v>
      </c>
      <c r="W1668" s="110"/>
      <c r="X1668" s="110">
        <v>0</v>
      </c>
      <c r="Y1668" s="110">
        <v>0</v>
      </c>
      <c r="Z1668" s="110">
        <v>0</v>
      </c>
      <c r="AA1668" s="110">
        <v>0</v>
      </c>
      <c r="AB1668" s="110"/>
      <c r="AC1668" s="110">
        <v>0</v>
      </c>
      <c r="AD1668" s="110"/>
      <c r="AE1668" s="110"/>
      <c r="AF1668" s="110"/>
      <c r="AG1668" s="110">
        <v>0</v>
      </c>
    </row>
    <row r="1669" spans="2:33" ht="15">
      <c r="B1669" s="110"/>
      <c r="C1669" s="110"/>
      <c r="D1669" s="110">
        <v>2007</v>
      </c>
      <c r="E1669" s="110">
        <v>0</v>
      </c>
      <c r="F1669" s="110">
        <v>0</v>
      </c>
      <c r="G1669" s="110">
        <v>0</v>
      </c>
      <c r="H1669" s="110"/>
      <c r="I1669" s="110">
        <v>0</v>
      </c>
      <c r="J1669" s="110">
        <v>0</v>
      </c>
      <c r="K1669" s="110">
        <v>0</v>
      </c>
      <c r="L1669" s="110">
        <v>0</v>
      </c>
      <c r="M1669" s="110">
        <v>0</v>
      </c>
      <c r="N1669" s="110">
        <v>2</v>
      </c>
      <c r="O1669" s="110">
        <v>0</v>
      </c>
      <c r="P1669" s="110">
        <v>0</v>
      </c>
      <c r="Q1669" s="110">
        <v>0</v>
      </c>
      <c r="R1669" s="110"/>
      <c r="S1669" s="110">
        <v>0</v>
      </c>
      <c r="T1669" s="110">
        <v>0</v>
      </c>
      <c r="U1669" s="110">
        <v>1</v>
      </c>
      <c r="V1669" s="110">
        <v>0</v>
      </c>
      <c r="W1669" s="110"/>
      <c r="X1669" s="110">
        <v>0</v>
      </c>
      <c r="Y1669" s="110">
        <v>0</v>
      </c>
      <c r="Z1669" s="110">
        <v>0</v>
      </c>
      <c r="AA1669" s="110">
        <v>0</v>
      </c>
      <c r="AB1669" s="110">
        <v>0</v>
      </c>
      <c r="AC1669" s="110">
        <v>0</v>
      </c>
      <c r="AD1669" s="110">
        <v>0</v>
      </c>
      <c r="AE1669" s="110">
        <v>0</v>
      </c>
      <c r="AF1669" s="110">
        <v>0</v>
      </c>
      <c r="AG1669" s="110">
        <v>0</v>
      </c>
    </row>
    <row r="1670" spans="2:33" ht="15">
      <c r="B1670" s="110"/>
      <c r="C1670" s="110"/>
      <c r="D1670" s="110">
        <v>2008</v>
      </c>
      <c r="E1670" s="110">
        <v>1</v>
      </c>
      <c r="F1670" s="110">
        <v>0</v>
      </c>
      <c r="G1670" s="110">
        <v>0</v>
      </c>
      <c r="H1670" s="110"/>
      <c r="I1670" s="110">
        <v>0</v>
      </c>
      <c r="J1670" s="110">
        <v>0</v>
      </c>
      <c r="K1670" s="110">
        <v>0</v>
      </c>
      <c r="L1670" s="110">
        <v>0</v>
      </c>
      <c r="M1670" s="110">
        <v>0</v>
      </c>
      <c r="N1670" s="110">
        <v>0</v>
      </c>
      <c r="O1670" s="110">
        <v>0</v>
      </c>
      <c r="P1670" s="110">
        <v>0</v>
      </c>
      <c r="Q1670" s="110">
        <v>0</v>
      </c>
      <c r="R1670" s="110"/>
      <c r="S1670" s="110">
        <v>0</v>
      </c>
      <c r="T1670" s="110">
        <v>0</v>
      </c>
      <c r="U1670" s="110">
        <v>1</v>
      </c>
      <c r="V1670" s="110">
        <v>0</v>
      </c>
      <c r="W1670" s="110"/>
      <c r="X1670" s="110">
        <v>0</v>
      </c>
      <c r="Y1670" s="110">
        <v>0</v>
      </c>
      <c r="Z1670" s="110">
        <v>0</v>
      </c>
      <c r="AA1670" s="110">
        <v>0</v>
      </c>
      <c r="AB1670" s="110">
        <v>0</v>
      </c>
      <c r="AC1670" s="110">
        <v>0</v>
      </c>
      <c r="AD1670" s="110">
        <v>0</v>
      </c>
      <c r="AE1670" s="110">
        <v>0</v>
      </c>
      <c r="AF1670" s="110">
        <v>0</v>
      </c>
      <c r="AG1670" s="110">
        <v>0</v>
      </c>
    </row>
    <row r="1671" spans="2:33" ht="15">
      <c r="B1671" s="110"/>
      <c r="C1671" s="110"/>
      <c r="D1671" s="110">
        <v>2009</v>
      </c>
      <c r="E1671" s="110">
        <v>0</v>
      </c>
      <c r="F1671" s="110">
        <v>0</v>
      </c>
      <c r="G1671" s="110">
        <v>0</v>
      </c>
      <c r="H1671" s="110">
        <v>0</v>
      </c>
      <c r="I1671" s="110">
        <v>0</v>
      </c>
      <c r="J1671" s="110">
        <v>0</v>
      </c>
      <c r="K1671" s="110">
        <v>0</v>
      </c>
      <c r="L1671" s="110">
        <v>0</v>
      </c>
      <c r="M1671" s="110">
        <v>0</v>
      </c>
      <c r="N1671" s="110">
        <v>2</v>
      </c>
      <c r="O1671" s="110">
        <v>0</v>
      </c>
      <c r="P1671" s="110">
        <v>0</v>
      </c>
      <c r="Q1671" s="110">
        <v>0</v>
      </c>
      <c r="R1671" s="110"/>
      <c r="S1671" s="110">
        <v>0</v>
      </c>
      <c r="T1671" s="110">
        <v>0</v>
      </c>
      <c r="U1671" s="110">
        <v>0</v>
      </c>
      <c r="V1671" s="110">
        <v>0</v>
      </c>
      <c r="W1671" s="110">
        <v>0</v>
      </c>
      <c r="X1671" s="110">
        <v>0</v>
      </c>
      <c r="Y1671" s="110">
        <v>0</v>
      </c>
      <c r="Z1671" s="110">
        <v>0</v>
      </c>
      <c r="AA1671" s="110">
        <v>0</v>
      </c>
      <c r="AB1671" s="110">
        <v>0</v>
      </c>
      <c r="AC1671" s="110">
        <v>0</v>
      </c>
      <c r="AD1671" s="110">
        <v>0</v>
      </c>
      <c r="AE1671" s="110">
        <v>0</v>
      </c>
      <c r="AF1671" s="110">
        <v>0</v>
      </c>
      <c r="AG1671" s="110">
        <v>2</v>
      </c>
    </row>
    <row r="1672" spans="2:33" ht="15">
      <c r="B1672" s="110"/>
      <c r="C1672" s="110"/>
      <c r="D1672" s="110">
        <v>2010</v>
      </c>
      <c r="E1672" s="110">
        <v>0</v>
      </c>
      <c r="F1672" s="110">
        <v>0</v>
      </c>
      <c r="G1672" s="110">
        <v>0</v>
      </c>
      <c r="H1672" s="110">
        <v>0</v>
      </c>
      <c r="I1672" s="110">
        <v>0</v>
      </c>
      <c r="J1672" s="110">
        <v>0</v>
      </c>
      <c r="K1672" s="110">
        <v>0</v>
      </c>
      <c r="L1672" s="110">
        <v>0</v>
      </c>
      <c r="M1672" s="110">
        <v>0</v>
      </c>
      <c r="N1672" s="110">
        <v>1</v>
      </c>
      <c r="O1672" s="110">
        <v>0</v>
      </c>
      <c r="P1672" s="110">
        <v>0</v>
      </c>
      <c r="Q1672" s="110">
        <v>0</v>
      </c>
      <c r="R1672" s="110">
        <v>0</v>
      </c>
      <c r="S1672" s="110">
        <v>0</v>
      </c>
      <c r="T1672" s="110">
        <v>0</v>
      </c>
      <c r="U1672" s="110">
        <v>0</v>
      </c>
      <c r="V1672" s="110">
        <v>0</v>
      </c>
      <c r="W1672" s="110">
        <v>0</v>
      </c>
      <c r="X1672" s="110">
        <v>0</v>
      </c>
      <c r="Y1672" s="110">
        <v>0</v>
      </c>
      <c r="Z1672" s="110">
        <v>0</v>
      </c>
      <c r="AA1672" s="110">
        <v>0</v>
      </c>
      <c r="AB1672" s="110">
        <v>0</v>
      </c>
      <c r="AC1672" s="110">
        <v>3</v>
      </c>
      <c r="AD1672" s="110">
        <v>0</v>
      </c>
      <c r="AE1672" s="110">
        <v>0</v>
      </c>
      <c r="AF1672" s="110">
        <v>0</v>
      </c>
      <c r="AG1672" s="110">
        <v>0</v>
      </c>
    </row>
    <row r="1673" spans="2:33" ht="15">
      <c r="B1673" s="110"/>
      <c r="C1673" s="110"/>
      <c r="D1673" s="110">
        <v>2011</v>
      </c>
      <c r="E1673" s="110">
        <v>0</v>
      </c>
      <c r="F1673" s="110">
        <v>0</v>
      </c>
      <c r="G1673" s="110">
        <v>0</v>
      </c>
      <c r="H1673" s="110">
        <v>0</v>
      </c>
      <c r="I1673" s="110">
        <v>0</v>
      </c>
      <c r="J1673" s="110">
        <v>0</v>
      </c>
      <c r="K1673" s="110">
        <v>0</v>
      </c>
      <c r="L1673" s="110">
        <v>0</v>
      </c>
      <c r="M1673" s="110">
        <v>0</v>
      </c>
      <c r="N1673" s="110">
        <v>0</v>
      </c>
      <c r="O1673" s="110">
        <v>0</v>
      </c>
      <c r="P1673" s="110">
        <v>0</v>
      </c>
      <c r="Q1673" s="110">
        <v>0</v>
      </c>
      <c r="R1673" s="110">
        <v>0</v>
      </c>
      <c r="S1673" s="110">
        <v>0</v>
      </c>
      <c r="T1673" s="110">
        <v>0</v>
      </c>
      <c r="U1673" s="110">
        <v>0</v>
      </c>
      <c r="V1673" s="110">
        <v>0</v>
      </c>
      <c r="W1673" s="110">
        <v>0</v>
      </c>
      <c r="X1673" s="110">
        <v>0</v>
      </c>
      <c r="Y1673" s="110">
        <v>0</v>
      </c>
      <c r="Z1673" s="110">
        <v>0</v>
      </c>
      <c r="AA1673" s="110">
        <v>0</v>
      </c>
      <c r="AB1673" s="110">
        <v>0</v>
      </c>
      <c r="AC1673" s="110">
        <v>0</v>
      </c>
      <c r="AD1673" s="110">
        <v>0</v>
      </c>
      <c r="AE1673" s="110">
        <v>0</v>
      </c>
      <c r="AF1673" s="110">
        <v>0</v>
      </c>
      <c r="AG1673" s="110">
        <v>0</v>
      </c>
    </row>
    <row r="1674" spans="2:33" ht="15">
      <c r="B1674" s="110"/>
      <c r="C1674" s="110"/>
      <c r="D1674" s="110">
        <v>2012</v>
      </c>
      <c r="E1674" s="110">
        <v>0</v>
      </c>
      <c r="F1674" s="110">
        <v>0</v>
      </c>
      <c r="G1674" s="110">
        <v>1</v>
      </c>
      <c r="H1674" s="110">
        <v>0</v>
      </c>
      <c r="I1674" s="110">
        <v>0</v>
      </c>
      <c r="J1674" s="110">
        <v>0</v>
      </c>
      <c r="K1674" s="110">
        <v>1</v>
      </c>
      <c r="L1674" s="110">
        <v>0</v>
      </c>
      <c r="M1674" s="110">
        <v>0</v>
      </c>
      <c r="N1674" s="112">
        <v>4</v>
      </c>
      <c r="O1674" s="110">
        <v>0</v>
      </c>
      <c r="P1674" s="110">
        <v>0</v>
      </c>
      <c r="Q1674" s="110">
        <v>0</v>
      </c>
      <c r="R1674" s="110">
        <v>0</v>
      </c>
      <c r="S1674" s="110">
        <v>0</v>
      </c>
      <c r="T1674" s="110">
        <v>0</v>
      </c>
      <c r="U1674" s="110">
        <v>0</v>
      </c>
      <c r="V1674" s="110">
        <v>0</v>
      </c>
      <c r="W1674" s="110">
        <v>0</v>
      </c>
      <c r="X1674" s="110">
        <v>0</v>
      </c>
      <c r="Y1674" s="110">
        <v>0</v>
      </c>
      <c r="Z1674" s="110">
        <v>0</v>
      </c>
      <c r="AA1674" s="110">
        <v>0</v>
      </c>
      <c r="AB1674" s="110">
        <v>0</v>
      </c>
      <c r="AC1674" s="110">
        <v>0</v>
      </c>
      <c r="AD1674" s="110">
        <v>0</v>
      </c>
      <c r="AE1674" s="110">
        <v>0</v>
      </c>
      <c r="AF1674" s="110">
        <v>0</v>
      </c>
      <c r="AG1674" s="110">
        <v>1</v>
      </c>
    </row>
    <row r="1675" spans="2:33" ht="15">
      <c r="B1675" s="110"/>
      <c r="C1675" s="110"/>
      <c r="D1675" s="110">
        <v>2013</v>
      </c>
      <c r="E1675" s="110">
        <v>0</v>
      </c>
      <c r="F1675" s="110">
        <v>0</v>
      </c>
      <c r="G1675" s="110">
        <v>0</v>
      </c>
      <c r="H1675" s="110">
        <v>0</v>
      </c>
      <c r="I1675" s="110">
        <v>0</v>
      </c>
      <c r="J1675" s="110">
        <v>0</v>
      </c>
      <c r="K1675" s="110">
        <v>0</v>
      </c>
      <c r="L1675" s="110">
        <v>0</v>
      </c>
      <c r="M1675" s="110">
        <v>0</v>
      </c>
      <c r="N1675" s="110">
        <v>0</v>
      </c>
      <c r="O1675" s="110">
        <v>0</v>
      </c>
      <c r="P1675" s="110">
        <v>0</v>
      </c>
      <c r="Q1675" s="110">
        <v>1</v>
      </c>
      <c r="R1675" s="110">
        <v>0</v>
      </c>
      <c r="S1675" s="110">
        <v>0</v>
      </c>
      <c r="T1675" s="110">
        <v>0</v>
      </c>
      <c r="U1675" s="110">
        <v>0</v>
      </c>
      <c r="V1675" s="110">
        <v>0</v>
      </c>
      <c r="W1675" s="110">
        <v>0</v>
      </c>
      <c r="X1675" s="110">
        <v>0</v>
      </c>
      <c r="Y1675" s="110">
        <v>0</v>
      </c>
      <c r="Z1675" s="110">
        <v>0</v>
      </c>
      <c r="AA1675" s="110">
        <v>0</v>
      </c>
      <c r="AB1675" s="110">
        <v>0</v>
      </c>
      <c r="AC1675" s="110">
        <v>0</v>
      </c>
      <c r="AD1675" s="110">
        <v>0</v>
      </c>
      <c r="AE1675" s="110">
        <v>0</v>
      </c>
      <c r="AF1675" s="110">
        <v>0</v>
      </c>
      <c r="AG1675" s="110">
        <v>0</v>
      </c>
    </row>
    <row r="1676" spans="2:33" ht="15">
      <c r="B1676" s="110"/>
      <c r="C1676" s="110"/>
      <c r="D1676" s="110">
        <v>2014</v>
      </c>
      <c r="E1676" s="110">
        <v>0</v>
      </c>
      <c r="F1676" s="110">
        <v>0</v>
      </c>
      <c r="G1676" s="110">
        <v>0</v>
      </c>
      <c r="H1676" s="110">
        <v>0</v>
      </c>
      <c r="I1676" s="110">
        <v>0</v>
      </c>
      <c r="J1676" s="110">
        <v>0</v>
      </c>
      <c r="K1676" s="110">
        <v>0</v>
      </c>
      <c r="L1676" s="110">
        <v>0</v>
      </c>
      <c r="M1676" s="110">
        <v>0</v>
      </c>
      <c r="N1676" s="110">
        <v>0</v>
      </c>
      <c r="O1676" s="110">
        <v>0</v>
      </c>
      <c r="P1676" s="110">
        <v>0</v>
      </c>
      <c r="Q1676" s="110">
        <v>1</v>
      </c>
      <c r="R1676" s="110">
        <v>0</v>
      </c>
      <c r="S1676" s="110">
        <v>0</v>
      </c>
      <c r="T1676" s="110">
        <v>0</v>
      </c>
      <c r="U1676" s="110">
        <v>0</v>
      </c>
      <c r="V1676" s="110">
        <v>0</v>
      </c>
      <c r="W1676" s="110">
        <v>0</v>
      </c>
      <c r="X1676" s="110">
        <v>0</v>
      </c>
      <c r="Y1676" s="110">
        <v>0</v>
      </c>
      <c r="Z1676" s="110">
        <v>0</v>
      </c>
      <c r="AA1676" s="110">
        <v>1</v>
      </c>
      <c r="AB1676" s="110">
        <v>0</v>
      </c>
      <c r="AC1676" s="110">
        <v>0</v>
      </c>
      <c r="AD1676" s="110">
        <v>0</v>
      </c>
      <c r="AE1676" s="110">
        <v>0</v>
      </c>
      <c r="AF1676" s="110">
        <v>0</v>
      </c>
      <c r="AG1676" s="110">
        <v>0</v>
      </c>
    </row>
    <row r="1677" spans="2:33" ht="15">
      <c r="B1677" s="110"/>
      <c r="C1677" s="110"/>
      <c r="D1677" s="110">
        <v>2015</v>
      </c>
      <c r="E1677" s="110">
        <v>0</v>
      </c>
      <c r="F1677" s="110">
        <v>0</v>
      </c>
      <c r="G1677" s="110">
        <v>0</v>
      </c>
      <c r="H1677" s="110">
        <v>0</v>
      </c>
      <c r="I1677" s="110">
        <v>0</v>
      </c>
      <c r="J1677" s="110">
        <v>0</v>
      </c>
      <c r="K1677" s="110">
        <v>1</v>
      </c>
      <c r="L1677" s="110">
        <v>0</v>
      </c>
      <c r="M1677" s="110">
        <v>0</v>
      </c>
      <c r="N1677" s="110">
        <v>0</v>
      </c>
      <c r="O1677" s="110">
        <v>0</v>
      </c>
      <c r="P1677" s="110">
        <v>0</v>
      </c>
      <c r="Q1677" s="110">
        <v>0</v>
      </c>
      <c r="R1677" s="110">
        <v>0</v>
      </c>
      <c r="S1677" s="110">
        <v>0</v>
      </c>
      <c r="T1677" s="110">
        <v>0</v>
      </c>
      <c r="U1677" s="110">
        <v>0</v>
      </c>
      <c r="V1677" s="110">
        <v>0</v>
      </c>
      <c r="W1677" s="110">
        <v>0</v>
      </c>
      <c r="X1677" s="110">
        <v>0</v>
      </c>
      <c r="Y1677" s="110">
        <v>0</v>
      </c>
      <c r="Z1677" s="110">
        <v>0</v>
      </c>
      <c r="AA1677" s="110">
        <v>0</v>
      </c>
      <c r="AB1677" s="110">
        <v>0</v>
      </c>
      <c r="AC1677" s="110">
        <v>0</v>
      </c>
      <c r="AD1677" s="110">
        <v>1</v>
      </c>
      <c r="AE1677" s="110">
        <v>0</v>
      </c>
      <c r="AF1677" s="110">
        <v>0</v>
      </c>
      <c r="AG1677" s="110">
        <v>0</v>
      </c>
    </row>
    <row r="1678" spans="2:33" ht="15">
      <c r="B1678" s="110"/>
      <c r="C1678" s="110"/>
      <c r="D1678" s="110">
        <v>2016</v>
      </c>
      <c r="E1678" s="110">
        <v>0</v>
      </c>
      <c r="F1678" s="110">
        <v>0</v>
      </c>
      <c r="G1678" s="110">
        <v>0</v>
      </c>
      <c r="H1678" s="110">
        <v>0</v>
      </c>
      <c r="I1678" s="110">
        <v>0</v>
      </c>
      <c r="J1678" s="110">
        <v>0</v>
      </c>
      <c r="K1678" s="110">
        <v>0</v>
      </c>
      <c r="L1678" s="110">
        <v>0</v>
      </c>
      <c r="M1678" s="110">
        <v>0</v>
      </c>
      <c r="N1678" s="110">
        <v>0</v>
      </c>
      <c r="O1678" s="110">
        <v>0</v>
      </c>
      <c r="P1678" s="110">
        <v>0</v>
      </c>
      <c r="Q1678" s="110">
        <v>0</v>
      </c>
      <c r="R1678" s="110">
        <v>0</v>
      </c>
      <c r="S1678" s="110">
        <v>0</v>
      </c>
      <c r="T1678" s="110">
        <v>0</v>
      </c>
      <c r="U1678" s="110">
        <v>0</v>
      </c>
      <c r="V1678" s="110">
        <v>0</v>
      </c>
      <c r="W1678" s="110">
        <v>0</v>
      </c>
      <c r="X1678" s="110">
        <v>0</v>
      </c>
      <c r="Y1678" s="110">
        <v>0</v>
      </c>
      <c r="Z1678" s="110">
        <v>0</v>
      </c>
      <c r="AA1678" s="110">
        <v>0</v>
      </c>
      <c r="AB1678" s="110">
        <v>0</v>
      </c>
      <c r="AC1678" s="110">
        <v>0</v>
      </c>
      <c r="AD1678" s="110">
        <v>0</v>
      </c>
      <c r="AE1678" s="110">
        <v>0</v>
      </c>
      <c r="AF1678" s="110">
        <v>0</v>
      </c>
      <c r="AG1678" s="110">
        <v>0</v>
      </c>
    </row>
    <row r="1679" spans="2:33" ht="15">
      <c r="B1679" s="110"/>
      <c r="C1679" s="110"/>
      <c r="D1679" s="110">
        <v>2017</v>
      </c>
      <c r="E1679" s="110">
        <v>1</v>
      </c>
      <c r="F1679" s="110">
        <v>0</v>
      </c>
      <c r="G1679" s="110">
        <v>0</v>
      </c>
      <c r="H1679" s="110">
        <v>0</v>
      </c>
      <c r="I1679" s="110">
        <v>0</v>
      </c>
      <c r="J1679" s="110">
        <v>0</v>
      </c>
      <c r="K1679" s="110">
        <v>0</v>
      </c>
      <c r="L1679" s="110">
        <v>0</v>
      </c>
      <c r="M1679" s="110">
        <v>0</v>
      </c>
      <c r="N1679" s="110">
        <v>1</v>
      </c>
      <c r="O1679" s="110">
        <v>0</v>
      </c>
      <c r="P1679" s="110">
        <v>0</v>
      </c>
      <c r="Q1679" s="110">
        <v>0</v>
      </c>
      <c r="R1679" s="110">
        <v>0</v>
      </c>
      <c r="S1679" s="110">
        <v>0</v>
      </c>
      <c r="T1679" s="110">
        <v>0</v>
      </c>
      <c r="U1679" s="110">
        <v>0</v>
      </c>
      <c r="V1679" s="110">
        <v>0</v>
      </c>
      <c r="W1679" s="110">
        <v>0</v>
      </c>
      <c r="X1679" s="110">
        <v>0</v>
      </c>
      <c r="Y1679" s="110">
        <v>0</v>
      </c>
      <c r="Z1679" s="110">
        <v>0</v>
      </c>
      <c r="AA1679" s="110">
        <v>0</v>
      </c>
      <c r="AB1679" s="110">
        <v>0</v>
      </c>
      <c r="AC1679" s="110">
        <v>0</v>
      </c>
      <c r="AD1679" s="110">
        <v>0</v>
      </c>
      <c r="AE1679" s="110">
        <v>0</v>
      </c>
      <c r="AF1679" s="110">
        <v>0</v>
      </c>
      <c r="AG1679" s="110">
        <v>0</v>
      </c>
    </row>
    <row r="1680" spans="2:33" ht="15">
      <c r="B1680" s="110"/>
      <c r="C1680" s="110"/>
      <c r="D1680" s="110">
        <v>2018</v>
      </c>
      <c r="E1680" s="110">
        <v>0</v>
      </c>
      <c r="F1680" s="110">
        <v>0</v>
      </c>
      <c r="G1680" s="110">
        <v>0</v>
      </c>
      <c r="H1680" s="110">
        <v>0</v>
      </c>
      <c r="I1680" s="110">
        <v>0</v>
      </c>
      <c r="J1680" s="110">
        <v>0</v>
      </c>
      <c r="K1680" s="110">
        <v>0</v>
      </c>
      <c r="L1680" s="110">
        <v>3</v>
      </c>
      <c r="M1680" s="110">
        <v>0</v>
      </c>
      <c r="N1680" s="110">
        <v>1</v>
      </c>
      <c r="O1680" s="110">
        <v>0</v>
      </c>
      <c r="P1680" s="110">
        <v>0</v>
      </c>
      <c r="Q1680" s="110">
        <v>0</v>
      </c>
      <c r="R1680" s="110">
        <v>0</v>
      </c>
      <c r="S1680" s="110">
        <v>0</v>
      </c>
      <c r="T1680" s="110">
        <v>0</v>
      </c>
      <c r="U1680" s="110">
        <v>0</v>
      </c>
      <c r="V1680" s="110">
        <v>0</v>
      </c>
      <c r="W1680" s="110">
        <v>0</v>
      </c>
      <c r="X1680" s="110">
        <v>0</v>
      </c>
      <c r="Y1680" s="110">
        <v>0</v>
      </c>
      <c r="Z1680" s="110">
        <v>0</v>
      </c>
      <c r="AA1680" s="110">
        <v>0</v>
      </c>
      <c r="AB1680" s="110">
        <v>0</v>
      </c>
      <c r="AC1680" s="110">
        <v>0</v>
      </c>
      <c r="AD1680" s="110">
        <v>0</v>
      </c>
      <c r="AE1680" s="110">
        <v>0</v>
      </c>
      <c r="AF1680" s="110">
        <v>0</v>
      </c>
      <c r="AG1680" s="110">
        <v>0</v>
      </c>
    </row>
    <row r="1681" spans="2:33" ht="15">
      <c r="B1681" s="110"/>
      <c r="C1681" s="110"/>
      <c r="D1681" s="110">
        <v>2019</v>
      </c>
      <c r="E1681" s="110">
        <v>0</v>
      </c>
      <c r="F1681" s="110">
        <v>0</v>
      </c>
      <c r="G1681" s="110">
        <v>0</v>
      </c>
      <c r="H1681" s="110">
        <v>0</v>
      </c>
      <c r="I1681" s="110">
        <v>0</v>
      </c>
      <c r="J1681" s="110">
        <v>0</v>
      </c>
      <c r="K1681" s="110">
        <v>0</v>
      </c>
      <c r="L1681" s="110">
        <v>0</v>
      </c>
      <c r="M1681" s="110">
        <v>0</v>
      </c>
      <c r="N1681" s="110">
        <v>0</v>
      </c>
      <c r="O1681" s="110">
        <v>2</v>
      </c>
      <c r="P1681" s="110">
        <v>0</v>
      </c>
      <c r="Q1681" s="110">
        <v>0</v>
      </c>
      <c r="R1681" s="110">
        <v>0</v>
      </c>
      <c r="S1681" s="110">
        <v>0</v>
      </c>
      <c r="T1681" s="110">
        <v>0</v>
      </c>
      <c r="U1681" s="110">
        <v>2</v>
      </c>
      <c r="V1681" s="110">
        <v>0</v>
      </c>
      <c r="W1681" s="110">
        <v>0</v>
      </c>
      <c r="X1681" s="110">
        <v>0</v>
      </c>
      <c r="Y1681" s="110">
        <v>0</v>
      </c>
      <c r="Z1681" s="110">
        <v>0</v>
      </c>
      <c r="AA1681" s="110">
        <v>1</v>
      </c>
      <c r="AB1681" s="110">
        <v>1</v>
      </c>
      <c r="AC1681" s="110">
        <v>0</v>
      </c>
      <c r="AD1681" s="110">
        <v>0</v>
      </c>
      <c r="AE1681" s="110">
        <v>0</v>
      </c>
      <c r="AF1681" s="110">
        <v>0</v>
      </c>
      <c r="AG1681" s="110">
        <v>0</v>
      </c>
    </row>
    <row r="1682" spans="2:33" ht="15">
      <c r="B1682" s="110"/>
      <c r="C1682" s="110"/>
      <c r="D1682" s="110">
        <v>2020</v>
      </c>
      <c r="E1682" s="110"/>
      <c r="F1682" s="110"/>
      <c r="G1682" s="110"/>
      <c r="H1682" s="110"/>
      <c r="I1682" s="110"/>
      <c r="J1682" s="110"/>
      <c r="K1682" s="110"/>
      <c r="L1682" s="110"/>
      <c r="M1682" s="110"/>
      <c r="N1682" s="110"/>
      <c r="O1682" s="110"/>
      <c r="P1682" s="110"/>
      <c r="Q1682" s="110"/>
      <c r="R1682" s="110"/>
      <c r="S1682" s="110"/>
      <c r="T1682" s="110"/>
      <c r="U1682" s="110"/>
      <c r="V1682" s="110"/>
      <c r="W1682" s="110"/>
      <c r="X1682" s="110"/>
      <c r="Y1682" s="110"/>
      <c r="Z1682" s="110"/>
      <c r="AA1682" s="110"/>
      <c r="AB1682" s="110"/>
      <c r="AC1682" s="110"/>
      <c r="AD1682" s="110"/>
      <c r="AE1682" s="110"/>
      <c r="AF1682" s="110"/>
      <c r="AG1682" s="110"/>
    </row>
    <row r="1683" spans="2:33" ht="15">
      <c r="B1683" s="109" t="s">
        <v>291</v>
      </c>
      <c r="C1683" s="109" t="s">
        <v>576</v>
      </c>
      <c r="D1683" s="109">
        <v>2006</v>
      </c>
      <c r="E1683" s="109"/>
      <c r="F1683" s="109"/>
      <c r="G1683" s="109"/>
      <c r="H1683" s="109"/>
      <c r="I1683" s="109"/>
      <c r="J1683" s="109"/>
      <c r="K1683" s="109"/>
      <c r="L1683" s="109"/>
      <c r="M1683" s="109"/>
      <c r="N1683" s="109"/>
      <c r="O1683" s="109"/>
      <c r="P1683" s="109"/>
      <c r="Q1683" s="109"/>
      <c r="R1683" s="109"/>
      <c r="S1683" s="109"/>
      <c r="T1683" s="109"/>
      <c r="U1683" s="109"/>
      <c r="V1683" s="109"/>
      <c r="W1683" s="109"/>
      <c r="X1683" s="109"/>
      <c r="Y1683" s="109"/>
      <c r="Z1683" s="109"/>
      <c r="AA1683" s="109"/>
      <c r="AB1683" s="109"/>
      <c r="AC1683" s="109"/>
      <c r="AD1683" s="109"/>
      <c r="AE1683" s="109"/>
      <c r="AF1683" s="109"/>
      <c r="AG1683" s="109"/>
    </row>
    <row r="1684" spans="2:33" ht="15">
      <c r="B1684" s="109"/>
      <c r="C1684" s="109"/>
      <c r="D1684" s="109">
        <v>2007</v>
      </c>
      <c r="E1684" s="109"/>
      <c r="F1684" s="109"/>
      <c r="G1684" s="109"/>
      <c r="H1684" s="109"/>
      <c r="I1684" s="109"/>
      <c r="J1684" s="109"/>
      <c r="K1684" s="109"/>
      <c r="L1684" s="109"/>
      <c r="M1684" s="109"/>
      <c r="N1684" s="109"/>
      <c r="O1684" s="109"/>
      <c r="P1684" s="109"/>
      <c r="Q1684" s="109"/>
      <c r="R1684" s="109"/>
      <c r="S1684" s="109"/>
      <c r="T1684" s="109"/>
      <c r="U1684" s="109"/>
      <c r="V1684" s="109"/>
      <c r="W1684" s="109"/>
      <c r="X1684" s="109"/>
      <c r="Y1684" s="109"/>
      <c r="Z1684" s="109"/>
      <c r="AA1684" s="109"/>
      <c r="AB1684" s="109"/>
      <c r="AC1684" s="109"/>
      <c r="AD1684" s="109"/>
      <c r="AE1684" s="109"/>
      <c r="AF1684" s="109"/>
      <c r="AG1684" s="109"/>
    </row>
    <row r="1685" spans="2:33" ht="15">
      <c r="B1685" s="109"/>
      <c r="C1685" s="109"/>
      <c r="D1685" s="109">
        <v>2008</v>
      </c>
      <c r="E1685" s="109"/>
      <c r="F1685" s="109"/>
      <c r="G1685" s="109"/>
      <c r="H1685" s="109"/>
      <c r="I1685" s="109"/>
      <c r="J1685" s="109"/>
      <c r="K1685" s="109"/>
      <c r="L1685" s="109"/>
      <c r="M1685" s="109"/>
      <c r="N1685" s="109"/>
      <c r="O1685" s="109"/>
      <c r="P1685" s="109"/>
      <c r="Q1685" s="109"/>
      <c r="R1685" s="109"/>
      <c r="S1685" s="109"/>
      <c r="T1685" s="109"/>
      <c r="U1685" s="109"/>
      <c r="V1685" s="109"/>
      <c r="W1685" s="109"/>
      <c r="X1685" s="109"/>
      <c r="Y1685" s="109"/>
      <c r="Z1685" s="109"/>
      <c r="AA1685" s="109"/>
      <c r="AB1685" s="109"/>
      <c r="AC1685" s="109"/>
      <c r="AD1685" s="109"/>
      <c r="AE1685" s="109"/>
      <c r="AF1685" s="109"/>
      <c r="AG1685" s="109"/>
    </row>
    <row r="1686" spans="2:33" ht="15">
      <c r="B1686" s="109"/>
      <c r="C1686" s="109"/>
      <c r="D1686" s="109">
        <v>2009</v>
      </c>
      <c r="E1686" s="109"/>
      <c r="F1686" s="109"/>
      <c r="G1686" s="109"/>
      <c r="H1686" s="109"/>
      <c r="I1686" s="109"/>
      <c r="J1686" s="109"/>
      <c r="K1686" s="109"/>
      <c r="L1686" s="109"/>
      <c r="M1686" s="109"/>
      <c r="N1686" s="109"/>
      <c r="O1686" s="109"/>
      <c r="P1686" s="109"/>
      <c r="Q1686" s="109"/>
      <c r="R1686" s="109"/>
      <c r="S1686" s="109"/>
      <c r="T1686" s="109"/>
      <c r="U1686" s="109"/>
      <c r="V1686" s="109"/>
      <c r="W1686" s="109"/>
      <c r="X1686" s="109"/>
      <c r="Y1686" s="109"/>
      <c r="Z1686" s="109"/>
      <c r="AA1686" s="109"/>
      <c r="AB1686" s="109"/>
      <c r="AC1686" s="109"/>
      <c r="AD1686" s="109"/>
      <c r="AE1686" s="109"/>
      <c r="AF1686" s="109"/>
      <c r="AG1686" s="109"/>
    </row>
    <row r="1687" spans="2:33" ht="15">
      <c r="B1687" s="109"/>
      <c r="C1687" s="109"/>
      <c r="D1687" s="109">
        <v>2010</v>
      </c>
      <c r="E1687" s="109"/>
      <c r="F1687" s="109"/>
      <c r="G1687" s="109"/>
      <c r="H1687" s="109"/>
      <c r="I1687" s="109"/>
      <c r="J1687" s="109"/>
      <c r="K1687" s="109"/>
      <c r="L1687" s="109"/>
      <c r="M1687" s="109"/>
      <c r="N1687" s="109"/>
      <c r="O1687" s="109"/>
      <c r="P1687" s="109"/>
      <c r="Q1687" s="109"/>
      <c r="R1687" s="109"/>
      <c r="S1687" s="109"/>
      <c r="T1687" s="109"/>
      <c r="U1687" s="109"/>
      <c r="V1687" s="109"/>
      <c r="W1687" s="109"/>
      <c r="X1687" s="109"/>
      <c r="Y1687" s="109"/>
      <c r="Z1687" s="109"/>
      <c r="AA1687" s="109"/>
      <c r="AB1687" s="109"/>
      <c r="AC1687" s="109"/>
      <c r="AD1687" s="109"/>
      <c r="AE1687" s="109"/>
      <c r="AF1687" s="109"/>
      <c r="AG1687" s="109"/>
    </row>
    <row r="1688" spans="2:33" ht="15">
      <c r="B1688" s="109"/>
      <c r="C1688" s="109"/>
      <c r="D1688" s="109">
        <v>2011</v>
      </c>
      <c r="E1688" s="109"/>
      <c r="F1688" s="109"/>
      <c r="G1688" s="109"/>
      <c r="H1688" s="109"/>
      <c r="I1688" s="109"/>
      <c r="J1688" s="109"/>
      <c r="K1688" s="109"/>
      <c r="L1688" s="109"/>
      <c r="M1688" s="109"/>
      <c r="N1688" s="109"/>
      <c r="O1688" s="109"/>
      <c r="P1688" s="109"/>
      <c r="Q1688" s="109"/>
      <c r="R1688" s="109"/>
      <c r="S1688" s="109"/>
      <c r="T1688" s="109"/>
      <c r="U1688" s="109"/>
      <c r="V1688" s="109"/>
      <c r="W1688" s="109"/>
      <c r="X1688" s="109"/>
      <c r="Y1688" s="109"/>
      <c r="Z1688" s="109"/>
      <c r="AA1688" s="109"/>
      <c r="AB1688" s="109"/>
      <c r="AC1688" s="109"/>
      <c r="AD1688" s="109"/>
      <c r="AE1688" s="109"/>
      <c r="AF1688" s="109"/>
      <c r="AG1688" s="109"/>
    </row>
    <row r="1689" spans="2:33" ht="15">
      <c r="B1689" s="109"/>
      <c r="C1689" s="109"/>
      <c r="D1689" s="109">
        <v>2012</v>
      </c>
      <c r="E1689" s="109"/>
      <c r="F1689" s="109"/>
      <c r="G1689" s="109"/>
      <c r="H1689" s="109"/>
      <c r="I1689" s="109"/>
      <c r="J1689" s="109"/>
      <c r="K1689" s="109"/>
      <c r="L1689" s="109"/>
      <c r="M1689" s="109"/>
      <c r="N1689" s="109"/>
      <c r="O1689" s="109"/>
      <c r="P1689" s="109"/>
      <c r="Q1689" s="109"/>
      <c r="R1689" s="109"/>
      <c r="S1689" s="109"/>
      <c r="T1689" s="109"/>
      <c r="U1689" s="109"/>
      <c r="V1689" s="109"/>
      <c r="W1689" s="109"/>
      <c r="X1689" s="109"/>
      <c r="Y1689" s="109"/>
      <c r="Z1689" s="109"/>
      <c r="AA1689" s="109"/>
      <c r="AB1689" s="109"/>
      <c r="AC1689" s="109"/>
      <c r="AD1689" s="109"/>
      <c r="AE1689" s="109"/>
      <c r="AF1689" s="109"/>
      <c r="AG1689" s="109"/>
    </row>
    <row r="1690" spans="2:33" ht="15">
      <c r="B1690" s="109"/>
      <c r="C1690" s="109"/>
      <c r="D1690" s="109">
        <v>2013</v>
      </c>
      <c r="E1690" s="109"/>
      <c r="F1690" s="109"/>
      <c r="G1690" s="109"/>
      <c r="H1690" s="109"/>
      <c r="I1690" s="109"/>
      <c r="J1690" s="109"/>
      <c r="K1690" s="109"/>
      <c r="L1690" s="109"/>
      <c r="M1690" s="109"/>
      <c r="N1690" s="109"/>
      <c r="O1690" s="109"/>
      <c r="P1690" s="109"/>
      <c r="Q1690" s="109"/>
      <c r="R1690" s="109"/>
      <c r="S1690" s="109"/>
      <c r="T1690" s="109"/>
      <c r="U1690" s="109"/>
      <c r="V1690" s="109"/>
      <c r="W1690" s="109"/>
      <c r="X1690" s="109"/>
      <c r="Y1690" s="109"/>
      <c r="Z1690" s="109"/>
      <c r="AA1690" s="109"/>
      <c r="AB1690" s="109"/>
      <c r="AC1690" s="109"/>
      <c r="AD1690" s="109"/>
      <c r="AE1690" s="109"/>
      <c r="AF1690" s="109"/>
      <c r="AG1690" s="109"/>
    </row>
    <row r="1691" spans="2:33" ht="15">
      <c r="B1691" s="109"/>
      <c r="C1691" s="109"/>
      <c r="D1691" s="109">
        <v>2014</v>
      </c>
      <c r="E1691" s="109">
        <v>0</v>
      </c>
      <c r="F1691" s="109">
        <v>0</v>
      </c>
      <c r="G1691" s="109"/>
      <c r="H1691" s="109">
        <v>0</v>
      </c>
      <c r="I1691" s="109"/>
      <c r="J1691" s="109"/>
      <c r="K1691" s="109"/>
      <c r="L1691" s="109"/>
      <c r="M1691" s="109"/>
      <c r="N1691" s="109"/>
      <c r="O1691" s="109">
        <v>0</v>
      </c>
      <c r="P1691" s="109">
        <v>0</v>
      </c>
      <c r="Q1691" s="109"/>
      <c r="R1691" s="109">
        <v>0</v>
      </c>
      <c r="S1691" s="109"/>
      <c r="T1691" s="109">
        <v>0</v>
      </c>
      <c r="U1691" s="109"/>
      <c r="V1691" s="109"/>
      <c r="W1691" s="109">
        <v>0</v>
      </c>
      <c r="X1691" s="109"/>
      <c r="Y1691" s="109">
        <v>0</v>
      </c>
      <c r="Z1691" s="109">
        <v>0</v>
      </c>
      <c r="AA1691" s="109"/>
      <c r="AB1691" s="109">
        <v>0</v>
      </c>
      <c r="AC1691" s="109">
        <v>0</v>
      </c>
      <c r="AD1691" s="109">
        <v>0</v>
      </c>
      <c r="AE1691" s="109"/>
      <c r="AF1691" s="109"/>
      <c r="AG1691" s="109">
        <v>0</v>
      </c>
    </row>
    <row r="1692" spans="2:33" ht="15">
      <c r="B1692" s="109"/>
      <c r="C1692" s="109"/>
      <c r="D1692" s="109">
        <v>2015</v>
      </c>
      <c r="E1692" s="109">
        <v>0</v>
      </c>
      <c r="F1692" s="109">
        <v>0</v>
      </c>
      <c r="G1692" s="109">
        <v>0</v>
      </c>
      <c r="H1692" s="109">
        <v>0</v>
      </c>
      <c r="I1692" s="109">
        <v>0</v>
      </c>
      <c r="J1692" s="109">
        <v>0</v>
      </c>
      <c r="K1692" s="109">
        <v>0</v>
      </c>
      <c r="L1692" s="109">
        <v>0</v>
      </c>
      <c r="M1692" s="109">
        <v>0</v>
      </c>
      <c r="N1692" s="109">
        <v>0</v>
      </c>
      <c r="O1692" s="109">
        <v>0</v>
      </c>
      <c r="P1692" s="109">
        <v>0</v>
      </c>
      <c r="Q1692" s="109">
        <v>0</v>
      </c>
      <c r="R1692" s="109">
        <v>0</v>
      </c>
      <c r="S1692" s="109">
        <v>0</v>
      </c>
      <c r="T1692" s="109">
        <v>0</v>
      </c>
      <c r="U1692" s="109">
        <v>0</v>
      </c>
      <c r="V1692" s="109">
        <v>0</v>
      </c>
      <c r="W1692" s="109">
        <v>0</v>
      </c>
      <c r="X1692" s="109">
        <v>0</v>
      </c>
      <c r="Y1692" s="109">
        <v>0</v>
      </c>
      <c r="Z1692" s="109">
        <v>0</v>
      </c>
      <c r="AA1692" s="109"/>
      <c r="AB1692" s="109">
        <v>0</v>
      </c>
      <c r="AC1692" s="109">
        <v>0</v>
      </c>
      <c r="AD1692" s="109">
        <v>0</v>
      </c>
      <c r="AE1692" s="109">
        <v>0</v>
      </c>
      <c r="AF1692" s="109">
        <v>0</v>
      </c>
      <c r="AG1692" s="109">
        <v>0</v>
      </c>
    </row>
    <row r="1693" spans="2:33" ht="15">
      <c r="B1693" s="109"/>
      <c r="C1693" s="109"/>
      <c r="D1693" s="109">
        <v>2016</v>
      </c>
      <c r="E1693" s="109">
        <v>0</v>
      </c>
      <c r="F1693" s="109">
        <v>0</v>
      </c>
      <c r="G1693" s="109">
        <v>0</v>
      </c>
      <c r="H1693" s="109">
        <v>0</v>
      </c>
      <c r="I1693" s="109">
        <v>0</v>
      </c>
      <c r="J1693" s="109">
        <v>0</v>
      </c>
      <c r="K1693" s="109">
        <v>0</v>
      </c>
      <c r="L1693" s="109">
        <v>0</v>
      </c>
      <c r="M1693" s="109">
        <v>0</v>
      </c>
      <c r="N1693" s="109">
        <v>0</v>
      </c>
      <c r="O1693" s="109">
        <v>0</v>
      </c>
      <c r="P1693" s="109">
        <v>0</v>
      </c>
      <c r="Q1693" s="109">
        <v>0</v>
      </c>
      <c r="R1693" s="109">
        <v>0</v>
      </c>
      <c r="S1693" s="109">
        <v>0</v>
      </c>
      <c r="T1693" s="109">
        <v>0</v>
      </c>
      <c r="U1693" s="109">
        <v>0</v>
      </c>
      <c r="V1693" s="109">
        <v>0</v>
      </c>
      <c r="W1693" s="109">
        <v>0</v>
      </c>
      <c r="X1693" s="109">
        <v>0</v>
      </c>
      <c r="Y1693" s="109">
        <v>0</v>
      </c>
      <c r="Z1693" s="109">
        <v>0</v>
      </c>
      <c r="AA1693" s="109">
        <v>0</v>
      </c>
      <c r="AB1693" s="109">
        <v>0</v>
      </c>
      <c r="AC1693" s="109">
        <v>0</v>
      </c>
      <c r="AD1693" s="109">
        <v>0</v>
      </c>
      <c r="AE1693" s="109">
        <v>0</v>
      </c>
      <c r="AF1693" s="109">
        <v>0</v>
      </c>
      <c r="AG1693" s="109">
        <v>0</v>
      </c>
    </row>
    <row r="1694" spans="2:33" ht="15">
      <c r="B1694" s="109"/>
      <c r="C1694" s="109"/>
      <c r="D1694" s="109">
        <v>2017</v>
      </c>
      <c r="E1694" s="109">
        <v>0</v>
      </c>
      <c r="F1694" s="109">
        <v>0</v>
      </c>
      <c r="G1694" s="109">
        <v>0</v>
      </c>
      <c r="H1694" s="109">
        <v>0</v>
      </c>
      <c r="I1694" s="109">
        <v>0</v>
      </c>
      <c r="J1694" s="109">
        <v>0</v>
      </c>
      <c r="K1694" s="109">
        <v>0</v>
      </c>
      <c r="L1694" s="109">
        <v>0</v>
      </c>
      <c r="M1694" s="109">
        <v>0</v>
      </c>
      <c r="N1694" s="109">
        <v>0</v>
      </c>
      <c r="O1694" s="109">
        <v>0</v>
      </c>
      <c r="P1694" s="109">
        <v>0</v>
      </c>
      <c r="Q1694" s="109">
        <v>0</v>
      </c>
      <c r="R1694" s="109">
        <v>0</v>
      </c>
      <c r="S1694" s="109">
        <v>0</v>
      </c>
      <c r="T1694" s="109">
        <v>0</v>
      </c>
      <c r="U1694" s="109">
        <v>0</v>
      </c>
      <c r="V1694" s="109">
        <v>0</v>
      </c>
      <c r="W1694" s="109">
        <v>0</v>
      </c>
      <c r="X1694" s="109">
        <v>0</v>
      </c>
      <c r="Y1694" s="109">
        <v>0</v>
      </c>
      <c r="Z1694" s="109">
        <v>0</v>
      </c>
      <c r="AA1694" s="109">
        <v>0</v>
      </c>
      <c r="AB1694" s="109">
        <v>0</v>
      </c>
      <c r="AC1694" s="109">
        <v>0</v>
      </c>
      <c r="AD1694" s="109">
        <v>0</v>
      </c>
      <c r="AE1694" s="109">
        <v>0</v>
      </c>
      <c r="AF1694" s="109">
        <v>0</v>
      </c>
      <c r="AG1694" s="109">
        <v>0</v>
      </c>
    </row>
    <row r="1695" spans="2:33" ht="15">
      <c r="B1695" s="109"/>
      <c r="C1695" s="109"/>
      <c r="D1695" s="109">
        <v>2018</v>
      </c>
      <c r="E1695" s="109">
        <v>0</v>
      </c>
      <c r="F1695" s="109">
        <v>0</v>
      </c>
      <c r="G1695" s="109">
        <v>0</v>
      </c>
      <c r="H1695" s="109">
        <v>0</v>
      </c>
      <c r="I1695" s="109">
        <v>0</v>
      </c>
      <c r="J1695" s="109">
        <v>0</v>
      </c>
      <c r="K1695" s="109">
        <v>0</v>
      </c>
      <c r="L1695" s="109">
        <v>0</v>
      </c>
      <c r="M1695" s="109">
        <v>0</v>
      </c>
      <c r="N1695" s="109">
        <v>0</v>
      </c>
      <c r="O1695" s="109">
        <v>0</v>
      </c>
      <c r="P1695" s="109">
        <v>0</v>
      </c>
      <c r="Q1695" s="109">
        <v>0</v>
      </c>
      <c r="R1695" s="109">
        <v>0</v>
      </c>
      <c r="S1695" s="109">
        <v>0</v>
      </c>
      <c r="T1695" s="109">
        <v>0</v>
      </c>
      <c r="U1695" s="109">
        <v>0</v>
      </c>
      <c r="V1695" s="109">
        <v>0</v>
      </c>
      <c r="W1695" s="109">
        <v>0</v>
      </c>
      <c r="X1695" s="109">
        <v>0</v>
      </c>
      <c r="Y1695" s="109">
        <v>0</v>
      </c>
      <c r="Z1695" s="109">
        <v>0</v>
      </c>
      <c r="AA1695" s="109">
        <v>0</v>
      </c>
      <c r="AB1695" s="109">
        <v>0</v>
      </c>
      <c r="AC1695" s="109">
        <v>0</v>
      </c>
      <c r="AD1695" s="109">
        <v>0</v>
      </c>
      <c r="AE1695" s="109">
        <v>0</v>
      </c>
      <c r="AF1695" s="109">
        <v>0</v>
      </c>
      <c r="AG1695" s="109">
        <v>0</v>
      </c>
    </row>
    <row r="1696" spans="2:33" ht="15">
      <c r="B1696" s="109"/>
      <c r="C1696" s="109"/>
      <c r="D1696" s="109">
        <v>2019</v>
      </c>
      <c r="E1696" s="109">
        <v>0</v>
      </c>
      <c r="F1696" s="109">
        <v>0</v>
      </c>
      <c r="G1696" s="109">
        <v>0</v>
      </c>
      <c r="H1696" s="109">
        <v>0</v>
      </c>
      <c r="I1696" s="109">
        <v>0</v>
      </c>
      <c r="J1696" s="109">
        <v>0</v>
      </c>
      <c r="K1696" s="109">
        <v>0</v>
      </c>
      <c r="L1696" s="109">
        <v>0</v>
      </c>
      <c r="M1696" s="109">
        <v>0</v>
      </c>
      <c r="N1696" s="109">
        <v>0</v>
      </c>
      <c r="O1696" s="109">
        <v>0</v>
      </c>
      <c r="P1696" s="109">
        <v>0</v>
      </c>
      <c r="Q1696" s="109">
        <v>0</v>
      </c>
      <c r="R1696" s="109">
        <v>0</v>
      </c>
      <c r="S1696" s="109">
        <v>0</v>
      </c>
      <c r="T1696" s="109">
        <v>0</v>
      </c>
      <c r="U1696" s="109">
        <v>0</v>
      </c>
      <c r="V1696" s="109">
        <v>0</v>
      </c>
      <c r="W1696" s="109">
        <v>0</v>
      </c>
      <c r="X1696" s="109">
        <v>0</v>
      </c>
      <c r="Y1696" s="109">
        <v>0</v>
      </c>
      <c r="Z1696" s="109">
        <v>0</v>
      </c>
      <c r="AA1696" s="109">
        <v>0</v>
      </c>
      <c r="AB1696" s="109">
        <v>0</v>
      </c>
      <c r="AC1696" s="109">
        <v>0</v>
      </c>
      <c r="AD1696" s="109">
        <v>0</v>
      </c>
      <c r="AE1696" s="109">
        <v>0</v>
      </c>
      <c r="AF1696" s="109">
        <v>0</v>
      </c>
      <c r="AG1696" s="109">
        <v>0</v>
      </c>
    </row>
    <row r="1697" spans="2:33" ht="15">
      <c r="B1697" s="109"/>
      <c r="C1697" s="109"/>
      <c r="D1697" s="109">
        <v>2020</v>
      </c>
      <c r="E1697" s="109"/>
      <c r="F1697" s="109"/>
      <c r="G1697" s="109"/>
      <c r="H1697" s="109"/>
      <c r="I1697" s="109"/>
      <c r="J1697" s="109"/>
      <c r="K1697" s="109"/>
      <c r="L1697" s="109"/>
      <c r="M1697" s="109"/>
      <c r="N1697" s="109"/>
      <c r="O1697" s="109"/>
      <c r="P1697" s="109"/>
      <c r="Q1697" s="109"/>
      <c r="R1697" s="109"/>
      <c r="S1697" s="109"/>
      <c r="T1697" s="109"/>
      <c r="U1697" s="109"/>
      <c r="V1697" s="109"/>
      <c r="W1697" s="109"/>
      <c r="X1697" s="109"/>
      <c r="Y1697" s="109"/>
      <c r="Z1697" s="109"/>
      <c r="AA1697" s="109"/>
      <c r="AB1697" s="109"/>
      <c r="AC1697" s="109"/>
      <c r="AD1697" s="109"/>
      <c r="AE1697" s="109"/>
      <c r="AF1697" s="109"/>
      <c r="AG1697" s="109"/>
    </row>
    <row r="1698" spans="2:33" ht="15">
      <c r="B1698" s="110" t="s">
        <v>292</v>
      </c>
      <c r="C1698" s="110" t="s">
        <v>577</v>
      </c>
      <c r="D1698" s="110">
        <v>2006</v>
      </c>
      <c r="E1698" s="110"/>
      <c r="F1698" s="110"/>
      <c r="G1698" s="110"/>
      <c r="H1698" s="110"/>
      <c r="I1698" s="110"/>
      <c r="J1698" s="110"/>
      <c r="K1698" s="110"/>
      <c r="L1698" s="110"/>
      <c r="M1698" s="110"/>
      <c r="N1698" s="110"/>
      <c r="O1698" s="110"/>
      <c r="P1698" s="110"/>
      <c r="Q1698" s="110"/>
      <c r="R1698" s="110"/>
      <c r="S1698" s="110"/>
      <c r="T1698" s="110"/>
      <c r="U1698" s="110"/>
      <c r="V1698" s="110"/>
      <c r="W1698" s="110"/>
      <c r="X1698" s="110"/>
      <c r="Y1698" s="110"/>
      <c r="Z1698" s="110"/>
      <c r="AA1698" s="110"/>
      <c r="AB1698" s="110"/>
      <c r="AC1698" s="110"/>
      <c r="AD1698" s="110"/>
      <c r="AE1698" s="110"/>
      <c r="AF1698" s="110"/>
      <c r="AG1698" s="110"/>
    </row>
    <row r="1699" spans="2:33" ht="15">
      <c r="B1699" s="110"/>
      <c r="C1699" s="110"/>
      <c r="D1699" s="110">
        <v>2007</v>
      </c>
      <c r="E1699" s="110"/>
      <c r="F1699" s="110"/>
      <c r="G1699" s="110"/>
      <c r="H1699" s="110"/>
      <c r="I1699" s="110"/>
      <c r="J1699" s="110"/>
      <c r="K1699" s="110"/>
      <c r="L1699" s="110"/>
      <c r="M1699" s="110"/>
      <c r="N1699" s="110"/>
      <c r="O1699" s="110"/>
      <c r="P1699" s="110"/>
      <c r="Q1699" s="110"/>
      <c r="R1699" s="110"/>
      <c r="S1699" s="110"/>
      <c r="T1699" s="110"/>
      <c r="U1699" s="110"/>
      <c r="V1699" s="110"/>
      <c r="W1699" s="110"/>
      <c r="X1699" s="110"/>
      <c r="Y1699" s="110"/>
      <c r="Z1699" s="110"/>
      <c r="AA1699" s="110"/>
      <c r="AB1699" s="110"/>
      <c r="AC1699" s="110"/>
      <c r="AD1699" s="110"/>
      <c r="AE1699" s="110"/>
      <c r="AF1699" s="110"/>
      <c r="AG1699" s="110"/>
    </row>
    <row r="1700" spans="2:33" ht="15">
      <c r="B1700" s="110"/>
      <c r="C1700" s="110"/>
      <c r="D1700" s="110">
        <v>2008</v>
      </c>
      <c r="E1700" s="110"/>
      <c r="F1700" s="110"/>
      <c r="G1700" s="110"/>
      <c r="H1700" s="110"/>
      <c r="I1700" s="110"/>
      <c r="J1700" s="110"/>
      <c r="K1700" s="110"/>
      <c r="L1700" s="110"/>
      <c r="M1700" s="110"/>
      <c r="N1700" s="110"/>
      <c r="O1700" s="110"/>
      <c r="P1700" s="110"/>
      <c r="Q1700" s="110"/>
      <c r="R1700" s="110"/>
      <c r="S1700" s="110"/>
      <c r="T1700" s="110"/>
      <c r="U1700" s="110"/>
      <c r="V1700" s="110"/>
      <c r="W1700" s="110"/>
      <c r="X1700" s="110"/>
      <c r="Y1700" s="110"/>
      <c r="Z1700" s="110"/>
      <c r="AA1700" s="110"/>
      <c r="AB1700" s="110"/>
      <c r="AC1700" s="110"/>
      <c r="AD1700" s="110"/>
      <c r="AE1700" s="110"/>
      <c r="AF1700" s="110"/>
      <c r="AG1700" s="110"/>
    </row>
    <row r="1701" spans="2:33" ht="15">
      <c r="B1701" s="110"/>
      <c r="C1701" s="110"/>
      <c r="D1701" s="110">
        <v>2009</v>
      </c>
      <c r="E1701" s="110"/>
      <c r="F1701" s="110"/>
      <c r="G1701" s="110"/>
      <c r="H1701" s="110"/>
      <c r="I1701" s="110"/>
      <c r="J1701" s="110"/>
      <c r="K1701" s="110"/>
      <c r="L1701" s="110"/>
      <c r="M1701" s="110"/>
      <c r="N1701" s="110"/>
      <c r="O1701" s="110"/>
      <c r="P1701" s="110"/>
      <c r="Q1701" s="110"/>
      <c r="R1701" s="110"/>
      <c r="S1701" s="110"/>
      <c r="T1701" s="110"/>
      <c r="U1701" s="110"/>
      <c r="V1701" s="110"/>
      <c r="W1701" s="110"/>
      <c r="X1701" s="110"/>
      <c r="Y1701" s="110"/>
      <c r="Z1701" s="110"/>
      <c r="AA1701" s="110"/>
      <c r="AB1701" s="110"/>
      <c r="AC1701" s="110"/>
      <c r="AD1701" s="110"/>
      <c r="AE1701" s="110"/>
      <c r="AF1701" s="110"/>
      <c r="AG1701" s="110"/>
    </row>
    <row r="1702" spans="2:33" ht="15">
      <c r="B1702" s="110"/>
      <c r="C1702" s="110"/>
      <c r="D1702" s="110">
        <v>2010</v>
      </c>
      <c r="E1702" s="110"/>
      <c r="F1702" s="110"/>
      <c r="G1702" s="110"/>
      <c r="H1702" s="110"/>
      <c r="I1702" s="110"/>
      <c r="J1702" s="110"/>
      <c r="K1702" s="110"/>
      <c r="L1702" s="110"/>
      <c r="M1702" s="110"/>
      <c r="N1702" s="110"/>
      <c r="O1702" s="110"/>
      <c r="P1702" s="110"/>
      <c r="Q1702" s="110"/>
      <c r="R1702" s="110"/>
      <c r="S1702" s="110"/>
      <c r="T1702" s="110"/>
      <c r="U1702" s="110"/>
      <c r="V1702" s="110"/>
      <c r="W1702" s="110"/>
      <c r="X1702" s="110"/>
      <c r="Y1702" s="110"/>
      <c r="Z1702" s="110"/>
      <c r="AA1702" s="110"/>
      <c r="AB1702" s="110"/>
      <c r="AC1702" s="110"/>
      <c r="AD1702" s="110"/>
      <c r="AE1702" s="110"/>
      <c r="AF1702" s="110"/>
      <c r="AG1702" s="110"/>
    </row>
    <row r="1703" spans="2:33" ht="15">
      <c r="B1703" s="110"/>
      <c r="C1703" s="110"/>
      <c r="D1703" s="110">
        <v>2011</v>
      </c>
      <c r="E1703" s="110"/>
      <c r="F1703" s="110"/>
      <c r="G1703" s="110"/>
      <c r="H1703" s="110"/>
      <c r="I1703" s="110"/>
      <c r="J1703" s="110"/>
      <c r="K1703" s="110"/>
      <c r="L1703" s="110"/>
      <c r="M1703" s="110"/>
      <c r="N1703" s="110"/>
      <c r="O1703" s="110"/>
      <c r="P1703" s="110"/>
      <c r="Q1703" s="110"/>
      <c r="R1703" s="110"/>
      <c r="S1703" s="110"/>
      <c r="T1703" s="110"/>
      <c r="U1703" s="110"/>
      <c r="V1703" s="110"/>
      <c r="W1703" s="110"/>
      <c r="X1703" s="110"/>
      <c r="Y1703" s="110"/>
      <c r="Z1703" s="110"/>
      <c r="AA1703" s="110"/>
      <c r="AB1703" s="110"/>
      <c r="AC1703" s="110"/>
      <c r="AD1703" s="110"/>
      <c r="AE1703" s="110"/>
      <c r="AF1703" s="110"/>
      <c r="AG1703" s="110"/>
    </row>
    <row r="1704" spans="2:33" ht="15">
      <c r="B1704" s="110"/>
      <c r="C1704" s="110"/>
      <c r="D1704" s="110">
        <v>2012</v>
      </c>
      <c r="E1704" s="110"/>
      <c r="F1704" s="110"/>
      <c r="G1704" s="110"/>
      <c r="H1704" s="110"/>
      <c r="I1704" s="110"/>
      <c r="J1704" s="110"/>
      <c r="K1704" s="110"/>
      <c r="L1704" s="110"/>
      <c r="M1704" s="110"/>
      <c r="N1704" s="110"/>
      <c r="O1704" s="110"/>
      <c r="P1704" s="110"/>
      <c r="Q1704" s="110"/>
      <c r="R1704" s="110"/>
      <c r="S1704" s="110"/>
      <c r="T1704" s="110"/>
      <c r="U1704" s="110"/>
      <c r="V1704" s="110"/>
      <c r="W1704" s="110"/>
      <c r="X1704" s="110"/>
      <c r="Y1704" s="110"/>
      <c r="Z1704" s="110"/>
      <c r="AA1704" s="110"/>
      <c r="AB1704" s="110"/>
      <c r="AC1704" s="110"/>
      <c r="AD1704" s="110"/>
      <c r="AE1704" s="110"/>
      <c r="AF1704" s="110"/>
      <c r="AG1704" s="110"/>
    </row>
    <row r="1705" spans="2:33" ht="15">
      <c r="B1705" s="110"/>
      <c r="C1705" s="110"/>
      <c r="D1705" s="110">
        <v>2013</v>
      </c>
      <c r="E1705" s="110"/>
      <c r="F1705" s="110"/>
      <c r="G1705" s="110"/>
      <c r="H1705" s="110"/>
      <c r="I1705" s="110"/>
      <c r="J1705" s="110"/>
      <c r="K1705" s="110"/>
      <c r="L1705" s="110"/>
      <c r="M1705" s="110"/>
      <c r="N1705" s="110"/>
      <c r="O1705" s="110"/>
      <c r="P1705" s="110"/>
      <c r="Q1705" s="110"/>
      <c r="R1705" s="110"/>
      <c r="S1705" s="110"/>
      <c r="T1705" s="110"/>
      <c r="U1705" s="110"/>
      <c r="V1705" s="110"/>
      <c r="W1705" s="110"/>
      <c r="X1705" s="110"/>
      <c r="Y1705" s="110"/>
      <c r="Z1705" s="110"/>
      <c r="AA1705" s="110"/>
      <c r="AB1705" s="110"/>
      <c r="AC1705" s="110"/>
      <c r="AD1705" s="110"/>
      <c r="AE1705" s="110"/>
      <c r="AF1705" s="110"/>
      <c r="AG1705" s="110"/>
    </row>
    <row r="1706" spans="2:33" ht="15">
      <c r="B1706" s="110"/>
      <c r="C1706" s="110"/>
      <c r="D1706" s="110">
        <v>2014</v>
      </c>
      <c r="E1706" s="110">
        <v>0</v>
      </c>
      <c r="F1706" s="110">
        <v>0</v>
      </c>
      <c r="G1706" s="110"/>
      <c r="H1706" s="110">
        <v>0</v>
      </c>
      <c r="I1706" s="110"/>
      <c r="J1706" s="110"/>
      <c r="K1706" s="110"/>
      <c r="L1706" s="110"/>
      <c r="M1706" s="110"/>
      <c r="N1706" s="110"/>
      <c r="O1706" s="110">
        <v>0</v>
      </c>
      <c r="P1706" s="110">
        <v>0</v>
      </c>
      <c r="Q1706" s="110"/>
      <c r="R1706" s="110">
        <v>0</v>
      </c>
      <c r="S1706" s="110"/>
      <c r="T1706" s="110">
        <v>0</v>
      </c>
      <c r="U1706" s="110"/>
      <c r="V1706" s="110"/>
      <c r="W1706" s="110">
        <v>0</v>
      </c>
      <c r="X1706" s="110"/>
      <c r="Y1706" s="110">
        <v>0</v>
      </c>
      <c r="Z1706" s="110">
        <v>0</v>
      </c>
      <c r="AA1706" s="110"/>
      <c r="AB1706" s="110">
        <v>0</v>
      </c>
      <c r="AC1706" s="110">
        <v>0</v>
      </c>
      <c r="AD1706" s="110">
        <v>0</v>
      </c>
      <c r="AE1706" s="110"/>
      <c r="AF1706" s="110"/>
      <c r="AG1706" s="110">
        <v>0</v>
      </c>
    </row>
    <row r="1707" spans="2:33" ht="15">
      <c r="B1707" s="110"/>
      <c r="C1707" s="110"/>
      <c r="D1707" s="110">
        <v>2015</v>
      </c>
      <c r="E1707" s="110">
        <v>0</v>
      </c>
      <c r="F1707" s="110">
        <v>0</v>
      </c>
      <c r="G1707" s="110">
        <v>0</v>
      </c>
      <c r="H1707" s="110">
        <v>0</v>
      </c>
      <c r="I1707" s="110">
        <v>0</v>
      </c>
      <c r="J1707" s="110">
        <v>0</v>
      </c>
      <c r="K1707" s="110">
        <v>1</v>
      </c>
      <c r="L1707" s="110">
        <v>0</v>
      </c>
      <c r="M1707" s="110">
        <v>0</v>
      </c>
      <c r="N1707" s="110">
        <v>0</v>
      </c>
      <c r="O1707" s="110">
        <v>0</v>
      </c>
      <c r="P1707" s="110">
        <v>0</v>
      </c>
      <c r="Q1707" s="110">
        <v>0</v>
      </c>
      <c r="R1707" s="110">
        <v>0</v>
      </c>
      <c r="S1707" s="110">
        <v>0</v>
      </c>
      <c r="T1707" s="110">
        <v>0</v>
      </c>
      <c r="U1707" s="110">
        <v>0</v>
      </c>
      <c r="V1707" s="110">
        <v>0</v>
      </c>
      <c r="W1707" s="110">
        <v>0</v>
      </c>
      <c r="X1707" s="110">
        <v>0</v>
      </c>
      <c r="Y1707" s="110">
        <v>0</v>
      </c>
      <c r="Z1707" s="110">
        <v>0</v>
      </c>
      <c r="AA1707" s="110"/>
      <c r="AB1707" s="110">
        <v>0</v>
      </c>
      <c r="AC1707" s="110">
        <v>0</v>
      </c>
      <c r="AD1707" s="110">
        <v>1</v>
      </c>
      <c r="AE1707" s="110">
        <v>0</v>
      </c>
      <c r="AF1707" s="110">
        <v>0</v>
      </c>
      <c r="AG1707" s="110">
        <v>0</v>
      </c>
    </row>
    <row r="1708" spans="2:33" ht="15">
      <c r="B1708" s="110"/>
      <c r="C1708" s="110"/>
      <c r="D1708" s="110">
        <v>2016</v>
      </c>
      <c r="E1708" s="110">
        <v>0</v>
      </c>
      <c r="F1708" s="110">
        <v>0</v>
      </c>
      <c r="G1708" s="110">
        <v>0</v>
      </c>
      <c r="H1708" s="110">
        <v>0</v>
      </c>
      <c r="I1708" s="110">
        <v>0</v>
      </c>
      <c r="J1708" s="110">
        <v>0</v>
      </c>
      <c r="K1708" s="110">
        <v>0</v>
      </c>
      <c r="L1708" s="110">
        <v>0</v>
      </c>
      <c r="M1708" s="110">
        <v>0</v>
      </c>
      <c r="N1708" s="110">
        <v>0</v>
      </c>
      <c r="O1708" s="110">
        <v>0</v>
      </c>
      <c r="P1708" s="110">
        <v>0</v>
      </c>
      <c r="Q1708" s="110">
        <v>0</v>
      </c>
      <c r="R1708" s="110">
        <v>0</v>
      </c>
      <c r="S1708" s="110">
        <v>0</v>
      </c>
      <c r="T1708" s="110">
        <v>0</v>
      </c>
      <c r="U1708" s="110">
        <v>0</v>
      </c>
      <c r="V1708" s="110">
        <v>0</v>
      </c>
      <c r="W1708" s="110">
        <v>0</v>
      </c>
      <c r="X1708" s="110">
        <v>0</v>
      </c>
      <c r="Y1708" s="110">
        <v>0</v>
      </c>
      <c r="Z1708" s="110">
        <v>0</v>
      </c>
      <c r="AA1708" s="110">
        <v>0</v>
      </c>
      <c r="AB1708" s="110">
        <v>0</v>
      </c>
      <c r="AC1708" s="110">
        <v>0</v>
      </c>
      <c r="AD1708" s="110">
        <v>0</v>
      </c>
      <c r="AE1708" s="110">
        <v>0</v>
      </c>
      <c r="AF1708" s="110">
        <v>0</v>
      </c>
      <c r="AG1708" s="110">
        <v>0</v>
      </c>
    </row>
    <row r="1709" spans="2:33" ht="15">
      <c r="B1709" s="110"/>
      <c r="C1709" s="110"/>
      <c r="D1709" s="110">
        <v>2017</v>
      </c>
      <c r="E1709" s="110">
        <v>1</v>
      </c>
      <c r="F1709" s="110">
        <v>0</v>
      </c>
      <c r="G1709" s="110">
        <v>0</v>
      </c>
      <c r="H1709" s="110">
        <v>0</v>
      </c>
      <c r="I1709" s="110">
        <v>0</v>
      </c>
      <c r="J1709" s="110">
        <v>0</v>
      </c>
      <c r="K1709" s="110">
        <v>0</v>
      </c>
      <c r="L1709" s="110">
        <v>0</v>
      </c>
      <c r="M1709" s="110">
        <v>0</v>
      </c>
      <c r="N1709" s="110">
        <v>1</v>
      </c>
      <c r="O1709" s="110">
        <v>0</v>
      </c>
      <c r="P1709" s="110">
        <v>0</v>
      </c>
      <c r="Q1709" s="110">
        <v>0</v>
      </c>
      <c r="R1709" s="110">
        <v>0</v>
      </c>
      <c r="S1709" s="110">
        <v>0</v>
      </c>
      <c r="T1709" s="110">
        <v>0</v>
      </c>
      <c r="U1709" s="110">
        <v>0</v>
      </c>
      <c r="V1709" s="110">
        <v>0</v>
      </c>
      <c r="W1709" s="110">
        <v>0</v>
      </c>
      <c r="X1709" s="110">
        <v>0</v>
      </c>
      <c r="Y1709" s="110">
        <v>0</v>
      </c>
      <c r="Z1709" s="110">
        <v>0</v>
      </c>
      <c r="AA1709" s="110">
        <v>0</v>
      </c>
      <c r="AB1709" s="110">
        <v>0</v>
      </c>
      <c r="AC1709" s="110">
        <v>0</v>
      </c>
      <c r="AD1709" s="110">
        <v>0</v>
      </c>
      <c r="AE1709" s="110">
        <v>0</v>
      </c>
      <c r="AF1709" s="110">
        <v>0</v>
      </c>
      <c r="AG1709" s="110">
        <v>0</v>
      </c>
    </row>
    <row r="1710" spans="2:33" ht="15">
      <c r="B1710" s="110"/>
      <c r="C1710" s="110"/>
      <c r="D1710" s="110">
        <v>2018</v>
      </c>
      <c r="E1710" s="110">
        <v>0</v>
      </c>
      <c r="F1710" s="110">
        <v>0</v>
      </c>
      <c r="G1710" s="110">
        <v>0</v>
      </c>
      <c r="H1710" s="110">
        <v>0</v>
      </c>
      <c r="I1710" s="110">
        <v>0</v>
      </c>
      <c r="J1710" s="110">
        <v>0</v>
      </c>
      <c r="K1710" s="110">
        <v>0</v>
      </c>
      <c r="L1710" s="110">
        <v>3</v>
      </c>
      <c r="M1710" s="110">
        <v>0</v>
      </c>
      <c r="N1710" s="110">
        <v>1</v>
      </c>
      <c r="O1710" s="110">
        <v>0</v>
      </c>
      <c r="P1710" s="110">
        <v>0</v>
      </c>
      <c r="Q1710" s="110">
        <v>0</v>
      </c>
      <c r="R1710" s="110">
        <v>0</v>
      </c>
      <c r="S1710" s="110">
        <v>0</v>
      </c>
      <c r="T1710" s="110">
        <v>0</v>
      </c>
      <c r="U1710" s="110">
        <v>0</v>
      </c>
      <c r="V1710" s="110">
        <v>0</v>
      </c>
      <c r="W1710" s="110">
        <v>0</v>
      </c>
      <c r="X1710" s="110">
        <v>0</v>
      </c>
      <c r="Y1710" s="110">
        <v>0</v>
      </c>
      <c r="Z1710" s="110">
        <v>0</v>
      </c>
      <c r="AA1710" s="110">
        <v>0</v>
      </c>
      <c r="AB1710" s="110">
        <v>0</v>
      </c>
      <c r="AC1710" s="110">
        <v>0</v>
      </c>
      <c r="AD1710" s="110">
        <v>0</v>
      </c>
      <c r="AE1710" s="110">
        <v>0</v>
      </c>
      <c r="AF1710" s="110">
        <v>0</v>
      </c>
      <c r="AG1710" s="110">
        <v>0</v>
      </c>
    </row>
    <row r="1711" spans="2:33" ht="15">
      <c r="B1711" s="110"/>
      <c r="C1711" s="110"/>
      <c r="D1711" s="110">
        <v>2019</v>
      </c>
      <c r="E1711" s="110">
        <v>0</v>
      </c>
      <c r="F1711" s="110">
        <v>0</v>
      </c>
      <c r="G1711" s="110">
        <v>0</v>
      </c>
      <c r="H1711" s="110">
        <v>0</v>
      </c>
      <c r="I1711" s="110">
        <v>0</v>
      </c>
      <c r="J1711" s="110">
        <v>0</v>
      </c>
      <c r="K1711" s="110">
        <v>0</v>
      </c>
      <c r="L1711" s="110">
        <v>0</v>
      </c>
      <c r="M1711" s="110">
        <v>0</v>
      </c>
      <c r="N1711" s="110">
        <v>0</v>
      </c>
      <c r="O1711" s="110">
        <v>2</v>
      </c>
      <c r="P1711" s="110">
        <v>0</v>
      </c>
      <c r="Q1711" s="110">
        <v>0</v>
      </c>
      <c r="R1711" s="110">
        <v>0</v>
      </c>
      <c r="S1711" s="110">
        <v>0</v>
      </c>
      <c r="T1711" s="110">
        <v>0</v>
      </c>
      <c r="U1711" s="110">
        <v>2</v>
      </c>
      <c r="V1711" s="110">
        <v>0</v>
      </c>
      <c r="W1711" s="110">
        <v>0</v>
      </c>
      <c r="X1711" s="110">
        <v>0</v>
      </c>
      <c r="Y1711" s="110">
        <v>0</v>
      </c>
      <c r="Z1711" s="110">
        <v>0</v>
      </c>
      <c r="AA1711" s="110">
        <v>1</v>
      </c>
      <c r="AB1711" s="110">
        <v>1</v>
      </c>
      <c r="AC1711" s="110">
        <v>0</v>
      </c>
      <c r="AD1711" s="110">
        <v>0</v>
      </c>
      <c r="AE1711" s="110">
        <v>0</v>
      </c>
      <c r="AF1711" s="110">
        <v>0</v>
      </c>
      <c r="AG1711" s="110">
        <v>0</v>
      </c>
    </row>
    <row r="1712" spans="2:33" ht="15">
      <c r="B1712" s="110"/>
      <c r="C1712" s="110"/>
      <c r="D1712" s="110">
        <v>2020</v>
      </c>
      <c r="E1712" s="110"/>
      <c r="F1712" s="110"/>
      <c r="G1712" s="110"/>
      <c r="H1712" s="110"/>
      <c r="I1712" s="110"/>
      <c r="J1712" s="110"/>
      <c r="K1712" s="110"/>
      <c r="L1712" s="110"/>
      <c r="M1712" s="110"/>
      <c r="N1712" s="110"/>
      <c r="O1712" s="110"/>
      <c r="P1712" s="110"/>
      <c r="Q1712" s="110"/>
      <c r="R1712" s="110"/>
      <c r="S1712" s="110"/>
      <c r="T1712" s="110"/>
      <c r="U1712" s="110"/>
      <c r="V1712" s="110"/>
      <c r="W1712" s="110"/>
      <c r="X1712" s="110"/>
      <c r="Y1712" s="110"/>
      <c r="Z1712" s="110"/>
      <c r="AA1712" s="110"/>
      <c r="AB1712" s="110"/>
      <c r="AC1712" s="110"/>
      <c r="AD1712" s="110"/>
      <c r="AE1712" s="110"/>
      <c r="AF1712" s="110"/>
      <c r="AG1712" s="110"/>
    </row>
    <row r="1713" spans="2:33" ht="15">
      <c r="B1713" s="109" t="s">
        <v>117</v>
      </c>
      <c r="C1713" s="109" t="s">
        <v>578</v>
      </c>
      <c r="D1713" s="109">
        <v>2006</v>
      </c>
      <c r="E1713" s="109"/>
      <c r="F1713" s="109">
        <v>0</v>
      </c>
      <c r="G1713" s="109">
        <v>0</v>
      </c>
      <c r="H1713" s="109"/>
      <c r="I1713" s="109"/>
      <c r="J1713" s="109">
        <v>0</v>
      </c>
      <c r="K1713" s="109">
        <v>0</v>
      </c>
      <c r="L1713" s="109">
        <v>0</v>
      </c>
      <c r="M1713" s="109"/>
      <c r="N1713" s="109">
        <v>0</v>
      </c>
      <c r="O1713" s="109">
        <v>0</v>
      </c>
      <c r="P1713" s="109">
        <v>0</v>
      </c>
      <c r="Q1713" s="109"/>
      <c r="R1713" s="109"/>
      <c r="S1713" s="109"/>
      <c r="T1713" s="109">
        <v>0</v>
      </c>
      <c r="U1713" s="109">
        <v>0</v>
      </c>
      <c r="V1713" s="109">
        <v>0</v>
      </c>
      <c r="W1713" s="109"/>
      <c r="X1713" s="109">
        <v>0</v>
      </c>
      <c r="Y1713" s="109">
        <v>0</v>
      </c>
      <c r="Z1713" s="109">
        <v>0</v>
      </c>
      <c r="AA1713" s="109">
        <v>0</v>
      </c>
      <c r="AB1713" s="109"/>
      <c r="AC1713" s="109">
        <v>0</v>
      </c>
      <c r="AD1713" s="109"/>
      <c r="AE1713" s="109"/>
      <c r="AF1713" s="109"/>
      <c r="AG1713" s="109">
        <v>0</v>
      </c>
    </row>
    <row r="1714" spans="2:33" ht="15">
      <c r="B1714" s="109"/>
      <c r="C1714" s="109"/>
      <c r="D1714" s="109">
        <v>2007</v>
      </c>
      <c r="E1714" s="109">
        <v>0</v>
      </c>
      <c r="F1714" s="109">
        <v>0</v>
      </c>
      <c r="G1714" s="109">
        <v>0</v>
      </c>
      <c r="H1714" s="109"/>
      <c r="I1714" s="109">
        <v>0</v>
      </c>
      <c r="J1714" s="109">
        <v>0</v>
      </c>
      <c r="K1714" s="109">
        <v>0</v>
      </c>
      <c r="L1714" s="109">
        <v>0</v>
      </c>
      <c r="M1714" s="109">
        <v>0</v>
      </c>
      <c r="N1714" s="109">
        <v>0</v>
      </c>
      <c r="O1714" s="109">
        <v>0</v>
      </c>
      <c r="P1714" s="109">
        <v>0</v>
      </c>
      <c r="Q1714" s="109">
        <v>0</v>
      </c>
      <c r="R1714" s="109"/>
      <c r="S1714" s="109">
        <v>0</v>
      </c>
      <c r="T1714" s="109">
        <v>0</v>
      </c>
      <c r="U1714" s="109">
        <v>0</v>
      </c>
      <c r="V1714" s="109">
        <v>0</v>
      </c>
      <c r="W1714" s="109"/>
      <c r="X1714" s="109">
        <v>0</v>
      </c>
      <c r="Y1714" s="109">
        <v>0</v>
      </c>
      <c r="Z1714" s="109">
        <v>0</v>
      </c>
      <c r="AA1714" s="109">
        <v>0</v>
      </c>
      <c r="AB1714" s="109">
        <v>0</v>
      </c>
      <c r="AC1714" s="109">
        <v>0</v>
      </c>
      <c r="AD1714" s="109">
        <v>0</v>
      </c>
      <c r="AE1714" s="109">
        <v>0</v>
      </c>
      <c r="AF1714" s="109">
        <v>0</v>
      </c>
      <c r="AG1714" s="109">
        <v>0</v>
      </c>
    </row>
    <row r="1715" spans="2:33" ht="15">
      <c r="B1715" s="109"/>
      <c r="C1715" s="109"/>
      <c r="D1715" s="109">
        <v>2008</v>
      </c>
      <c r="E1715" s="109">
        <v>0</v>
      </c>
      <c r="F1715" s="109">
        <v>0</v>
      </c>
      <c r="G1715" s="109">
        <v>0</v>
      </c>
      <c r="H1715" s="109"/>
      <c r="I1715" s="109">
        <v>0</v>
      </c>
      <c r="J1715" s="109">
        <v>0</v>
      </c>
      <c r="K1715" s="109">
        <v>0</v>
      </c>
      <c r="L1715" s="109">
        <v>0</v>
      </c>
      <c r="M1715" s="109">
        <v>0</v>
      </c>
      <c r="N1715" s="109">
        <v>0</v>
      </c>
      <c r="O1715" s="109">
        <v>0</v>
      </c>
      <c r="P1715" s="109">
        <v>0</v>
      </c>
      <c r="Q1715" s="109">
        <v>0</v>
      </c>
      <c r="R1715" s="109"/>
      <c r="S1715" s="109">
        <v>0</v>
      </c>
      <c r="T1715" s="109">
        <v>0</v>
      </c>
      <c r="U1715" s="109">
        <v>0</v>
      </c>
      <c r="V1715" s="109">
        <v>0</v>
      </c>
      <c r="W1715" s="109"/>
      <c r="X1715" s="109">
        <v>0</v>
      </c>
      <c r="Y1715" s="109">
        <v>0</v>
      </c>
      <c r="Z1715" s="109">
        <v>0</v>
      </c>
      <c r="AA1715" s="109">
        <v>0</v>
      </c>
      <c r="AB1715" s="109">
        <v>0</v>
      </c>
      <c r="AC1715" s="109">
        <v>0</v>
      </c>
      <c r="AD1715" s="109">
        <v>0</v>
      </c>
      <c r="AE1715" s="109">
        <v>0</v>
      </c>
      <c r="AF1715" s="109">
        <v>0</v>
      </c>
      <c r="AG1715" s="109">
        <v>0</v>
      </c>
    </row>
    <row r="1716" spans="2:33" ht="15">
      <c r="B1716" s="109"/>
      <c r="C1716" s="109"/>
      <c r="D1716" s="109">
        <v>2009</v>
      </c>
      <c r="E1716" s="109">
        <v>0</v>
      </c>
      <c r="F1716" s="109">
        <v>0</v>
      </c>
      <c r="G1716" s="109">
        <v>0</v>
      </c>
      <c r="H1716" s="109">
        <v>0</v>
      </c>
      <c r="I1716" s="109">
        <v>0</v>
      </c>
      <c r="J1716" s="109">
        <v>0</v>
      </c>
      <c r="K1716" s="109">
        <v>0</v>
      </c>
      <c r="L1716" s="109">
        <v>0</v>
      </c>
      <c r="M1716" s="109">
        <v>0</v>
      </c>
      <c r="N1716" s="109">
        <v>0</v>
      </c>
      <c r="O1716" s="109">
        <v>0</v>
      </c>
      <c r="P1716" s="109">
        <v>0</v>
      </c>
      <c r="Q1716" s="109">
        <v>0</v>
      </c>
      <c r="R1716" s="109"/>
      <c r="S1716" s="109">
        <v>0</v>
      </c>
      <c r="T1716" s="109">
        <v>0</v>
      </c>
      <c r="U1716" s="109">
        <v>0</v>
      </c>
      <c r="V1716" s="109">
        <v>0</v>
      </c>
      <c r="W1716" s="109">
        <v>0</v>
      </c>
      <c r="X1716" s="109">
        <v>0</v>
      </c>
      <c r="Y1716" s="109">
        <v>0</v>
      </c>
      <c r="Z1716" s="109">
        <v>0</v>
      </c>
      <c r="AA1716" s="109">
        <v>0</v>
      </c>
      <c r="AB1716" s="109">
        <v>0</v>
      </c>
      <c r="AC1716" s="109">
        <v>0</v>
      </c>
      <c r="AD1716" s="109">
        <v>0</v>
      </c>
      <c r="AE1716" s="109">
        <v>0</v>
      </c>
      <c r="AF1716" s="109">
        <v>0</v>
      </c>
      <c r="AG1716" s="109">
        <v>0</v>
      </c>
    </row>
    <row r="1717" spans="2:33" ht="15">
      <c r="B1717" s="109"/>
      <c r="C1717" s="109"/>
      <c r="D1717" s="109">
        <v>2010</v>
      </c>
      <c r="E1717" s="109">
        <v>0</v>
      </c>
      <c r="F1717" s="109">
        <v>0</v>
      </c>
      <c r="G1717" s="109">
        <v>0</v>
      </c>
      <c r="H1717" s="109">
        <v>0</v>
      </c>
      <c r="I1717" s="109">
        <v>0</v>
      </c>
      <c r="J1717" s="109">
        <v>0</v>
      </c>
      <c r="K1717" s="109">
        <v>0</v>
      </c>
      <c r="L1717" s="109">
        <v>0</v>
      </c>
      <c r="M1717" s="109">
        <v>0</v>
      </c>
      <c r="N1717" s="109">
        <v>0</v>
      </c>
      <c r="O1717" s="109">
        <v>0</v>
      </c>
      <c r="P1717" s="109">
        <v>0</v>
      </c>
      <c r="Q1717" s="109">
        <v>0</v>
      </c>
      <c r="R1717" s="109">
        <v>0</v>
      </c>
      <c r="S1717" s="109">
        <v>0</v>
      </c>
      <c r="T1717" s="109">
        <v>0</v>
      </c>
      <c r="U1717" s="109">
        <v>0</v>
      </c>
      <c r="V1717" s="109">
        <v>0</v>
      </c>
      <c r="W1717" s="109">
        <v>0</v>
      </c>
      <c r="X1717" s="109">
        <v>0</v>
      </c>
      <c r="Y1717" s="109">
        <v>0</v>
      </c>
      <c r="Z1717" s="109">
        <v>0</v>
      </c>
      <c r="AA1717" s="109">
        <v>0</v>
      </c>
      <c r="AB1717" s="109">
        <v>0</v>
      </c>
      <c r="AC1717" s="109">
        <v>0</v>
      </c>
      <c r="AD1717" s="109">
        <v>0</v>
      </c>
      <c r="AE1717" s="109">
        <v>0</v>
      </c>
      <c r="AF1717" s="109">
        <v>0</v>
      </c>
      <c r="AG1717" s="109">
        <v>0</v>
      </c>
    </row>
    <row r="1718" spans="2:33" ht="15">
      <c r="B1718" s="109"/>
      <c r="C1718" s="109"/>
      <c r="D1718" s="109">
        <v>2011</v>
      </c>
      <c r="E1718" s="109">
        <v>0</v>
      </c>
      <c r="F1718" s="109">
        <v>0</v>
      </c>
      <c r="G1718" s="109">
        <v>0</v>
      </c>
      <c r="H1718" s="109">
        <v>0</v>
      </c>
      <c r="I1718" s="109">
        <v>0</v>
      </c>
      <c r="J1718" s="109">
        <v>0</v>
      </c>
      <c r="K1718" s="109">
        <v>0</v>
      </c>
      <c r="L1718" s="109">
        <v>0</v>
      </c>
      <c r="M1718" s="109">
        <v>0</v>
      </c>
      <c r="N1718" s="109">
        <v>0</v>
      </c>
      <c r="O1718" s="109">
        <v>0</v>
      </c>
      <c r="P1718" s="109">
        <v>0</v>
      </c>
      <c r="Q1718" s="109">
        <v>0</v>
      </c>
      <c r="R1718" s="109">
        <v>0</v>
      </c>
      <c r="S1718" s="109">
        <v>0</v>
      </c>
      <c r="T1718" s="109">
        <v>0</v>
      </c>
      <c r="U1718" s="109">
        <v>0</v>
      </c>
      <c r="V1718" s="109">
        <v>0</v>
      </c>
      <c r="W1718" s="109">
        <v>0</v>
      </c>
      <c r="X1718" s="109">
        <v>0</v>
      </c>
      <c r="Y1718" s="109">
        <v>0</v>
      </c>
      <c r="Z1718" s="109">
        <v>0</v>
      </c>
      <c r="AA1718" s="109">
        <v>0</v>
      </c>
      <c r="AB1718" s="109">
        <v>0</v>
      </c>
      <c r="AC1718" s="109">
        <v>0</v>
      </c>
      <c r="AD1718" s="109">
        <v>0</v>
      </c>
      <c r="AE1718" s="109">
        <v>0</v>
      </c>
      <c r="AF1718" s="109">
        <v>0</v>
      </c>
      <c r="AG1718" s="109">
        <v>0</v>
      </c>
    </row>
    <row r="1719" spans="2:33" ht="15">
      <c r="B1719" s="109"/>
      <c r="C1719" s="109"/>
      <c r="D1719" s="109">
        <v>2012</v>
      </c>
      <c r="E1719" s="109">
        <v>0</v>
      </c>
      <c r="F1719" s="109">
        <v>0</v>
      </c>
      <c r="G1719" s="109">
        <v>0</v>
      </c>
      <c r="H1719" s="109">
        <v>0</v>
      </c>
      <c r="I1719" s="109">
        <v>0</v>
      </c>
      <c r="J1719" s="109">
        <v>0</v>
      </c>
      <c r="K1719" s="109">
        <v>0</v>
      </c>
      <c r="L1719" s="109">
        <v>0</v>
      </c>
      <c r="M1719" s="109">
        <v>0</v>
      </c>
      <c r="N1719" s="109">
        <v>0</v>
      </c>
      <c r="O1719" s="109">
        <v>0</v>
      </c>
      <c r="P1719" s="109">
        <v>0</v>
      </c>
      <c r="Q1719" s="109">
        <v>0</v>
      </c>
      <c r="R1719" s="109">
        <v>0</v>
      </c>
      <c r="S1719" s="109">
        <v>0</v>
      </c>
      <c r="T1719" s="109">
        <v>0</v>
      </c>
      <c r="U1719" s="109">
        <v>0</v>
      </c>
      <c r="V1719" s="109">
        <v>0</v>
      </c>
      <c r="W1719" s="109">
        <v>0</v>
      </c>
      <c r="X1719" s="109">
        <v>0</v>
      </c>
      <c r="Y1719" s="109">
        <v>0</v>
      </c>
      <c r="Z1719" s="109">
        <v>0</v>
      </c>
      <c r="AA1719" s="109">
        <v>0</v>
      </c>
      <c r="AB1719" s="109">
        <v>0</v>
      </c>
      <c r="AC1719" s="109">
        <v>0</v>
      </c>
      <c r="AD1719" s="109">
        <v>0</v>
      </c>
      <c r="AE1719" s="109">
        <v>0</v>
      </c>
      <c r="AF1719" s="109">
        <v>0</v>
      </c>
      <c r="AG1719" s="109">
        <v>0</v>
      </c>
    </row>
    <row r="1720" spans="2:33" ht="15">
      <c r="B1720" s="109"/>
      <c r="C1720" s="109"/>
      <c r="D1720" s="109">
        <v>2013</v>
      </c>
      <c r="E1720" s="109">
        <v>0</v>
      </c>
      <c r="F1720" s="109">
        <v>0</v>
      </c>
      <c r="G1720" s="109">
        <v>0</v>
      </c>
      <c r="H1720" s="109">
        <v>0</v>
      </c>
      <c r="I1720" s="109">
        <v>0</v>
      </c>
      <c r="J1720" s="109">
        <v>0</v>
      </c>
      <c r="K1720" s="109">
        <v>0</v>
      </c>
      <c r="L1720" s="109">
        <v>0</v>
      </c>
      <c r="M1720" s="109">
        <v>0</v>
      </c>
      <c r="N1720" s="109">
        <v>0</v>
      </c>
      <c r="O1720" s="109">
        <v>0</v>
      </c>
      <c r="P1720" s="109">
        <v>0</v>
      </c>
      <c r="Q1720" s="109">
        <v>0</v>
      </c>
      <c r="R1720" s="109">
        <v>0</v>
      </c>
      <c r="S1720" s="109">
        <v>0</v>
      </c>
      <c r="T1720" s="109">
        <v>0</v>
      </c>
      <c r="U1720" s="109">
        <v>0</v>
      </c>
      <c r="V1720" s="109">
        <v>0</v>
      </c>
      <c r="W1720" s="109">
        <v>0</v>
      </c>
      <c r="X1720" s="109">
        <v>0</v>
      </c>
      <c r="Y1720" s="109">
        <v>0</v>
      </c>
      <c r="Z1720" s="109">
        <v>0</v>
      </c>
      <c r="AA1720" s="109">
        <v>0</v>
      </c>
      <c r="AB1720" s="109">
        <v>0</v>
      </c>
      <c r="AC1720" s="109">
        <v>0</v>
      </c>
      <c r="AD1720" s="109">
        <v>0</v>
      </c>
      <c r="AE1720" s="109">
        <v>0</v>
      </c>
      <c r="AF1720" s="109">
        <v>0</v>
      </c>
      <c r="AG1720" s="109">
        <v>0</v>
      </c>
    </row>
    <row r="1721" spans="2:33" ht="15">
      <c r="B1721" s="109"/>
      <c r="C1721" s="109"/>
      <c r="D1721" s="109">
        <v>2014</v>
      </c>
      <c r="E1721" s="109">
        <v>0</v>
      </c>
      <c r="F1721" s="109">
        <v>0</v>
      </c>
      <c r="G1721" s="109">
        <v>0</v>
      </c>
      <c r="H1721" s="109">
        <v>0</v>
      </c>
      <c r="I1721" s="109">
        <v>0</v>
      </c>
      <c r="J1721" s="109">
        <v>0</v>
      </c>
      <c r="K1721" s="109">
        <v>0</v>
      </c>
      <c r="L1721" s="109">
        <v>0</v>
      </c>
      <c r="M1721" s="109">
        <v>0</v>
      </c>
      <c r="N1721" s="109">
        <v>0</v>
      </c>
      <c r="O1721" s="109">
        <v>0</v>
      </c>
      <c r="P1721" s="109">
        <v>0</v>
      </c>
      <c r="Q1721" s="109">
        <v>0</v>
      </c>
      <c r="R1721" s="109">
        <v>0</v>
      </c>
      <c r="S1721" s="109">
        <v>0</v>
      </c>
      <c r="T1721" s="109">
        <v>0</v>
      </c>
      <c r="U1721" s="109">
        <v>0</v>
      </c>
      <c r="V1721" s="109">
        <v>0</v>
      </c>
      <c r="W1721" s="109">
        <v>0</v>
      </c>
      <c r="X1721" s="109">
        <v>0</v>
      </c>
      <c r="Y1721" s="109">
        <v>0</v>
      </c>
      <c r="Z1721" s="109">
        <v>0</v>
      </c>
      <c r="AA1721" s="109">
        <v>0</v>
      </c>
      <c r="AB1721" s="109">
        <v>0</v>
      </c>
      <c r="AC1721" s="109">
        <v>0</v>
      </c>
      <c r="AD1721" s="109">
        <v>0</v>
      </c>
      <c r="AE1721" s="109">
        <v>0</v>
      </c>
      <c r="AF1721" s="109">
        <v>0</v>
      </c>
      <c r="AG1721" s="109">
        <v>0</v>
      </c>
    </row>
    <row r="1722" spans="2:33" ht="15">
      <c r="B1722" s="109"/>
      <c r="C1722" s="109"/>
      <c r="D1722" s="109">
        <v>2015</v>
      </c>
      <c r="E1722" s="109">
        <v>0</v>
      </c>
      <c r="F1722" s="109">
        <v>0</v>
      </c>
      <c r="G1722" s="109">
        <v>0</v>
      </c>
      <c r="H1722" s="109">
        <v>0</v>
      </c>
      <c r="I1722" s="109">
        <v>0</v>
      </c>
      <c r="J1722" s="109">
        <v>0</v>
      </c>
      <c r="K1722" s="109">
        <v>0</v>
      </c>
      <c r="L1722" s="109">
        <v>0</v>
      </c>
      <c r="M1722" s="109">
        <v>0</v>
      </c>
      <c r="N1722" s="109">
        <v>0</v>
      </c>
      <c r="O1722" s="109">
        <v>0</v>
      </c>
      <c r="P1722" s="109">
        <v>0</v>
      </c>
      <c r="Q1722" s="109">
        <v>0</v>
      </c>
      <c r="R1722" s="109">
        <v>0</v>
      </c>
      <c r="S1722" s="109">
        <v>0</v>
      </c>
      <c r="T1722" s="109">
        <v>0</v>
      </c>
      <c r="U1722" s="109">
        <v>0</v>
      </c>
      <c r="V1722" s="109">
        <v>0</v>
      </c>
      <c r="W1722" s="109">
        <v>0</v>
      </c>
      <c r="X1722" s="109">
        <v>0</v>
      </c>
      <c r="Y1722" s="109">
        <v>0</v>
      </c>
      <c r="Z1722" s="109">
        <v>0</v>
      </c>
      <c r="AA1722" s="109">
        <v>0</v>
      </c>
      <c r="AB1722" s="109">
        <v>0</v>
      </c>
      <c r="AC1722" s="109">
        <v>0</v>
      </c>
      <c r="AD1722" s="109">
        <v>0</v>
      </c>
      <c r="AE1722" s="109">
        <v>0</v>
      </c>
      <c r="AF1722" s="109">
        <v>0</v>
      </c>
      <c r="AG1722" s="109">
        <v>0</v>
      </c>
    </row>
    <row r="1723" spans="2:33" ht="15">
      <c r="B1723" s="109"/>
      <c r="C1723" s="109"/>
      <c r="D1723" s="109">
        <v>2016</v>
      </c>
      <c r="E1723" s="109">
        <v>0</v>
      </c>
      <c r="F1723" s="109">
        <v>0</v>
      </c>
      <c r="G1723" s="109">
        <v>0</v>
      </c>
      <c r="H1723" s="109">
        <v>0</v>
      </c>
      <c r="I1723" s="109">
        <v>0</v>
      </c>
      <c r="J1723" s="109">
        <v>0</v>
      </c>
      <c r="K1723" s="109">
        <v>0</v>
      </c>
      <c r="L1723" s="109">
        <v>0</v>
      </c>
      <c r="M1723" s="109">
        <v>0</v>
      </c>
      <c r="N1723" s="109">
        <v>0</v>
      </c>
      <c r="O1723" s="109">
        <v>0</v>
      </c>
      <c r="P1723" s="109">
        <v>0</v>
      </c>
      <c r="Q1723" s="109">
        <v>0</v>
      </c>
      <c r="R1723" s="109">
        <v>0</v>
      </c>
      <c r="S1723" s="109">
        <v>0</v>
      </c>
      <c r="T1723" s="109">
        <v>0</v>
      </c>
      <c r="U1723" s="109">
        <v>0</v>
      </c>
      <c r="V1723" s="109">
        <v>0</v>
      </c>
      <c r="W1723" s="109">
        <v>0</v>
      </c>
      <c r="X1723" s="109">
        <v>0</v>
      </c>
      <c r="Y1723" s="109">
        <v>0</v>
      </c>
      <c r="Z1723" s="109">
        <v>0</v>
      </c>
      <c r="AA1723" s="109">
        <v>0</v>
      </c>
      <c r="AB1723" s="109">
        <v>0</v>
      </c>
      <c r="AC1723" s="109">
        <v>0</v>
      </c>
      <c r="AD1723" s="109">
        <v>0</v>
      </c>
      <c r="AE1723" s="109">
        <v>0</v>
      </c>
      <c r="AF1723" s="109">
        <v>0</v>
      </c>
      <c r="AG1723" s="109">
        <v>0</v>
      </c>
    </row>
    <row r="1724" spans="2:33" ht="15">
      <c r="B1724" s="109"/>
      <c r="C1724" s="109"/>
      <c r="D1724" s="109">
        <v>2017</v>
      </c>
      <c r="E1724" s="109">
        <v>0</v>
      </c>
      <c r="F1724" s="109">
        <v>0</v>
      </c>
      <c r="G1724" s="109">
        <v>0</v>
      </c>
      <c r="H1724" s="109">
        <v>0</v>
      </c>
      <c r="I1724" s="109">
        <v>0</v>
      </c>
      <c r="J1724" s="109">
        <v>0</v>
      </c>
      <c r="K1724" s="109">
        <v>0</v>
      </c>
      <c r="L1724" s="109">
        <v>0</v>
      </c>
      <c r="M1724" s="109">
        <v>0</v>
      </c>
      <c r="N1724" s="109">
        <v>0</v>
      </c>
      <c r="O1724" s="109">
        <v>0</v>
      </c>
      <c r="P1724" s="109">
        <v>0</v>
      </c>
      <c r="Q1724" s="109">
        <v>0</v>
      </c>
      <c r="R1724" s="109">
        <v>0</v>
      </c>
      <c r="S1724" s="109">
        <v>0</v>
      </c>
      <c r="T1724" s="109">
        <v>0</v>
      </c>
      <c r="U1724" s="109">
        <v>0</v>
      </c>
      <c r="V1724" s="109">
        <v>0</v>
      </c>
      <c r="W1724" s="109">
        <v>0</v>
      </c>
      <c r="X1724" s="109">
        <v>0</v>
      </c>
      <c r="Y1724" s="109">
        <v>0</v>
      </c>
      <c r="Z1724" s="109">
        <v>0</v>
      </c>
      <c r="AA1724" s="109">
        <v>0</v>
      </c>
      <c r="AB1724" s="109">
        <v>0</v>
      </c>
      <c r="AC1724" s="109">
        <v>0</v>
      </c>
      <c r="AD1724" s="109">
        <v>0</v>
      </c>
      <c r="AE1724" s="109">
        <v>0</v>
      </c>
      <c r="AF1724" s="109">
        <v>0</v>
      </c>
      <c r="AG1724" s="109">
        <v>0</v>
      </c>
    </row>
    <row r="1725" spans="2:33" ht="15">
      <c r="B1725" s="109"/>
      <c r="C1725" s="109"/>
      <c r="D1725" s="109">
        <v>2018</v>
      </c>
      <c r="E1725" s="109">
        <v>0</v>
      </c>
      <c r="F1725" s="109">
        <v>0</v>
      </c>
      <c r="G1725" s="109">
        <v>0</v>
      </c>
      <c r="H1725" s="109">
        <v>0</v>
      </c>
      <c r="I1725" s="109">
        <v>0</v>
      </c>
      <c r="J1725" s="109">
        <v>0</v>
      </c>
      <c r="K1725" s="109">
        <v>0</v>
      </c>
      <c r="L1725" s="109">
        <v>0</v>
      </c>
      <c r="M1725" s="109">
        <v>0</v>
      </c>
      <c r="N1725" s="109">
        <v>0</v>
      </c>
      <c r="O1725" s="109">
        <v>0</v>
      </c>
      <c r="P1725" s="109">
        <v>0</v>
      </c>
      <c r="Q1725" s="109">
        <v>0</v>
      </c>
      <c r="R1725" s="109">
        <v>0</v>
      </c>
      <c r="S1725" s="109">
        <v>0</v>
      </c>
      <c r="T1725" s="109">
        <v>0</v>
      </c>
      <c r="U1725" s="109">
        <v>0</v>
      </c>
      <c r="V1725" s="109">
        <v>0</v>
      </c>
      <c r="W1725" s="109">
        <v>0</v>
      </c>
      <c r="X1725" s="109">
        <v>0</v>
      </c>
      <c r="Y1725" s="109">
        <v>0</v>
      </c>
      <c r="Z1725" s="109">
        <v>0</v>
      </c>
      <c r="AA1725" s="109">
        <v>0</v>
      </c>
      <c r="AB1725" s="109">
        <v>0</v>
      </c>
      <c r="AC1725" s="109">
        <v>0</v>
      </c>
      <c r="AD1725" s="109">
        <v>0</v>
      </c>
      <c r="AE1725" s="109">
        <v>0</v>
      </c>
      <c r="AF1725" s="109">
        <v>0</v>
      </c>
      <c r="AG1725" s="109">
        <v>0</v>
      </c>
    </row>
    <row r="1726" spans="2:33" ht="15">
      <c r="B1726" s="109"/>
      <c r="C1726" s="109"/>
      <c r="D1726" s="109">
        <v>2019</v>
      </c>
      <c r="E1726" s="109">
        <v>0</v>
      </c>
      <c r="F1726" s="109">
        <v>0</v>
      </c>
      <c r="G1726" s="109">
        <v>0</v>
      </c>
      <c r="H1726" s="109">
        <v>0</v>
      </c>
      <c r="I1726" s="109">
        <v>0</v>
      </c>
      <c r="J1726" s="109">
        <v>0</v>
      </c>
      <c r="K1726" s="109">
        <v>0</v>
      </c>
      <c r="L1726" s="109">
        <v>0</v>
      </c>
      <c r="M1726" s="109">
        <v>0</v>
      </c>
      <c r="N1726" s="109">
        <v>0</v>
      </c>
      <c r="O1726" s="109">
        <v>0</v>
      </c>
      <c r="P1726" s="109">
        <v>0</v>
      </c>
      <c r="Q1726" s="109">
        <v>0</v>
      </c>
      <c r="R1726" s="109">
        <v>0</v>
      </c>
      <c r="S1726" s="109">
        <v>0</v>
      </c>
      <c r="T1726" s="109">
        <v>0</v>
      </c>
      <c r="U1726" s="109">
        <v>0</v>
      </c>
      <c r="V1726" s="109">
        <v>0</v>
      </c>
      <c r="W1726" s="109">
        <v>0</v>
      </c>
      <c r="X1726" s="109">
        <v>0</v>
      </c>
      <c r="Y1726" s="109">
        <v>0</v>
      </c>
      <c r="Z1726" s="109">
        <v>0</v>
      </c>
      <c r="AA1726" s="109">
        <v>0</v>
      </c>
      <c r="AB1726" s="109">
        <v>0</v>
      </c>
      <c r="AC1726" s="109">
        <v>0</v>
      </c>
      <c r="AD1726" s="109">
        <v>0</v>
      </c>
      <c r="AE1726" s="109">
        <v>0</v>
      </c>
      <c r="AF1726" s="109">
        <v>0</v>
      </c>
      <c r="AG1726" s="109">
        <v>0</v>
      </c>
    </row>
    <row r="1727" spans="2:33" ht="15">
      <c r="B1727" s="109"/>
      <c r="C1727" s="109"/>
      <c r="D1727" s="109">
        <v>2020</v>
      </c>
      <c r="E1727" s="109"/>
      <c r="F1727" s="109"/>
      <c r="G1727" s="109"/>
      <c r="H1727" s="109"/>
      <c r="I1727" s="109"/>
      <c r="J1727" s="109"/>
      <c r="K1727" s="109"/>
      <c r="L1727" s="109"/>
      <c r="M1727" s="109"/>
      <c r="N1727" s="109"/>
      <c r="O1727" s="109"/>
      <c r="P1727" s="109"/>
      <c r="Q1727" s="109"/>
      <c r="R1727" s="109"/>
      <c r="S1727" s="109"/>
      <c r="T1727" s="109"/>
      <c r="U1727" s="109"/>
      <c r="V1727" s="109"/>
      <c r="W1727" s="109"/>
      <c r="X1727" s="109"/>
      <c r="Y1727" s="109"/>
      <c r="Z1727" s="109"/>
      <c r="AA1727" s="109"/>
      <c r="AB1727" s="109"/>
      <c r="AC1727" s="109"/>
      <c r="AD1727" s="109"/>
      <c r="AE1727" s="109"/>
      <c r="AF1727" s="109"/>
      <c r="AG1727" s="109"/>
    </row>
    <row r="1728" spans="2:33" ht="15">
      <c r="B1728" s="110" t="s">
        <v>118</v>
      </c>
      <c r="C1728" s="110" t="s">
        <v>579</v>
      </c>
      <c r="D1728" s="110">
        <v>2006</v>
      </c>
      <c r="E1728" s="110"/>
      <c r="F1728" s="110">
        <v>0</v>
      </c>
      <c r="G1728" s="110">
        <v>0</v>
      </c>
      <c r="H1728" s="110"/>
      <c r="I1728" s="110"/>
      <c r="J1728" s="110">
        <v>0</v>
      </c>
      <c r="K1728" s="110">
        <v>0</v>
      </c>
      <c r="L1728" s="110">
        <v>0</v>
      </c>
      <c r="M1728" s="110"/>
      <c r="N1728" s="110"/>
      <c r="O1728" s="110">
        <v>0</v>
      </c>
      <c r="P1728" s="110">
        <v>0</v>
      </c>
      <c r="Q1728" s="110"/>
      <c r="R1728" s="110"/>
      <c r="S1728" s="110"/>
      <c r="T1728" s="110">
        <v>0</v>
      </c>
      <c r="U1728" s="110">
        <v>0</v>
      </c>
      <c r="V1728" s="110">
        <v>0</v>
      </c>
      <c r="W1728" s="110"/>
      <c r="X1728" s="110">
        <v>0</v>
      </c>
      <c r="Y1728" s="110">
        <v>0</v>
      </c>
      <c r="Z1728" s="110">
        <v>0</v>
      </c>
      <c r="AA1728" s="110">
        <v>0</v>
      </c>
      <c r="AB1728" s="110"/>
      <c r="AC1728" s="110">
        <v>0</v>
      </c>
      <c r="AD1728" s="110"/>
      <c r="AE1728" s="110"/>
      <c r="AF1728" s="110"/>
      <c r="AG1728" s="110">
        <v>0</v>
      </c>
    </row>
    <row r="1729" spans="2:33" ht="15">
      <c r="B1729" s="110"/>
      <c r="C1729" s="110"/>
      <c r="D1729" s="110">
        <v>2007</v>
      </c>
      <c r="E1729" s="110">
        <v>0</v>
      </c>
      <c r="F1729" s="110">
        <v>0</v>
      </c>
      <c r="G1729" s="110">
        <v>0</v>
      </c>
      <c r="H1729" s="110"/>
      <c r="I1729" s="110">
        <v>0</v>
      </c>
      <c r="J1729" s="110">
        <v>0</v>
      </c>
      <c r="K1729" s="110">
        <v>0</v>
      </c>
      <c r="L1729" s="110">
        <v>0</v>
      </c>
      <c r="M1729" s="110">
        <v>0</v>
      </c>
      <c r="N1729" s="110"/>
      <c r="O1729" s="110">
        <v>0</v>
      </c>
      <c r="P1729" s="110">
        <v>0</v>
      </c>
      <c r="Q1729" s="110">
        <v>0</v>
      </c>
      <c r="R1729" s="110"/>
      <c r="S1729" s="110">
        <v>32</v>
      </c>
      <c r="T1729" s="110">
        <v>0</v>
      </c>
      <c r="U1729" s="110">
        <v>0</v>
      </c>
      <c r="V1729" s="110">
        <v>0</v>
      </c>
      <c r="W1729" s="110"/>
      <c r="X1729" s="110">
        <v>0</v>
      </c>
      <c r="Y1729" s="110">
        <v>0</v>
      </c>
      <c r="Z1729" s="110">
        <v>0</v>
      </c>
      <c r="AA1729" s="110">
        <v>0</v>
      </c>
      <c r="AB1729" s="110">
        <v>0</v>
      </c>
      <c r="AC1729" s="110">
        <v>0</v>
      </c>
      <c r="AD1729" s="110">
        <v>0</v>
      </c>
      <c r="AE1729" s="110">
        <v>0</v>
      </c>
      <c r="AF1729" s="110">
        <v>0</v>
      </c>
      <c r="AG1729" s="110">
        <v>0</v>
      </c>
    </row>
    <row r="1730" spans="2:33" ht="15">
      <c r="B1730" s="110"/>
      <c r="C1730" s="110"/>
      <c r="D1730" s="110">
        <v>2008</v>
      </c>
      <c r="E1730" s="110">
        <v>0</v>
      </c>
      <c r="F1730" s="110">
        <v>0</v>
      </c>
      <c r="G1730" s="110">
        <v>0</v>
      </c>
      <c r="H1730" s="110"/>
      <c r="I1730" s="110">
        <v>0</v>
      </c>
      <c r="J1730" s="110">
        <v>0</v>
      </c>
      <c r="K1730" s="110">
        <v>2</v>
      </c>
      <c r="L1730" s="110">
        <v>0</v>
      </c>
      <c r="M1730" s="110">
        <v>0</v>
      </c>
      <c r="N1730" s="110"/>
      <c r="O1730" s="110">
        <v>0</v>
      </c>
      <c r="P1730" s="110">
        <v>0</v>
      </c>
      <c r="Q1730" s="110">
        <v>0</v>
      </c>
      <c r="R1730" s="110"/>
      <c r="S1730" s="110">
        <v>0</v>
      </c>
      <c r="T1730" s="110">
        <v>0</v>
      </c>
      <c r="U1730" s="110">
        <v>0</v>
      </c>
      <c r="V1730" s="110">
        <v>0</v>
      </c>
      <c r="W1730" s="110"/>
      <c r="X1730" s="110">
        <v>0</v>
      </c>
      <c r="Y1730" s="110">
        <v>0</v>
      </c>
      <c r="Z1730" s="110">
        <v>0</v>
      </c>
      <c r="AA1730" s="110">
        <v>0</v>
      </c>
      <c r="AB1730" s="110">
        <v>0</v>
      </c>
      <c r="AC1730" s="110">
        <v>0</v>
      </c>
      <c r="AD1730" s="110">
        <v>0</v>
      </c>
      <c r="AE1730" s="110">
        <v>4</v>
      </c>
      <c r="AF1730" s="110">
        <v>0</v>
      </c>
      <c r="AG1730" s="110">
        <v>0</v>
      </c>
    </row>
    <row r="1731" spans="2:33" ht="15">
      <c r="B1731" s="110"/>
      <c r="C1731" s="110"/>
      <c r="D1731" s="110">
        <v>2009</v>
      </c>
      <c r="E1731" s="110">
        <v>0</v>
      </c>
      <c r="F1731" s="110">
        <v>0</v>
      </c>
      <c r="G1731" s="110">
        <v>0</v>
      </c>
      <c r="H1731" s="110">
        <v>0</v>
      </c>
      <c r="I1731" s="110">
        <v>0</v>
      </c>
      <c r="J1731" s="110">
        <v>0</v>
      </c>
      <c r="K1731" s="110">
        <v>0</v>
      </c>
      <c r="L1731" s="110">
        <v>0</v>
      </c>
      <c r="M1731" s="110">
        <v>0</v>
      </c>
      <c r="N1731" s="110"/>
      <c r="O1731" s="110">
        <v>0</v>
      </c>
      <c r="P1731" s="110">
        <v>0</v>
      </c>
      <c r="Q1731" s="110">
        <v>0</v>
      </c>
      <c r="R1731" s="110"/>
      <c r="S1731" s="110">
        <v>0</v>
      </c>
      <c r="T1731" s="110">
        <v>0</v>
      </c>
      <c r="U1731" s="110">
        <v>0</v>
      </c>
      <c r="V1731" s="110">
        <v>0</v>
      </c>
      <c r="W1731" s="110">
        <v>0</v>
      </c>
      <c r="X1731" s="110">
        <v>0</v>
      </c>
      <c r="Y1731" s="110">
        <v>0</v>
      </c>
      <c r="Z1731" s="110">
        <v>0</v>
      </c>
      <c r="AA1731" s="110">
        <v>0</v>
      </c>
      <c r="AB1731" s="110">
        <v>0</v>
      </c>
      <c r="AC1731" s="110">
        <v>0</v>
      </c>
      <c r="AD1731" s="110">
        <v>0</v>
      </c>
      <c r="AE1731" s="110">
        <v>0</v>
      </c>
      <c r="AF1731" s="110">
        <v>0</v>
      </c>
      <c r="AG1731" s="110">
        <v>0</v>
      </c>
    </row>
    <row r="1732" spans="2:33" ht="15">
      <c r="B1732" s="110"/>
      <c r="C1732" s="110"/>
      <c r="D1732" s="110">
        <v>2010</v>
      </c>
      <c r="E1732" s="110">
        <v>0</v>
      </c>
      <c r="F1732" s="110">
        <v>0</v>
      </c>
      <c r="G1732" s="110">
        <v>0</v>
      </c>
      <c r="H1732" s="110">
        <v>0</v>
      </c>
      <c r="I1732" s="110">
        <v>0</v>
      </c>
      <c r="J1732" s="110">
        <v>0</v>
      </c>
      <c r="K1732" s="110">
        <v>0</v>
      </c>
      <c r="L1732" s="110">
        <v>0</v>
      </c>
      <c r="M1732" s="110">
        <v>0</v>
      </c>
      <c r="N1732" s="110">
        <v>0</v>
      </c>
      <c r="O1732" s="110">
        <v>0</v>
      </c>
      <c r="P1732" s="110">
        <v>0</v>
      </c>
      <c r="Q1732" s="110">
        <v>0</v>
      </c>
      <c r="R1732" s="110">
        <v>0</v>
      </c>
      <c r="S1732" s="110">
        <v>0</v>
      </c>
      <c r="T1732" s="110">
        <v>0</v>
      </c>
      <c r="U1732" s="110">
        <v>0</v>
      </c>
      <c r="V1732" s="110">
        <v>0</v>
      </c>
      <c r="W1732" s="110">
        <v>0</v>
      </c>
      <c r="X1732" s="110">
        <v>0</v>
      </c>
      <c r="Y1732" s="110">
        <v>0</v>
      </c>
      <c r="Z1732" s="110">
        <v>0</v>
      </c>
      <c r="AA1732" s="110">
        <v>0</v>
      </c>
      <c r="AB1732" s="110">
        <v>0</v>
      </c>
      <c r="AC1732" s="110">
        <v>0</v>
      </c>
      <c r="AD1732" s="110">
        <v>0</v>
      </c>
      <c r="AE1732" s="110">
        <v>4</v>
      </c>
      <c r="AF1732" s="110">
        <v>0</v>
      </c>
      <c r="AG1732" s="110">
        <v>0</v>
      </c>
    </row>
    <row r="1733" spans="2:33" ht="15">
      <c r="B1733" s="110"/>
      <c r="C1733" s="110"/>
      <c r="D1733" s="110">
        <v>2011</v>
      </c>
      <c r="E1733" s="110">
        <v>0</v>
      </c>
      <c r="F1733" s="110">
        <v>0</v>
      </c>
      <c r="G1733" s="110">
        <v>0</v>
      </c>
      <c r="H1733" s="110">
        <v>0</v>
      </c>
      <c r="I1733" s="110">
        <v>0</v>
      </c>
      <c r="J1733" s="110">
        <v>0</v>
      </c>
      <c r="K1733" s="110">
        <v>0</v>
      </c>
      <c r="L1733" s="110">
        <v>0</v>
      </c>
      <c r="M1733" s="110">
        <v>0</v>
      </c>
      <c r="N1733" s="110">
        <v>0</v>
      </c>
      <c r="O1733" s="110">
        <v>0</v>
      </c>
      <c r="P1733" s="110">
        <v>0</v>
      </c>
      <c r="Q1733" s="110">
        <v>0</v>
      </c>
      <c r="R1733" s="110">
        <v>0</v>
      </c>
      <c r="S1733" s="110">
        <v>0</v>
      </c>
      <c r="T1733" s="110">
        <v>0</v>
      </c>
      <c r="U1733" s="110">
        <v>0</v>
      </c>
      <c r="V1733" s="110">
        <v>0</v>
      </c>
      <c r="W1733" s="110">
        <v>0</v>
      </c>
      <c r="X1733" s="110">
        <v>0</v>
      </c>
      <c r="Y1733" s="110">
        <v>1</v>
      </c>
      <c r="Z1733" s="110">
        <v>0</v>
      </c>
      <c r="AA1733" s="110">
        <v>0</v>
      </c>
      <c r="AB1733" s="110">
        <v>0</v>
      </c>
      <c r="AC1733" s="110">
        <v>0</v>
      </c>
      <c r="AD1733" s="110">
        <v>0</v>
      </c>
      <c r="AE1733" s="110">
        <v>0</v>
      </c>
      <c r="AF1733" s="110">
        <v>0</v>
      </c>
      <c r="AG1733" s="110">
        <v>0</v>
      </c>
    </row>
    <row r="1734" spans="2:33" ht="15">
      <c r="B1734" s="110"/>
      <c r="C1734" s="110"/>
      <c r="D1734" s="110">
        <v>2012</v>
      </c>
      <c r="E1734" s="110">
        <v>0</v>
      </c>
      <c r="F1734" s="110">
        <v>0</v>
      </c>
      <c r="G1734" s="110">
        <v>0</v>
      </c>
      <c r="H1734" s="110">
        <v>0</v>
      </c>
      <c r="I1734" s="110">
        <v>0</v>
      </c>
      <c r="J1734" s="110">
        <v>0</v>
      </c>
      <c r="K1734" s="110">
        <v>0</v>
      </c>
      <c r="L1734" s="110">
        <v>0</v>
      </c>
      <c r="M1734" s="110">
        <v>0</v>
      </c>
      <c r="N1734" s="110">
        <v>0</v>
      </c>
      <c r="O1734" s="110">
        <v>0</v>
      </c>
      <c r="P1734" s="110">
        <v>0</v>
      </c>
      <c r="Q1734" s="110">
        <v>0</v>
      </c>
      <c r="R1734" s="110">
        <v>0</v>
      </c>
      <c r="S1734" s="110">
        <v>0</v>
      </c>
      <c r="T1734" s="110">
        <v>0</v>
      </c>
      <c r="U1734" s="110">
        <v>0</v>
      </c>
      <c r="V1734" s="110">
        <v>0</v>
      </c>
      <c r="W1734" s="110">
        <v>0</v>
      </c>
      <c r="X1734" s="110">
        <v>0</v>
      </c>
      <c r="Y1734" s="110">
        <v>0</v>
      </c>
      <c r="Z1734" s="110">
        <v>0</v>
      </c>
      <c r="AA1734" s="110">
        <v>0</v>
      </c>
      <c r="AB1734" s="110">
        <v>0</v>
      </c>
      <c r="AC1734" s="110">
        <v>0</v>
      </c>
      <c r="AD1734" s="110">
        <v>0</v>
      </c>
      <c r="AE1734" s="110">
        <v>0</v>
      </c>
      <c r="AF1734" s="110">
        <v>0</v>
      </c>
      <c r="AG1734" s="110">
        <v>0</v>
      </c>
    </row>
    <row r="1735" spans="2:33" ht="15">
      <c r="B1735" s="110"/>
      <c r="C1735" s="110"/>
      <c r="D1735" s="110">
        <v>2013</v>
      </c>
      <c r="E1735" s="110">
        <v>0</v>
      </c>
      <c r="F1735" s="110">
        <v>0</v>
      </c>
      <c r="G1735" s="110">
        <v>0</v>
      </c>
      <c r="H1735" s="110">
        <v>0</v>
      </c>
      <c r="I1735" s="110">
        <v>0</v>
      </c>
      <c r="J1735" s="110">
        <v>0</v>
      </c>
      <c r="K1735" s="110">
        <v>0</v>
      </c>
      <c r="L1735" s="110">
        <v>0</v>
      </c>
      <c r="M1735" s="110">
        <v>0</v>
      </c>
      <c r="N1735" s="110">
        <v>0</v>
      </c>
      <c r="O1735" s="110">
        <v>0</v>
      </c>
      <c r="P1735" s="110">
        <v>0</v>
      </c>
      <c r="Q1735" s="110">
        <v>0</v>
      </c>
      <c r="R1735" s="110">
        <v>0</v>
      </c>
      <c r="S1735" s="110">
        <v>0</v>
      </c>
      <c r="T1735" s="110">
        <v>0</v>
      </c>
      <c r="U1735" s="110">
        <v>0</v>
      </c>
      <c r="V1735" s="110">
        <v>1</v>
      </c>
      <c r="W1735" s="110">
        <v>0</v>
      </c>
      <c r="X1735" s="110">
        <v>0</v>
      </c>
      <c r="Y1735" s="110">
        <v>2</v>
      </c>
      <c r="Z1735" s="110">
        <v>0</v>
      </c>
      <c r="AA1735" s="110">
        <v>0</v>
      </c>
      <c r="AB1735" s="110">
        <v>0</v>
      </c>
      <c r="AC1735" s="110">
        <v>2</v>
      </c>
      <c r="AD1735" s="110">
        <v>1</v>
      </c>
      <c r="AE1735" s="110">
        <v>0</v>
      </c>
      <c r="AF1735" s="110">
        <v>0</v>
      </c>
      <c r="AG1735" s="110">
        <v>0</v>
      </c>
    </row>
    <row r="1736" spans="2:33" ht="15">
      <c r="B1736" s="110"/>
      <c r="C1736" s="110"/>
      <c r="D1736" s="110">
        <v>2014</v>
      </c>
      <c r="E1736" s="110">
        <v>0</v>
      </c>
      <c r="F1736" s="110">
        <v>0</v>
      </c>
      <c r="G1736" s="110">
        <v>0</v>
      </c>
      <c r="H1736" s="110">
        <v>0</v>
      </c>
      <c r="I1736" s="110">
        <v>0</v>
      </c>
      <c r="J1736" s="110">
        <v>0</v>
      </c>
      <c r="K1736" s="110">
        <v>0</v>
      </c>
      <c r="L1736" s="110">
        <v>0</v>
      </c>
      <c r="M1736" s="110">
        <v>0</v>
      </c>
      <c r="N1736" s="110">
        <v>0</v>
      </c>
      <c r="O1736" s="110">
        <v>0</v>
      </c>
      <c r="P1736" s="110">
        <v>0</v>
      </c>
      <c r="Q1736" s="110">
        <v>0</v>
      </c>
      <c r="R1736" s="110">
        <v>0</v>
      </c>
      <c r="S1736" s="110">
        <v>0</v>
      </c>
      <c r="T1736" s="110">
        <v>0</v>
      </c>
      <c r="U1736" s="110">
        <v>0</v>
      </c>
      <c r="V1736" s="110">
        <v>0</v>
      </c>
      <c r="W1736" s="110">
        <v>0</v>
      </c>
      <c r="X1736" s="110">
        <v>0</v>
      </c>
      <c r="Y1736" s="110">
        <v>0</v>
      </c>
      <c r="Z1736" s="110">
        <v>0</v>
      </c>
      <c r="AA1736" s="110">
        <v>3</v>
      </c>
      <c r="AB1736" s="110">
        <v>0</v>
      </c>
      <c r="AC1736" s="110">
        <v>0</v>
      </c>
      <c r="AD1736" s="110">
        <v>1</v>
      </c>
      <c r="AE1736" s="110">
        <v>0</v>
      </c>
      <c r="AF1736" s="110">
        <v>0</v>
      </c>
      <c r="AG1736" s="110">
        <v>0</v>
      </c>
    </row>
    <row r="1737" spans="2:33" ht="15">
      <c r="B1737" s="110"/>
      <c r="C1737" s="110"/>
      <c r="D1737" s="110">
        <v>2015</v>
      </c>
      <c r="E1737" s="110">
        <v>0</v>
      </c>
      <c r="F1737" s="110">
        <v>0</v>
      </c>
      <c r="G1737" s="110">
        <v>0</v>
      </c>
      <c r="H1737" s="110">
        <v>0</v>
      </c>
      <c r="I1737" s="110">
        <v>0</v>
      </c>
      <c r="J1737" s="110">
        <v>0</v>
      </c>
      <c r="K1737" s="110">
        <v>0</v>
      </c>
      <c r="L1737" s="110">
        <v>0</v>
      </c>
      <c r="M1737" s="110">
        <v>0</v>
      </c>
      <c r="N1737" s="110">
        <v>0</v>
      </c>
      <c r="O1737" s="110">
        <v>0</v>
      </c>
      <c r="P1737" s="110">
        <v>0</v>
      </c>
      <c r="Q1737" s="110">
        <v>0</v>
      </c>
      <c r="R1737" s="110">
        <v>0</v>
      </c>
      <c r="S1737" s="110">
        <v>0</v>
      </c>
      <c r="T1737" s="110">
        <v>0</v>
      </c>
      <c r="U1737" s="110">
        <v>0</v>
      </c>
      <c r="V1737" s="110">
        <v>0</v>
      </c>
      <c r="W1737" s="110">
        <v>0</v>
      </c>
      <c r="X1737" s="110">
        <v>0</v>
      </c>
      <c r="Y1737" s="110">
        <v>0</v>
      </c>
      <c r="Z1737" s="110">
        <v>0</v>
      </c>
      <c r="AA1737" s="110">
        <v>0</v>
      </c>
      <c r="AB1737" s="110">
        <v>0</v>
      </c>
      <c r="AC1737" s="110">
        <v>0</v>
      </c>
      <c r="AD1737" s="110">
        <v>0</v>
      </c>
      <c r="AE1737" s="110">
        <v>0</v>
      </c>
      <c r="AF1737" s="110">
        <v>0</v>
      </c>
      <c r="AG1737" s="110">
        <v>0</v>
      </c>
    </row>
    <row r="1738" spans="2:33" ht="15">
      <c r="B1738" s="110"/>
      <c r="C1738" s="110"/>
      <c r="D1738" s="110">
        <v>2016</v>
      </c>
      <c r="E1738" s="110">
        <v>0</v>
      </c>
      <c r="F1738" s="110">
        <v>0</v>
      </c>
      <c r="G1738" s="110">
        <v>0</v>
      </c>
      <c r="H1738" s="110">
        <v>0</v>
      </c>
      <c r="I1738" s="110">
        <v>0</v>
      </c>
      <c r="J1738" s="110">
        <v>0</v>
      </c>
      <c r="K1738" s="110">
        <v>0</v>
      </c>
      <c r="L1738" s="110">
        <v>0</v>
      </c>
      <c r="M1738" s="110">
        <v>0</v>
      </c>
      <c r="N1738" s="110">
        <v>0</v>
      </c>
      <c r="O1738" s="110">
        <v>0</v>
      </c>
      <c r="P1738" s="110">
        <v>0</v>
      </c>
      <c r="Q1738" s="110">
        <v>0</v>
      </c>
      <c r="R1738" s="110">
        <v>0</v>
      </c>
      <c r="S1738" s="110">
        <v>0</v>
      </c>
      <c r="T1738" s="110">
        <v>0</v>
      </c>
      <c r="U1738" s="110">
        <v>0</v>
      </c>
      <c r="V1738" s="110">
        <v>0</v>
      </c>
      <c r="W1738" s="110">
        <v>0</v>
      </c>
      <c r="X1738" s="110">
        <v>0</v>
      </c>
      <c r="Y1738" s="110">
        <v>0</v>
      </c>
      <c r="Z1738" s="110">
        <v>0</v>
      </c>
      <c r="AA1738" s="110">
        <v>0</v>
      </c>
      <c r="AB1738" s="110">
        <v>0</v>
      </c>
      <c r="AC1738" s="110">
        <v>0</v>
      </c>
      <c r="AD1738" s="110">
        <v>0</v>
      </c>
      <c r="AE1738" s="110">
        <v>0</v>
      </c>
      <c r="AF1738" s="110">
        <v>0</v>
      </c>
      <c r="AG1738" s="110">
        <v>0</v>
      </c>
    </row>
    <row r="1739" spans="2:33" ht="15">
      <c r="B1739" s="110"/>
      <c r="C1739" s="110"/>
      <c r="D1739" s="110">
        <v>2017</v>
      </c>
      <c r="E1739" s="110">
        <v>0</v>
      </c>
      <c r="F1739" s="110">
        <v>0</v>
      </c>
      <c r="G1739" s="110">
        <v>0</v>
      </c>
      <c r="H1739" s="110">
        <v>0</v>
      </c>
      <c r="I1739" s="110">
        <v>0</v>
      </c>
      <c r="J1739" s="110">
        <v>0</v>
      </c>
      <c r="K1739" s="110">
        <v>0</v>
      </c>
      <c r="L1739" s="110">
        <v>0</v>
      </c>
      <c r="M1739" s="110">
        <v>0</v>
      </c>
      <c r="N1739" s="110">
        <v>0</v>
      </c>
      <c r="O1739" s="110">
        <v>0</v>
      </c>
      <c r="P1739" s="110">
        <v>0</v>
      </c>
      <c r="Q1739" s="110">
        <v>0</v>
      </c>
      <c r="R1739" s="110">
        <v>0</v>
      </c>
      <c r="S1739" s="110">
        <v>0</v>
      </c>
      <c r="T1739" s="110">
        <v>0</v>
      </c>
      <c r="U1739" s="110">
        <v>0</v>
      </c>
      <c r="V1739" s="110">
        <v>0</v>
      </c>
      <c r="W1739" s="110">
        <v>0</v>
      </c>
      <c r="X1739" s="110">
        <v>0</v>
      </c>
      <c r="Y1739" s="110">
        <v>0</v>
      </c>
      <c r="Z1739" s="110">
        <v>1</v>
      </c>
      <c r="AA1739" s="110">
        <v>0</v>
      </c>
      <c r="AB1739" s="110">
        <v>0</v>
      </c>
      <c r="AC1739" s="110">
        <v>0</v>
      </c>
      <c r="AD1739" s="110">
        <v>2</v>
      </c>
      <c r="AE1739" s="110">
        <v>0</v>
      </c>
      <c r="AF1739" s="110">
        <v>0</v>
      </c>
      <c r="AG1739" s="110">
        <v>0</v>
      </c>
    </row>
    <row r="1740" spans="2:33" ht="15">
      <c r="B1740" s="110"/>
      <c r="C1740" s="110"/>
      <c r="D1740" s="110">
        <v>2018</v>
      </c>
      <c r="E1740" s="110">
        <v>0</v>
      </c>
      <c r="F1740" s="110">
        <v>0</v>
      </c>
      <c r="G1740" s="110">
        <v>0</v>
      </c>
      <c r="H1740" s="110">
        <v>0</v>
      </c>
      <c r="I1740" s="110">
        <v>0</v>
      </c>
      <c r="J1740" s="110">
        <v>0</v>
      </c>
      <c r="K1740" s="110">
        <v>0</v>
      </c>
      <c r="L1740" s="110">
        <v>0</v>
      </c>
      <c r="M1740" s="110">
        <v>0</v>
      </c>
      <c r="N1740" s="110">
        <v>0</v>
      </c>
      <c r="O1740" s="110">
        <v>0</v>
      </c>
      <c r="P1740" s="110">
        <v>0</v>
      </c>
      <c r="Q1740" s="110">
        <v>0</v>
      </c>
      <c r="R1740" s="110">
        <v>0</v>
      </c>
      <c r="S1740" s="110">
        <v>0</v>
      </c>
      <c r="T1740" s="110">
        <v>0</v>
      </c>
      <c r="U1740" s="110">
        <v>0</v>
      </c>
      <c r="V1740" s="110">
        <v>0</v>
      </c>
      <c r="W1740" s="110">
        <v>0</v>
      </c>
      <c r="X1740" s="110">
        <v>0</v>
      </c>
      <c r="Y1740" s="110">
        <v>0</v>
      </c>
      <c r="Z1740" s="110">
        <v>0</v>
      </c>
      <c r="AA1740" s="110">
        <v>0</v>
      </c>
      <c r="AB1740" s="110">
        <v>0</v>
      </c>
      <c r="AC1740" s="110">
        <v>0</v>
      </c>
      <c r="AD1740" s="110">
        <v>0</v>
      </c>
      <c r="AE1740" s="110">
        <v>0</v>
      </c>
      <c r="AF1740" s="110">
        <v>0</v>
      </c>
      <c r="AG1740" s="110">
        <v>0</v>
      </c>
    </row>
    <row r="1741" spans="2:33" ht="15">
      <c r="B1741" s="110"/>
      <c r="C1741" s="110"/>
      <c r="D1741" s="110">
        <v>2019</v>
      </c>
      <c r="E1741" s="110">
        <v>0</v>
      </c>
      <c r="F1741" s="110">
        <v>0</v>
      </c>
      <c r="G1741" s="110">
        <v>0</v>
      </c>
      <c r="H1741" s="110">
        <v>0</v>
      </c>
      <c r="I1741" s="110">
        <v>0</v>
      </c>
      <c r="J1741" s="110">
        <v>0</v>
      </c>
      <c r="K1741" s="110">
        <v>0</v>
      </c>
      <c r="L1741" s="110">
        <v>0</v>
      </c>
      <c r="M1741" s="110">
        <v>0</v>
      </c>
      <c r="N1741" s="110">
        <v>0</v>
      </c>
      <c r="O1741" s="110">
        <v>0</v>
      </c>
      <c r="P1741" s="110">
        <v>0</v>
      </c>
      <c r="Q1741" s="110">
        <v>0</v>
      </c>
      <c r="R1741" s="110">
        <v>0</v>
      </c>
      <c r="S1741" s="110">
        <v>0</v>
      </c>
      <c r="T1741" s="110">
        <v>0</v>
      </c>
      <c r="U1741" s="110">
        <v>0</v>
      </c>
      <c r="V1741" s="110">
        <v>0</v>
      </c>
      <c r="W1741" s="110">
        <v>0</v>
      </c>
      <c r="X1741" s="110">
        <v>0</v>
      </c>
      <c r="Y1741" s="110">
        <v>0</v>
      </c>
      <c r="Z1741" s="110">
        <v>0</v>
      </c>
      <c r="AA1741" s="110">
        <v>0</v>
      </c>
      <c r="AB1741" s="110">
        <v>0</v>
      </c>
      <c r="AC1741" s="110">
        <v>0</v>
      </c>
      <c r="AD1741" s="110">
        <v>0</v>
      </c>
      <c r="AE1741" s="110">
        <v>0</v>
      </c>
      <c r="AF1741" s="110">
        <v>0</v>
      </c>
      <c r="AG1741" s="110">
        <v>0</v>
      </c>
    </row>
    <row r="1742" spans="2:33" ht="15">
      <c r="B1742" s="110"/>
      <c r="C1742" s="110"/>
      <c r="D1742" s="110">
        <v>2020</v>
      </c>
      <c r="E1742" s="110"/>
      <c r="F1742" s="110"/>
      <c r="G1742" s="110"/>
      <c r="H1742" s="110"/>
      <c r="I1742" s="110"/>
      <c r="J1742" s="110"/>
      <c r="K1742" s="110"/>
      <c r="L1742" s="110"/>
      <c r="M1742" s="110"/>
      <c r="N1742" s="110"/>
      <c r="O1742" s="110"/>
      <c r="P1742" s="110"/>
      <c r="Q1742" s="110"/>
      <c r="R1742" s="110"/>
      <c r="S1742" s="110"/>
      <c r="T1742" s="110"/>
      <c r="U1742" s="110"/>
      <c r="V1742" s="110"/>
      <c r="W1742" s="110"/>
      <c r="X1742" s="110"/>
      <c r="Y1742" s="110"/>
      <c r="Z1742" s="110"/>
      <c r="AA1742" s="110"/>
      <c r="AB1742" s="110"/>
      <c r="AC1742" s="110"/>
      <c r="AD1742" s="110"/>
      <c r="AE1742" s="110"/>
      <c r="AF1742" s="110"/>
      <c r="AG1742" s="110"/>
    </row>
    <row r="1743" spans="2:33" ht="15">
      <c r="B1743" s="109" t="s">
        <v>119</v>
      </c>
      <c r="C1743" s="109" t="s">
        <v>580</v>
      </c>
      <c r="D1743" s="109">
        <v>2006</v>
      </c>
      <c r="E1743" s="109"/>
      <c r="F1743" s="109">
        <v>7</v>
      </c>
      <c r="G1743" s="109">
        <v>31</v>
      </c>
      <c r="H1743" s="109"/>
      <c r="I1743" s="109"/>
      <c r="J1743" s="109">
        <v>16</v>
      </c>
      <c r="K1743" s="109">
        <v>118</v>
      </c>
      <c r="L1743" s="109">
        <v>1</v>
      </c>
      <c r="M1743" s="109"/>
      <c r="N1743" s="109">
        <v>20</v>
      </c>
      <c r="O1743" s="109">
        <v>30</v>
      </c>
      <c r="P1743" s="109">
        <v>17</v>
      </c>
      <c r="Q1743" s="109">
        <v>29</v>
      </c>
      <c r="R1743" s="109"/>
      <c r="S1743" s="109">
        <v>37</v>
      </c>
      <c r="T1743" s="109">
        <v>0</v>
      </c>
      <c r="U1743" s="109">
        <v>42</v>
      </c>
      <c r="V1743" s="109">
        <v>23</v>
      </c>
      <c r="W1743" s="109"/>
      <c r="X1743" s="109">
        <v>26</v>
      </c>
      <c r="Y1743" s="109">
        <v>2</v>
      </c>
      <c r="Z1743" s="109">
        <v>1</v>
      </c>
      <c r="AA1743" s="109">
        <v>253</v>
      </c>
      <c r="AB1743" s="109">
        <v>34</v>
      </c>
      <c r="AC1743" s="114">
        <v>100</v>
      </c>
      <c r="AD1743" s="109">
        <v>10</v>
      </c>
      <c r="AE1743" s="109">
        <v>12</v>
      </c>
      <c r="AF1743" s="109">
        <v>32</v>
      </c>
      <c r="AG1743" s="109">
        <v>24</v>
      </c>
    </row>
    <row r="1744" spans="2:33" ht="15">
      <c r="B1744" s="109"/>
      <c r="C1744" s="109"/>
      <c r="D1744" s="109">
        <v>2007</v>
      </c>
      <c r="E1744" s="109">
        <v>12</v>
      </c>
      <c r="F1744" s="109">
        <v>7</v>
      </c>
      <c r="G1744" s="109">
        <v>19</v>
      </c>
      <c r="H1744" s="109"/>
      <c r="I1744" s="109">
        <v>0</v>
      </c>
      <c r="J1744" s="109">
        <v>1</v>
      </c>
      <c r="K1744" s="109">
        <v>88</v>
      </c>
      <c r="L1744" s="109">
        <v>2</v>
      </c>
      <c r="M1744" s="109">
        <v>0</v>
      </c>
      <c r="N1744" s="109">
        <v>11</v>
      </c>
      <c r="O1744" s="109">
        <v>33</v>
      </c>
      <c r="P1744" s="109">
        <v>7</v>
      </c>
      <c r="Q1744" s="109">
        <v>20</v>
      </c>
      <c r="R1744" s="109"/>
      <c r="S1744" s="109">
        <v>0</v>
      </c>
      <c r="T1744" s="109">
        <v>1</v>
      </c>
      <c r="U1744" s="109">
        <v>43</v>
      </c>
      <c r="V1744" s="109">
        <v>30</v>
      </c>
      <c r="W1744" s="109"/>
      <c r="X1744" s="109">
        <v>21</v>
      </c>
      <c r="Y1744" s="109">
        <v>1</v>
      </c>
      <c r="Z1744" s="109">
        <v>1</v>
      </c>
      <c r="AA1744" s="109">
        <v>260</v>
      </c>
      <c r="AB1744" s="109">
        <v>32</v>
      </c>
      <c r="AC1744" s="109">
        <v>131</v>
      </c>
      <c r="AD1744" s="109">
        <v>14</v>
      </c>
      <c r="AE1744" s="109">
        <v>8</v>
      </c>
      <c r="AF1744" s="109">
        <v>40</v>
      </c>
      <c r="AG1744" s="109">
        <v>33</v>
      </c>
    </row>
    <row r="1745" spans="2:33" ht="15.75" thickBot="1">
      <c r="B1745" s="109"/>
      <c r="C1745" s="109"/>
      <c r="D1745" s="109">
        <v>2008</v>
      </c>
      <c r="E1745" s="109">
        <v>17</v>
      </c>
      <c r="F1745" s="109">
        <v>8</v>
      </c>
      <c r="G1745" s="109">
        <v>27</v>
      </c>
      <c r="H1745" s="109"/>
      <c r="I1745" s="109">
        <v>0</v>
      </c>
      <c r="J1745" s="109">
        <v>3</v>
      </c>
      <c r="K1745" s="109">
        <v>76</v>
      </c>
      <c r="L1745" s="109">
        <v>7</v>
      </c>
      <c r="M1745" s="109">
        <v>7</v>
      </c>
      <c r="N1745" s="109">
        <v>8</v>
      </c>
      <c r="O1745" s="109">
        <v>23</v>
      </c>
      <c r="P1745" s="109">
        <v>13</v>
      </c>
      <c r="Q1745" s="109">
        <v>31</v>
      </c>
      <c r="R1745" s="109"/>
      <c r="S1745" s="109">
        <v>62</v>
      </c>
      <c r="T1745" s="109">
        <v>2</v>
      </c>
      <c r="U1745" s="109">
        <v>48</v>
      </c>
      <c r="V1745" s="109">
        <v>32</v>
      </c>
      <c r="W1745" s="109"/>
      <c r="X1745" s="109">
        <v>15</v>
      </c>
      <c r="Y1745" s="109">
        <v>0</v>
      </c>
      <c r="Z1745" s="109">
        <v>1</v>
      </c>
      <c r="AA1745" s="109">
        <v>256</v>
      </c>
      <c r="AB1745" s="109">
        <v>23</v>
      </c>
      <c r="AC1745" s="109">
        <v>151</v>
      </c>
      <c r="AD1745" s="109">
        <v>9</v>
      </c>
      <c r="AE1745" s="109">
        <v>4</v>
      </c>
      <c r="AF1745" s="109">
        <v>41</v>
      </c>
      <c r="AG1745" s="109">
        <v>41</v>
      </c>
    </row>
    <row r="1746" spans="2:33" ht="15.75" thickBot="1">
      <c r="B1746" s="109"/>
      <c r="C1746" s="109"/>
      <c r="D1746" s="109">
        <v>2009</v>
      </c>
      <c r="E1746" s="109">
        <v>19</v>
      </c>
      <c r="F1746" s="109">
        <v>5</v>
      </c>
      <c r="G1746" s="109">
        <v>22</v>
      </c>
      <c r="H1746" s="109">
        <v>16</v>
      </c>
      <c r="I1746" s="109">
        <v>0</v>
      </c>
      <c r="J1746" s="109">
        <v>4</v>
      </c>
      <c r="K1746" s="109">
        <v>103</v>
      </c>
      <c r="L1746" s="112">
        <v>8</v>
      </c>
      <c r="M1746" s="109">
        <v>5</v>
      </c>
      <c r="N1746" s="109">
        <v>6</v>
      </c>
      <c r="O1746" s="116">
        <v>13</v>
      </c>
      <c r="P1746" s="109">
        <v>2</v>
      </c>
      <c r="Q1746" s="109">
        <v>29</v>
      </c>
      <c r="R1746" s="109"/>
      <c r="S1746" s="109">
        <v>63</v>
      </c>
      <c r="T1746" s="109">
        <v>1</v>
      </c>
      <c r="U1746" s="109">
        <v>35</v>
      </c>
      <c r="V1746" s="109">
        <v>24</v>
      </c>
      <c r="W1746" s="109">
        <v>0</v>
      </c>
      <c r="X1746" s="109">
        <v>8</v>
      </c>
      <c r="Y1746" s="109">
        <v>0</v>
      </c>
      <c r="Z1746" s="109">
        <v>1</v>
      </c>
      <c r="AA1746" s="109">
        <v>282</v>
      </c>
      <c r="AB1746" s="109">
        <v>14</v>
      </c>
      <c r="AC1746" s="109">
        <v>100</v>
      </c>
      <c r="AD1746" s="109">
        <v>13</v>
      </c>
      <c r="AE1746" s="109">
        <v>3</v>
      </c>
      <c r="AF1746" s="109">
        <v>44</v>
      </c>
      <c r="AG1746" s="109">
        <v>34</v>
      </c>
    </row>
    <row r="1747" spans="2:33" ht="15.75" thickBot="1">
      <c r="B1747" s="109"/>
      <c r="C1747" s="109"/>
      <c r="D1747" s="109">
        <v>2010</v>
      </c>
      <c r="E1747" s="109">
        <v>15</v>
      </c>
      <c r="F1747" s="109">
        <v>5</v>
      </c>
      <c r="G1747" s="109">
        <v>6</v>
      </c>
      <c r="H1747" s="109">
        <v>8</v>
      </c>
      <c r="I1747" s="109">
        <v>0</v>
      </c>
      <c r="J1747" s="109">
        <v>6</v>
      </c>
      <c r="K1747" s="109">
        <v>80</v>
      </c>
      <c r="L1747" s="109">
        <v>5</v>
      </c>
      <c r="M1747" s="112">
        <v>9</v>
      </c>
      <c r="N1747" s="109">
        <v>15</v>
      </c>
      <c r="O1747" s="116">
        <v>10</v>
      </c>
      <c r="P1747" s="109">
        <v>4</v>
      </c>
      <c r="Q1747" s="109">
        <v>34</v>
      </c>
      <c r="R1747" s="109">
        <v>19</v>
      </c>
      <c r="S1747" s="109">
        <v>46</v>
      </c>
      <c r="T1747" s="109">
        <v>1</v>
      </c>
      <c r="U1747" s="109">
        <v>46</v>
      </c>
      <c r="V1747" s="109">
        <v>26</v>
      </c>
      <c r="W1747" s="109">
        <v>0</v>
      </c>
      <c r="X1747" s="109">
        <v>13</v>
      </c>
      <c r="Y1747" s="109">
        <v>0</v>
      </c>
      <c r="Z1747" s="109">
        <v>3</v>
      </c>
      <c r="AA1747" s="112">
        <v>216</v>
      </c>
      <c r="AB1747" s="112">
        <v>9</v>
      </c>
      <c r="AC1747" s="112">
        <v>92</v>
      </c>
      <c r="AD1747" s="118">
        <v>31</v>
      </c>
      <c r="AE1747" s="109">
        <v>3</v>
      </c>
      <c r="AF1747" s="109">
        <v>44</v>
      </c>
      <c r="AG1747" s="118">
        <v>16</v>
      </c>
    </row>
    <row r="1748" spans="2:33" ht="15.75" thickBot="1">
      <c r="B1748" s="109"/>
      <c r="C1748" s="109"/>
      <c r="D1748" s="109">
        <v>2011</v>
      </c>
      <c r="E1748" s="109">
        <v>12</v>
      </c>
      <c r="F1748" s="112">
        <v>15</v>
      </c>
      <c r="G1748" s="111">
        <v>33</v>
      </c>
      <c r="H1748" s="109">
        <v>5</v>
      </c>
      <c r="I1748" s="109">
        <v>0</v>
      </c>
      <c r="J1748" s="109">
        <v>4</v>
      </c>
      <c r="K1748" s="109">
        <v>82</v>
      </c>
      <c r="L1748" s="109">
        <v>4</v>
      </c>
      <c r="M1748" s="109">
        <v>6</v>
      </c>
      <c r="N1748" s="109">
        <v>8</v>
      </c>
      <c r="O1748" s="109">
        <v>15</v>
      </c>
      <c r="P1748" s="109">
        <v>2</v>
      </c>
      <c r="Q1748" s="116">
        <v>49</v>
      </c>
      <c r="R1748" s="109">
        <v>10</v>
      </c>
      <c r="S1748" s="109">
        <v>53</v>
      </c>
      <c r="T1748" s="109">
        <v>1</v>
      </c>
      <c r="U1748" s="109">
        <v>48</v>
      </c>
      <c r="V1748" s="109">
        <v>20</v>
      </c>
      <c r="W1748" s="109">
        <v>0</v>
      </c>
      <c r="X1748" s="109">
        <v>8</v>
      </c>
      <c r="Y1748" s="109">
        <v>2</v>
      </c>
      <c r="Z1748" s="112">
        <v>5</v>
      </c>
      <c r="AA1748" s="109">
        <v>243</v>
      </c>
      <c r="AB1748" s="109">
        <v>10</v>
      </c>
      <c r="AC1748" s="112">
        <v>76</v>
      </c>
      <c r="AD1748" s="109">
        <v>15</v>
      </c>
      <c r="AE1748" s="109">
        <v>3</v>
      </c>
      <c r="AF1748" s="109">
        <v>37</v>
      </c>
      <c r="AG1748" s="112">
        <v>45</v>
      </c>
    </row>
    <row r="1749" spans="2:33" ht="15">
      <c r="B1749" s="109"/>
      <c r="C1749" s="109"/>
      <c r="D1749" s="109">
        <v>2012</v>
      </c>
      <c r="E1749" s="109">
        <v>17</v>
      </c>
      <c r="F1749" s="109">
        <v>3</v>
      </c>
      <c r="G1749" s="109">
        <v>10</v>
      </c>
      <c r="H1749" s="109">
        <v>11</v>
      </c>
      <c r="I1749" s="109">
        <v>0</v>
      </c>
      <c r="J1749" s="109">
        <v>2</v>
      </c>
      <c r="K1749" s="109">
        <v>72</v>
      </c>
      <c r="L1749" s="109">
        <v>4</v>
      </c>
      <c r="M1749" s="109">
        <v>3</v>
      </c>
      <c r="N1749" s="109">
        <v>6</v>
      </c>
      <c r="O1749" s="109">
        <v>16</v>
      </c>
      <c r="P1749" s="109">
        <v>3</v>
      </c>
      <c r="Q1749" s="109">
        <v>30</v>
      </c>
      <c r="R1749" s="113">
        <v>0</v>
      </c>
      <c r="S1749" s="109">
        <v>39</v>
      </c>
      <c r="T1749" s="109">
        <v>0</v>
      </c>
      <c r="U1749" s="109">
        <v>53</v>
      </c>
      <c r="V1749" s="109">
        <v>15</v>
      </c>
      <c r="W1749" s="109">
        <v>0</v>
      </c>
      <c r="X1749" s="109">
        <v>10</v>
      </c>
      <c r="Y1749" s="109">
        <v>0</v>
      </c>
      <c r="Z1749" s="109">
        <v>0</v>
      </c>
      <c r="AA1749" s="112">
        <v>180</v>
      </c>
      <c r="AB1749" s="109">
        <v>16</v>
      </c>
      <c r="AC1749" s="109">
        <v>80</v>
      </c>
      <c r="AD1749" s="112">
        <v>5</v>
      </c>
      <c r="AE1749" s="109">
        <v>0</v>
      </c>
      <c r="AF1749" s="109">
        <v>45</v>
      </c>
      <c r="AG1749" s="109">
        <v>32</v>
      </c>
    </row>
    <row r="1750" spans="2:33" ht="15.75" thickBot="1">
      <c r="B1750" s="109"/>
      <c r="C1750" s="109"/>
      <c r="D1750" s="109">
        <v>2013</v>
      </c>
      <c r="E1750" s="112">
        <v>4</v>
      </c>
      <c r="F1750" s="109">
        <v>9</v>
      </c>
      <c r="G1750" s="109">
        <v>9</v>
      </c>
      <c r="H1750" s="109">
        <v>11</v>
      </c>
      <c r="I1750" s="109">
        <v>0</v>
      </c>
      <c r="J1750" s="109">
        <v>8</v>
      </c>
      <c r="K1750" s="109">
        <v>91</v>
      </c>
      <c r="L1750" s="109">
        <v>2</v>
      </c>
      <c r="M1750" s="111">
        <v>0</v>
      </c>
      <c r="N1750" s="109">
        <v>4</v>
      </c>
      <c r="O1750" s="109">
        <v>17</v>
      </c>
      <c r="P1750" s="109">
        <v>4</v>
      </c>
      <c r="Q1750" s="109">
        <v>43</v>
      </c>
      <c r="R1750" s="112">
        <v>6</v>
      </c>
      <c r="S1750" s="112">
        <v>75</v>
      </c>
      <c r="T1750" s="109">
        <v>1</v>
      </c>
      <c r="U1750" s="109">
        <v>45</v>
      </c>
      <c r="V1750" s="109">
        <v>14</v>
      </c>
      <c r="W1750" s="109">
        <v>1</v>
      </c>
      <c r="X1750" s="109">
        <v>10</v>
      </c>
      <c r="Y1750" s="109">
        <v>0</v>
      </c>
      <c r="Z1750" s="109">
        <v>2</v>
      </c>
      <c r="AA1750" s="112">
        <v>165</v>
      </c>
      <c r="AB1750" s="109">
        <v>14</v>
      </c>
      <c r="AC1750" s="109">
        <v>71</v>
      </c>
      <c r="AD1750" s="109">
        <v>9</v>
      </c>
      <c r="AE1750" s="109">
        <v>1</v>
      </c>
      <c r="AF1750" s="109">
        <v>47</v>
      </c>
      <c r="AG1750" s="109">
        <v>22</v>
      </c>
    </row>
    <row r="1751" spans="2:33" ht="15.75" thickBot="1">
      <c r="B1751" s="109"/>
      <c r="C1751" s="109"/>
      <c r="D1751" s="109">
        <v>2014</v>
      </c>
      <c r="E1751" s="109">
        <v>10</v>
      </c>
      <c r="F1751" s="109">
        <v>9</v>
      </c>
      <c r="G1751" s="109">
        <v>15</v>
      </c>
      <c r="H1751" s="109">
        <v>14</v>
      </c>
      <c r="I1751" s="109">
        <v>0</v>
      </c>
      <c r="J1751" s="109">
        <v>2</v>
      </c>
      <c r="K1751" s="112">
        <v>104</v>
      </c>
      <c r="L1751" s="109">
        <v>4</v>
      </c>
      <c r="M1751" s="109">
        <v>2</v>
      </c>
      <c r="N1751" s="109">
        <v>4</v>
      </c>
      <c r="O1751" s="109">
        <v>13</v>
      </c>
      <c r="P1751" s="109">
        <v>4</v>
      </c>
      <c r="Q1751" s="109">
        <v>34</v>
      </c>
      <c r="R1751" s="112">
        <v>12</v>
      </c>
      <c r="S1751" s="115">
        <v>85</v>
      </c>
      <c r="T1751" s="109">
        <v>1</v>
      </c>
      <c r="U1751" s="109">
        <v>42</v>
      </c>
      <c r="V1751" s="114">
        <v>7</v>
      </c>
      <c r="W1751" s="109">
        <v>0</v>
      </c>
      <c r="X1751" s="109">
        <v>7</v>
      </c>
      <c r="Y1751" s="109">
        <v>1</v>
      </c>
      <c r="Z1751" s="109">
        <v>0</v>
      </c>
      <c r="AA1751" s="112">
        <v>159</v>
      </c>
      <c r="AB1751" s="109">
        <v>15</v>
      </c>
      <c r="AC1751" s="109">
        <v>74</v>
      </c>
      <c r="AD1751" s="109">
        <v>13</v>
      </c>
      <c r="AE1751" s="109">
        <v>0</v>
      </c>
      <c r="AF1751" s="114">
        <v>67</v>
      </c>
      <c r="AG1751" s="112">
        <v>12</v>
      </c>
    </row>
    <row r="1752" spans="2:33" ht="15.75" thickBot="1">
      <c r="B1752" s="109"/>
      <c r="C1752" s="109"/>
      <c r="D1752" s="109">
        <v>2015</v>
      </c>
      <c r="E1752" s="109">
        <v>8</v>
      </c>
      <c r="F1752" s="114">
        <v>2</v>
      </c>
      <c r="G1752" s="109">
        <v>15</v>
      </c>
      <c r="H1752" s="112">
        <v>1</v>
      </c>
      <c r="I1752" s="117">
        <v>8</v>
      </c>
      <c r="J1752" s="109">
        <v>3</v>
      </c>
      <c r="K1752" s="109">
        <v>73</v>
      </c>
      <c r="L1752" s="109">
        <v>5</v>
      </c>
      <c r="M1752" s="109">
        <v>1</v>
      </c>
      <c r="N1752" s="109">
        <v>6</v>
      </c>
      <c r="O1752" s="109">
        <v>12</v>
      </c>
      <c r="P1752" s="109">
        <v>1</v>
      </c>
      <c r="Q1752" s="112">
        <v>20</v>
      </c>
      <c r="R1752" s="109">
        <v>6</v>
      </c>
      <c r="S1752" s="109">
        <v>79</v>
      </c>
      <c r="T1752" s="109">
        <v>0</v>
      </c>
      <c r="U1752" s="109">
        <v>36</v>
      </c>
      <c r="V1752" s="109">
        <v>6</v>
      </c>
      <c r="W1752" s="109">
        <v>0</v>
      </c>
      <c r="X1752" s="112">
        <v>2</v>
      </c>
      <c r="Y1752" s="109">
        <v>3</v>
      </c>
      <c r="Z1752" s="109">
        <v>1</v>
      </c>
      <c r="AA1752" s="109">
        <v>166</v>
      </c>
      <c r="AB1752" s="109">
        <v>12</v>
      </c>
      <c r="AC1752" s="109">
        <v>61</v>
      </c>
      <c r="AD1752" s="109">
        <v>8</v>
      </c>
      <c r="AE1752" s="109">
        <v>0</v>
      </c>
      <c r="AF1752" s="109">
        <v>36</v>
      </c>
      <c r="AG1752" s="109">
        <v>17</v>
      </c>
    </row>
    <row r="1753" spans="2:33" ht="15.75" thickBot="1">
      <c r="B1753" s="109"/>
      <c r="C1753" s="109"/>
      <c r="D1753" s="109">
        <v>2016</v>
      </c>
      <c r="E1753" s="109">
        <v>16</v>
      </c>
      <c r="F1753" s="109">
        <v>4</v>
      </c>
      <c r="G1753" s="109">
        <v>7</v>
      </c>
      <c r="H1753" s="112">
        <v>17</v>
      </c>
      <c r="I1753" s="109">
        <v>0</v>
      </c>
      <c r="J1753" s="109">
        <v>6</v>
      </c>
      <c r="K1753" s="109">
        <v>101</v>
      </c>
      <c r="L1753" s="109">
        <v>5</v>
      </c>
      <c r="M1753" s="109">
        <v>0</v>
      </c>
      <c r="N1753" s="109">
        <v>7</v>
      </c>
      <c r="O1753" s="109">
        <v>13</v>
      </c>
      <c r="P1753" s="109">
        <v>2</v>
      </c>
      <c r="Q1753" s="112">
        <v>46</v>
      </c>
      <c r="R1753" s="109">
        <v>9</v>
      </c>
      <c r="S1753" s="109">
        <v>74</v>
      </c>
      <c r="T1753" s="109">
        <v>0</v>
      </c>
      <c r="U1753" s="109">
        <v>54</v>
      </c>
      <c r="V1753" s="109">
        <v>12</v>
      </c>
      <c r="W1753" s="109">
        <v>0</v>
      </c>
      <c r="X1753" s="109">
        <v>9</v>
      </c>
      <c r="Y1753" s="109">
        <v>1</v>
      </c>
      <c r="Z1753" s="109">
        <v>3</v>
      </c>
      <c r="AA1753" s="112">
        <v>117</v>
      </c>
      <c r="AB1753" s="109">
        <v>15</v>
      </c>
      <c r="AC1753" s="109">
        <v>62</v>
      </c>
      <c r="AD1753" s="109">
        <v>6</v>
      </c>
      <c r="AE1753" s="109">
        <v>0</v>
      </c>
      <c r="AF1753" s="114">
        <v>19</v>
      </c>
      <c r="AG1753" s="109">
        <v>20</v>
      </c>
    </row>
    <row r="1754" spans="2:33" ht="15.75" thickBot="1">
      <c r="B1754" s="109"/>
      <c r="C1754" s="109"/>
      <c r="D1754" s="109">
        <v>2017</v>
      </c>
      <c r="E1754" s="109">
        <v>9</v>
      </c>
      <c r="F1754" s="109">
        <v>7</v>
      </c>
      <c r="G1754" s="109">
        <v>9</v>
      </c>
      <c r="H1754" s="109">
        <v>16</v>
      </c>
      <c r="I1754" s="109">
        <v>0</v>
      </c>
      <c r="J1754" s="114">
        <v>10</v>
      </c>
      <c r="K1754" s="109">
        <v>93</v>
      </c>
      <c r="L1754" s="109">
        <v>5</v>
      </c>
      <c r="M1754" s="109">
        <v>2</v>
      </c>
      <c r="N1754" s="109">
        <v>10</v>
      </c>
      <c r="O1754" s="109">
        <v>10</v>
      </c>
      <c r="P1754" s="109">
        <v>1</v>
      </c>
      <c r="Q1754" s="109">
        <v>46</v>
      </c>
      <c r="R1754" s="109">
        <v>13</v>
      </c>
      <c r="S1754" s="109">
        <v>79</v>
      </c>
      <c r="T1754" s="109">
        <v>2</v>
      </c>
      <c r="U1754" s="109">
        <v>43</v>
      </c>
      <c r="V1754" s="109">
        <v>14</v>
      </c>
      <c r="W1754" s="109">
        <v>0</v>
      </c>
      <c r="X1754" s="109">
        <v>6</v>
      </c>
      <c r="Y1754" s="116">
        <v>4</v>
      </c>
      <c r="Z1754" s="109">
        <v>0</v>
      </c>
      <c r="AA1754" s="109">
        <v>127</v>
      </c>
      <c r="AB1754" s="109">
        <v>13</v>
      </c>
      <c r="AC1754" s="112">
        <v>41</v>
      </c>
      <c r="AD1754" s="109">
        <v>8</v>
      </c>
      <c r="AE1754" s="109">
        <v>0</v>
      </c>
      <c r="AF1754" s="114">
        <v>22</v>
      </c>
      <c r="AG1754" s="112">
        <v>28</v>
      </c>
    </row>
    <row r="1755" spans="2:33" ht="15.75" thickBot="1">
      <c r="B1755" s="109"/>
      <c r="C1755" s="109"/>
      <c r="D1755" s="109">
        <v>2018</v>
      </c>
      <c r="E1755" s="109">
        <v>9</v>
      </c>
      <c r="F1755" s="109">
        <v>4</v>
      </c>
      <c r="G1755" s="109">
        <v>10</v>
      </c>
      <c r="H1755" s="109">
        <v>6</v>
      </c>
      <c r="I1755" s="109">
        <v>0</v>
      </c>
      <c r="J1755" s="109">
        <v>6</v>
      </c>
      <c r="K1755" s="109">
        <v>84</v>
      </c>
      <c r="L1755" s="109">
        <v>0</v>
      </c>
      <c r="M1755" s="109">
        <v>3</v>
      </c>
      <c r="N1755" s="109">
        <v>12</v>
      </c>
      <c r="O1755" s="109">
        <v>7</v>
      </c>
      <c r="P1755" s="109">
        <v>1</v>
      </c>
      <c r="Q1755" s="109">
        <v>37</v>
      </c>
      <c r="R1755" s="109">
        <v>10</v>
      </c>
      <c r="S1755" s="109">
        <v>68</v>
      </c>
      <c r="T1755" s="109">
        <v>0</v>
      </c>
      <c r="U1755" s="112">
        <v>63</v>
      </c>
      <c r="V1755" s="109">
        <v>7</v>
      </c>
      <c r="W1755" s="109">
        <v>0</v>
      </c>
      <c r="X1755" s="109">
        <v>7</v>
      </c>
      <c r="Y1755" s="109">
        <v>1</v>
      </c>
      <c r="Z1755" s="109">
        <v>3</v>
      </c>
      <c r="AA1755" s="109">
        <v>140</v>
      </c>
      <c r="AB1755" s="109">
        <v>12</v>
      </c>
      <c r="AC1755" s="109">
        <v>43</v>
      </c>
      <c r="AD1755" s="109">
        <v>5</v>
      </c>
      <c r="AE1755" s="109">
        <v>2</v>
      </c>
      <c r="AF1755" s="114">
        <v>14</v>
      </c>
      <c r="AG1755" s="109">
        <v>21</v>
      </c>
    </row>
    <row r="1756" spans="2:33" ht="15.75" thickBot="1">
      <c r="B1756" s="109"/>
      <c r="C1756" s="109"/>
      <c r="D1756" s="109">
        <v>2019</v>
      </c>
      <c r="E1756" s="109">
        <v>6</v>
      </c>
      <c r="F1756" s="109">
        <v>1</v>
      </c>
      <c r="G1756" s="109">
        <v>13</v>
      </c>
      <c r="H1756" s="109">
        <v>9</v>
      </c>
      <c r="I1756" s="109">
        <v>0</v>
      </c>
      <c r="J1756" s="109">
        <v>2</v>
      </c>
      <c r="K1756" s="109">
        <v>93</v>
      </c>
      <c r="L1756" s="109">
        <v>6</v>
      </c>
      <c r="M1756" s="109">
        <v>1</v>
      </c>
      <c r="N1756" s="109">
        <v>5</v>
      </c>
      <c r="O1756" s="109">
        <v>14</v>
      </c>
      <c r="P1756" s="109">
        <v>1</v>
      </c>
      <c r="Q1756" s="109">
        <v>29</v>
      </c>
      <c r="R1756" s="109">
        <v>7</v>
      </c>
      <c r="S1756" s="109">
        <v>56</v>
      </c>
      <c r="T1756" s="109">
        <v>2</v>
      </c>
      <c r="U1756" s="109">
        <v>35</v>
      </c>
      <c r="V1756" s="109">
        <v>4</v>
      </c>
      <c r="W1756" s="109">
        <v>0</v>
      </c>
      <c r="X1756" s="109">
        <v>6</v>
      </c>
      <c r="Y1756" s="109">
        <v>1</v>
      </c>
      <c r="Z1756" s="109">
        <v>1</v>
      </c>
      <c r="AA1756" s="116">
        <v>96</v>
      </c>
      <c r="AB1756" s="109">
        <v>17</v>
      </c>
      <c r="AC1756" s="109">
        <v>61</v>
      </c>
      <c r="AD1756" s="109">
        <v>8</v>
      </c>
      <c r="AE1756" s="109">
        <v>0</v>
      </c>
      <c r="AF1756" s="109">
        <v>21</v>
      </c>
      <c r="AG1756" s="112">
        <v>11</v>
      </c>
    </row>
    <row r="1757" spans="2:33" ht="15">
      <c r="B1757" s="109"/>
      <c r="C1757" s="109"/>
      <c r="D1757" s="109">
        <v>2020</v>
      </c>
      <c r="E1757" s="109"/>
      <c r="F1757" s="109"/>
      <c r="G1757" s="109"/>
      <c r="H1757" s="109"/>
      <c r="I1757" s="109"/>
      <c r="J1757" s="109"/>
      <c r="K1757" s="109"/>
      <c r="L1757" s="109"/>
      <c r="M1757" s="109"/>
      <c r="N1757" s="109"/>
      <c r="O1757" s="109"/>
      <c r="P1757" s="109"/>
      <c r="Q1757" s="109"/>
      <c r="R1757" s="109"/>
      <c r="S1757" s="109"/>
      <c r="T1757" s="109"/>
      <c r="U1757" s="109"/>
      <c r="V1757" s="109"/>
      <c r="W1757" s="109"/>
      <c r="X1757" s="109"/>
      <c r="Y1757" s="109"/>
      <c r="Z1757" s="109"/>
      <c r="AA1757" s="109"/>
      <c r="AB1757" s="109"/>
      <c r="AC1757" s="109"/>
      <c r="AD1757" s="109"/>
      <c r="AE1757" s="109"/>
      <c r="AF1757" s="109"/>
      <c r="AG1757" s="109"/>
    </row>
    <row r="1758" spans="2:33" ht="15">
      <c r="B1758" s="110" t="s">
        <v>120</v>
      </c>
      <c r="C1758" s="110" t="s">
        <v>581</v>
      </c>
      <c r="D1758" s="110">
        <v>2006</v>
      </c>
      <c r="E1758" s="110"/>
      <c r="F1758" s="110">
        <v>0</v>
      </c>
      <c r="G1758" s="110">
        <v>0</v>
      </c>
      <c r="H1758" s="110"/>
      <c r="I1758" s="110"/>
      <c r="J1758" s="110">
        <v>0</v>
      </c>
      <c r="K1758" s="110">
        <v>0</v>
      </c>
      <c r="L1758" s="110">
        <v>0</v>
      </c>
      <c r="M1758" s="110"/>
      <c r="N1758" s="110">
        <v>0</v>
      </c>
      <c r="O1758" s="110">
        <v>0</v>
      </c>
      <c r="P1758" s="110">
        <v>0</v>
      </c>
      <c r="Q1758" s="110"/>
      <c r="R1758" s="110"/>
      <c r="S1758" s="110"/>
      <c r="T1758" s="110">
        <v>0</v>
      </c>
      <c r="U1758" s="110">
        <v>0</v>
      </c>
      <c r="V1758" s="110">
        <v>0</v>
      </c>
      <c r="W1758" s="110"/>
      <c r="X1758" s="110">
        <v>0</v>
      </c>
      <c r="Y1758" s="110">
        <v>0</v>
      </c>
      <c r="Z1758" s="110">
        <v>0</v>
      </c>
      <c r="AA1758" s="110">
        <v>0</v>
      </c>
      <c r="AB1758" s="110"/>
      <c r="AC1758" s="110">
        <v>0</v>
      </c>
      <c r="AD1758" s="110"/>
      <c r="AE1758" s="110"/>
      <c r="AF1758" s="110"/>
      <c r="AG1758" s="110">
        <v>0</v>
      </c>
    </row>
    <row r="1759" spans="2:33" ht="15">
      <c r="B1759" s="110"/>
      <c r="C1759" s="110"/>
      <c r="D1759" s="110">
        <v>2007</v>
      </c>
      <c r="E1759" s="110">
        <v>0</v>
      </c>
      <c r="F1759" s="110">
        <v>0</v>
      </c>
      <c r="G1759" s="110">
        <v>0</v>
      </c>
      <c r="H1759" s="110"/>
      <c r="I1759" s="110">
        <v>0</v>
      </c>
      <c r="J1759" s="110">
        <v>0</v>
      </c>
      <c r="K1759" s="110">
        <v>0</v>
      </c>
      <c r="L1759" s="110">
        <v>0</v>
      </c>
      <c r="M1759" s="110">
        <v>0</v>
      </c>
      <c r="N1759" s="110">
        <v>0</v>
      </c>
      <c r="O1759" s="110">
        <v>0</v>
      </c>
      <c r="P1759" s="110">
        <v>0</v>
      </c>
      <c r="Q1759" s="110">
        <v>0</v>
      </c>
      <c r="R1759" s="110"/>
      <c r="S1759" s="110">
        <v>0</v>
      </c>
      <c r="T1759" s="110">
        <v>0</v>
      </c>
      <c r="U1759" s="110">
        <v>0</v>
      </c>
      <c r="V1759" s="110">
        <v>0</v>
      </c>
      <c r="W1759" s="110"/>
      <c r="X1759" s="110">
        <v>0</v>
      </c>
      <c r="Y1759" s="110">
        <v>0</v>
      </c>
      <c r="Z1759" s="110">
        <v>0</v>
      </c>
      <c r="AA1759" s="110">
        <v>0</v>
      </c>
      <c r="AB1759" s="110">
        <v>0</v>
      </c>
      <c r="AC1759" s="110">
        <v>0</v>
      </c>
      <c r="AD1759" s="110">
        <v>0</v>
      </c>
      <c r="AE1759" s="110">
        <v>0</v>
      </c>
      <c r="AF1759" s="110">
        <v>0</v>
      </c>
      <c r="AG1759" s="110">
        <v>0</v>
      </c>
    </row>
    <row r="1760" spans="2:33" ht="15">
      <c r="B1760" s="110"/>
      <c r="C1760" s="110"/>
      <c r="D1760" s="110">
        <v>2008</v>
      </c>
      <c r="E1760" s="110">
        <v>0</v>
      </c>
      <c r="F1760" s="110">
        <v>0</v>
      </c>
      <c r="G1760" s="110">
        <v>0</v>
      </c>
      <c r="H1760" s="110"/>
      <c r="I1760" s="110">
        <v>0</v>
      </c>
      <c r="J1760" s="110">
        <v>0</v>
      </c>
      <c r="K1760" s="110">
        <v>0</v>
      </c>
      <c r="L1760" s="110">
        <v>0</v>
      </c>
      <c r="M1760" s="110">
        <v>0</v>
      </c>
      <c r="N1760" s="110">
        <v>0</v>
      </c>
      <c r="O1760" s="110">
        <v>0</v>
      </c>
      <c r="P1760" s="110">
        <v>0</v>
      </c>
      <c r="Q1760" s="110">
        <v>0</v>
      </c>
      <c r="R1760" s="110"/>
      <c r="S1760" s="110">
        <v>0</v>
      </c>
      <c r="T1760" s="110">
        <v>0</v>
      </c>
      <c r="U1760" s="110">
        <v>0</v>
      </c>
      <c r="V1760" s="110">
        <v>0</v>
      </c>
      <c r="W1760" s="110"/>
      <c r="X1760" s="110">
        <v>0</v>
      </c>
      <c r="Y1760" s="110">
        <v>0</v>
      </c>
      <c r="Z1760" s="110">
        <v>0</v>
      </c>
      <c r="AA1760" s="110">
        <v>0</v>
      </c>
      <c r="AB1760" s="110">
        <v>0</v>
      </c>
      <c r="AC1760" s="110">
        <v>0</v>
      </c>
      <c r="AD1760" s="110">
        <v>0</v>
      </c>
      <c r="AE1760" s="110">
        <v>0</v>
      </c>
      <c r="AF1760" s="110">
        <v>0</v>
      </c>
      <c r="AG1760" s="110">
        <v>0</v>
      </c>
    </row>
    <row r="1761" spans="2:33" ht="15">
      <c r="B1761" s="110"/>
      <c r="C1761" s="110"/>
      <c r="D1761" s="110">
        <v>2009</v>
      </c>
      <c r="E1761" s="110">
        <v>0</v>
      </c>
      <c r="F1761" s="110">
        <v>0</v>
      </c>
      <c r="G1761" s="110">
        <v>0</v>
      </c>
      <c r="H1761" s="110">
        <v>0</v>
      </c>
      <c r="I1761" s="110">
        <v>0</v>
      </c>
      <c r="J1761" s="110">
        <v>0</v>
      </c>
      <c r="K1761" s="110">
        <v>0</v>
      </c>
      <c r="L1761" s="110">
        <v>0</v>
      </c>
      <c r="M1761" s="110">
        <v>0</v>
      </c>
      <c r="N1761" s="110">
        <v>0</v>
      </c>
      <c r="O1761" s="110">
        <v>0</v>
      </c>
      <c r="P1761" s="110">
        <v>0</v>
      </c>
      <c r="Q1761" s="110">
        <v>0</v>
      </c>
      <c r="R1761" s="110"/>
      <c r="S1761" s="110">
        <v>0</v>
      </c>
      <c r="T1761" s="110">
        <v>0</v>
      </c>
      <c r="U1761" s="110">
        <v>0</v>
      </c>
      <c r="V1761" s="110">
        <v>0</v>
      </c>
      <c r="W1761" s="110">
        <v>0</v>
      </c>
      <c r="X1761" s="110">
        <v>0</v>
      </c>
      <c r="Y1761" s="110">
        <v>0</v>
      </c>
      <c r="Z1761" s="110">
        <v>0</v>
      </c>
      <c r="AA1761" s="110">
        <v>0</v>
      </c>
      <c r="AB1761" s="110">
        <v>0</v>
      </c>
      <c r="AC1761" s="110">
        <v>0</v>
      </c>
      <c r="AD1761" s="110">
        <v>0</v>
      </c>
      <c r="AE1761" s="110">
        <v>0</v>
      </c>
      <c r="AF1761" s="110">
        <v>0</v>
      </c>
      <c r="AG1761" s="110">
        <v>0</v>
      </c>
    </row>
    <row r="1762" spans="2:33" ht="15">
      <c r="B1762" s="110"/>
      <c r="C1762" s="110"/>
      <c r="D1762" s="110">
        <v>2010</v>
      </c>
      <c r="E1762" s="110">
        <v>0</v>
      </c>
      <c r="F1762" s="110">
        <v>0</v>
      </c>
      <c r="G1762" s="110">
        <v>0</v>
      </c>
      <c r="H1762" s="110">
        <v>0</v>
      </c>
      <c r="I1762" s="110">
        <v>0</v>
      </c>
      <c r="J1762" s="110">
        <v>0</v>
      </c>
      <c r="K1762" s="110">
        <v>0</v>
      </c>
      <c r="L1762" s="110">
        <v>0</v>
      </c>
      <c r="M1762" s="110">
        <v>0</v>
      </c>
      <c r="N1762" s="110">
        <v>0</v>
      </c>
      <c r="O1762" s="110">
        <v>0</v>
      </c>
      <c r="P1762" s="110">
        <v>0</v>
      </c>
      <c r="Q1762" s="110">
        <v>0</v>
      </c>
      <c r="R1762" s="110">
        <v>0</v>
      </c>
      <c r="S1762" s="110">
        <v>0</v>
      </c>
      <c r="T1762" s="110">
        <v>0</v>
      </c>
      <c r="U1762" s="110">
        <v>0</v>
      </c>
      <c r="V1762" s="110">
        <v>0</v>
      </c>
      <c r="W1762" s="110">
        <v>0</v>
      </c>
      <c r="X1762" s="110">
        <v>0</v>
      </c>
      <c r="Y1762" s="110">
        <v>0</v>
      </c>
      <c r="Z1762" s="110">
        <v>0</v>
      </c>
      <c r="AA1762" s="110">
        <v>0</v>
      </c>
      <c r="AB1762" s="110">
        <v>0</v>
      </c>
      <c r="AC1762" s="110">
        <v>0</v>
      </c>
      <c r="AD1762" s="110">
        <v>0</v>
      </c>
      <c r="AE1762" s="110">
        <v>0</v>
      </c>
      <c r="AF1762" s="110">
        <v>0</v>
      </c>
      <c r="AG1762" s="110">
        <v>0</v>
      </c>
    </row>
    <row r="1763" spans="2:33" ht="15">
      <c r="B1763" s="110"/>
      <c r="C1763" s="110"/>
      <c r="D1763" s="110">
        <v>2011</v>
      </c>
      <c r="E1763" s="110">
        <v>0</v>
      </c>
      <c r="F1763" s="110">
        <v>0</v>
      </c>
      <c r="G1763" s="110">
        <v>0</v>
      </c>
      <c r="H1763" s="110">
        <v>0</v>
      </c>
      <c r="I1763" s="110">
        <v>0</v>
      </c>
      <c r="J1763" s="110">
        <v>0</v>
      </c>
      <c r="K1763" s="110">
        <v>0</v>
      </c>
      <c r="L1763" s="110">
        <v>0</v>
      </c>
      <c r="M1763" s="110">
        <v>0</v>
      </c>
      <c r="N1763" s="110">
        <v>0</v>
      </c>
      <c r="O1763" s="110">
        <v>0</v>
      </c>
      <c r="P1763" s="110">
        <v>0</v>
      </c>
      <c r="Q1763" s="110">
        <v>0</v>
      </c>
      <c r="R1763" s="110">
        <v>0</v>
      </c>
      <c r="S1763" s="110">
        <v>0</v>
      </c>
      <c r="T1763" s="110">
        <v>0</v>
      </c>
      <c r="U1763" s="110">
        <v>0</v>
      </c>
      <c r="V1763" s="110">
        <v>0</v>
      </c>
      <c r="W1763" s="110">
        <v>0</v>
      </c>
      <c r="X1763" s="110">
        <v>0</v>
      </c>
      <c r="Y1763" s="110">
        <v>0</v>
      </c>
      <c r="Z1763" s="110">
        <v>0</v>
      </c>
      <c r="AA1763" s="110">
        <v>0</v>
      </c>
      <c r="AB1763" s="110">
        <v>0</v>
      </c>
      <c r="AC1763" s="110">
        <v>0</v>
      </c>
      <c r="AD1763" s="110">
        <v>0</v>
      </c>
      <c r="AE1763" s="110">
        <v>0</v>
      </c>
      <c r="AF1763" s="110">
        <v>0</v>
      </c>
      <c r="AG1763" s="110">
        <v>0</v>
      </c>
    </row>
    <row r="1764" spans="2:33" ht="15">
      <c r="B1764" s="110"/>
      <c r="C1764" s="110"/>
      <c r="D1764" s="110">
        <v>2012</v>
      </c>
      <c r="E1764" s="110">
        <v>0</v>
      </c>
      <c r="F1764" s="110">
        <v>0</v>
      </c>
      <c r="G1764" s="110">
        <v>0</v>
      </c>
      <c r="H1764" s="110">
        <v>0</v>
      </c>
      <c r="I1764" s="110">
        <v>0</v>
      </c>
      <c r="J1764" s="110">
        <v>0</v>
      </c>
      <c r="K1764" s="110">
        <v>0</v>
      </c>
      <c r="L1764" s="110">
        <v>0</v>
      </c>
      <c r="M1764" s="110">
        <v>0</v>
      </c>
      <c r="N1764" s="110">
        <v>0</v>
      </c>
      <c r="O1764" s="110">
        <v>0</v>
      </c>
      <c r="P1764" s="110">
        <v>0</v>
      </c>
      <c r="Q1764" s="110">
        <v>0</v>
      </c>
      <c r="R1764" s="110">
        <v>0</v>
      </c>
      <c r="S1764" s="110">
        <v>0</v>
      </c>
      <c r="T1764" s="110">
        <v>0</v>
      </c>
      <c r="U1764" s="110">
        <v>0</v>
      </c>
      <c r="V1764" s="110">
        <v>0</v>
      </c>
      <c r="W1764" s="110">
        <v>0</v>
      </c>
      <c r="X1764" s="110">
        <v>0</v>
      </c>
      <c r="Y1764" s="110">
        <v>0</v>
      </c>
      <c r="Z1764" s="110">
        <v>0</v>
      </c>
      <c r="AA1764" s="110">
        <v>0</v>
      </c>
      <c r="AB1764" s="110">
        <v>0</v>
      </c>
      <c r="AC1764" s="110">
        <v>0</v>
      </c>
      <c r="AD1764" s="110">
        <v>0</v>
      </c>
      <c r="AE1764" s="110">
        <v>0</v>
      </c>
      <c r="AF1764" s="110">
        <v>0</v>
      </c>
      <c r="AG1764" s="110">
        <v>0</v>
      </c>
    </row>
    <row r="1765" spans="2:33" ht="15">
      <c r="B1765" s="110"/>
      <c r="C1765" s="110"/>
      <c r="D1765" s="110">
        <v>2013</v>
      </c>
      <c r="E1765" s="110">
        <v>0</v>
      </c>
      <c r="F1765" s="110">
        <v>0</v>
      </c>
      <c r="G1765" s="110">
        <v>0</v>
      </c>
      <c r="H1765" s="110">
        <v>0</v>
      </c>
      <c r="I1765" s="110">
        <v>0</v>
      </c>
      <c r="J1765" s="110">
        <v>0</v>
      </c>
      <c r="K1765" s="110">
        <v>0</v>
      </c>
      <c r="L1765" s="110">
        <v>0</v>
      </c>
      <c r="M1765" s="110">
        <v>0</v>
      </c>
      <c r="N1765" s="110">
        <v>0</v>
      </c>
      <c r="O1765" s="110">
        <v>0</v>
      </c>
      <c r="P1765" s="110">
        <v>0</v>
      </c>
      <c r="Q1765" s="110">
        <v>0</v>
      </c>
      <c r="R1765" s="110">
        <v>0</v>
      </c>
      <c r="S1765" s="110">
        <v>0</v>
      </c>
      <c r="T1765" s="110">
        <v>0</v>
      </c>
      <c r="U1765" s="110">
        <v>0</v>
      </c>
      <c r="V1765" s="110">
        <v>0</v>
      </c>
      <c r="W1765" s="110">
        <v>0</v>
      </c>
      <c r="X1765" s="110">
        <v>0</v>
      </c>
      <c r="Y1765" s="110">
        <v>0</v>
      </c>
      <c r="Z1765" s="110">
        <v>0</v>
      </c>
      <c r="AA1765" s="110">
        <v>0</v>
      </c>
      <c r="AB1765" s="110">
        <v>0</v>
      </c>
      <c r="AC1765" s="110">
        <v>0</v>
      </c>
      <c r="AD1765" s="110">
        <v>0</v>
      </c>
      <c r="AE1765" s="110">
        <v>0</v>
      </c>
      <c r="AF1765" s="110">
        <v>0</v>
      </c>
      <c r="AG1765" s="110">
        <v>0</v>
      </c>
    </row>
    <row r="1766" spans="2:33" ht="15">
      <c r="B1766" s="110"/>
      <c r="C1766" s="110"/>
      <c r="D1766" s="110">
        <v>2014</v>
      </c>
      <c r="E1766" s="110">
        <v>0</v>
      </c>
      <c r="F1766" s="110">
        <v>0</v>
      </c>
      <c r="G1766" s="110">
        <v>0</v>
      </c>
      <c r="H1766" s="110">
        <v>0</v>
      </c>
      <c r="I1766" s="110">
        <v>0</v>
      </c>
      <c r="J1766" s="110">
        <v>0</v>
      </c>
      <c r="K1766" s="110">
        <v>0</v>
      </c>
      <c r="L1766" s="110">
        <v>0</v>
      </c>
      <c r="M1766" s="110">
        <v>0</v>
      </c>
      <c r="N1766" s="110">
        <v>0</v>
      </c>
      <c r="O1766" s="110">
        <v>0</v>
      </c>
      <c r="P1766" s="110">
        <v>0</v>
      </c>
      <c r="Q1766" s="110">
        <v>0</v>
      </c>
      <c r="R1766" s="110">
        <v>0</v>
      </c>
      <c r="S1766" s="110">
        <v>0</v>
      </c>
      <c r="T1766" s="110">
        <v>0</v>
      </c>
      <c r="U1766" s="110">
        <v>0</v>
      </c>
      <c r="V1766" s="110">
        <v>0</v>
      </c>
      <c r="W1766" s="110">
        <v>0</v>
      </c>
      <c r="X1766" s="110">
        <v>0</v>
      </c>
      <c r="Y1766" s="110">
        <v>0</v>
      </c>
      <c r="Z1766" s="110">
        <v>0</v>
      </c>
      <c r="AA1766" s="110">
        <v>0</v>
      </c>
      <c r="AB1766" s="110">
        <v>0</v>
      </c>
      <c r="AC1766" s="110">
        <v>0</v>
      </c>
      <c r="AD1766" s="110">
        <v>0</v>
      </c>
      <c r="AE1766" s="110">
        <v>0</v>
      </c>
      <c r="AF1766" s="110">
        <v>0</v>
      </c>
      <c r="AG1766" s="110">
        <v>0</v>
      </c>
    </row>
    <row r="1767" spans="2:33" ht="15">
      <c r="B1767" s="110"/>
      <c r="C1767" s="110"/>
      <c r="D1767" s="110">
        <v>2015</v>
      </c>
      <c r="E1767" s="110">
        <v>0</v>
      </c>
      <c r="F1767" s="110">
        <v>0</v>
      </c>
      <c r="G1767" s="110">
        <v>0</v>
      </c>
      <c r="H1767" s="110">
        <v>0</v>
      </c>
      <c r="I1767" s="110">
        <v>0</v>
      </c>
      <c r="J1767" s="110">
        <v>0</v>
      </c>
      <c r="K1767" s="110">
        <v>0</v>
      </c>
      <c r="L1767" s="110">
        <v>0</v>
      </c>
      <c r="M1767" s="110">
        <v>0</v>
      </c>
      <c r="N1767" s="110">
        <v>0</v>
      </c>
      <c r="O1767" s="110">
        <v>0</v>
      </c>
      <c r="P1767" s="110">
        <v>0</v>
      </c>
      <c r="Q1767" s="110">
        <v>0</v>
      </c>
      <c r="R1767" s="110">
        <v>0</v>
      </c>
      <c r="S1767" s="110">
        <v>0</v>
      </c>
      <c r="T1767" s="110">
        <v>0</v>
      </c>
      <c r="U1767" s="110">
        <v>0</v>
      </c>
      <c r="V1767" s="110">
        <v>0</v>
      </c>
      <c r="W1767" s="110">
        <v>0</v>
      </c>
      <c r="X1767" s="110">
        <v>0</v>
      </c>
      <c r="Y1767" s="110">
        <v>0</v>
      </c>
      <c r="Z1767" s="110">
        <v>0</v>
      </c>
      <c r="AA1767" s="110">
        <v>0</v>
      </c>
      <c r="AB1767" s="110">
        <v>0</v>
      </c>
      <c r="AC1767" s="110">
        <v>0</v>
      </c>
      <c r="AD1767" s="110">
        <v>0</v>
      </c>
      <c r="AE1767" s="110">
        <v>0</v>
      </c>
      <c r="AF1767" s="110">
        <v>0</v>
      </c>
      <c r="AG1767" s="110">
        <v>0</v>
      </c>
    </row>
    <row r="1768" spans="2:33" ht="15">
      <c r="B1768" s="110"/>
      <c r="C1768" s="110"/>
      <c r="D1768" s="110">
        <v>2016</v>
      </c>
      <c r="E1768" s="110">
        <v>0</v>
      </c>
      <c r="F1768" s="110">
        <v>0</v>
      </c>
      <c r="G1768" s="110">
        <v>0</v>
      </c>
      <c r="H1768" s="110">
        <v>0</v>
      </c>
      <c r="I1768" s="110">
        <v>0</v>
      </c>
      <c r="J1768" s="110">
        <v>0</v>
      </c>
      <c r="K1768" s="110">
        <v>0</v>
      </c>
      <c r="L1768" s="110">
        <v>0</v>
      </c>
      <c r="M1768" s="110">
        <v>0</v>
      </c>
      <c r="N1768" s="110">
        <v>0</v>
      </c>
      <c r="O1768" s="110">
        <v>0</v>
      </c>
      <c r="P1768" s="110">
        <v>0</v>
      </c>
      <c r="Q1768" s="110">
        <v>0</v>
      </c>
      <c r="R1768" s="110">
        <v>0</v>
      </c>
      <c r="S1768" s="110">
        <v>0</v>
      </c>
      <c r="T1768" s="110">
        <v>0</v>
      </c>
      <c r="U1768" s="110">
        <v>0</v>
      </c>
      <c r="V1768" s="110">
        <v>0</v>
      </c>
      <c r="W1768" s="110">
        <v>0</v>
      </c>
      <c r="X1768" s="110">
        <v>0</v>
      </c>
      <c r="Y1768" s="110">
        <v>0</v>
      </c>
      <c r="Z1768" s="110">
        <v>0</v>
      </c>
      <c r="AA1768" s="110">
        <v>0</v>
      </c>
      <c r="AB1768" s="110">
        <v>0</v>
      </c>
      <c r="AC1768" s="110">
        <v>0</v>
      </c>
      <c r="AD1768" s="110">
        <v>0</v>
      </c>
      <c r="AE1768" s="110">
        <v>0</v>
      </c>
      <c r="AF1768" s="110">
        <v>0</v>
      </c>
      <c r="AG1768" s="110">
        <v>0</v>
      </c>
    </row>
    <row r="1769" spans="2:33" ht="15">
      <c r="B1769" s="110"/>
      <c r="C1769" s="110"/>
      <c r="D1769" s="110">
        <v>2017</v>
      </c>
      <c r="E1769" s="110">
        <v>0</v>
      </c>
      <c r="F1769" s="110">
        <v>0</v>
      </c>
      <c r="G1769" s="110">
        <v>0</v>
      </c>
      <c r="H1769" s="110">
        <v>0</v>
      </c>
      <c r="I1769" s="110">
        <v>0</v>
      </c>
      <c r="J1769" s="110">
        <v>0</v>
      </c>
      <c r="K1769" s="110">
        <v>0</v>
      </c>
      <c r="L1769" s="110">
        <v>0</v>
      </c>
      <c r="M1769" s="110">
        <v>0</v>
      </c>
      <c r="N1769" s="110">
        <v>0</v>
      </c>
      <c r="O1769" s="110">
        <v>0</v>
      </c>
      <c r="P1769" s="110">
        <v>0</v>
      </c>
      <c r="Q1769" s="110">
        <v>0</v>
      </c>
      <c r="R1769" s="110">
        <v>0</v>
      </c>
      <c r="S1769" s="110">
        <v>0</v>
      </c>
      <c r="T1769" s="110">
        <v>0</v>
      </c>
      <c r="U1769" s="110">
        <v>0</v>
      </c>
      <c r="V1769" s="110">
        <v>0</v>
      </c>
      <c r="W1769" s="110">
        <v>0</v>
      </c>
      <c r="X1769" s="110">
        <v>0</v>
      </c>
      <c r="Y1769" s="110">
        <v>0</v>
      </c>
      <c r="Z1769" s="110">
        <v>0</v>
      </c>
      <c r="AA1769" s="110">
        <v>0</v>
      </c>
      <c r="AB1769" s="110">
        <v>0</v>
      </c>
      <c r="AC1769" s="110">
        <v>0</v>
      </c>
      <c r="AD1769" s="110">
        <v>0</v>
      </c>
      <c r="AE1769" s="110">
        <v>0</v>
      </c>
      <c r="AF1769" s="110">
        <v>0</v>
      </c>
      <c r="AG1769" s="110">
        <v>0</v>
      </c>
    </row>
    <row r="1770" spans="2:33" ht="15">
      <c r="B1770" s="110"/>
      <c r="C1770" s="110"/>
      <c r="D1770" s="110">
        <v>2018</v>
      </c>
      <c r="E1770" s="110">
        <v>0</v>
      </c>
      <c r="F1770" s="110">
        <v>0</v>
      </c>
      <c r="G1770" s="110">
        <v>0</v>
      </c>
      <c r="H1770" s="110">
        <v>0</v>
      </c>
      <c r="I1770" s="110">
        <v>0</v>
      </c>
      <c r="J1770" s="110">
        <v>0</v>
      </c>
      <c r="K1770" s="110">
        <v>0</v>
      </c>
      <c r="L1770" s="110">
        <v>0</v>
      </c>
      <c r="M1770" s="110">
        <v>0</v>
      </c>
      <c r="N1770" s="110">
        <v>0</v>
      </c>
      <c r="O1770" s="110">
        <v>0</v>
      </c>
      <c r="P1770" s="110">
        <v>0</v>
      </c>
      <c r="Q1770" s="110">
        <v>0</v>
      </c>
      <c r="R1770" s="110">
        <v>0</v>
      </c>
      <c r="S1770" s="110">
        <v>0</v>
      </c>
      <c r="T1770" s="110">
        <v>0</v>
      </c>
      <c r="U1770" s="110">
        <v>0</v>
      </c>
      <c r="V1770" s="110">
        <v>0</v>
      </c>
      <c r="W1770" s="110">
        <v>0</v>
      </c>
      <c r="X1770" s="110">
        <v>0</v>
      </c>
      <c r="Y1770" s="110">
        <v>0</v>
      </c>
      <c r="Z1770" s="110">
        <v>0</v>
      </c>
      <c r="AA1770" s="110">
        <v>0</v>
      </c>
      <c r="AB1770" s="110">
        <v>0</v>
      </c>
      <c r="AC1770" s="110">
        <v>0</v>
      </c>
      <c r="AD1770" s="110">
        <v>0</v>
      </c>
      <c r="AE1770" s="110">
        <v>0</v>
      </c>
      <c r="AF1770" s="110">
        <v>0</v>
      </c>
      <c r="AG1770" s="110">
        <v>0</v>
      </c>
    </row>
    <row r="1771" spans="2:33" ht="15">
      <c r="B1771" s="110"/>
      <c r="C1771" s="110"/>
      <c r="D1771" s="110">
        <v>2019</v>
      </c>
      <c r="E1771" s="110">
        <v>0</v>
      </c>
      <c r="F1771" s="110">
        <v>0</v>
      </c>
      <c r="G1771" s="110">
        <v>0</v>
      </c>
      <c r="H1771" s="110">
        <v>0</v>
      </c>
      <c r="I1771" s="110">
        <v>0</v>
      </c>
      <c r="J1771" s="110">
        <v>0</v>
      </c>
      <c r="K1771" s="110">
        <v>0</v>
      </c>
      <c r="L1771" s="110">
        <v>0</v>
      </c>
      <c r="M1771" s="110">
        <v>0</v>
      </c>
      <c r="N1771" s="110">
        <v>0</v>
      </c>
      <c r="O1771" s="110">
        <v>0</v>
      </c>
      <c r="P1771" s="110">
        <v>0</v>
      </c>
      <c r="Q1771" s="110">
        <v>0</v>
      </c>
      <c r="R1771" s="110">
        <v>0</v>
      </c>
      <c r="S1771" s="110">
        <v>0</v>
      </c>
      <c r="T1771" s="110">
        <v>0</v>
      </c>
      <c r="U1771" s="110">
        <v>0</v>
      </c>
      <c r="V1771" s="110">
        <v>0</v>
      </c>
      <c r="W1771" s="110">
        <v>0</v>
      </c>
      <c r="X1771" s="110">
        <v>0</v>
      </c>
      <c r="Y1771" s="110">
        <v>0</v>
      </c>
      <c r="Z1771" s="110">
        <v>0</v>
      </c>
      <c r="AA1771" s="110">
        <v>0</v>
      </c>
      <c r="AB1771" s="110">
        <v>0</v>
      </c>
      <c r="AC1771" s="110">
        <v>0</v>
      </c>
      <c r="AD1771" s="110">
        <v>0</v>
      </c>
      <c r="AE1771" s="110">
        <v>0</v>
      </c>
      <c r="AF1771" s="110">
        <v>0</v>
      </c>
      <c r="AG1771" s="110">
        <v>0</v>
      </c>
    </row>
    <row r="1772" spans="2:33" ht="15">
      <c r="B1772" s="110"/>
      <c r="C1772" s="110"/>
      <c r="D1772" s="110">
        <v>2020</v>
      </c>
      <c r="E1772" s="110"/>
      <c r="F1772" s="110"/>
      <c r="G1772" s="110"/>
      <c r="H1772" s="110"/>
      <c r="I1772" s="110"/>
      <c r="J1772" s="110"/>
      <c r="K1772" s="110"/>
      <c r="L1772" s="110"/>
      <c r="M1772" s="110"/>
      <c r="N1772" s="110"/>
      <c r="O1772" s="110"/>
      <c r="P1772" s="110"/>
      <c r="Q1772" s="110"/>
      <c r="R1772" s="110"/>
      <c r="S1772" s="110"/>
      <c r="T1772" s="110"/>
      <c r="U1772" s="110"/>
      <c r="V1772" s="110"/>
      <c r="W1772" s="110"/>
      <c r="X1772" s="110"/>
      <c r="Y1772" s="110"/>
      <c r="Z1772" s="110"/>
      <c r="AA1772" s="110"/>
      <c r="AB1772" s="110"/>
      <c r="AC1772" s="110"/>
      <c r="AD1772" s="110"/>
      <c r="AE1772" s="110"/>
      <c r="AF1772" s="110"/>
      <c r="AG1772" s="110"/>
    </row>
    <row r="1773" spans="2:33" ht="15">
      <c r="B1773" s="109" t="s">
        <v>121</v>
      </c>
      <c r="C1773" s="109" t="s">
        <v>582</v>
      </c>
      <c r="D1773" s="109">
        <v>2006</v>
      </c>
      <c r="E1773" s="109"/>
      <c r="F1773" s="109">
        <v>0</v>
      </c>
      <c r="G1773" s="109">
        <v>0</v>
      </c>
      <c r="H1773" s="109"/>
      <c r="I1773" s="109"/>
      <c r="J1773" s="109">
        <v>0</v>
      </c>
      <c r="K1773" s="109">
        <v>0</v>
      </c>
      <c r="L1773" s="109">
        <v>0</v>
      </c>
      <c r="M1773" s="109"/>
      <c r="N1773" s="109">
        <v>0</v>
      </c>
      <c r="O1773" s="109">
        <v>0</v>
      </c>
      <c r="P1773" s="109">
        <v>0</v>
      </c>
      <c r="Q1773" s="109">
        <v>12</v>
      </c>
      <c r="R1773" s="109"/>
      <c r="S1773" s="109"/>
      <c r="T1773" s="109">
        <v>0</v>
      </c>
      <c r="U1773" s="109">
        <v>0</v>
      </c>
      <c r="V1773" s="109">
        <v>0</v>
      </c>
      <c r="W1773" s="109"/>
      <c r="X1773" s="109">
        <v>0</v>
      </c>
      <c r="Y1773" s="109">
        <v>0</v>
      </c>
      <c r="Z1773" s="109">
        <v>0</v>
      </c>
      <c r="AA1773" s="109">
        <v>10</v>
      </c>
      <c r="AB1773" s="109"/>
      <c r="AC1773" s="109">
        <v>0</v>
      </c>
      <c r="AD1773" s="109"/>
      <c r="AE1773" s="109"/>
      <c r="AF1773" s="109">
        <v>49</v>
      </c>
      <c r="AG1773" s="109">
        <v>0</v>
      </c>
    </row>
    <row r="1774" spans="2:33" ht="15">
      <c r="B1774" s="109"/>
      <c r="C1774" s="109"/>
      <c r="D1774" s="109">
        <v>2007</v>
      </c>
      <c r="E1774" s="109">
        <v>2</v>
      </c>
      <c r="F1774" s="109">
        <v>0</v>
      </c>
      <c r="G1774" s="109">
        <v>0</v>
      </c>
      <c r="H1774" s="109"/>
      <c r="I1774" s="109">
        <v>0</v>
      </c>
      <c r="J1774" s="109">
        <v>0</v>
      </c>
      <c r="K1774" s="109">
        <v>0</v>
      </c>
      <c r="L1774" s="109">
        <v>1</v>
      </c>
      <c r="M1774" s="109">
        <v>0</v>
      </c>
      <c r="N1774" s="109">
        <v>0</v>
      </c>
      <c r="O1774" s="109">
        <v>0</v>
      </c>
      <c r="P1774" s="109">
        <v>0</v>
      </c>
      <c r="Q1774" s="109">
        <v>0</v>
      </c>
      <c r="R1774" s="109"/>
      <c r="S1774" s="109">
        <v>3</v>
      </c>
      <c r="T1774" s="109">
        <v>0</v>
      </c>
      <c r="U1774" s="109">
        <v>0</v>
      </c>
      <c r="V1774" s="109">
        <v>0</v>
      </c>
      <c r="W1774" s="109"/>
      <c r="X1774" s="109">
        <v>0</v>
      </c>
      <c r="Y1774" s="109">
        <v>0</v>
      </c>
      <c r="Z1774" s="109">
        <v>0</v>
      </c>
      <c r="AA1774" s="109">
        <v>0</v>
      </c>
      <c r="AB1774" s="109">
        <v>0</v>
      </c>
      <c r="AC1774" s="109">
        <v>0</v>
      </c>
      <c r="AD1774" s="109">
        <v>0</v>
      </c>
      <c r="AE1774" s="109">
        <v>0</v>
      </c>
      <c r="AF1774" s="109">
        <v>0</v>
      </c>
      <c r="AG1774" s="109">
        <v>0</v>
      </c>
    </row>
    <row r="1775" spans="2:33" ht="15">
      <c r="B1775" s="109"/>
      <c r="C1775" s="109"/>
      <c r="D1775" s="109">
        <v>2008</v>
      </c>
      <c r="E1775" s="109">
        <v>0</v>
      </c>
      <c r="F1775" s="109">
        <v>0</v>
      </c>
      <c r="G1775" s="109">
        <v>0</v>
      </c>
      <c r="H1775" s="109"/>
      <c r="I1775" s="109">
        <v>0</v>
      </c>
      <c r="J1775" s="109">
        <v>0</v>
      </c>
      <c r="K1775" s="109">
        <v>0</v>
      </c>
      <c r="L1775" s="109">
        <v>1</v>
      </c>
      <c r="M1775" s="109">
        <v>0</v>
      </c>
      <c r="N1775" s="109">
        <v>0</v>
      </c>
      <c r="O1775" s="109">
        <v>0</v>
      </c>
      <c r="P1775" s="109">
        <v>0</v>
      </c>
      <c r="Q1775" s="109">
        <v>9</v>
      </c>
      <c r="R1775" s="109"/>
      <c r="S1775" s="109">
        <v>0</v>
      </c>
      <c r="T1775" s="109">
        <v>0</v>
      </c>
      <c r="U1775" s="109">
        <v>0</v>
      </c>
      <c r="V1775" s="109">
        <v>0</v>
      </c>
      <c r="W1775" s="109"/>
      <c r="X1775" s="109">
        <v>0</v>
      </c>
      <c r="Y1775" s="109">
        <v>1</v>
      </c>
      <c r="Z1775" s="109">
        <v>0</v>
      </c>
      <c r="AA1775" s="109">
        <v>4</v>
      </c>
      <c r="AB1775" s="109">
        <v>0</v>
      </c>
      <c r="AC1775" s="109">
        <v>0</v>
      </c>
      <c r="AD1775" s="109">
        <v>0</v>
      </c>
      <c r="AE1775" s="109">
        <v>1</v>
      </c>
      <c r="AF1775" s="109">
        <v>0</v>
      </c>
      <c r="AG1775" s="109">
        <v>0</v>
      </c>
    </row>
    <row r="1776" spans="2:33" ht="15">
      <c r="B1776" s="109"/>
      <c r="C1776" s="109"/>
      <c r="D1776" s="109">
        <v>2009</v>
      </c>
      <c r="E1776" s="109">
        <v>0</v>
      </c>
      <c r="F1776" s="109">
        <v>0</v>
      </c>
      <c r="G1776" s="109">
        <v>0</v>
      </c>
      <c r="H1776" s="109">
        <v>0</v>
      </c>
      <c r="I1776" s="109">
        <v>0</v>
      </c>
      <c r="J1776" s="109">
        <v>0</v>
      </c>
      <c r="K1776" s="109">
        <v>0</v>
      </c>
      <c r="L1776" s="109">
        <v>2</v>
      </c>
      <c r="M1776" s="109">
        <v>0</v>
      </c>
      <c r="N1776" s="109">
        <v>0</v>
      </c>
      <c r="O1776" s="109">
        <v>0</v>
      </c>
      <c r="P1776" s="109">
        <v>0</v>
      </c>
      <c r="Q1776" s="109">
        <v>2</v>
      </c>
      <c r="R1776" s="109"/>
      <c r="S1776" s="109">
        <v>0</v>
      </c>
      <c r="T1776" s="109">
        <v>0</v>
      </c>
      <c r="U1776" s="109">
        <v>0</v>
      </c>
      <c r="V1776" s="109">
        <v>0</v>
      </c>
      <c r="W1776" s="109">
        <v>0</v>
      </c>
      <c r="X1776" s="109">
        <v>0</v>
      </c>
      <c r="Y1776" s="109">
        <v>0</v>
      </c>
      <c r="Z1776" s="109">
        <v>0</v>
      </c>
      <c r="AA1776" s="109">
        <v>1</v>
      </c>
      <c r="AB1776" s="109">
        <v>0</v>
      </c>
      <c r="AC1776" s="109">
        <v>3</v>
      </c>
      <c r="AD1776" s="109">
        <v>0</v>
      </c>
      <c r="AE1776" s="109">
        <v>0</v>
      </c>
      <c r="AF1776" s="109">
        <v>0</v>
      </c>
      <c r="AG1776" s="109">
        <v>0</v>
      </c>
    </row>
    <row r="1777" spans="2:33" ht="15">
      <c r="B1777" s="109"/>
      <c r="C1777" s="109"/>
      <c r="D1777" s="109">
        <v>2010</v>
      </c>
      <c r="E1777" s="109">
        <v>2</v>
      </c>
      <c r="F1777" s="109">
        <v>0</v>
      </c>
      <c r="G1777" s="109">
        <v>0</v>
      </c>
      <c r="H1777" s="109">
        <v>0</v>
      </c>
      <c r="I1777" s="109">
        <v>0</v>
      </c>
      <c r="J1777" s="109">
        <v>0</v>
      </c>
      <c r="K1777" s="109">
        <v>0</v>
      </c>
      <c r="L1777" s="109">
        <v>0</v>
      </c>
      <c r="M1777" s="109">
        <v>0</v>
      </c>
      <c r="N1777" s="109">
        <v>0</v>
      </c>
      <c r="O1777" s="109">
        <v>0</v>
      </c>
      <c r="P1777" s="109">
        <v>0</v>
      </c>
      <c r="Q1777" s="109">
        <v>3</v>
      </c>
      <c r="R1777" s="109">
        <v>0</v>
      </c>
      <c r="S1777" s="109">
        <v>1</v>
      </c>
      <c r="T1777" s="109">
        <v>0</v>
      </c>
      <c r="U1777" s="109">
        <v>0</v>
      </c>
      <c r="V1777" s="109">
        <v>0</v>
      </c>
      <c r="W1777" s="109">
        <v>0</v>
      </c>
      <c r="X1777" s="109">
        <v>0</v>
      </c>
      <c r="Y1777" s="109">
        <v>0</v>
      </c>
      <c r="Z1777" s="109">
        <v>0</v>
      </c>
      <c r="AA1777" s="109">
        <v>0</v>
      </c>
      <c r="AB1777" s="109">
        <v>0</v>
      </c>
      <c r="AC1777" s="109">
        <v>1</v>
      </c>
      <c r="AD1777" s="109">
        <v>0</v>
      </c>
      <c r="AE1777" s="109">
        <v>0</v>
      </c>
      <c r="AF1777" s="109">
        <v>0</v>
      </c>
      <c r="AG1777" s="109">
        <v>0</v>
      </c>
    </row>
    <row r="1778" spans="2:33" ht="15">
      <c r="B1778" s="109"/>
      <c r="C1778" s="109"/>
      <c r="D1778" s="109">
        <v>2011</v>
      </c>
      <c r="E1778" s="109">
        <v>0</v>
      </c>
      <c r="F1778" s="109">
        <v>0</v>
      </c>
      <c r="G1778" s="109">
        <v>0</v>
      </c>
      <c r="H1778" s="109">
        <v>0</v>
      </c>
      <c r="I1778" s="109">
        <v>0</v>
      </c>
      <c r="J1778" s="109">
        <v>0</v>
      </c>
      <c r="K1778" s="109">
        <v>0</v>
      </c>
      <c r="L1778" s="109">
        <v>0</v>
      </c>
      <c r="M1778" s="109">
        <v>0</v>
      </c>
      <c r="N1778" s="109">
        <v>0</v>
      </c>
      <c r="O1778" s="109">
        <v>0</v>
      </c>
      <c r="P1778" s="109">
        <v>0</v>
      </c>
      <c r="Q1778" s="109">
        <v>1</v>
      </c>
      <c r="R1778" s="109">
        <v>0</v>
      </c>
      <c r="S1778" s="109">
        <v>0</v>
      </c>
      <c r="T1778" s="109">
        <v>0</v>
      </c>
      <c r="U1778" s="109">
        <v>0</v>
      </c>
      <c r="V1778" s="109">
        <v>0</v>
      </c>
      <c r="W1778" s="109">
        <v>0</v>
      </c>
      <c r="X1778" s="109">
        <v>0</v>
      </c>
      <c r="Y1778" s="109">
        <v>0</v>
      </c>
      <c r="Z1778" s="109">
        <v>0</v>
      </c>
      <c r="AA1778" s="109">
        <v>1</v>
      </c>
      <c r="AB1778" s="109">
        <v>0</v>
      </c>
      <c r="AC1778" s="109">
        <v>0</v>
      </c>
      <c r="AD1778" s="109">
        <v>0</v>
      </c>
      <c r="AE1778" s="109">
        <v>0</v>
      </c>
      <c r="AF1778" s="109">
        <v>0</v>
      </c>
      <c r="AG1778" s="109">
        <v>0</v>
      </c>
    </row>
    <row r="1779" spans="2:33" ht="15">
      <c r="B1779" s="109"/>
      <c r="C1779" s="109"/>
      <c r="D1779" s="109">
        <v>2012</v>
      </c>
      <c r="E1779" s="109">
        <v>0</v>
      </c>
      <c r="F1779" s="109">
        <v>0</v>
      </c>
      <c r="G1779" s="109">
        <v>0</v>
      </c>
      <c r="H1779" s="109">
        <v>0</v>
      </c>
      <c r="I1779" s="109">
        <v>0</v>
      </c>
      <c r="J1779" s="109">
        <v>0</v>
      </c>
      <c r="K1779" s="109">
        <v>1</v>
      </c>
      <c r="L1779" s="109">
        <v>0</v>
      </c>
      <c r="M1779" s="109">
        <v>0</v>
      </c>
      <c r="N1779" s="109">
        <v>0</v>
      </c>
      <c r="O1779" s="109">
        <v>0</v>
      </c>
      <c r="P1779" s="109">
        <v>0</v>
      </c>
      <c r="Q1779" s="109">
        <v>2</v>
      </c>
      <c r="R1779" s="109">
        <v>0</v>
      </c>
      <c r="S1779" s="109">
        <v>2</v>
      </c>
      <c r="T1779" s="109">
        <v>0</v>
      </c>
      <c r="U1779" s="109">
        <v>0</v>
      </c>
      <c r="V1779" s="109">
        <v>0</v>
      </c>
      <c r="W1779" s="109">
        <v>0</v>
      </c>
      <c r="X1779" s="109">
        <v>0</v>
      </c>
      <c r="Y1779" s="109">
        <v>1</v>
      </c>
      <c r="Z1779" s="109">
        <v>0</v>
      </c>
      <c r="AA1779" s="109">
        <v>0</v>
      </c>
      <c r="AB1779" s="109">
        <v>0</v>
      </c>
      <c r="AC1779" s="109">
        <v>1</v>
      </c>
      <c r="AD1779" s="109">
        <v>0</v>
      </c>
      <c r="AE1779" s="109">
        <v>0</v>
      </c>
      <c r="AF1779" s="109">
        <v>0</v>
      </c>
      <c r="AG1779" s="109">
        <v>0</v>
      </c>
    </row>
    <row r="1780" spans="2:33" ht="15">
      <c r="B1780" s="109"/>
      <c r="C1780" s="109"/>
      <c r="D1780" s="109">
        <v>2013</v>
      </c>
      <c r="E1780" s="109">
        <v>0</v>
      </c>
      <c r="F1780" s="109">
        <v>0</v>
      </c>
      <c r="G1780" s="109">
        <v>0</v>
      </c>
      <c r="H1780" s="109">
        <v>0</v>
      </c>
      <c r="I1780" s="109">
        <v>0</v>
      </c>
      <c r="J1780" s="109">
        <v>0</v>
      </c>
      <c r="K1780" s="109">
        <v>0</v>
      </c>
      <c r="L1780" s="109">
        <v>0</v>
      </c>
      <c r="M1780" s="109">
        <v>0</v>
      </c>
      <c r="N1780" s="109">
        <v>1</v>
      </c>
      <c r="O1780" s="109">
        <v>0</v>
      </c>
      <c r="P1780" s="109">
        <v>0</v>
      </c>
      <c r="Q1780" s="109">
        <v>1</v>
      </c>
      <c r="R1780" s="109">
        <v>0</v>
      </c>
      <c r="S1780" s="109">
        <v>0</v>
      </c>
      <c r="T1780" s="109">
        <v>0</v>
      </c>
      <c r="U1780" s="109">
        <v>0</v>
      </c>
      <c r="V1780" s="109">
        <v>0</v>
      </c>
      <c r="W1780" s="109">
        <v>0</v>
      </c>
      <c r="X1780" s="109">
        <v>0</v>
      </c>
      <c r="Y1780" s="109">
        <v>0</v>
      </c>
      <c r="Z1780" s="109">
        <v>0</v>
      </c>
      <c r="AA1780" s="109">
        <v>0</v>
      </c>
      <c r="AB1780" s="109">
        <v>0</v>
      </c>
      <c r="AC1780" s="109">
        <v>0</v>
      </c>
      <c r="AD1780" s="109">
        <v>0</v>
      </c>
      <c r="AE1780" s="109">
        <v>0</v>
      </c>
      <c r="AF1780" s="109">
        <v>0</v>
      </c>
      <c r="AG1780" s="109">
        <v>0</v>
      </c>
    </row>
    <row r="1781" spans="2:33" ht="15">
      <c r="B1781" s="109"/>
      <c r="C1781" s="109"/>
      <c r="D1781" s="109">
        <v>2014</v>
      </c>
      <c r="E1781" s="109">
        <v>0</v>
      </c>
      <c r="F1781" s="109">
        <v>0</v>
      </c>
      <c r="G1781" s="109">
        <v>0</v>
      </c>
      <c r="H1781" s="109">
        <v>0</v>
      </c>
      <c r="I1781" s="109">
        <v>0</v>
      </c>
      <c r="J1781" s="109">
        <v>0</v>
      </c>
      <c r="K1781" s="109">
        <v>0</v>
      </c>
      <c r="L1781" s="109">
        <v>1</v>
      </c>
      <c r="M1781" s="109">
        <v>0</v>
      </c>
      <c r="N1781" s="109">
        <v>0</v>
      </c>
      <c r="O1781" s="109">
        <v>0</v>
      </c>
      <c r="P1781" s="109">
        <v>0</v>
      </c>
      <c r="Q1781" s="109">
        <v>1</v>
      </c>
      <c r="R1781" s="109">
        <v>0</v>
      </c>
      <c r="S1781" s="109">
        <v>0</v>
      </c>
      <c r="T1781" s="109">
        <v>0</v>
      </c>
      <c r="U1781" s="109">
        <v>0</v>
      </c>
      <c r="V1781" s="109">
        <v>0</v>
      </c>
      <c r="W1781" s="109">
        <v>0</v>
      </c>
      <c r="X1781" s="109">
        <v>0</v>
      </c>
      <c r="Y1781" s="109">
        <v>0</v>
      </c>
      <c r="Z1781" s="109">
        <v>0</v>
      </c>
      <c r="AA1781" s="109">
        <v>0</v>
      </c>
      <c r="AB1781" s="109">
        <v>0</v>
      </c>
      <c r="AC1781" s="109">
        <v>0</v>
      </c>
      <c r="AD1781" s="109">
        <v>0</v>
      </c>
      <c r="AE1781" s="109">
        <v>0</v>
      </c>
      <c r="AF1781" s="109">
        <v>0</v>
      </c>
      <c r="AG1781" s="109">
        <v>0</v>
      </c>
    </row>
    <row r="1782" spans="2:33" ht="15">
      <c r="B1782" s="109"/>
      <c r="C1782" s="109"/>
      <c r="D1782" s="109">
        <v>2015</v>
      </c>
      <c r="E1782" s="109">
        <v>0</v>
      </c>
      <c r="F1782" s="109">
        <v>0</v>
      </c>
      <c r="G1782" s="109">
        <v>0</v>
      </c>
      <c r="H1782" s="109">
        <v>0</v>
      </c>
      <c r="I1782" s="109">
        <v>1</v>
      </c>
      <c r="J1782" s="109">
        <v>0</v>
      </c>
      <c r="K1782" s="109">
        <v>0</v>
      </c>
      <c r="L1782" s="109">
        <v>0</v>
      </c>
      <c r="M1782" s="109">
        <v>0</v>
      </c>
      <c r="N1782" s="109">
        <v>0</v>
      </c>
      <c r="O1782" s="109">
        <v>0</v>
      </c>
      <c r="P1782" s="109">
        <v>0</v>
      </c>
      <c r="Q1782" s="109">
        <v>0</v>
      </c>
      <c r="R1782" s="109">
        <v>0</v>
      </c>
      <c r="S1782" s="109">
        <v>0</v>
      </c>
      <c r="T1782" s="109">
        <v>0</v>
      </c>
      <c r="U1782" s="109">
        <v>0</v>
      </c>
      <c r="V1782" s="109">
        <v>0</v>
      </c>
      <c r="W1782" s="109">
        <v>0</v>
      </c>
      <c r="X1782" s="109">
        <v>0</v>
      </c>
      <c r="Y1782" s="109">
        <v>0</v>
      </c>
      <c r="Z1782" s="109">
        <v>0</v>
      </c>
      <c r="AA1782" s="109">
        <v>0</v>
      </c>
      <c r="AB1782" s="109">
        <v>0</v>
      </c>
      <c r="AC1782" s="109">
        <v>0</v>
      </c>
      <c r="AD1782" s="109">
        <v>0</v>
      </c>
      <c r="AE1782" s="109">
        <v>0</v>
      </c>
      <c r="AF1782" s="109">
        <v>0</v>
      </c>
      <c r="AG1782" s="109">
        <v>0</v>
      </c>
    </row>
    <row r="1783" spans="2:33" ht="15">
      <c r="B1783" s="109"/>
      <c r="C1783" s="109"/>
      <c r="D1783" s="109">
        <v>2016</v>
      </c>
      <c r="E1783" s="109">
        <v>0</v>
      </c>
      <c r="F1783" s="109">
        <v>0</v>
      </c>
      <c r="G1783" s="109">
        <v>0</v>
      </c>
      <c r="H1783" s="109">
        <v>0</v>
      </c>
      <c r="I1783" s="109">
        <v>0</v>
      </c>
      <c r="J1783" s="109">
        <v>0</v>
      </c>
      <c r="K1783" s="109">
        <v>0</v>
      </c>
      <c r="L1783" s="109">
        <v>0</v>
      </c>
      <c r="M1783" s="109">
        <v>0</v>
      </c>
      <c r="N1783" s="109">
        <v>0</v>
      </c>
      <c r="O1783" s="109">
        <v>0</v>
      </c>
      <c r="P1783" s="109">
        <v>0</v>
      </c>
      <c r="Q1783" s="109">
        <v>0</v>
      </c>
      <c r="R1783" s="109">
        <v>0</v>
      </c>
      <c r="S1783" s="109">
        <v>0</v>
      </c>
      <c r="T1783" s="109">
        <v>0</v>
      </c>
      <c r="U1783" s="109">
        <v>0</v>
      </c>
      <c r="V1783" s="109">
        <v>0</v>
      </c>
      <c r="W1783" s="109">
        <v>0</v>
      </c>
      <c r="X1783" s="109">
        <v>0</v>
      </c>
      <c r="Y1783" s="109">
        <v>0</v>
      </c>
      <c r="Z1783" s="109">
        <v>0</v>
      </c>
      <c r="AA1783" s="109">
        <v>0</v>
      </c>
      <c r="AB1783" s="109">
        <v>0</v>
      </c>
      <c r="AC1783" s="109">
        <v>0</v>
      </c>
      <c r="AD1783" s="109">
        <v>0</v>
      </c>
      <c r="AE1783" s="109">
        <v>0</v>
      </c>
      <c r="AF1783" s="109">
        <v>0</v>
      </c>
      <c r="AG1783" s="109">
        <v>0</v>
      </c>
    </row>
    <row r="1784" spans="2:33" ht="15">
      <c r="B1784" s="109"/>
      <c r="C1784" s="109"/>
      <c r="D1784" s="109">
        <v>2017</v>
      </c>
      <c r="E1784" s="109">
        <v>0</v>
      </c>
      <c r="F1784" s="109">
        <v>0</v>
      </c>
      <c r="G1784" s="109">
        <v>0</v>
      </c>
      <c r="H1784" s="109">
        <v>0</v>
      </c>
      <c r="I1784" s="109">
        <v>0</v>
      </c>
      <c r="J1784" s="109">
        <v>0</v>
      </c>
      <c r="K1784" s="109">
        <v>0</v>
      </c>
      <c r="L1784" s="109">
        <v>0</v>
      </c>
      <c r="M1784" s="109">
        <v>0</v>
      </c>
      <c r="N1784" s="109">
        <v>0</v>
      </c>
      <c r="O1784" s="109">
        <v>0</v>
      </c>
      <c r="P1784" s="109">
        <v>0</v>
      </c>
      <c r="Q1784" s="109">
        <v>0</v>
      </c>
      <c r="R1784" s="109">
        <v>0</v>
      </c>
      <c r="S1784" s="109">
        <v>0</v>
      </c>
      <c r="T1784" s="109">
        <v>0</v>
      </c>
      <c r="U1784" s="109">
        <v>0</v>
      </c>
      <c r="V1784" s="109">
        <v>0</v>
      </c>
      <c r="W1784" s="109">
        <v>0</v>
      </c>
      <c r="X1784" s="109">
        <v>0</v>
      </c>
      <c r="Y1784" s="109">
        <v>1</v>
      </c>
      <c r="Z1784" s="109">
        <v>0</v>
      </c>
      <c r="AA1784" s="109">
        <v>0</v>
      </c>
      <c r="AB1784" s="109">
        <v>0</v>
      </c>
      <c r="AC1784" s="109">
        <v>0</v>
      </c>
      <c r="AD1784" s="109">
        <v>0</v>
      </c>
      <c r="AE1784" s="109">
        <v>0</v>
      </c>
      <c r="AF1784" s="109">
        <v>0</v>
      </c>
      <c r="AG1784" s="109">
        <v>0</v>
      </c>
    </row>
    <row r="1785" spans="2:33" ht="15">
      <c r="B1785" s="109"/>
      <c r="C1785" s="109"/>
      <c r="D1785" s="109">
        <v>2018</v>
      </c>
      <c r="E1785" s="109">
        <v>0</v>
      </c>
      <c r="F1785" s="109">
        <v>0</v>
      </c>
      <c r="G1785" s="109">
        <v>0</v>
      </c>
      <c r="H1785" s="109">
        <v>0</v>
      </c>
      <c r="I1785" s="109">
        <v>0</v>
      </c>
      <c r="J1785" s="109">
        <v>0</v>
      </c>
      <c r="K1785" s="109">
        <v>0</v>
      </c>
      <c r="L1785" s="109">
        <v>0</v>
      </c>
      <c r="M1785" s="109">
        <v>0</v>
      </c>
      <c r="N1785" s="109">
        <v>0</v>
      </c>
      <c r="O1785" s="109">
        <v>0</v>
      </c>
      <c r="P1785" s="109">
        <v>0</v>
      </c>
      <c r="Q1785" s="109">
        <v>0</v>
      </c>
      <c r="R1785" s="109">
        <v>0</v>
      </c>
      <c r="S1785" s="109">
        <v>0</v>
      </c>
      <c r="T1785" s="109">
        <v>0</v>
      </c>
      <c r="U1785" s="109">
        <v>0</v>
      </c>
      <c r="V1785" s="109">
        <v>0</v>
      </c>
      <c r="W1785" s="109">
        <v>0</v>
      </c>
      <c r="X1785" s="109">
        <v>0</v>
      </c>
      <c r="Y1785" s="109">
        <v>0</v>
      </c>
      <c r="Z1785" s="109">
        <v>0</v>
      </c>
      <c r="AA1785" s="109">
        <v>0</v>
      </c>
      <c r="AB1785" s="109">
        <v>0</v>
      </c>
      <c r="AC1785" s="109">
        <v>0</v>
      </c>
      <c r="AD1785" s="109">
        <v>0</v>
      </c>
      <c r="AE1785" s="109">
        <v>0</v>
      </c>
      <c r="AF1785" s="109">
        <v>0</v>
      </c>
      <c r="AG1785" s="109">
        <v>0</v>
      </c>
    </row>
    <row r="1786" spans="2:33" ht="15">
      <c r="B1786" s="109"/>
      <c r="C1786" s="109"/>
      <c r="D1786" s="109">
        <v>2019</v>
      </c>
      <c r="E1786" s="109">
        <v>0</v>
      </c>
      <c r="F1786" s="109">
        <v>0</v>
      </c>
      <c r="G1786" s="109">
        <v>0</v>
      </c>
      <c r="H1786" s="109">
        <v>0</v>
      </c>
      <c r="I1786" s="109">
        <v>0</v>
      </c>
      <c r="J1786" s="109">
        <v>0</v>
      </c>
      <c r="K1786" s="109">
        <v>0</v>
      </c>
      <c r="L1786" s="109">
        <v>0</v>
      </c>
      <c r="M1786" s="109">
        <v>0</v>
      </c>
      <c r="N1786" s="109">
        <v>0</v>
      </c>
      <c r="O1786" s="109">
        <v>0</v>
      </c>
      <c r="P1786" s="109">
        <v>0</v>
      </c>
      <c r="Q1786" s="109">
        <v>0</v>
      </c>
      <c r="R1786" s="109">
        <v>0</v>
      </c>
      <c r="S1786" s="109">
        <v>1</v>
      </c>
      <c r="T1786" s="109">
        <v>0</v>
      </c>
      <c r="U1786" s="109">
        <v>0</v>
      </c>
      <c r="V1786" s="109">
        <v>0</v>
      </c>
      <c r="W1786" s="109">
        <v>0</v>
      </c>
      <c r="X1786" s="109">
        <v>0</v>
      </c>
      <c r="Y1786" s="109">
        <v>0</v>
      </c>
      <c r="Z1786" s="109">
        <v>0</v>
      </c>
      <c r="AA1786" s="109">
        <v>0</v>
      </c>
      <c r="AB1786" s="109">
        <v>0</v>
      </c>
      <c r="AC1786" s="109">
        <v>0</v>
      </c>
      <c r="AD1786" s="109">
        <v>0</v>
      </c>
      <c r="AE1786" s="109">
        <v>0</v>
      </c>
      <c r="AF1786" s="109">
        <v>0</v>
      </c>
      <c r="AG1786" s="109">
        <v>0</v>
      </c>
    </row>
    <row r="1787" spans="2:33" ht="15">
      <c r="B1787" s="109"/>
      <c r="C1787" s="109"/>
      <c r="D1787" s="109">
        <v>2020</v>
      </c>
      <c r="E1787" s="109"/>
      <c r="F1787" s="109"/>
      <c r="G1787" s="109"/>
      <c r="H1787" s="109"/>
      <c r="I1787" s="109"/>
      <c r="J1787" s="109"/>
      <c r="K1787" s="109"/>
      <c r="L1787" s="109"/>
      <c r="M1787" s="109"/>
      <c r="N1787" s="109"/>
      <c r="O1787" s="109"/>
      <c r="P1787" s="109"/>
      <c r="Q1787" s="109"/>
      <c r="R1787" s="109"/>
      <c r="S1787" s="109"/>
      <c r="T1787" s="109"/>
      <c r="U1787" s="109"/>
      <c r="V1787" s="109"/>
      <c r="W1787" s="109"/>
      <c r="X1787" s="109"/>
      <c r="Y1787" s="109"/>
      <c r="Z1787" s="109"/>
      <c r="AA1787" s="109"/>
      <c r="AB1787" s="109"/>
      <c r="AC1787" s="109"/>
      <c r="AD1787" s="109"/>
      <c r="AE1787" s="109"/>
      <c r="AF1787" s="109"/>
      <c r="AG1787" s="109"/>
    </row>
    <row r="1788" spans="2:33" ht="15">
      <c r="B1788" s="110" t="s">
        <v>888</v>
      </c>
      <c r="C1788" s="110" t="s">
        <v>889</v>
      </c>
      <c r="D1788" s="110">
        <v>2006</v>
      </c>
      <c r="E1788" s="110">
        <v>0</v>
      </c>
      <c r="F1788" s="110"/>
      <c r="G1788" s="110">
        <v>0.85895999999999995</v>
      </c>
      <c r="H1788" s="110"/>
      <c r="I1788" s="110"/>
      <c r="J1788" s="110">
        <v>0.10063</v>
      </c>
      <c r="K1788" s="110">
        <v>0.11642</v>
      </c>
      <c r="L1788" s="110">
        <v>1.2409999999999999E-2</v>
      </c>
      <c r="M1788" s="110"/>
      <c r="N1788" s="110">
        <v>1.15358</v>
      </c>
      <c r="O1788" s="110">
        <v>0.16208</v>
      </c>
      <c r="P1788" s="110">
        <v>0.33398</v>
      </c>
      <c r="Q1788" s="110">
        <v>8.6610000000000006E-2</v>
      </c>
      <c r="R1788" s="110"/>
      <c r="S1788" s="110">
        <v>0.34648000000000001</v>
      </c>
      <c r="T1788" s="110">
        <v>0</v>
      </c>
      <c r="U1788" s="110">
        <v>0.1114</v>
      </c>
      <c r="V1788" s="110">
        <v>1.6634100000000001</v>
      </c>
      <c r="W1788" s="110"/>
      <c r="X1788" s="110">
        <v>1.51851</v>
      </c>
      <c r="Y1788" s="110">
        <v>1.503E-2</v>
      </c>
      <c r="Z1788" s="110">
        <v>2.1100000000000001E-2</v>
      </c>
      <c r="AA1788" s="110">
        <v>1.1860900000000001</v>
      </c>
      <c r="AB1788" s="110">
        <v>0.86592999999999998</v>
      </c>
      <c r="AC1788" s="110">
        <v>1.0537399999999999</v>
      </c>
      <c r="AD1788" s="110">
        <v>7.5579999999999994E-2</v>
      </c>
      <c r="AE1788" s="110">
        <v>0.63224000000000002</v>
      </c>
      <c r="AF1788" s="110">
        <v>1.5889200000000001</v>
      </c>
      <c r="AG1788" s="110">
        <v>4.4790000000000003E-2</v>
      </c>
    </row>
    <row r="1789" spans="2:33" ht="15">
      <c r="B1789" s="110"/>
      <c r="C1789" s="110"/>
      <c r="D1789" s="110">
        <v>2007</v>
      </c>
      <c r="E1789" s="110">
        <v>9.0319999999999998E-2</v>
      </c>
      <c r="F1789" s="110">
        <v>6.7570000000000005E-2</v>
      </c>
      <c r="G1789" s="110">
        <v>0.52732999999999997</v>
      </c>
      <c r="H1789" s="110"/>
      <c r="I1789" s="110">
        <v>0</v>
      </c>
      <c r="J1789" s="110">
        <v>6.5399999999999998E-3</v>
      </c>
      <c r="K1789" s="110">
        <v>8.3909999999999998E-2</v>
      </c>
      <c r="L1789" s="110">
        <v>3.8109999999999998E-2</v>
      </c>
      <c r="M1789" s="110">
        <v>0</v>
      </c>
      <c r="N1789" s="110">
        <v>0.65310000000000001</v>
      </c>
      <c r="O1789" s="110">
        <v>0.17782999999999999</v>
      </c>
      <c r="P1789" s="110">
        <v>0.13313</v>
      </c>
      <c r="Q1789" s="110">
        <v>3.7760000000000002E-2</v>
      </c>
      <c r="R1789" s="110"/>
      <c r="S1789" s="110">
        <v>0.30701000000000001</v>
      </c>
      <c r="T1789" s="110">
        <v>5.9409999999999998E-2</v>
      </c>
      <c r="U1789" s="110">
        <v>0.11891</v>
      </c>
      <c r="V1789" s="110">
        <v>2.0010599999999998</v>
      </c>
      <c r="W1789" s="110"/>
      <c r="X1789" s="110">
        <v>1.13036</v>
      </c>
      <c r="Y1789" s="110">
        <v>7.1399999999999996E-3</v>
      </c>
      <c r="Z1789" s="110">
        <v>2.1100000000000001E-2</v>
      </c>
      <c r="AA1789" s="110">
        <v>1.1657500000000001</v>
      </c>
      <c r="AB1789" s="110">
        <v>0.78086</v>
      </c>
      <c r="AC1789" s="110">
        <v>1.36086</v>
      </c>
      <c r="AD1789" s="110">
        <v>0.1042</v>
      </c>
      <c r="AE1789" s="110">
        <v>0.41753000000000001</v>
      </c>
      <c r="AF1789" s="110">
        <v>0.78427000000000002</v>
      </c>
      <c r="AG1789" s="110">
        <v>6.3299999999999995E-2</v>
      </c>
    </row>
    <row r="1790" spans="2:33" ht="15">
      <c r="B1790" s="110"/>
      <c r="C1790" s="110"/>
      <c r="D1790" s="110">
        <v>2008</v>
      </c>
      <c r="E1790" s="110">
        <v>0.11362999999999999</v>
      </c>
      <c r="F1790" s="110">
        <v>8.6110000000000006E-2</v>
      </c>
      <c r="G1790" s="110">
        <v>0.76976999999999995</v>
      </c>
      <c r="H1790" s="110"/>
      <c r="I1790" s="110">
        <v>0</v>
      </c>
      <c r="J1790" s="110">
        <v>1.7139999999999999E-2</v>
      </c>
      <c r="K1790" s="110">
        <v>7.4740000000000001E-2</v>
      </c>
      <c r="L1790" s="110">
        <v>9.7559999999999994E-2</v>
      </c>
      <c r="M1790" s="110">
        <v>0.98163</v>
      </c>
      <c r="N1790" s="110">
        <v>0.378</v>
      </c>
      <c r="O1790" s="110">
        <v>0.11932</v>
      </c>
      <c r="P1790" s="110">
        <v>0.24409</v>
      </c>
      <c r="Q1790" s="110">
        <v>7.3929999999999996E-2</v>
      </c>
      <c r="R1790" s="110"/>
      <c r="S1790" s="110">
        <v>0.56879999999999997</v>
      </c>
      <c r="T1790" s="110">
        <v>0.1004</v>
      </c>
      <c r="U1790" s="110">
        <v>0.13356000000000001</v>
      </c>
      <c r="V1790" s="110">
        <v>2.0231400000000002</v>
      </c>
      <c r="W1790" s="110"/>
      <c r="X1790" s="110">
        <v>0.76824000000000003</v>
      </c>
      <c r="Y1790" s="110">
        <v>7.1900000000000002E-3</v>
      </c>
      <c r="Z1790" s="110">
        <v>2.1340000000000001E-2</v>
      </c>
      <c r="AA1790" s="110">
        <v>1.1588499999999999</v>
      </c>
      <c r="AB1790" s="110">
        <v>0.55076000000000003</v>
      </c>
      <c r="AC1790" s="110">
        <v>1.57054</v>
      </c>
      <c r="AD1790" s="110">
        <v>6.5119999999999997E-2</v>
      </c>
      <c r="AE1790" s="110">
        <v>0.44779999999999998</v>
      </c>
      <c r="AF1790" s="110">
        <v>0.83111000000000002</v>
      </c>
      <c r="AG1790" s="110">
        <v>7.467E-2</v>
      </c>
    </row>
    <row r="1791" spans="2:33" ht="15">
      <c r="B1791" s="110"/>
      <c r="C1791" s="110"/>
      <c r="D1791" s="110">
        <v>2009</v>
      </c>
      <c r="E1791" s="110">
        <v>0.12475</v>
      </c>
      <c r="F1791" s="110">
        <v>5.4420000000000003E-2</v>
      </c>
      <c r="G1791" s="110">
        <v>0.69862999999999997</v>
      </c>
      <c r="H1791" s="110">
        <v>9.1189999999999993E-2</v>
      </c>
      <c r="I1791" s="110">
        <v>0</v>
      </c>
      <c r="J1791" s="110">
        <v>2.4510000000000001E-2</v>
      </c>
      <c r="K1791" s="110">
        <v>0.1027</v>
      </c>
      <c r="L1791" s="110">
        <v>0.12171999999999999</v>
      </c>
      <c r="M1791" s="110">
        <v>0.73312999999999995</v>
      </c>
      <c r="N1791" s="110">
        <v>0.40788999999999997</v>
      </c>
      <c r="O1791" s="110">
        <v>6.9099999999999995E-2</v>
      </c>
      <c r="P1791" s="110">
        <v>3.9980000000000002E-2</v>
      </c>
      <c r="Q1791" s="110">
        <v>6.1499999999999999E-2</v>
      </c>
      <c r="R1791" s="110"/>
      <c r="S1791" s="110">
        <v>0.59274000000000004</v>
      </c>
      <c r="T1791" s="110">
        <v>5.4989999999999997E-2</v>
      </c>
      <c r="U1791" s="110">
        <v>9.9839999999999998E-2</v>
      </c>
      <c r="V1791" s="110">
        <v>1.7078199999999999</v>
      </c>
      <c r="W1791" s="110">
        <v>0</v>
      </c>
      <c r="X1791" s="110">
        <v>0.42720999999999998</v>
      </c>
      <c r="Y1791" s="110">
        <v>0</v>
      </c>
      <c r="Z1791" s="110">
        <v>2.3099999999999999E-2</v>
      </c>
      <c r="AA1791" s="110">
        <v>1.3564000000000001</v>
      </c>
      <c r="AB1791" s="110">
        <v>0.34499000000000002</v>
      </c>
      <c r="AC1791" s="110">
        <v>1.16384</v>
      </c>
      <c r="AD1791" s="110">
        <v>9.0840000000000004E-2</v>
      </c>
      <c r="AE1791" s="110">
        <v>0.16475999999999999</v>
      </c>
      <c r="AF1791" s="110">
        <v>0.97870000000000001</v>
      </c>
      <c r="AG1791" s="110">
        <v>6.3310000000000005E-2</v>
      </c>
    </row>
    <row r="1792" spans="2:33" ht="15">
      <c r="B1792" s="110"/>
      <c r="C1792" s="110"/>
      <c r="D1792" s="110">
        <v>2010</v>
      </c>
      <c r="E1792" s="110">
        <v>0.1089</v>
      </c>
      <c r="F1792" s="110">
        <v>5.1020000000000003E-2</v>
      </c>
      <c r="G1792" s="110">
        <v>0.19583999999999999</v>
      </c>
      <c r="H1792" s="110">
        <v>4.4850000000000001E-2</v>
      </c>
      <c r="I1792" s="110"/>
      <c r="J1792" s="110">
        <v>3.7449999999999997E-2</v>
      </c>
      <c r="K1792" s="110">
        <v>7.7509999999999996E-2</v>
      </c>
      <c r="L1792" s="110">
        <v>7.8539999999999999E-2</v>
      </c>
      <c r="M1792" s="110">
        <v>1.0073799999999999</v>
      </c>
      <c r="N1792" s="110">
        <v>0.94321999999999995</v>
      </c>
      <c r="O1792" s="110">
        <v>5.3560000000000003E-2</v>
      </c>
      <c r="P1792" s="110">
        <v>7.843E-2</v>
      </c>
      <c r="Q1792" s="110">
        <v>7.6329999999999995E-2</v>
      </c>
      <c r="R1792" s="110">
        <v>0.78837999999999997</v>
      </c>
      <c r="S1792" s="110">
        <v>0.45852999999999999</v>
      </c>
      <c r="T1792" s="110">
        <v>5.6520000000000001E-2</v>
      </c>
      <c r="U1792" s="110">
        <v>0.14199000000000001</v>
      </c>
      <c r="V1792" s="110">
        <v>1.8395300000000001</v>
      </c>
      <c r="W1792" s="110">
        <v>0</v>
      </c>
      <c r="X1792" s="110">
        <v>0.78190000000000004</v>
      </c>
      <c r="Y1792" s="110">
        <v>0</v>
      </c>
      <c r="Z1792" s="110">
        <v>6.4560000000000006E-2</v>
      </c>
      <c r="AA1792" s="110">
        <v>0.98602000000000001</v>
      </c>
      <c r="AB1792" s="110">
        <v>0.22500000000000001</v>
      </c>
      <c r="AC1792" s="110">
        <v>1.02651</v>
      </c>
      <c r="AD1792" s="110">
        <v>0.21934000000000001</v>
      </c>
      <c r="AE1792" s="110">
        <v>0.37148999999999999</v>
      </c>
      <c r="AF1792" s="110">
        <v>0.92554999999999998</v>
      </c>
      <c r="AG1792" s="110">
        <v>3.0759999999999999E-2</v>
      </c>
    </row>
    <row r="1793" spans="2:33" ht="15">
      <c r="B1793" s="110"/>
      <c r="C1793" s="110"/>
      <c r="D1793" s="110">
        <v>2011</v>
      </c>
      <c r="E1793" s="110">
        <v>7.8839999999999993E-2</v>
      </c>
      <c r="F1793" s="110">
        <v>0.14915</v>
      </c>
      <c r="G1793" s="110">
        <v>1.0563</v>
      </c>
      <c r="H1793" s="110">
        <v>2.7730000000000001E-2</v>
      </c>
      <c r="I1793" s="110">
        <v>0</v>
      </c>
      <c r="J1793" s="110">
        <v>2.4899999999999999E-2</v>
      </c>
      <c r="K1793" s="110">
        <v>7.7850000000000003E-2</v>
      </c>
      <c r="L1793" s="110">
        <v>6.1589999999999999E-2</v>
      </c>
      <c r="M1793" s="110">
        <v>0.85714000000000001</v>
      </c>
      <c r="N1793" s="110">
        <v>0.63826000000000005</v>
      </c>
      <c r="O1793" s="110">
        <v>7.8390000000000001E-2</v>
      </c>
      <c r="P1793" s="110">
        <v>3.916E-2</v>
      </c>
      <c r="Q1793" s="110">
        <v>9.9690000000000001E-2</v>
      </c>
      <c r="R1793" s="110">
        <v>0.39062000000000002</v>
      </c>
      <c r="S1793" s="110">
        <v>0.48087999999999997</v>
      </c>
      <c r="T1793" s="110">
        <v>5.5370000000000003E-2</v>
      </c>
      <c r="U1793" s="110">
        <v>0.15123</v>
      </c>
      <c r="V1793" s="110">
        <v>1.30535</v>
      </c>
      <c r="W1793" s="110">
        <v>0</v>
      </c>
      <c r="X1793" s="110">
        <v>0.43310999999999999</v>
      </c>
      <c r="Y1793" s="110">
        <v>2.0119999999999999E-2</v>
      </c>
      <c r="Z1793" s="110">
        <v>0.10904999999999999</v>
      </c>
      <c r="AA1793" s="110">
        <v>1.07328</v>
      </c>
      <c r="AB1793" s="110">
        <v>0.26874999999999999</v>
      </c>
      <c r="AC1793" s="110">
        <v>0.72936000000000001</v>
      </c>
      <c r="AD1793" s="110">
        <v>0.10688</v>
      </c>
      <c r="AE1793" s="110">
        <v>0.14754</v>
      </c>
      <c r="AF1793" s="110">
        <v>0.81518999999999997</v>
      </c>
      <c r="AG1793" s="110">
        <v>8.5150000000000003E-2</v>
      </c>
    </row>
    <row r="1794" spans="2:33" ht="15">
      <c r="B1794" s="110"/>
      <c r="C1794" s="110"/>
      <c r="D1794" s="110">
        <v>2012</v>
      </c>
      <c r="E1794" s="110">
        <v>0.11348</v>
      </c>
      <c r="F1794" s="110">
        <v>3.022E-2</v>
      </c>
      <c r="G1794" s="110">
        <v>0.39568999999999999</v>
      </c>
      <c r="H1794" s="110">
        <v>6.0580000000000002E-2</v>
      </c>
      <c r="I1794" s="110">
        <v>0</v>
      </c>
      <c r="J1794" s="110">
        <v>1.239E-2</v>
      </c>
      <c r="K1794" s="110">
        <v>7.1279999999999996E-2</v>
      </c>
      <c r="L1794" s="110">
        <v>6.3250000000000001E-2</v>
      </c>
      <c r="M1794" s="110">
        <v>0.42570999999999998</v>
      </c>
      <c r="N1794" s="110">
        <v>0.85506000000000004</v>
      </c>
      <c r="O1794" s="110">
        <v>8.4769999999999998E-2</v>
      </c>
      <c r="P1794" s="110">
        <v>5.8950000000000002E-2</v>
      </c>
      <c r="Q1794" s="110">
        <v>6.2509999999999996E-2</v>
      </c>
      <c r="R1794" s="110">
        <v>0</v>
      </c>
      <c r="S1794" s="110">
        <v>0.35435</v>
      </c>
      <c r="T1794" s="110">
        <v>0</v>
      </c>
      <c r="U1794" s="110">
        <v>0.16744999999999999</v>
      </c>
      <c r="V1794" s="110">
        <v>1.02284</v>
      </c>
      <c r="W1794" s="110">
        <v>0</v>
      </c>
      <c r="X1794" s="110">
        <v>0.53047</v>
      </c>
      <c r="Y1794" s="110">
        <v>6.6699999999999997E-3</v>
      </c>
      <c r="Z1794" s="110">
        <v>0</v>
      </c>
      <c r="AA1794" s="110">
        <v>0.80361000000000005</v>
      </c>
      <c r="AB1794" s="110">
        <v>0.42671999999999999</v>
      </c>
      <c r="AC1794" s="110">
        <v>0.74687999999999999</v>
      </c>
      <c r="AD1794" s="110">
        <v>3.56E-2</v>
      </c>
      <c r="AE1794" s="110">
        <v>0</v>
      </c>
      <c r="AF1794" s="110">
        <v>0.97289999999999999</v>
      </c>
      <c r="AG1794" s="110">
        <v>6.1609999999999998E-2</v>
      </c>
    </row>
    <row r="1795" spans="2:33" ht="15">
      <c r="B1795" s="110"/>
      <c r="C1795" s="110"/>
      <c r="D1795" s="110">
        <v>2013</v>
      </c>
      <c r="E1795" s="110">
        <v>2.6540000000000001E-2</v>
      </c>
      <c r="F1795" s="110">
        <v>9.2789999999999997E-2</v>
      </c>
      <c r="G1795" s="110">
        <v>0.31933</v>
      </c>
      <c r="H1795" s="110">
        <v>5.9339999999999997E-2</v>
      </c>
      <c r="I1795" s="110">
        <v>0</v>
      </c>
      <c r="J1795" s="110">
        <v>4.972E-2</v>
      </c>
      <c r="K1795" s="110">
        <v>8.8160000000000002E-2</v>
      </c>
      <c r="L1795" s="110">
        <v>3.1199999999999999E-2</v>
      </c>
      <c r="M1795" s="110">
        <v>0</v>
      </c>
      <c r="N1795" s="110">
        <v>0.44681999999999999</v>
      </c>
      <c r="O1795" s="110">
        <v>8.5589999999999999E-2</v>
      </c>
      <c r="P1795" s="110">
        <v>7.9259999999999997E-2</v>
      </c>
      <c r="Q1795" s="110">
        <v>9.0359999999999996E-2</v>
      </c>
      <c r="R1795" s="110">
        <v>0.26662999999999998</v>
      </c>
      <c r="S1795" s="110">
        <v>0.65266000000000002</v>
      </c>
      <c r="T1795" s="110">
        <v>5.4730000000000001E-2</v>
      </c>
      <c r="U1795" s="110">
        <v>0.13569000000000001</v>
      </c>
      <c r="V1795" s="110">
        <v>1.06044</v>
      </c>
      <c r="W1795" s="110">
        <v>0.11090999999999999</v>
      </c>
      <c r="X1795" s="110">
        <v>0.56894999999999996</v>
      </c>
      <c r="Y1795" s="110">
        <v>1.324E-2</v>
      </c>
      <c r="Z1795" s="110">
        <v>4.122E-2</v>
      </c>
      <c r="AA1795" s="110">
        <v>0.76032999999999995</v>
      </c>
      <c r="AB1795" s="110">
        <v>0.38589000000000001</v>
      </c>
      <c r="AC1795" s="110">
        <v>0.78210000000000002</v>
      </c>
      <c r="AD1795" s="110">
        <v>6.8669999999999995E-2</v>
      </c>
      <c r="AE1795" s="110">
        <v>4.965E-2</v>
      </c>
      <c r="AF1795" s="110">
        <v>1.00498</v>
      </c>
      <c r="AG1795" s="110">
        <v>4.1020000000000001E-2</v>
      </c>
    </row>
    <row r="1796" spans="2:33" ht="15">
      <c r="B1796" s="110"/>
      <c r="C1796" s="110"/>
      <c r="D1796" s="110">
        <v>2014</v>
      </c>
      <c r="E1796" s="110">
        <v>6.5610000000000002E-2</v>
      </c>
      <c r="F1796" s="110">
        <v>9.3130000000000004E-2</v>
      </c>
      <c r="G1796" s="110">
        <v>0.52083000000000002</v>
      </c>
      <c r="H1796" s="110">
        <v>7.3959999999999998E-2</v>
      </c>
      <c r="I1796" s="110">
        <v>0</v>
      </c>
      <c r="J1796" s="110">
        <v>1.2489999999999999E-2</v>
      </c>
      <c r="K1796" s="110">
        <v>9.9690000000000001E-2</v>
      </c>
      <c r="L1796" s="110">
        <v>7.9020000000000007E-2</v>
      </c>
      <c r="M1796" s="110">
        <v>0.26701999999999998</v>
      </c>
      <c r="N1796" s="110">
        <v>0.34797</v>
      </c>
      <c r="O1796" s="110">
        <v>6.3640000000000002E-2</v>
      </c>
      <c r="P1796" s="110">
        <v>8.0509999999999998E-2</v>
      </c>
      <c r="Q1796" s="110">
        <v>7.3480000000000004E-2</v>
      </c>
      <c r="R1796" s="110">
        <v>0.57320000000000004</v>
      </c>
      <c r="S1796" s="110">
        <v>0.84077000000000002</v>
      </c>
      <c r="T1796" s="110">
        <v>5.4730000000000001E-2</v>
      </c>
      <c r="U1796" s="110">
        <v>0.12703999999999999</v>
      </c>
      <c r="V1796" s="110">
        <v>0.48964000000000002</v>
      </c>
      <c r="W1796" s="110">
        <v>0</v>
      </c>
      <c r="X1796" s="110">
        <v>0.36784</v>
      </c>
      <c r="Y1796" s="110">
        <v>6.4200000000000004E-3</v>
      </c>
      <c r="Z1796" s="110">
        <v>0</v>
      </c>
      <c r="AA1796" s="110">
        <v>0.76375000000000004</v>
      </c>
      <c r="AB1796" s="110">
        <v>0.41039999999999999</v>
      </c>
      <c r="AC1796" s="110">
        <v>0.81786000000000003</v>
      </c>
      <c r="AD1796" s="110">
        <v>9.4329999999999997E-2</v>
      </c>
      <c r="AE1796" s="110">
        <v>0</v>
      </c>
      <c r="AF1796" s="110">
        <v>1.42553</v>
      </c>
      <c r="AG1796" s="110">
        <v>2.197E-2</v>
      </c>
    </row>
    <row r="1797" spans="2:33" ht="15">
      <c r="B1797" s="110"/>
      <c r="C1797" s="110"/>
      <c r="D1797" s="110">
        <v>2015</v>
      </c>
      <c r="E1797" s="110">
        <v>5.2389999999999999E-2</v>
      </c>
      <c r="F1797" s="110">
        <v>2.069E-2</v>
      </c>
      <c r="G1797" s="110">
        <v>0.49752000000000002</v>
      </c>
      <c r="H1797" s="110">
        <v>5.2300000000000003E-3</v>
      </c>
      <c r="I1797" s="110">
        <v>1.1214900000000001</v>
      </c>
      <c r="J1797" s="110">
        <v>1.8950000000000002E-2</v>
      </c>
      <c r="K1797" s="110">
        <v>7.1040000000000006E-2</v>
      </c>
      <c r="L1797" s="110">
        <v>7.9630000000000006E-2</v>
      </c>
      <c r="M1797" s="110">
        <v>0.14202000000000001</v>
      </c>
      <c r="N1797" s="110">
        <v>0.55369999999999997</v>
      </c>
      <c r="O1797" s="110">
        <v>5.9749999999999998E-2</v>
      </c>
      <c r="P1797" s="110">
        <v>2.0590000000000001E-2</v>
      </c>
      <c r="Q1797" s="110">
        <v>4.0480000000000002E-2</v>
      </c>
      <c r="R1797" s="110">
        <v>0.28658</v>
      </c>
      <c r="S1797" s="110">
        <v>0.73148000000000002</v>
      </c>
      <c r="T1797" s="110">
        <v>0</v>
      </c>
      <c r="U1797" s="110">
        <v>0.10571</v>
      </c>
      <c r="V1797" s="110">
        <v>0.42437999999999998</v>
      </c>
      <c r="W1797" s="110">
        <v>0</v>
      </c>
      <c r="X1797" s="110">
        <v>0.10766000000000001</v>
      </c>
      <c r="Y1797" s="110">
        <v>1.925E-2</v>
      </c>
      <c r="Z1797" s="110">
        <v>1.933E-2</v>
      </c>
      <c r="AA1797" s="110">
        <v>0.73790999999999995</v>
      </c>
      <c r="AB1797" s="110">
        <v>0.31374000000000002</v>
      </c>
      <c r="AC1797" s="110">
        <v>0.73414000000000001</v>
      </c>
      <c r="AD1797" s="110">
        <v>6.0600000000000001E-2</v>
      </c>
      <c r="AE1797" s="110">
        <v>0</v>
      </c>
      <c r="AF1797" s="110">
        <v>0.71496000000000004</v>
      </c>
      <c r="AG1797" s="110">
        <v>2.9909999999999999E-2</v>
      </c>
    </row>
    <row r="1798" spans="2:33" ht="15">
      <c r="B1798" s="110"/>
      <c r="C1798" s="110"/>
      <c r="D1798" s="110">
        <v>2016</v>
      </c>
      <c r="E1798" s="110">
        <v>0.10437</v>
      </c>
      <c r="F1798" s="110">
        <v>4.1189999999999997E-2</v>
      </c>
      <c r="G1798" s="110">
        <v>0.23805000000000001</v>
      </c>
      <c r="H1798" s="110">
        <v>8.7279999999999996E-2</v>
      </c>
      <c r="I1798" s="110">
        <v>0</v>
      </c>
      <c r="J1798" s="110">
        <v>3.703E-2</v>
      </c>
      <c r="K1798" s="110">
        <v>9.4700000000000006E-2</v>
      </c>
      <c r="L1798" s="110">
        <v>7.9630000000000006E-2</v>
      </c>
      <c r="M1798" s="110">
        <v>0</v>
      </c>
      <c r="N1798" s="110">
        <v>0.67171999999999998</v>
      </c>
      <c r="O1798" s="110">
        <v>6.5449999999999994E-2</v>
      </c>
      <c r="P1798" s="110">
        <v>4.2729999999999997E-2</v>
      </c>
      <c r="Q1798" s="110">
        <v>9.7869999999999999E-2</v>
      </c>
      <c r="R1798" s="110">
        <v>0.43259999999999998</v>
      </c>
      <c r="S1798" s="110">
        <v>0.59294999999999998</v>
      </c>
      <c r="T1798" s="110">
        <v>0</v>
      </c>
      <c r="U1798" s="110">
        <v>0.14459</v>
      </c>
      <c r="V1798" s="110">
        <v>0.82976000000000005</v>
      </c>
      <c r="W1798" s="110">
        <v>0</v>
      </c>
      <c r="X1798" s="110">
        <v>0.54493000000000003</v>
      </c>
      <c r="Y1798" s="110">
        <v>6.3400000000000001E-3</v>
      </c>
      <c r="Z1798" s="110">
        <v>5.9580000000000001E-2</v>
      </c>
      <c r="AA1798" s="110">
        <v>0.49936000000000003</v>
      </c>
      <c r="AB1798" s="110">
        <v>0.40421000000000001</v>
      </c>
      <c r="AC1798" s="110">
        <v>0.72560000000000002</v>
      </c>
      <c r="AD1798" s="110">
        <v>3.9300000000000002E-2</v>
      </c>
      <c r="AE1798" s="110">
        <v>0</v>
      </c>
      <c r="AF1798" s="110">
        <v>0.37404999999999999</v>
      </c>
      <c r="AG1798" s="110">
        <v>3.5360000000000003E-2</v>
      </c>
    </row>
    <row r="1799" spans="2:33" ht="15">
      <c r="B1799" s="110"/>
      <c r="C1799" s="110"/>
      <c r="D1799" s="110">
        <v>2017</v>
      </c>
      <c r="E1799" s="110">
        <v>6.4219999999999999E-2</v>
      </c>
      <c r="F1799" s="110">
        <v>7.0029999999999995E-2</v>
      </c>
      <c r="G1799" s="110">
        <v>0.29431000000000002</v>
      </c>
      <c r="H1799" s="110">
        <v>8.3540000000000003E-2</v>
      </c>
      <c r="I1799" s="110">
        <v>0</v>
      </c>
      <c r="J1799" s="110">
        <v>5.9139999999999998E-2</v>
      </c>
      <c r="K1799" s="110">
        <v>8.6629999999999999E-2</v>
      </c>
      <c r="L1799" s="110">
        <v>8.0699999999999994E-2</v>
      </c>
      <c r="M1799" s="110">
        <v>0.30720999999999998</v>
      </c>
      <c r="N1799" s="110">
        <v>1.00898</v>
      </c>
      <c r="O1799" s="110">
        <v>5.0139999999999997E-2</v>
      </c>
      <c r="P1799" s="110">
        <v>2.0789999999999999E-2</v>
      </c>
      <c r="Q1799" s="110">
        <v>9.4649999999999998E-2</v>
      </c>
      <c r="R1799" s="110">
        <v>0.60185</v>
      </c>
      <c r="S1799" s="110">
        <v>0.67945</v>
      </c>
      <c r="T1799" s="110">
        <v>0.10599</v>
      </c>
      <c r="U1799" s="110">
        <v>0.11479</v>
      </c>
      <c r="V1799" s="110">
        <v>0.91227999999999998</v>
      </c>
      <c r="W1799" s="110">
        <v>0</v>
      </c>
      <c r="X1799" s="110">
        <v>0.38301000000000002</v>
      </c>
      <c r="Y1799" s="110">
        <v>3.1449999999999999E-2</v>
      </c>
      <c r="Z1799" s="110">
        <v>1.9380000000000001E-2</v>
      </c>
      <c r="AA1799" s="110">
        <v>0.52129000000000003</v>
      </c>
      <c r="AB1799" s="110">
        <v>0.34007999999999999</v>
      </c>
      <c r="AC1799" s="110">
        <v>0.45957999999999999</v>
      </c>
      <c r="AD1799" s="110">
        <v>6.2350000000000003E-2</v>
      </c>
      <c r="AE1799" s="110">
        <v>0</v>
      </c>
      <c r="AF1799" s="110">
        <v>0.42607</v>
      </c>
      <c r="AG1799" s="110">
        <v>4.9410000000000003E-2</v>
      </c>
    </row>
    <row r="1800" spans="2:33" ht="15">
      <c r="B1800" s="110"/>
      <c r="C1800" s="110"/>
      <c r="D1800" s="110">
        <v>2018</v>
      </c>
      <c r="E1800" s="110">
        <v>5.4640000000000001E-2</v>
      </c>
      <c r="F1800" s="110">
        <v>3.9379999999999998E-2</v>
      </c>
      <c r="G1800" s="110">
        <v>0.33607999999999999</v>
      </c>
      <c r="H1800" s="110">
        <v>3.2050000000000002E-2</v>
      </c>
      <c r="I1800" s="110">
        <v>0</v>
      </c>
      <c r="J1800" s="110">
        <v>3.4450000000000001E-2</v>
      </c>
      <c r="K1800" s="110">
        <v>7.7439999999999995E-2</v>
      </c>
      <c r="L1800" s="110">
        <v>5.0529999999999999E-2</v>
      </c>
      <c r="M1800" s="110">
        <v>0.41665999999999997</v>
      </c>
      <c r="N1800" s="110">
        <v>1.18085</v>
      </c>
      <c r="O1800" s="110">
        <v>3.5009999999999999E-2</v>
      </c>
      <c r="P1800" s="110">
        <v>1.984E-2</v>
      </c>
      <c r="Q1800" s="110">
        <v>8.3519999999999997E-2</v>
      </c>
      <c r="R1800" s="110">
        <v>0.4098</v>
      </c>
      <c r="S1800" s="110">
        <v>0.58667999999999998</v>
      </c>
      <c r="T1800" s="110">
        <v>0</v>
      </c>
      <c r="U1800" s="110">
        <v>0.16286999999999999</v>
      </c>
      <c r="V1800" s="110">
        <v>0.45472000000000001</v>
      </c>
      <c r="W1800" s="110">
        <v>0</v>
      </c>
      <c r="X1800" s="110">
        <v>0.41460999999999998</v>
      </c>
      <c r="Y1800" s="110">
        <v>6.1399999999999996E-3</v>
      </c>
      <c r="Z1800" s="110">
        <v>5.7750000000000003E-2</v>
      </c>
      <c r="AA1800" s="110">
        <v>0.54317000000000004</v>
      </c>
      <c r="AB1800" s="110">
        <v>0.32988000000000001</v>
      </c>
      <c r="AC1800" s="110">
        <v>0.49954999999999999</v>
      </c>
      <c r="AD1800" s="110">
        <v>3.1230000000000001E-2</v>
      </c>
      <c r="AE1800" s="110">
        <v>0.10007000000000001</v>
      </c>
      <c r="AF1800" s="110">
        <v>0.26512999999999998</v>
      </c>
      <c r="AG1800" s="110">
        <v>3.6909999999999998E-2</v>
      </c>
    </row>
    <row r="1801" spans="2:33" ht="15">
      <c r="B1801" s="110"/>
      <c r="C1801" s="110"/>
      <c r="D1801" s="110">
        <v>2019</v>
      </c>
      <c r="E1801" s="110">
        <v>3.7440000000000001E-2</v>
      </c>
      <c r="F1801" s="110">
        <v>9.92E-3</v>
      </c>
      <c r="G1801" s="110">
        <v>0.42931999999999998</v>
      </c>
      <c r="H1801" s="110">
        <v>4.7390000000000002E-2</v>
      </c>
      <c r="I1801" s="110">
        <v>0</v>
      </c>
      <c r="J1801" s="110">
        <v>1.142E-2</v>
      </c>
      <c r="K1801" s="110">
        <v>8.5470000000000004E-2</v>
      </c>
      <c r="L1801" s="110">
        <v>0.10093000000000001</v>
      </c>
      <c r="M1801" s="110">
        <v>0.13639999999999999</v>
      </c>
      <c r="N1801" s="110">
        <v>0.45171</v>
      </c>
      <c r="O1801" s="110">
        <v>7.9810000000000006E-2</v>
      </c>
      <c r="P1801" s="110">
        <v>1.941E-2</v>
      </c>
      <c r="Q1801" s="110">
        <v>6.4579999999999999E-2</v>
      </c>
      <c r="R1801" s="110">
        <v>0.32047999999999999</v>
      </c>
      <c r="S1801" s="110">
        <v>0.51976999999999995</v>
      </c>
      <c r="T1801" s="110">
        <v>0.10382</v>
      </c>
      <c r="U1801" s="110">
        <v>9.5500000000000002E-2</v>
      </c>
      <c r="V1801" s="110">
        <v>0.2366</v>
      </c>
      <c r="W1801" s="110">
        <v>0</v>
      </c>
      <c r="X1801" s="110">
        <v>0.39132</v>
      </c>
      <c r="Y1801" s="110">
        <v>6.0800000000000003E-3</v>
      </c>
      <c r="Z1801" s="309">
        <v>1.9693955924926641E-2</v>
      </c>
      <c r="AA1801" s="110">
        <v>0.38199</v>
      </c>
      <c r="AB1801" s="110">
        <v>0.49214000000000002</v>
      </c>
      <c r="AC1801" s="110">
        <v>0.76932999999999996</v>
      </c>
      <c r="AD1801" s="110">
        <v>4.9169999999999998E-2</v>
      </c>
      <c r="AE1801" s="110">
        <v>0</v>
      </c>
      <c r="AF1801" s="110">
        <v>0.39372000000000001</v>
      </c>
      <c r="AG1801" s="110">
        <v>1.8630000000000001E-2</v>
      </c>
    </row>
    <row r="1802" spans="2:33" ht="15">
      <c r="B1802" s="110"/>
      <c r="C1802" s="110"/>
      <c r="D1802" s="110">
        <v>2020</v>
      </c>
      <c r="E1802" s="110"/>
      <c r="F1802" s="110"/>
      <c r="G1802" s="110"/>
      <c r="H1802" s="110"/>
      <c r="I1802" s="110"/>
      <c r="J1802" s="110"/>
      <c r="K1802" s="110"/>
      <c r="L1802" s="110"/>
      <c r="M1802" s="110"/>
      <c r="N1802" s="110"/>
      <c r="O1802" s="110"/>
      <c r="P1802" s="110"/>
      <c r="Q1802" s="110"/>
      <c r="R1802" s="110"/>
      <c r="S1802" s="110"/>
      <c r="T1802" s="110"/>
      <c r="U1802" s="110"/>
      <c r="V1802" s="110"/>
      <c r="W1802" s="110"/>
      <c r="X1802" s="110"/>
      <c r="Y1802" s="110"/>
      <c r="Z1802" s="110"/>
      <c r="AA1802" s="110"/>
      <c r="AB1802" s="110"/>
      <c r="AC1802" s="110"/>
      <c r="AD1802" s="110"/>
      <c r="AE1802" s="110"/>
      <c r="AF1802" s="110"/>
      <c r="AG1802" s="110"/>
    </row>
    <row r="1803" spans="2:33" ht="15">
      <c r="B1803" s="109" t="s">
        <v>890</v>
      </c>
      <c r="C1803" s="109" t="s">
        <v>891</v>
      </c>
      <c r="D1803" s="109">
        <v>2006</v>
      </c>
      <c r="E1803" s="109"/>
      <c r="F1803" s="109"/>
      <c r="G1803" s="109">
        <v>0</v>
      </c>
      <c r="H1803" s="109"/>
      <c r="I1803" s="109"/>
      <c r="J1803" s="109">
        <v>0</v>
      </c>
      <c r="K1803" s="109">
        <v>0</v>
      </c>
      <c r="L1803" s="109">
        <v>0</v>
      </c>
      <c r="M1803" s="109"/>
      <c r="N1803" s="109">
        <v>0.10487</v>
      </c>
      <c r="O1803" s="109">
        <v>0</v>
      </c>
      <c r="P1803" s="109">
        <v>0</v>
      </c>
      <c r="Q1803" s="109">
        <v>5.8999999999999999E-3</v>
      </c>
      <c r="R1803" s="109"/>
      <c r="S1803" s="109"/>
      <c r="T1803" s="109">
        <v>0</v>
      </c>
      <c r="U1803" s="109">
        <v>0</v>
      </c>
      <c r="V1803" s="109">
        <v>0</v>
      </c>
      <c r="W1803" s="109"/>
      <c r="X1803" s="109">
        <v>0</v>
      </c>
      <c r="Y1803" s="109">
        <v>0</v>
      </c>
      <c r="Z1803" s="109">
        <v>0</v>
      </c>
      <c r="AA1803" s="109">
        <v>0</v>
      </c>
      <c r="AB1803" s="109"/>
      <c r="AC1803" s="109">
        <v>0</v>
      </c>
      <c r="AD1803" s="109"/>
      <c r="AE1803" s="109"/>
      <c r="AF1803" s="109"/>
      <c r="AG1803" s="109">
        <v>0</v>
      </c>
    </row>
    <row r="1804" spans="2:33" ht="15">
      <c r="B1804" s="109"/>
      <c r="C1804" s="109"/>
      <c r="D1804" s="109">
        <v>2007</v>
      </c>
      <c r="E1804" s="109">
        <v>0</v>
      </c>
      <c r="F1804" s="109">
        <v>0</v>
      </c>
      <c r="G1804" s="109">
        <v>0</v>
      </c>
      <c r="H1804" s="109"/>
      <c r="I1804" s="109">
        <v>0</v>
      </c>
      <c r="J1804" s="109">
        <v>0</v>
      </c>
      <c r="K1804" s="109">
        <v>0</v>
      </c>
      <c r="L1804" s="109">
        <v>0</v>
      </c>
      <c r="M1804" s="109">
        <v>0</v>
      </c>
      <c r="N1804" s="109">
        <v>0.10047</v>
      </c>
      <c r="O1804" s="109">
        <v>0</v>
      </c>
      <c r="P1804" s="109">
        <v>0</v>
      </c>
      <c r="Q1804" s="109">
        <v>0</v>
      </c>
      <c r="R1804" s="109"/>
      <c r="S1804" s="109">
        <v>0</v>
      </c>
      <c r="T1804" s="109">
        <v>0</v>
      </c>
      <c r="U1804" s="109">
        <v>2.7000000000000001E-3</v>
      </c>
      <c r="V1804" s="109">
        <v>0</v>
      </c>
      <c r="W1804" s="109"/>
      <c r="X1804" s="109">
        <v>0</v>
      </c>
      <c r="Y1804" s="109">
        <v>0</v>
      </c>
      <c r="Z1804" s="109">
        <v>0</v>
      </c>
      <c r="AA1804" s="109">
        <v>0</v>
      </c>
      <c r="AB1804" s="109">
        <v>0</v>
      </c>
      <c r="AC1804" s="109">
        <v>0</v>
      </c>
      <c r="AD1804" s="109">
        <v>0</v>
      </c>
      <c r="AE1804" s="109">
        <v>0</v>
      </c>
      <c r="AF1804" s="109">
        <v>0</v>
      </c>
      <c r="AG1804" s="109">
        <v>0</v>
      </c>
    </row>
    <row r="1805" spans="2:33" ht="15">
      <c r="B1805" s="109"/>
      <c r="C1805" s="109"/>
      <c r="D1805" s="109">
        <v>2008</v>
      </c>
      <c r="E1805" s="109">
        <v>6.3099999999999996E-3</v>
      </c>
      <c r="F1805" s="109">
        <v>0</v>
      </c>
      <c r="G1805" s="109">
        <v>0</v>
      </c>
      <c r="H1805" s="109"/>
      <c r="I1805" s="109">
        <v>0</v>
      </c>
      <c r="J1805" s="109">
        <v>0</v>
      </c>
      <c r="K1805" s="109">
        <v>0</v>
      </c>
      <c r="L1805" s="109">
        <v>0</v>
      </c>
      <c r="M1805" s="109">
        <v>0</v>
      </c>
      <c r="N1805" s="109">
        <v>0</v>
      </c>
      <c r="O1805" s="109">
        <v>0</v>
      </c>
      <c r="P1805" s="109">
        <v>0</v>
      </c>
      <c r="Q1805" s="109">
        <v>0</v>
      </c>
      <c r="R1805" s="109"/>
      <c r="S1805" s="109">
        <v>0</v>
      </c>
      <c r="T1805" s="109">
        <v>0</v>
      </c>
      <c r="U1805" s="109">
        <v>2.7200000000000002E-3</v>
      </c>
      <c r="V1805" s="109">
        <v>0</v>
      </c>
      <c r="W1805" s="109"/>
      <c r="X1805" s="109">
        <v>0</v>
      </c>
      <c r="Y1805" s="109">
        <v>0</v>
      </c>
      <c r="Z1805" s="109">
        <v>0</v>
      </c>
      <c r="AA1805" s="109">
        <v>0</v>
      </c>
      <c r="AB1805" s="109">
        <v>0</v>
      </c>
      <c r="AC1805" s="109">
        <v>0</v>
      </c>
      <c r="AD1805" s="109">
        <v>0</v>
      </c>
      <c r="AE1805" s="109">
        <v>0</v>
      </c>
      <c r="AF1805" s="109">
        <v>0</v>
      </c>
      <c r="AG1805" s="109">
        <v>0</v>
      </c>
    </row>
    <row r="1806" spans="2:33" ht="15">
      <c r="B1806" s="109"/>
      <c r="C1806" s="109"/>
      <c r="D1806" s="109">
        <v>2009</v>
      </c>
      <c r="E1806" s="109">
        <v>0</v>
      </c>
      <c r="F1806" s="109">
        <v>0</v>
      </c>
      <c r="G1806" s="109">
        <v>0</v>
      </c>
      <c r="H1806" s="109">
        <v>0</v>
      </c>
      <c r="I1806" s="109">
        <v>0</v>
      </c>
      <c r="J1806" s="109">
        <v>0</v>
      </c>
      <c r="K1806" s="109">
        <v>0</v>
      </c>
      <c r="L1806" s="109">
        <v>0</v>
      </c>
      <c r="M1806" s="109">
        <v>0</v>
      </c>
      <c r="N1806" s="109">
        <v>0.10197000000000001</v>
      </c>
      <c r="O1806" s="109">
        <v>0</v>
      </c>
      <c r="P1806" s="109">
        <v>0</v>
      </c>
      <c r="Q1806" s="109">
        <v>0</v>
      </c>
      <c r="R1806" s="109"/>
      <c r="S1806" s="109">
        <v>0</v>
      </c>
      <c r="T1806" s="109">
        <v>0</v>
      </c>
      <c r="U1806" s="109">
        <v>0</v>
      </c>
      <c r="V1806" s="109">
        <v>0</v>
      </c>
      <c r="W1806" s="109">
        <v>0</v>
      </c>
      <c r="X1806" s="109">
        <v>0</v>
      </c>
      <c r="Y1806" s="109">
        <v>0</v>
      </c>
      <c r="Z1806" s="109">
        <v>0</v>
      </c>
      <c r="AA1806" s="109">
        <v>0</v>
      </c>
      <c r="AB1806" s="109">
        <v>0</v>
      </c>
      <c r="AC1806" s="109">
        <v>0</v>
      </c>
      <c r="AD1806" s="109">
        <v>0</v>
      </c>
      <c r="AE1806" s="109">
        <v>0</v>
      </c>
      <c r="AF1806" s="109">
        <v>0</v>
      </c>
      <c r="AG1806" s="109">
        <v>3.5100000000000001E-3</v>
      </c>
    </row>
    <row r="1807" spans="2:33" ht="15">
      <c r="B1807" s="109"/>
      <c r="C1807" s="109"/>
      <c r="D1807" s="109">
        <v>2010</v>
      </c>
      <c r="E1807" s="109">
        <v>0</v>
      </c>
      <c r="F1807" s="109">
        <v>0</v>
      </c>
      <c r="G1807" s="109">
        <v>0</v>
      </c>
      <c r="H1807" s="109">
        <v>0</v>
      </c>
      <c r="I1807" s="109"/>
      <c r="J1807" s="109">
        <v>0</v>
      </c>
      <c r="K1807" s="109">
        <v>0</v>
      </c>
      <c r="L1807" s="109"/>
      <c r="M1807" s="109">
        <v>0</v>
      </c>
      <c r="N1807" s="109">
        <v>5.8950000000000002E-2</v>
      </c>
      <c r="O1807" s="109">
        <v>0</v>
      </c>
      <c r="P1807" s="109">
        <v>0</v>
      </c>
      <c r="Q1807" s="109">
        <v>0</v>
      </c>
      <c r="R1807" s="109">
        <v>0</v>
      </c>
      <c r="S1807" s="109">
        <v>0</v>
      </c>
      <c r="T1807" s="109">
        <v>0</v>
      </c>
      <c r="U1807" s="109">
        <v>0</v>
      </c>
      <c r="V1807" s="109">
        <v>0</v>
      </c>
      <c r="W1807" s="109">
        <v>0</v>
      </c>
      <c r="X1807" s="109">
        <v>0</v>
      </c>
      <c r="Y1807" s="109">
        <v>0</v>
      </c>
      <c r="Z1807" s="109">
        <v>0</v>
      </c>
      <c r="AA1807" s="109">
        <v>0</v>
      </c>
      <c r="AB1807" s="109">
        <v>0</v>
      </c>
      <c r="AC1807" s="109">
        <v>3.2070000000000001E-2</v>
      </c>
      <c r="AD1807" s="109">
        <v>0</v>
      </c>
      <c r="AE1807" s="109">
        <v>0</v>
      </c>
      <c r="AF1807" s="109">
        <v>0</v>
      </c>
      <c r="AG1807" s="109">
        <v>0</v>
      </c>
    </row>
    <row r="1808" spans="2:33" ht="15">
      <c r="B1808" s="109"/>
      <c r="C1808" s="109"/>
      <c r="D1808" s="109">
        <v>2011</v>
      </c>
      <c r="E1808" s="109">
        <v>0</v>
      </c>
      <c r="F1808" s="109">
        <v>0</v>
      </c>
      <c r="G1808" s="109">
        <v>0</v>
      </c>
      <c r="H1808" s="109">
        <v>0</v>
      </c>
      <c r="I1808" s="109">
        <v>0</v>
      </c>
      <c r="J1808" s="109">
        <v>0</v>
      </c>
      <c r="K1808" s="109">
        <v>0</v>
      </c>
      <c r="L1808" s="109">
        <v>0</v>
      </c>
      <c r="M1808" s="109">
        <v>0</v>
      </c>
      <c r="N1808" s="109">
        <v>0</v>
      </c>
      <c r="O1808" s="109">
        <v>0</v>
      </c>
      <c r="P1808" s="109">
        <v>0</v>
      </c>
      <c r="Q1808" s="109">
        <v>0</v>
      </c>
      <c r="R1808" s="109">
        <v>0</v>
      </c>
      <c r="S1808" s="109">
        <v>0</v>
      </c>
      <c r="T1808" s="109">
        <v>0</v>
      </c>
      <c r="U1808" s="109">
        <v>0</v>
      </c>
      <c r="V1808" s="109">
        <v>0</v>
      </c>
      <c r="W1808" s="109">
        <v>0</v>
      </c>
      <c r="X1808" s="109">
        <v>0</v>
      </c>
      <c r="Y1808" s="109">
        <v>0</v>
      </c>
      <c r="Z1808" s="109">
        <v>0</v>
      </c>
      <c r="AA1808" s="109">
        <v>0</v>
      </c>
      <c r="AB1808" s="109">
        <v>0</v>
      </c>
      <c r="AC1808" s="109">
        <v>0</v>
      </c>
      <c r="AD1808" s="109">
        <v>0</v>
      </c>
      <c r="AE1808" s="109">
        <v>0</v>
      </c>
      <c r="AF1808" s="109">
        <v>0</v>
      </c>
      <c r="AG1808" s="109">
        <v>0</v>
      </c>
    </row>
    <row r="1809" spans="2:33" ht="15">
      <c r="B1809" s="109"/>
      <c r="C1809" s="109"/>
      <c r="D1809" s="109">
        <v>2012</v>
      </c>
      <c r="E1809" s="109">
        <v>0</v>
      </c>
      <c r="F1809" s="109">
        <v>0</v>
      </c>
      <c r="G1809" s="109">
        <v>3.5970000000000002E-2</v>
      </c>
      <c r="H1809" s="109">
        <v>0</v>
      </c>
      <c r="I1809" s="109">
        <v>0</v>
      </c>
      <c r="J1809" s="109">
        <v>0</v>
      </c>
      <c r="K1809" s="109">
        <v>9.6000000000000002E-4</v>
      </c>
      <c r="L1809" s="109">
        <v>0</v>
      </c>
      <c r="M1809" s="109">
        <v>0</v>
      </c>
      <c r="N1809" s="109">
        <v>0.34201999999999999</v>
      </c>
      <c r="O1809" s="109">
        <v>0</v>
      </c>
      <c r="P1809" s="109">
        <v>0</v>
      </c>
      <c r="Q1809" s="109">
        <v>0</v>
      </c>
      <c r="R1809" s="109">
        <v>0</v>
      </c>
      <c r="S1809" s="109">
        <v>0</v>
      </c>
      <c r="T1809" s="109">
        <v>0</v>
      </c>
      <c r="U1809" s="109">
        <v>0</v>
      </c>
      <c r="V1809" s="109"/>
      <c r="W1809" s="109">
        <v>0</v>
      </c>
      <c r="X1809" s="109">
        <v>0</v>
      </c>
      <c r="Y1809" s="109">
        <v>0</v>
      </c>
      <c r="Z1809" s="109">
        <v>0</v>
      </c>
      <c r="AA1809" s="109">
        <v>0</v>
      </c>
      <c r="AB1809" s="109">
        <v>0</v>
      </c>
      <c r="AC1809" s="109">
        <v>0</v>
      </c>
      <c r="AD1809" s="109">
        <v>0</v>
      </c>
      <c r="AE1809" s="109">
        <v>0</v>
      </c>
      <c r="AF1809" s="109">
        <v>0</v>
      </c>
      <c r="AG1809" s="109">
        <v>1.8600000000000001E-3</v>
      </c>
    </row>
    <row r="1810" spans="2:33" ht="15">
      <c r="B1810" s="109"/>
      <c r="C1810" s="109"/>
      <c r="D1810" s="109">
        <v>2013</v>
      </c>
      <c r="E1810" s="109">
        <v>0</v>
      </c>
      <c r="F1810" s="109">
        <v>0</v>
      </c>
      <c r="G1810" s="109">
        <v>0</v>
      </c>
      <c r="H1810" s="109">
        <v>0</v>
      </c>
      <c r="I1810" s="109">
        <v>0</v>
      </c>
      <c r="J1810" s="109">
        <v>0</v>
      </c>
      <c r="K1810" s="109">
        <v>0</v>
      </c>
      <c r="L1810" s="109">
        <v>0</v>
      </c>
      <c r="M1810" s="109">
        <v>0</v>
      </c>
      <c r="N1810" s="109">
        <v>0</v>
      </c>
      <c r="O1810" s="109">
        <v>0</v>
      </c>
      <c r="P1810" s="109">
        <v>0</v>
      </c>
      <c r="Q1810" s="109">
        <v>2E-3</v>
      </c>
      <c r="R1810" s="109">
        <v>0</v>
      </c>
      <c r="S1810" s="109">
        <v>0</v>
      </c>
      <c r="T1810" s="109">
        <v>0</v>
      </c>
      <c r="U1810" s="109">
        <v>0</v>
      </c>
      <c r="V1810" s="109">
        <v>0</v>
      </c>
      <c r="W1810" s="109">
        <v>0</v>
      </c>
      <c r="X1810" s="109">
        <v>0</v>
      </c>
      <c r="Y1810" s="109">
        <v>0</v>
      </c>
      <c r="Z1810" s="109">
        <v>0</v>
      </c>
      <c r="AA1810" s="109">
        <v>0</v>
      </c>
      <c r="AB1810" s="109">
        <v>0</v>
      </c>
      <c r="AC1810" s="109">
        <v>0</v>
      </c>
      <c r="AD1810" s="109">
        <v>0</v>
      </c>
      <c r="AE1810" s="109">
        <v>0</v>
      </c>
      <c r="AF1810" s="109">
        <v>0</v>
      </c>
      <c r="AG1810" s="109">
        <v>0</v>
      </c>
    </row>
    <row r="1811" spans="2:33" ht="15">
      <c r="B1811" s="109"/>
      <c r="C1811" s="109"/>
      <c r="D1811" s="109">
        <v>2014</v>
      </c>
      <c r="E1811" s="109">
        <v>0</v>
      </c>
      <c r="F1811" s="109">
        <v>0</v>
      </c>
      <c r="G1811" s="109">
        <v>0</v>
      </c>
      <c r="H1811" s="109">
        <v>0</v>
      </c>
      <c r="I1811" s="109">
        <v>0</v>
      </c>
      <c r="J1811" s="109"/>
      <c r="K1811" s="109">
        <v>0</v>
      </c>
      <c r="L1811" s="109"/>
      <c r="M1811" s="109">
        <v>0</v>
      </c>
      <c r="N1811" s="109">
        <v>0</v>
      </c>
      <c r="O1811" s="109">
        <v>0</v>
      </c>
      <c r="P1811" s="109">
        <v>0</v>
      </c>
      <c r="Q1811" s="109">
        <v>2.0400000000000001E-3</v>
      </c>
      <c r="R1811" s="109">
        <v>0</v>
      </c>
      <c r="S1811" s="109">
        <v>0</v>
      </c>
      <c r="T1811" s="109">
        <v>0</v>
      </c>
      <c r="U1811" s="109">
        <v>0</v>
      </c>
      <c r="V1811" s="109"/>
      <c r="W1811" s="109">
        <v>0</v>
      </c>
      <c r="X1811" s="109">
        <v>0</v>
      </c>
      <c r="Y1811" s="109">
        <v>0</v>
      </c>
      <c r="Z1811" s="109">
        <v>0</v>
      </c>
      <c r="AA1811" s="109">
        <v>4.6800000000000001E-3</v>
      </c>
      <c r="AB1811" s="109">
        <v>0</v>
      </c>
      <c r="AC1811" s="109">
        <v>0</v>
      </c>
      <c r="AD1811" s="109"/>
      <c r="AE1811" s="109">
        <v>0</v>
      </c>
      <c r="AF1811" s="109">
        <v>0</v>
      </c>
      <c r="AG1811" s="109">
        <v>0</v>
      </c>
    </row>
    <row r="1812" spans="2:33" ht="15">
      <c r="B1812" s="109"/>
      <c r="C1812" s="109"/>
      <c r="D1812" s="109">
        <v>2015</v>
      </c>
      <c r="E1812" s="109">
        <v>0</v>
      </c>
      <c r="F1812" s="109">
        <v>0</v>
      </c>
      <c r="G1812" s="109">
        <v>0</v>
      </c>
      <c r="H1812" s="109">
        <v>0</v>
      </c>
      <c r="I1812" s="109">
        <v>0</v>
      </c>
      <c r="J1812" s="109">
        <v>0</v>
      </c>
      <c r="K1812" s="109">
        <v>9.6000000000000002E-4</v>
      </c>
      <c r="L1812" s="109">
        <v>0</v>
      </c>
      <c r="M1812" s="109">
        <v>0</v>
      </c>
      <c r="N1812" s="109">
        <v>0</v>
      </c>
      <c r="O1812" s="109">
        <v>0</v>
      </c>
      <c r="P1812" s="109">
        <v>0</v>
      </c>
      <c r="Q1812" s="109">
        <v>0</v>
      </c>
      <c r="R1812" s="109">
        <v>0</v>
      </c>
      <c r="S1812" s="109">
        <v>0</v>
      </c>
      <c r="T1812" s="109">
        <v>0</v>
      </c>
      <c r="U1812" s="109">
        <v>0</v>
      </c>
      <c r="V1812" s="109">
        <v>0</v>
      </c>
      <c r="W1812" s="109">
        <v>0</v>
      </c>
      <c r="X1812" s="109">
        <v>0</v>
      </c>
      <c r="Y1812" s="109">
        <v>0</v>
      </c>
      <c r="Z1812" s="109">
        <v>0</v>
      </c>
      <c r="AA1812" s="109">
        <v>0</v>
      </c>
      <c r="AB1812" s="109">
        <v>0</v>
      </c>
      <c r="AC1812" s="109">
        <v>0</v>
      </c>
      <c r="AD1812" s="109">
        <v>6.7299999999999999E-3</v>
      </c>
      <c r="AE1812" s="109">
        <v>0</v>
      </c>
      <c r="AF1812" s="109">
        <v>0</v>
      </c>
      <c r="AG1812" s="109">
        <v>0</v>
      </c>
    </row>
    <row r="1813" spans="2:33" ht="15">
      <c r="B1813" s="109"/>
      <c r="C1813" s="109"/>
      <c r="D1813" s="109">
        <v>2016</v>
      </c>
      <c r="E1813" s="109">
        <v>0</v>
      </c>
      <c r="F1813" s="109">
        <v>0</v>
      </c>
      <c r="G1813" s="109">
        <v>0</v>
      </c>
      <c r="H1813" s="109">
        <v>0</v>
      </c>
      <c r="I1813" s="109">
        <v>0</v>
      </c>
      <c r="J1813" s="109"/>
      <c r="K1813" s="109">
        <v>0</v>
      </c>
      <c r="L1813" s="109">
        <v>0</v>
      </c>
      <c r="M1813" s="109">
        <v>0</v>
      </c>
      <c r="N1813" s="109">
        <v>0</v>
      </c>
      <c r="O1813" s="109">
        <v>0</v>
      </c>
      <c r="P1813" s="109">
        <v>0</v>
      </c>
      <c r="Q1813" s="109">
        <v>0</v>
      </c>
      <c r="R1813" s="109">
        <v>0</v>
      </c>
      <c r="S1813" s="109">
        <v>0</v>
      </c>
      <c r="T1813" s="109">
        <v>0</v>
      </c>
      <c r="U1813" s="109">
        <v>0</v>
      </c>
      <c r="V1813" s="109">
        <v>0</v>
      </c>
      <c r="W1813" s="109">
        <v>0</v>
      </c>
      <c r="X1813" s="109">
        <v>0</v>
      </c>
      <c r="Y1813" s="109"/>
      <c r="Z1813" s="109">
        <v>0</v>
      </c>
      <c r="AA1813" s="109">
        <v>0</v>
      </c>
      <c r="AB1813" s="109">
        <v>0</v>
      </c>
      <c r="AC1813" s="109">
        <v>0</v>
      </c>
      <c r="AD1813" s="109">
        <v>0</v>
      </c>
      <c r="AE1813" s="109">
        <v>0</v>
      </c>
      <c r="AF1813" s="109">
        <v>0</v>
      </c>
      <c r="AG1813" s="109">
        <v>0</v>
      </c>
    </row>
    <row r="1814" spans="2:33" ht="15">
      <c r="B1814" s="109"/>
      <c r="C1814" s="109"/>
      <c r="D1814" s="109">
        <v>2017</v>
      </c>
      <c r="E1814" s="109">
        <v>6.4200000000000004E-3</v>
      </c>
      <c r="F1814" s="109">
        <v>0</v>
      </c>
      <c r="G1814" s="109">
        <v>0</v>
      </c>
      <c r="H1814" s="109"/>
      <c r="I1814" s="109">
        <v>0</v>
      </c>
      <c r="J1814" s="109">
        <v>0</v>
      </c>
      <c r="K1814" s="109">
        <v>0</v>
      </c>
      <c r="L1814" s="109">
        <v>0</v>
      </c>
      <c r="M1814" s="109">
        <v>0</v>
      </c>
      <c r="N1814" s="109">
        <v>9.1719999999999996E-2</v>
      </c>
      <c r="O1814" s="109">
        <v>0</v>
      </c>
      <c r="P1814" s="109">
        <v>0</v>
      </c>
      <c r="Q1814" s="109"/>
      <c r="R1814" s="109">
        <v>0</v>
      </c>
      <c r="S1814" s="109">
        <v>0</v>
      </c>
      <c r="T1814" s="109">
        <v>0</v>
      </c>
      <c r="U1814" s="109">
        <v>0</v>
      </c>
      <c r="V1814" s="109">
        <v>0</v>
      </c>
      <c r="W1814" s="109">
        <v>0</v>
      </c>
      <c r="X1814" s="109">
        <v>0</v>
      </c>
      <c r="Y1814" s="109">
        <v>0</v>
      </c>
      <c r="Z1814" s="109">
        <v>0</v>
      </c>
      <c r="AA1814" s="109">
        <v>0</v>
      </c>
      <c r="AB1814" s="109">
        <v>0</v>
      </c>
      <c r="AC1814" s="109">
        <v>0</v>
      </c>
      <c r="AD1814" s="109">
        <v>0</v>
      </c>
      <c r="AE1814" s="109">
        <v>0</v>
      </c>
      <c r="AF1814" s="109">
        <v>0</v>
      </c>
      <c r="AG1814" s="109">
        <v>0</v>
      </c>
    </row>
    <row r="1815" spans="2:33" ht="15">
      <c r="B1815" s="109"/>
      <c r="C1815" s="109"/>
      <c r="D1815" s="109">
        <v>2018</v>
      </c>
      <c r="E1815" s="109">
        <v>0</v>
      </c>
      <c r="F1815" s="109">
        <v>0</v>
      </c>
      <c r="G1815" s="109">
        <v>0</v>
      </c>
      <c r="H1815" s="109">
        <v>0</v>
      </c>
      <c r="I1815" s="109">
        <v>0</v>
      </c>
      <c r="J1815" s="109">
        <v>0</v>
      </c>
      <c r="K1815" s="109">
        <v>0</v>
      </c>
      <c r="L1815" s="109">
        <v>5.0529999999999999E-2</v>
      </c>
      <c r="M1815" s="109">
        <v>0</v>
      </c>
      <c r="N1815" s="109">
        <v>9.0829999999999994E-2</v>
      </c>
      <c r="O1815" s="109">
        <v>0</v>
      </c>
      <c r="P1815" s="109">
        <v>0</v>
      </c>
      <c r="Q1815" s="109">
        <v>0</v>
      </c>
      <c r="R1815" s="109">
        <v>0</v>
      </c>
      <c r="S1815" s="109">
        <v>0</v>
      </c>
      <c r="T1815" s="109">
        <v>0</v>
      </c>
      <c r="U1815" s="109">
        <v>0</v>
      </c>
      <c r="V1815" s="109">
        <v>0</v>
      </c>
      <c r="W1815" s="109">
        <v>0</v>
      </c>
      <c r="X1815" s="109">
        <v>0</v>
      </c>
      <c r="Y1815" s="109">
        <v>0</v>
      </c>
      <c r="Z1815" s="109">
        <v>0</v>
      </c>
      <c r="AA1815" s="109">
        <v>0</v>
      </c>
      <c r="AB1815" s="109">
        <v>0</v>
      </c>
      <c r="AC1815" s="109">
        <v>0</v>
      </c>
      <c r="AD1815" s="109">
        <v>0</v>
      </c>
      <c r="AE1815" s="109">
        <v>0</v>
      </c>
      <c r="AF1815" s="109">
        <v>0</v>
      </c>
      <c r="AG1815" s="109">
        <v>0</v>
      </c>
    </row>
    <row r="1816" spans="2:33" ht="15">
      <c r="B1816" s="109"/>
      <c r="C1816" s="109"/>
      <c r="D1816" s="109">
        <v>2019</v>
      </c>
      <c r="E1816" s="109">
        <v>0</v>
      </c>
      <c r="F1816" s="109">
        <v>0</v>
      </c>
      <c r="G1816" s="109">
        <v>0</v>
      </c>
      <c r="H1816" s="109">
        <v>0</v>
      </c>
      <c r="I1816" s="109">
        <v>0</v>
      </c>
      <c r="J1816" s="109">
        <v>0</v>
      </c>
      <c r="K1816" s="109">
        <v>0</v>
      </c>
      <c r="L1816" s="109">
        <v>0</v>
      </c>
      <c r="M1816" s="109">
        <v>0</v>
      </c>
      <c r="N1816" s="109">
        <v>0</v>
      </c>
      <c r="O1816" s="109">
        <v>9.9699999999999997E-3</v>
      </c>
      <c r="P1816" s="109">
        <v>0</v>
      </c>
      <c r="Q1816" s="109">
        <v>0</v>
      </c>
      <c r="R1816" s="109">
        <v>0</v>
      </c>
      <c r="S1816" s="109">
        <v>0</v>
      </c>
      <c r="T1816" s="109">
        <v>0</v>
      </c>
      <c r="U1816" s="109">
        <v>5.1599999999999997E-3</v>
      </c>
      <c r="V1816" s="109"/>
      <c r="W1816" s="109">
        <v>0</v>
      </c>
      <c r="X1816" s="109">
        <v>0</v>
      </c>
      <c r="Y1816" s="109">
        <v>0</v>
      </c>
      <c r="Z1816" s="109">
        <v>0</v>
      </c>
      <c r="AA1816" s="109">
        <v>3.9300000000000003E-3</v>
      </c>
      <c r="AB1816" s="109">
        <v>2.734E-2</v>
      </c>
      <c r="AC1816" s="109">
        <v>0</v>
      </c>
      <c r="AD1816" s="109">
        <v>0</v>
      </c>
      <c r="AE1816" s="109">
        <v>0</v>
      </c>
      <c r="AF1816" s="109">
        <v>0</v>
      </c>
      <c r="AG1816" s="109">
        <v>0</v>
      </c>
    </row>
    <row r="1817" spans="2:33" ht="15">
      <c r="B1817" s="109"/>
      <c r="C1817" s="109"/>
      <c r="D1817" s="109">
        <v>2020</v>
      </c>
      <c r="E1817" s="109"/>
      <c r="F1817" s="109"/>
      <c r="G1817" s="109"/>
      <c r="H1817" s="109"/>
      <c r="I1817" s="109"/>
      <c r="J1817" s="109"/>
      <c r="K1817" s="109"/>
      <c r="L1817" s="109"/>
      <c r="M1817" s="109"/>
      <c r="N1817" s="109"/>
      <c r="O1817" s="109"/>
      <c r="P1817" s="109"/>
      <c r="Q1817" s="109"/>
      <c r="R1817" s="109"/>
      <c r="S1817" s="109"/>
      <c r="T1817" s="109"/>
      <c r="U1817" s="109"/>
      <c r="V1817" s="109"/>
      <c r="W1817" s="109"/>
      <c r="X1817" s="109"/>
      <c r="Y1817" s="109"/>
      <c r="Z1817" s="109"/>
      <c r="AA1817" s="109"/>
      <c r="AB1817" s="109"/>
      <c r="AC1817" s="109"/>
      <c r="AD1817" s="109"/>
      <c r="AE1817" s="109"/>
      <c r="AF1817" s="109"/>
      <c r="AG1817" s="109"/>
    </row>
    <row r="1818" spans="2:33" ht="15">
      <c r="B1818" s="110" t="s">
        <v>892</v>
      </c>
      <c r="C1818" s="110" t="s">
        <v>893</v>
      </c>
      <c r="D1818" s="110">
        <v>2006</v>
      </c>
      <c r="E1818" s="110"/>
      <c r="F1818" s="110"/>
      <c r="G1818" s="110">
        <v>0</v>
      </c>
      <c r="H1818" s="110"/>
      <c r="I1818" s="110"/>
      <c r="J1818" s="110">
        <v>0</v>
      </c>
      <c r="K1818" s="110">
        <v>0</v>
      </c>
      <c r="L1818" s="110">
        <v>0</v>
      </c>
      <c r="M1818" s="110"/>
      <c r="N1818" s="110">
        <v>0</v>
      </c>
      <c r="O1818" s="110">
        <v>0</v>
      </c>
      <c r="P1818" s="110">
        <v>0</v>
      </c>
      <c r="Q1818" s="110"/>
      <c r="R1818" s="110"/>
      <c r="S1818" s="110"/>
      <c r="T1818" s="110">
        <v>0</v>
      </c>
      <c r="U1818" s="110">
        <v>0</v>
      </c>
      <c r="V1818" s="110">
        <v>0</v>
      </c>
      <c r="W1818" s="110"/>
      <c r="X1818" s="110">
        <v>0</v>
      </c>
      <c r="Y1818" s="110">
        <v>0</v>
      </c>
      <c r="Z1818" s="110">
        <v>0</v>
      </c>
      <c r="AA1818" s="110">
        <v>0</v>
      </c>
      <c r="AB1818" s="110"/>
      <c r="AC1818" s="110">
        <v>0</v>
      </c>
      <c r="AD1818" s="110"/>
      <c r="AE1818" s="110"/>
      <c r="AF1818" s="110"/>
      <c r="AG1818" s="110">
        <v>0</v>
      </c>
    </row>
    <row r="1819" spans="2:33" ht="15">
      <c r="B1819" s="110"/>
      <c r="C1819" s="110"/>
      <c r="D1819" s="110">
        <v>2007</v>
      </c>
      <c r="E1819" s="110">
        <v>0</v>
      </c>
      <c r="F1819" s="110">
        <v>0</v>
      </c>
      <c r="G1819" s="110">
        <v>0</v>
      </c>
      <c r="H1819" s="110"/>
      <c r="I1819" s="110">
        <v>0</v>
      </c>
      <c r="J1819" s="110">
        <v>0</v>
      </c>
      <c r="K1819" s="110">
        <v>0</v>
      </c>
      <c r="L1819" s="110">
        <v>0</v>
      </c>
      <c r="M1819" s="110">
        <v>0</v>
      </c>
      <c r="N1819" s="110">
        <v>0</v>
      </c>
      <c r="O1819" s="110">
        <v>0</v>
      </c>
      <c r="P1819" s="110">
        <v>0</v>
      </c>
      <c r="Q1819" s="110">
        <v>0</v>
      </c>
      <c r="R1819" s="110"/>
      <c r="S1819" s="110">
        <v>0</v>
      </c>
      <c r="T1819" s="110">
        <v>0</v>
      </c>
      <c r="U1819" s="110">
        <v>0</v>
      </c>
      <c r="V1819" s="110">
        <v>0</v>
      </c>
      <c r="W1819" s="110"/>
      <c r="X1819" s="110">
        <v>0</v>
      </c>
      <c r="Y1819" s="110">
        <v>0</v>
      </c>
      <c r="Z1819" s="110">
        <v>0</v>
      </c>
      <c r="AA1819" s="110">
        <v>0</v>
      </c>
      <c r="AB1819" s="110">
        <v>0</v>
      </c>
      <c r="AC1819" s="110">
        <v>0</v>
      </c>
      <c r="AD1819" s="110">
        <v>0</v>
      </c>
      <c r="AE1819" s="110">
        <v>0</v>
      </c>
      <c r="AF1819" s="110">
        <v>0</v>
      </c>
      <c r="AG1819" s="110">
        <v>0</v>
      </c>
    </row>
    <row r="1820" spans="2:33" ht="15">
      <c r="B1820" s="110"/>
      <c r="C1820" s="110"/>
      <c r="D1820" s="110">
        <v>2008</v>
      </c>
      <c r="E1820" s="110">
        <v>0</v>
      </c>
      <c r="F1820" s="110">
        <v>0</v>
      </c>
      <c r="G1820" s="110">
        <v>0</v>
      </c>
      <c r="H1820" s="110"/>
      <c r="I1820" s="110">
        <v>0</v>
      </c>
      <c r="J1820" s="110">
        <v>0</v>
      </c>
      <c r="K1820" s="110">
        <v>0</v>
      </c>
      <c r="L1820" s="110">
        <v>0</v>
      </c>
      <c r="M1820" s="110">
        <v>0</v>
      </c>
      <c r="N1820" s="110">
        <v>0</v>
      </c>
      <c r="O1820" s="110">
        <v>0</v>
      </c>
      <c r="P1820" s="110">
        <v>0</v>
      </c>
      <c r="Q1820" s="110">
        <v>0</v>
      </c>
      <c r="R1820" s="110"/>
      <c r="S1820" s="110">
        <v>0</v>
      </c>
      <c r="T1820" s="110">
        <v>0</v>
      </c>
      <c r="U1820" s="110">
        <v>0</v>
      </c>
      <c r="V1820" s="110">
        <v>0</v>
      </c>
      <c r="W1820" s="110"/>
      <c r="X1820" s="110">
        <v>0</v>
      </c>
      <c r="Y1820" s="110">
        <v>0</v>
      </c>
      <c r="Z1820" s="110">
        <v>0</v>
      </c>
      <c r="AA1820" s="110">
        <v>0</v>
      </c>
      <c r="AB1820" s="110">
        <v>0</v>
      </c>
      <c r="AC1820" s="110">
        <v>0</v>
      </c>
      <c r="AD1820" s="110">
        <v>0</v>
      </c>
      <c r="AE1820" s="110">
        <v>0</v>
      </c>
      <c r="AF1820" s="110">
        <v>0</v>
      </c>
      <c r="AG1820" s="110">
        <v>0</v>
      </c>
    </row>
    <row r="1821" spans="2:33" ht="15">
      <c r="B1821" s="110"/>
      <c r="C1821" s="110"/>
      <c r="D1821" s="110">
        <v>2009</v>
      </c>
      <c r="E1821" s="110">
        <v>0</v>
      </c>
      <c r="F1821" s="110">
        <v>0</v>
      </c>
      <c r="G1821" s="110">
        <v>0</v>
      </c>
      <c r="H1821" s="110">
        <v>0</v>
      </c>
      <c r="I1821" s="110">
        <v>0</v>
      </c>
      <c r="J1821" s="110">
        <v>0</v>
      </c>
      <c r="K1821" s="110">
        <v>0</v>
      </c>
      <c r="L1821" s="110">
        <v>0</v>
      </c>
      <c r="M1821" s="110">
        <v>0</v>
      </c>
      <c r="N1821" s="110">
        <v>0</v>
      </c>
      <c r="O1821" s="110">
        <v>0</v>
      </c>
      <c r="P1821" s="110">
        <v>0</v>
      </c>
      <c r="Q1821" s="110">
        <v>0</v>
      </c>
      <c r="R1821" s="110"/>
      <c r="S1821" s="110">
        <v>0</v>
      </c>
      <c r="T1821" s="110">
        <v>0</v>
      </c>
      <c r="U1821" s="110">
        <v>0</v>
      </c>
      <c r="V1821" s="110">
        <v>0</v>
      </c>
      <c r="W1821" s="110">
        <v>0</v>
      </c>
      <c r="X1821" s="110">
        <v>0</v>
      </c>
      <c r="Y1821" s="110">
        <v>0</v>
      </c>
      <c r="Z1821" s="110">
        <v>0</v>
      </c>
      <c r="AA1821" s="110">
        <v>0</v>
      </c>
      <c r="AB1821" s="110">
        <v>0</v>
      </c>
      <c r="AC1821" s="110">
        <v>0</v>
      </c>
      <c r="AD1821" s="110">
        <v>0</v>
      </c>
      <c r="AE1821" s="110">
        <v>0</v>
      </c>
      <c r="AF1821" s="110">
        <v>0</v>
      </c>
      <c r="AG1821" s="110">
        <v>0</v>
      </c>
    </row>
    <row r="1822" spans="2:33" ht="15">
      <c r="B1822" s="110"/>
      <c r="C1822" s="110"/>
      <c r="D1822" s="110">
        <v>2010</v>
      </c>
      <c r="E1822" s="110">
        <v>0</v>
      </c>
      <c r="F1822" s="110">
        <v>0</v>
      </c>
      <c r="G1822" s="110">
        <v>0</v>
      </c>
      <c r="H1822" s="110">
        <v>0</v>
      </c>
      <c r="I1822" s="110"/>
      <c r="J1822" s="110">
        <v>0</v>
      </c>
      <c r="K1822" s="110">
        <v>0</v>
      </c>
      <c r="L1822" s="110"/>
      <c r="M1822" s="110">
        <v>0</v>
      </c>
      <c r="N1822" s="110">
        <v>0</v>
      </c>
      <c r="O1822" s="110">
        <v>0</v>
      </c>
      <c r="P1822" s="110">
        <v>0</v>
      </c>
      <c r="Q1822" s="110">
        <v>0</v>
      </c>
      <c r="R1822" s="110">
        <v>0</v>
      </c>
      <c r="S1822" s="110">
        <v>0</v>
      </c>
      <c r="T1822" s="110">
        <v>0</v>
      </c>
      <c r="U1822" s="110">
        <v>0</v>
      </c>
      <c r="V1822" s="110">
        <v>0</v>
      </c>
      <c r="W1822" s="110">
        <v>0</v>
      </c>
      <c r="X1822" s="110">
        <v>0</v>
      </c>
      <c r="Y1822" s="110">
        <v>0</v>
      </c>
      <c r="Z1822" s="110">
        <v>0</v>
      </c>
      <c r="AA1822" s="110">
        <v>0</v>
      </c>
      <c r="AB1822" s="110">
        <v>0</v>
      </c>
      <c r="AC1822" s="110">
        <v>0</v>
      </c>
      <c r="AD1822" s="110">
        <v>0</v>
      </c>
      <c r="AE1822" s="110">
        <v>0</v>
      </c>
      <c r="AF1822" s="110">
        <v>0</v>
      </c>
      <c r="AG1822" s="110">
        <v>0</v>
      </c>
    </row>
    <row r="1823" spans="2:33" ht="15">
      <c r="B1823" s="110"/>
      <c r="C1823" s="110"/>
      <c r="D1823" s="110">
        <v>2011</v>
      </c>
      <c r="E1823" s="110">
        <v>0</v>
      </c>
      <c r="F1823" s="110">
        <v>0</v>
      </c>
      <c r="G1823" s="110">
        <v>0</v>
      </c>
      <c r="H1823" s="110">
        <v>0</v>
      </c>
      <c r="I1823" s="110">
        <v>0</v>
      </c>
      <c r="J1823" s="110">
        <v>0</v>
      </c>
      <c r="K1823" s="110">
        <v>0</v>
      </c>
      <c r="L1823" s="110">
        <v>0</v>
      </c>
      <c r="M1823" s="110">
        <v>0</v>
      </c>
      <c r="N1823" s="110">
        <v>0</v>
      </c>
      <c r="O1823" s="110">
        <v>0</v>
      </c>
      <c r="P1823" s="110">
        <v>0</v>
      </c>
      <c r="Q1823" s="110">
        <v>0</v>
      </c>
      <c r="R1823" s="110">
        <v>0</v>
      </c>
      <c r="S1823" s="110">
        <v>0</v>
      </c>
      <c r="T1823" s="110">
        <v>0</v>
      </c>
      <c r="U1823" s="110">
        <v>0</v>
      </c>
      <c r="V1823" s="110">
        <v>0</v>
      </c>
      <c r="W1823" s="110">
        <v>0</v>
      </c>
      <c r="X1823" s="110">
        <v>0</v>
      </c>
      <c r="Y1823" s="110">
        <v>0</v>
      </c>
      <c r="Z1823" s="110">
        <v>0</v>
      </c>
      <c r="AA1823" s="110">
        <v>0</v>
      </c>
      <c r="AB1823" s="110">
        <v>0</v>
      </c>
      <c r="AC1823" s="110">
        <v>0</v>
      </c>
      <c r="AD1823" s="110">
        <v>0</v>
      </c>
      <c r="AE1823" s="110">
        <v>0</v>
      </c>
      <c r="AF1823" s="110">
        <v>0</v>
      </c>
      <c r="AG1823" s="110">
        <v>0</v>
      </c>
    </row>
    <row r="1824" spans="2:33" ht="15">
      <c r="B1824" s="110"/>
      <c r="C1824" s="110"/>
      <c r="D1824" s="110">
        <v>2012</v>
      </c>
      <c r="E1824" s="110">
        <v>0</v>
      </c>
      <c r="F1824" s="110">
        <v>0</v>
      </c>
      <c r="G1824" s="110">
        <v>0</v>
      </c>
      <c r="H1824" s="110">
        <v>0</v>
      </c>
      <c r="I1824" s="110">
        <v>0</v>
      </c>
      <c r="J1824" s="110">
        <v>0</v>
      </c>
      <c r="K1824" s="110">
        <v>0</v>
      </c>
      <c r="L1824" s="110">
        <v>0</v>
      </c>
      <c r="M1824" s="110">
        <v>0</v>
      </c>
      <c r="N1824" s="110">
        <v>0</v>
      </c>
      <c r="O1824" s="110">
        <v>0</v>
      </c>
      <c r="P1824" s="110">
        <v>0</v>
      </c>
      <c r="Q1824" s="110">
        <v>0</v>
      </c>
      <c r="R1824" s="110">
        <v>0</v>
      </c>
      <c r="S1824" s="110">
        <v>0</v>
      </c>
      <c r="T1824" s="110">
        <v>0</v>
      </c>
      <c r="U1824" s="110">
        <v>0</v>
      </c>
      <c r="V1824" s="110"/>
      <c r="W1824" s="110">
        <v>0</v>
      </c>
      <c r="X1824" s="110">
        <v>0</v>
      </c>
      <c r="Y1824" s="110">
        <v>0</v>
      </c>
      <c r="Z1824" s="110">
        <v>0</v>
      </c>
      <c r="AA1824" s="110">
        <v>0</v>
      </c>
      <c r="AB1824" s="110">
        <v>0</v>
      </c>
      <c r="AC1824" s="110">
        <v>0</v>
      </c>
      <c r="AD1824" s="110">
        <v>0</v>
      </c>
      <c r="AE1824" s="110">
        <v>0</v>
      </c>
      <c r="AF1824" s="110">
        <v>0</v>
      </c>
      <c r="AG1824" s="110">
        <v>0</v>
      </c>
    </row>
    <row r="1825" spans="2:33" ht="15">
      <c r="B1825" s="110"/>
      <c r="C1825" s="110"/>
      <c r="D1825" s="110">
        <v>2013</v>
      </c>
      <c r="E1825" s="110">
        <v>0</v>
      </c>
      <c r="F1825" s="110">
        <v>0</v>
      </c>
      <c r="G1825" s="110">
        <v>0</v>
      </c>
      <c r="H1825" s="110">
        <v>0</v>
      </c>
      <c r="I1825" s="110">
        <v>0</v>
      </c>
      <c r="J1825" s="110">
        <v>0</v>
      </c>
      <c r="K1825" s="110">
        <v>0</v>
      </c>
      <c r="L1825" s="110">
        <v>0</v>
      </c>
      <c r="M1825" s="110">
        <v>0</v>
      </c>
      <c r="N1825" s="110">
        <v>0</v>
      </c>
      <c r="O1825" s="110">
        <v>0</v>
      </c>
      <c r="P1825" s="110">
        <v>0</v>
      </c>
      <c r="Q1825" s="110">
        <v>0</v>
      </c>
      <c r="R1825" s="110">
        <v>0</v>
      </c>
      <c r="S1825" s="110">
        <v>0</v>
      </c>
      <c r="T1825" s="110">
        <v>0</v>
      </c>
      <c r="U1825" s="110">
        <v>0</v>
      </c>
      <c r="V1825" s="110">
        <v>0</v>
      </c>
      <c r="W1825" s="110">
        <v>0</v>
      </c>
      <c r="X1825" s="110">
        <v>0</v>
      </c>
      <c r="Y1825" s="110">
        <v>0</v>
      </c>
      <c r="Z1825" s="110">
        <v>0</v>
      </c>
      <c r="AA1825" s="110">
        <v>0</v>
      </c>
      <c r="AB1825" s="110">
        <v>0</v>
      </c>
      <c r="AC1825" s="110">
        <v>0</v>
      </c>
      <c r="AD1825" s="110">
        <v>0</v>
      </c>
      <c r="AE1825" s="110">
        <v>0</v>
      </c>
      <c r="AF1825" s="110">
        <v>0</v>
      </c>
      <c r="AG1825" s="110">
        <v>0</v>
      </c>
    </row>
    <row r="1826" spans="2:33" ht="15">
      <c r="B1826" s="110"/>
      <c r="C1826" s="110"/>
      <c r="D1826" s="110">
        <v>2014</v>
      </c>
      <c r="E1826" s="110">
        <v>0</v>
      </c>
      <c r="F1826" s="110">
        <v>0</v>
      </c>
      <c r="G1826" s="110">
        <v>0</v>
      </c>
      <c r="H1826" s="110">
        <v>0</v>
      </c>
      <c r="I1826" s="110">
        <v>0</v>
      </c>
      <c r="J1826" s="110"/>
      <c r="K1826" s="110">
        <v>0</v>
      </c>
      <c r="L1826" s="110"/>
      <c r="M1826" s="110">
        <v>0</v>
      </c>
      <c r="N1826" s="110">
        <v>0</v>
      </c>
      <c r="O1826" s="110">
        <v>0</v>
      </c>
      <c r="P1826" s="110">
        <v>0</v>
      </c>
      <c r="Q1826" s="110">
        <v>0</v>
      </c>
      <c r="R1826" s="110">
        <v>0</v>
      </c>
      <c r="S1826" s="110">
        <v>0</v>
      </c>
      <c r="T1826" s="110">
        <v>0</v>
      </c>
      <c r="U1826" s="110">
        <v>0</v>
      </c>
      <c r="V1826" s="110"/>
      <c r="W1826" s="110">
        <v>0</v>
      </c>
      <c r="X1826" s="110">
        <v>0</v>
      </c>
      <c r="Y1826" s="110">
        <v>0</v>
      </c>
      <c r="Z1826" s="110">
        <v>0</v>
      </c>
      <c r="AA1826" s="110">
        <v>0</v>
      </c>
      <c r="AB1826" s="110">
        <v>0</v>
      </c>
      <c r="AC1826" s="110">
        <v>0</v>
      </c>
      <c r="AD1826" s="110"/>
      <c r="AE1826" s="110">
        <v>0</v>
      </c>
      <c r="AF1826" s="110">
        <v>0</v>
      </c>
      <c r="AG1826" s="110">
        <v>0</v>
      </c>
    </row>
    <row r="1827" spans="2:33" ht="15">
      <c r="B1827" s="110"/>
      <c r="C1827" s="110"/>
      <c r="D1827" s="110">
        <v>2015</v>
      </c>
      <c r="E1827" s="110">
        <v>0</v>
      </c>
      <c r="F1827" s="110">
        <v>0</v>
      </c>
      <c r="G1827" s="110">
        <v>0</v>
      </c>
      <c r="H1827" s="110">
        <v>0</v>
      </c>
      <c r="I1827" s="110">
        <v>0</v>
      </c>
      <c r="J1827" s="110">
        <v>0</v>
      </c>
      <c r="K1827" s="110">
        <v>0</v>
      </c>
      <c r="L1827" s="110">
        <v>0</v>
      </c>
      <c r="M1827" s="110">
        <v>0</v>
      </c>
      <c r="N1827" s="110">
        <v>0</v>
      </c>
      <c r="O1827" s="110">
        <v>0</v>
      </c>
      <c r="P1827" s="110">
        <v>0</v>
      </c>
      <c r="Q1827" s="110">
        <v>0</v>
      </c>
      <c r="R1827" s="110">
        <v>0</v>
      </c>
      <c r="S1827" s="110">
        <v>0</v>
      </c>
      <c r="T1827" s="110">
        <v>0</v>
      </c>
      <c r="U1827" s="110">
        <v>0</v>
      </c>
      <c r="V1827" s="110">
        <v>0</v>
      </c>
      <c r="W1827" s="110">
        <v>0</v>
      </c>
      <c r="X1827" s="110">
        <v>0</v>
      </c>
      <c r="Y1827" s="110">
        <v>0</v>
      </c>
      <c r="Z1827" s="110">
        <v>0</v>
      </c>
      <c r="AA1827" s="110">
        <v>0</v>
      </c>
      <c r="AB1827" s="110">
        <v>0</v>
      </c>
      <c r="AC1827" s="110">
        <v>0</v>
      </c>
      <c r="AD1827" s="110">
        <v>0</v>
      </c>
      <c r="AE1827" s="110">
        <v>0</v>
      </c>
      <c r="AF1827" s="110">
        <v>0</v>
      </c>
      <c r="AG1827" s="110">
        <v>0</v>
      </c>
    </row>
    <row r="1828" spans="2:33" ht="15">
      <c r="B1828" s="110"/>
      <c r="C1828" s="110"/>
      <c r="D1828" s="110">
        <v>2016</v>
      </c>
      <c r="E1828" s="110">
        <v>0</v>
      </c>
      <c r="F1828" s="110">
        <v>0</v>
      </c>
      <c r="G1828" s="110">
        <v>0</v>
      </c>
      <c r="H1828" s="110">
        <v>0</v>
      </c>
      <c r="I1828" s="110">
        <v>0</v>
      </c>
      <c r="J1828" s="110"/>
      <c r="K1828" s="110">
        <v>0</v>
      </c>
      <c r="L1828" s="110">
        <v>0</v>
      </c>
      <c r="M1828" s="110">
        <v>0</v>
      </c>
      <c r="N1828" s="110">
        <v>0</v>
      </c>
      <c r="O1828" s="110">
        <v>0</v>
      </c>
      <c r="P1828" s="110">
        <v>0</v>
      </c>
      <c r="Q1828" s="110">
        <v>0</v>
      </c>
      <c r="R1828" s="110">
        <v>0</v>
      </c>
      <c r="S1828" s="110">
        <v>0</v>
      </c>
      <c r="T1828" s="110">
        <v>0</v>
      </c>
      <c r="U1828" s="110">
        <v>0</v>
      </c>
      <c r="V1828" s="110">
        <v>0</v>
      </c>
      <c r="W1828" s="110">
        <v>0</v>
      </c>
      <c r="X1828" s="110">
        <v>0</v>
      </c>
      <c r="Y1828" s="110"/>
      <c r="Z1828" s="110">
        <v>0</v>
      </c>
      <c r="AA1828" s="110">
        <v>0</v>
      </c>
      <c r="AB1828" s="110">
        <v>0</v>
      </c>
      <c r="AC1828" s="110">
        <v>0</v>
      </c>
      <c r="AD1828" s="110">
        <v>0</v>
      </c>
      <c r="AE1828" s="110">
        <v>0</v>
      </c>
      <c r="AF1828" s="110">
        <v>0</v>
      </c>
      <c r="AG1828" s="110">
        <v>0</v>
      </c>
    </row>
    <row r="1829" spans="2:33" ht="15">
      <c r="B1829" s="110"/>
      <c r="C1829" s="110"/>
      <c r="D1829" s="110">
        <v>2017</v>
      </c>
      <c r="E1829" s="110">
        <v>0</v>
      </c>
      <c r="F1829" s="110">
        <v>0</v>
      </c>
      <c r="G1829" s="110">
        <v>0</v>
      </c>
      <c r="H1829" s="110"/>
      <c r="I1829" s="110">
        <v>0</v>
      </c>
      <c r="J1829" s="110">
        <v>0</v>
      </c>
      <c r="K1829" s="110">
        <v>0</v>
      </c>
      <c r="L1829" s="110">
        <v>0</v>
      </c>
      <c r="M1829" s="110">
        <v>0</v>
      </c>
      <c r="N1829" s="110"/>
      <c r="O1829" s="110">
        <v>0</v>
      </c>
      <c r="P1829" s="110">
        <v>0</v>
      </c>
      <c r="Q1829" s="110"/>
      <c r="R1829" s="110">
        <v>0</v>
      </c>
      <c r="S1829" s="110">
        <v>0</v>
      </c>
      <c r="T1829" s="110">
        <v>0</v>
      </c>
      <c r="U1829" s="110">
        <v>0</v>
      </c>
      <c r="V1829" s="110">
        <v>0</v>
      </c>
      <c r="W1829" s="110">
        <v>0</v>
      </c>
      <c r="X1829" s="110">
        <v>0</v>
      </c>
      <c r="Y1829" s="110">
        <v>0</v>
      </c>
      <c r="Z1829" s="110">
        <v>0</v>
      </c>
      <c r="AA1829" s="110">
        <v>0</v>
      </c>
      <c r="AB1829" s="110">
        <v>0</v>
      </c>
      <c r="AC1829" s="110">
        <v>0</v>
      </c>
      <c r="AD1829" s="110">
        <v>0</v>
      </c>
      <c r="AE1829" s="110">
        <v>0</v>
      </c>
      <c r="AF1829" s="110">
        <v>0</v>
      </c>
      <c r="AG1829" s="110">
        <v>0</v>
      </c>
    </row>
    <row r="1830" spans="2:33" ht="15">
      <c r="B1830" s="110"/>
      <c r="C1830" s="110"/>
      <c r="D1830" s="110">
        <v>2018</v>
      </c>
      <c r="E1830" s="110">
        <v>0</v>
      </c>
      <c r="F1830" s="110">
        <v>0</v>
      </c>
      <c r="G1830" s="110">
        <v>0</v>
      </c>
      <c r="H1830" s="110">
        <v>0</v>
      </c>
      <c r="I1830" s="110">
        <v>0</v>
      </c>
      <c r="J1830" s="110">
        <v>0</v>
      </c>
      <c r="K1830" s="110">
        <v>0</v>
      </c>
      <c r="L1830" s="110">
        <v>0</v>
      </c>
      <c r="M1830" s="110">
        <v>0</v>
      </c>
      <c r="N1830" s="110">
        <v>0</v>
      </c>
      <c r="O1830" s="110">
        <v>0</v>
      </c>
      <c r="P1830" s="110">
        <v>0</v>
      </c>
      <c r="Q1830" s="110">
        <v>0</v>
      </c>
      <c r="R1830" s="110">
        <v>0</v>
      </c>
      <c r="S1830" s="110">
        <v>0</v>
      </c>
      <c r="T1830" s="110">
        <v>0</v>
      </c>
      <c r="U1830" s="110">
        <v>0</v>
      </c>
      <c r="V1830" s="110">
        <v>0</v>
      </c>
      <c r="W1830" s="110">
        <v>0</v>
      </c>
      <c r="X1830" s="110">
        <v>0</v>
      </c>
      <c r="Y1830" s="110">
        <v>0</v>
      </c>
      <c r="Z1830" s="110">
        <v>0</v>
      </c>
      <c r="AA1830" s="110">
        <v>0</v>
      </c>
      <c r="AB1830" s="110">
        <v>0</v>
      </c>
      <c r="AC1830" s="110">
        <v>0</v>
      </c>
      <c r="AD1830" s="110">
        <v>0</v>
      </c>
      <c r="AE1830" s="110">
        <v>0</v>
      </c>
      <c r="AF1830" s="110">
        <v>0</v>
      </c>
      <c r="AG1830" s="110">
        <v>0</v>
      </c>
    </row>
    <row r="1831" spans="2:33" ht="15">
      <c r="B1831" s="110"/>
      <c r="C1831" s="110"/>
      <c r="D1831" s="110">
        <v>2019</v>
      </c>
      <c r="E1831" s="110">
        <v>0</v>
      </c>
      <c r="F1831" s="110">
        <v>0</v>
      </c>
      <c r="G1831" s="110">
        <v>0</v>
      </c>
      <c r="H1831" s="110">
        <v>0</v>
      </c>
      <c r="I1831" s="110">
        <v>0</v>
      </c>
      <c r="J1831" s="110">
        <v>0</v>
      </c>
      <c r="K1831" s="110">
        <v>0</v>
      </c>
      <c r="L1831" s="110">
        <v>0</v>
      </c>
      <c r="M1831" s="110">
        <v>0</v>
      </c>
      <c r="N1831" s="110">
        <v>0</v>
      </c>
      <c r="O1831" s="110">
        <v>0</v>
      </c>
      <c r="P1831" s="110">
        <v>0</v>
      </c>
      <c r="Q1831" s="110">
        <v>0</v>
      </c>
      <c r="R1831" s="110">
        <v>0</v>
      </c>
      <c r="S1831" s="110">
        <v>0</v>
      </c>
      <c r="T1831" s="110">
        <v>0</v>
      </c>
      <c r="U1831" s="110">
        <v>0</v>
      </c>
      <c r="V1831" s="110"/>
      <c r="W1831" s="110">
        <v>0</v>
      </c>
      <c r="X1831" s="110">
        <v>0</v>
      </c>
      <c r="Y1831" s="110">
        <v>0</v>
      </c>
      <c r="Z1831" s="110">
        <v>0</v>
      </c>
      <c r="AA1831" s="110">
        <v>0</v>
      </c>
      <c r="AB1831" s="110">
        <v>0</v>
      </c>
      <c r="AC1831" s="110">
        <v>0</v>
      </c>
      <c r="AD1831" s="110">
        <v>0</v>
      </c>
      <c r="AE1831" s="110">
        <v>0</v>
      </c>
      <c r="AF1831" s="110">
        <v>0</v>
      </c>
      <c r="AG1831" s="110">
        <v>0</v>
      </c>
    </row>
    <row r="1832" spans="2:33" ht="15">
      <c r="B1832" s="110"/>
      <c r="C1832" s="110"/>
      <c r="D1832" s="110">
        <v>2020</v>
      </c>
      <c r="E1832" s="110"/>
      <c r="F1832" s="110"/>
      <c r="G1832" s="110"/>
      <c r="H1832" s="110"/>
      <c r="I1832" s="110"/>
      <c r="J1832" s="110"/>
      <c r="K1832" s="110"/>
      <c r="L1832" s="110"/>
      <c r="M1832" s="110"/>
      <c r="N1832" s="110"/>
      <c r="O1832" s="110"/>
      <c r="P1832" s="110"/>
      <c r="Q1832" s="110"/>
      <c r="R1832" s="110"/>
      <c r="S1832" s="110"/>
      <c r="T1832" s="110"/>
      <c r="U1832" s="110"/>
      <c r="V1832" s="110"/>
      <c r="W1832" s="110"/>
      <c r="X1832" s="110"/>
      <c r="Y1832" s="110"/>
      <c r="Z1832" s="110"/>
      <c r="AA1832" s="110"/>
      <c r="AB1832" s="110"/>
      <c r="AC1832" s="110"/>
      <c r="AD1832" s="110"/>
      <c r="AE1832" s="110"/>
      <c r="AF1832" s="110"/>
      <c r="AG1832" s="110"/>
    </row>
    <row r="1833" spans="2:33" ht="15">
      <c r="B1833" s="109" t="s">
        <v>894</v>
      </c>
      <c r="C1833" s="109" t="s">
        <v>895</v>
      </c>
      <c r="D1833" s="109">
        <v>2006</v>
      </c>
      <c r="E1833" s="109"/>
      <c r="F1833" s="109"/>
      <c r="G1833" s="109">
        <v>0</v>
      </c>
      <c r="H1833" s="109"/>
      <c r="I1833" s="109"/>
      <c r="J1833" s="109">
        <v>0</v>
      </c>
      <c r="K1833" s="109">
        <v>0</v>
      </c>
      <c r="L1833" s="109">
        <v>0</v>
      </c>
      <c r="M1833" s="109"/>
      <c r="N1833" s="109"/>
      <c r="O1833" s="109">
        <v>0</v>
      </c>
      <c r="P1833" s="109">
        <v>0</v>
      </c>
      <c r="Q1833" s="109"/>
      <c r="R1833" s="109"/>
      <c r="S1833" s="109"/>
      <c r="T1833" s="109">
        <v>0</v>
      </c>
      <c r="U1833" s="109">
        <v>0</v>
      </c>
      <c r="V1833" s="109">
        <v>0</v>
      </c>
      <c r="W1833" s="109"/>
      <c r="X1833" s="109">
        <v>0</v>
      </c>
      <c r="Y1833" s="109">
        <v>0</v>
      </c>
      <c r="Z1833" s="109">
        <v>0</v>
      </c>
      <c r="AA1833" s="109">
        <v>0</v>
      </c>
      <c r="AB1833" s="109"/>
      <c r="AC1833" s="109">
        <v>0</v>
      </c>
      <c r="AD1833" s="109"/>
      <c r="AE1833" s="109"/>
      <c r="AF1833" s="109"/>
      <c r="AG1833" s="109">
        <v>0</v>
      </c>
    </row>
    <row r="1834" spans="2:33" ht="15">
      <c r="B1834" s="109"/>
      <c r="C1834" s="109"/>
      <c r="D1834" s="109">
        <v>2007</v>
      </c>
      <c r="E1834" s="109">
        <v>0</v>
      </c>
      <c r="F1834" s="109">
        <v>0</v>
      </c>
      <c r="G1834" s="109">
        <v>0</v>
      </c>
      <c r="H1834" s="109"/>
      <c r="I1834" s="109">
        <v>0</v>
      </c>
      <c r="J1834" s="109">
        <v>0</v>
      </c>
      <c r="K1834" s="109">
        <v>0</v>
      </c>
      <c r="L1834" s="109">
        <v>0</v>
      </c>
      <c r="M1834" s="109">
        <v>0</v>
      </c>
      <c r="N1834" s="109"/>
      <c r="O1834" s="109">
        <v>0</v>
      </c>
      <c r="P1834" s="109">
        <v>0</v>
      </c>
      <c r="Q1834" s="109">
        <v>0</v>
      </c>
      <c r="R1834" s="109"/>
      <c r="S1834" s="109">
        <v>0.28070000000000001</v>
      </c>
      <c r="T1834" s="109">
        <v>0</v>
      </c>
      <c r="U1834" s="109">
        <v>0</v>
      </c>
      <c r="V1834" s="109">
        <v>0</v>
      </c>
      <c r="W1834" s="109"/>
      <c r="X1834" s="109">
        <v>0</v>
      </c>
      <c r="Y1834" s="109">
        <v>0</v>
      </c>
      <c r="Z1834" s="109">
        <v>0</v>
      </c>
      <c r="AA1834" s="109">
        <v>0</v>
      </c>
      <c r="AB1834" s="109">
        <v>0</v>
      </c>
      <c r="AC1834" s="109">
        <v>0</v>
      </c>
      <c r="AD1834" s="109">
        <v>0</v>
      </c>
      <c r="AE1834" s="109">
        <v>0</v>
      </c>
      <c r="AF1834" s="109">
        <v>0</v>
      </c>
      <c r="AG1834" s="109">
        <v>0</v>
      </c>
    </row>
    <row r="1835" spans="2:33" ht="15">
      <c r="B1835" s="109"/>
      <c r="C1835" s="109"/>
      <c r="D1835" s="109">
        <v>2008</v>
      </c>
      <c r="E1835" s="109">
        <v>0</v>
      </c>
      <c r="F1835" s="109">
        <v>0</v>
      </c>
      <c r="G1835" s="109">
        <v>0</v>
      </c>
      <c r="H1835" s="109"/>
      <c r="I1835" s="109">
        <v>0</v>
      </c>
      <c r="J1835" s="109">
        <v>0</v>
      </c>
      <c r="K1835" s="109">
        <v>1.91E-3</v>
      </c>
      <c r="L1835" s="109">
        <v>0</v>
      </c>
      <c r="M1835" s="109">
        <v>0</v>
      </c>
      <c r="N1835" s="109"/>
      <c r="O1835" s="109">
        <v>0</v>
      </c>
      <c r="P1835" s="109">
        <v>0</v>
      </c>
      <c r="Q1835" s="109">
        <v>0</v>
      </c>
      <c r="R1835" s="109"/>
      <c r="S1835" s="109">
        <v>0</v>
      </c>
      <c r="T1835" s="109">
        <v>0</v>
      </c>
      <c r="U1835" s="109">
        <v>0</v>
      </c>
      <c r="V1835" s="109">
        <v>0</v>
      </c>
      <c r="W1835" s="109"/>
      <c r="X1835" s="109">
        <v>0</v>
      </c>
      <c r="Y1835" s="109">
        <v>0</v>
      </c>
      <c r="Z1835" s="109">
        <v>0</v>
      </c>
      <c r="AA1835" s="109">
        <v>0</v>
      </c>
      <c r="AB1835" s="109">
        <v>0</v>
      </c>
      <c r="AC1835" s="109">
        <v>0</v>
      </c>
      <c r="AD1835" s="109">
        <v>0</v>
      </c>
      <c r="AE1835" s="109">
        <v>0.19902</v>
      </c>
      <c r="AF1835" s="109">
        <v>0</v>
      </c>
      <c r="AG1835" s="109">
        <v>0</v>
      </c>
    </row>
    <row r="1836" spans="2:33" ht="15">
      <c r="B1836" s="109"/>
      <c r="C1836" s="109"/>
      <c r="D1836" s="109">
        <v>2009</v>
      </c>
      <c r="E1836" s="109">
        <v>0</v>
      </c>
      <c r="F1836" s="109">
        <v>0</v>
      </c>
      <c r="G1836" s="109">
        <v>0</v>
      </c>
      <c r="H1836" s="109">
        <v>0</v>
      </c>
      <c r="I1836" s="109">
        <v>0</v>
      </c>
      <c r="J1836" s="109">
        <v>0</v>
      </c>
      <c r="K1836" s="109">
        <v>0</v>
      </c>
      <c r="L1836" s="109">
        <v>0</v>
      </c>
      <c r="M1836" s="109">
        <v>0</v>
      </c>
      <c r="N1836" s="109"/>
      <c r="O1836" s="109">
        <v>0</v>
      </c>
      <c r="P1836" s="109">
        <v>0</v>
      </c>
      <c r="Q1836" s="109">
        <v>0</v>
      </c>
      <c r="R1836" s="109"/>
      <c r="S1836" s="109">
        <v>0</v>
      </c>
      <c r="T1836" s="109">
        <v>0</v>
      </c>
      <c r="U1836" s="109">
        <v>0</v>
      </c>
      <c r="V1836" s="109">
        <v>0</v>
      </c>
      <c r="W1836" s="109">
        <v>0</v>
      </c>
      <c r="X1836" s="109">
        <v>0</v>
      </c>
      <c r="Y1836" s="109">
        <v>0</v>
      </c>
      <c r="Z1836" s="109">
        <v>0</v>
      </c>
      <c r="AA1836" s="109">
        <v>0</v>
      </c>
      <c r="AB1836" s="109">
        <v>0</v>
      </c>
      <c r="AC1836" s="109">
        <v>0</v>
      </c>
      <c r="AD1836" s="109">
        <v>0</v>
      </c>
      <c r="AE1836" s="109">
        <v>0</v>
      </c>
      <c r="AF1836" s="109">
        <v>0</v>
      </c>
      <c r="AG1836" s="109">
        <v>0</v>
      </c>
    </row>
    <row r="1837" spans="2:33" ht="15">
      <c r="B1837" s="109"/>
      <c r="C1837" s="109"/>
      <c r="D1837" s="109">
        <v>2010</v>
      </c>
      <c r="E1837" s="109">
        <v>0</v>
      </c>
      <c r="F1837" s="109">
        <v>0</v>
      </c>
      <c r="G1837" s="109">
        <v>0</v>
      </c>
      <c r="H1837" s="109">
        <v>0</v>
      </c>
      <c r="I1837" s="109"/>
      <c r="J1837" s="109">
        <v>0</v>
      </c>
      <c r="K1837" s="109">
        <v>0</v>
      </c>
      <c r="L1837" s="109"/>
      <c r="M1837" s="109">
        <v>0</v>
      </c>
      <c r="N1837" s="109">
        <v>0</v>
      </c>
      <c r="O1837" s="109">
        <v>0</v>
      </c>
      <c r="P1837" s="109">
        <v>0</v>
      </c>
      <c r="Q1837" s="109">
        <v>0</v>
      </c>
      <c r="R1837" s="109">
        <v>0</v>
      </c>
      <c r="S1837" s="109">
        <v>0</v>
      </c>
      <c r="T1837" s="109">
        <v>0</v>
      </c>
      <c r="U1837" s="109">
        <v>0</v>
      </c>
      <c r="V1837" s="109">
        <v>0</v>
      </c>
      <c r="W1837" s="109">
        <v>0</v>
      </c>
      <c r="X1837" s="109">
        <v>0</v>
      </c>
      <c r="Y1837" s="109">
        <v>0</v>
      </c>
      <c r="Z1837" s="109">
        <v>0</v>
      </c>
      <c r="AA1837" s="109">
        <v>0</v>
      </c>
      <c r="AB1837" s="109">
        <v>0</v>
      </c>
      <c r="AC1837" s="109">
        <v>0</v>
      </c>
      <c r="AD1837" s="109">
        <v>0</v>
      </c>
      <c r="AE1837" s="109">
        <v>0.21228</v>
      </c>
      <c r="AF1837" s="109">
        <v>0</v>
      </c>
      <c r="AG1837" s="109">
        <v>0</v>
      </c>
    </row>
    <row r="1838" spans="2:33" ht="15">
      <c r="B1838" s="109"/>
      <c r="C1838" s="109"/>
      <c r="D1838" s="109">
        <v>2011</v>
      </c>
      <c r="E1838" s="109">
        <v>0</v>
      </c>
      <c r="F1838" s="109">
        <v>0</v>
      </c>
      <c r="G1838" s="109">
        <v>0</v>
      </c>
      <c r="H1838" s="109">
        <v>0</v>
      </c>
      <c r="I1838" s="109">
        <v>0</v>
      </c>
      <c r="J1838" s="109">
        <v>0</v>
      </c>
      <c r="K1838" s="109">
        <v>0</v>
      </c>
      <c r="L1838" s="109">
        <v>0</v>
      </c>
      <c r="M1838" s="109">
        <v>0</v>
      </c>
      <c r="N1838" s="109">
        <v>0</v>
      </c>
      <c r="O1838" s="109">
        <v>0</v>
      </c>
      <c r="P1838" s="109">
        <v>0</v>
      </c>
      <c r="Q1838" s="109">
        <v>0</v>
      </c>
      <c r="R1838" s="109">
        <v>0</v>
      </c>
      <c r="S1838" s="109">
        <v>0</v>
      </c>
      <c r="T1838" s="109">
        <v>0</v>
      </c>
      <c r="U1838" s="109">
        <v>0</v>
      </c>
      <c r="V1838" s="109">
        <v>0</v>
      </c>
      <c r="W1838" s="109">
        <v>0</v>
      </c>
      <c r="X1838" s="109">
        <v>0</v>
      </c>
      <c r="Y1838" s="109">
        <v>6.7000000000000002E-3</v>
      </c>
      <c r="Z1838" s="109">
        <v>0</v>
      </c>
      <c r="AA1838" s="109">
        <v>0</v>
      </c>
      <c r="AB1838" s="109">
        <v>0</v>
      </c>
      <c r="AC1838" s="109">
        <v>0</v>
      </c>
      <c r="AD1838" s="109">
        <v>0</v>
      </c>
      <c r="AE1838" s="109">
        <v>0</v>
      </c>
      <c r="AF1838" s="109">
        <v>0</v>
      </c>
      <c r="AG1838" s="109">
        <v>0</v>
      </c>
    </row>
    <row r="1839" spans="2:33" ht="15">
      <c r="B1839" s="109"/>
      <c r="C1839" s="109"/>
      <c r="D1839" s="109">
        <v>2012</v>
      </c>
      <c r="E1839" s="109">
        <v>0</v>
      </c>
      <c r="F1839" s="109">
        <v>0</v>
      </c>
      <c r="G1839" s="109">
        <v>0</v>
      </c>
      <c r="H1839" s="109">
        <v>0</v>
      </c>
      <c r="I1839" s="109">
        <v>0</v>
      </c>
      <c r="J1839" s="109">
        <v>0</v>
      </c>
      <c r="K1839" s="109">
        <v>0</v>
      </c>
      <c r="L1839" s="109">
        <v>0</v>
      </c>
      <c r="M1839" s="109">
        <v>0</v>
      </c>
      <c r="N1839" s="109">
        <v>0</v>
      </c>
      <c r="O1839" s="109">
        <v>0</v>
      </c>
      <c r="P1839" s="109">
        <v>0</v>
      </c>
      <c r="Q1839" s="109">
        <v>0</v>
      </c>
      <c r="R1839" s="109">
        <v>0</v>
      </c>
      <c r="S1839" s="109">
        <v>0</v>
      </c>
      <c r="T1839" s="109">
        <v>0</v>
      </c>
      <c r="U1839" s="109">
        <v>0</v>
      </c>
      <c r="V1839" s="109"/>
      <c r="W1839" s="109">
        <v>0</v>
      </c>
      <c r="X1839" s="109">
        <v>0</v>
      </c>
      <c r="Y1839" s="109">
        <v>0</v>
      </c>
      <c r="Z1839" s="109">
        <v>0</v>
      </c>
      <c r="AA1839" s="109">
        <v>0</v>
      </c>
      <c r="AB1839" s="109">
        <v>0</v>
      </c>
      <c r="AC1839" s="109">
        <v>0</v>
      </c>
      <c r="AD1839" s="109">
        <v>0</v>
      </c>
      <c r="AE1839" s="109">
        <v>0</v>
      </c>
      <c r="AF1839" s="109">
        <v>0</v>
      </c>
      <c r="AG1839" s="109">
        <v>0</v>
      </c>
    </row>
    <row r="1840" spans="2:33" ht="15">
      <c r="B1840" s="109"/>
      <c r="C1840" s="109"/>
      <c r="D1840" s="109">
        <v>2013</v>
      </c>
      <c r="E1840" s="109">
        <v>0</v>
      </c>
      <c r="F1840" s="109">
        <v>0</v>
      </c>
      <c r="G1840" s="109">
        <v>0</v>
      </c>
      <c r="H1840" s="109">
        <v>0</v>
      </c>
      <c r="I1840" s="109">
        <v>0</v>
      </c>
      <c r="J1840" s="109">
        <v>0</v>
      </c>
      <c r="K1840" s="109">
        <v>0</v>
      </c>
      <c r="L1840" s="109">
        <v>0</v>
      </c>
      <c r="M1840" s="109">
        <v>0</v>
      </c>
      <c r="N1840" s="109">
        <v>0</v>
      </c>
      <c r="O1840" s="109">
        <v>0</v>
      </c>
      <c r="P1840" s="109">
        <v>0</v>
      </c>
      <c r="Q1840" s="109">
        <v>0</v>
      </c>
      <c r="R1840" s="109">
        <v>0</v>
      </c>
      <c r="S1840" s="109">
        <v>0</v>
      </c>
      <c r="T1840" s="109">
        <v>0</v>
      </c>
      <c r="U1840" s="109">
        <v>0</v>
      </c>
      <c r="V1840" s="109">
        <v>7.0690000000000003E-2</v>
      </c>
      <c r="W1840" s="109">
        <v>0</v>
      </c>
      <c r="X1840" s="109">
        <v>0</v>
      </c>
      <c r="Y1840" s="109">
        <v>1.324E-2</v>
      </c>
      <c r="Z1840" s="109">
        <v>0</v>
      </c>
      <c r="AA1840" s="109">
        <v>0</v>
      </c>
      <c r="AB1840" s="109">
        <v>0</v>
      </c>
      <c r="AC1840" s="109">
        <v>2.1420000000000002E-2</v>
      </c>
      <c r="AD1840" s="109">
        <v>6.8599999999999998E-3</v>
      </c>
      <c r="AE1840" s="109">
        <v>0</v>
      </c>
      <c r="AF1840" s="109">
        <v>0</v>
      </c>
      <c r="AG1840" s="109">
        <v>0</v>
      </c>
    </row>
    <row r="1841" spans="2:33" ht="15">
      <c r="B1841" s="109"/>
      <c r="C1841" s="109"/>
      <c r="D1841" s="109">
        <v>2014</v>
      </c>
      <c r="E1841" s="109">
        <v>0</v>
      </c>
      <c r="F1841" s="109">
        <v>0</v>
      </c>
      <c r="G1841" s="109">
        <v>0</v>
      </c>
      <c r="H1841" s="109">
        <v>0</v>
      </c>
      <c r="I1841" s="109">
        <v>0</v>
      </c>
      <c r="J1841" s="109"/>
      <c r="K1841" s="109">
        <v>0</v>
      </c>
      <c r="L1841" s="109"/>
      <c r="M1841" s="109">
        <v>0</v>
      </c>
      <c r="N1841" s="109">
        <v>0</v>
      </c>
      <c r="O1841" s="109">
        <v>0</v>
      </c>
      <c r="P1841" s="109">
        <v>0</v>
      </c>
      <c r="Q1841" s="109">
        <v>0</v>
      </c>
      <c r="R1841" s="109">
        <v>0</v>
      </c>
      <c r="S1841" s="109">
        <v>0</v>
      </c>
      <c r="T1841" s="109">
        <v>0</v>
      </c>
      <c r="U1841" s="109">
        <v>0</v>
      </c>
      <c r="V1841" s="109"/>
      <c r="W1841" s="109">
        <v>0</v>
      </c>
      <c r="X1841" s="109">
        <v>0</v>
      </c>
      <c r="Y1841" s="109">
        <v>0</v>
      </c>
      <c r="Z1841" s="109">
        <v>0</v>
      </c>
      <c r="AA1841" s="109">
        <v>1.405E-2</v>
      </c>
      <c r="AB1841" s="109">
        <v>0</v>
      </c>
      <c r="AC1841" s="109">
        <v>0</v>
      </c>
      <c r="AD1841" s="109">
        <v>6.7299999999999999E-3</v>
      </c>
      <c r="AE1841" s="109">
        <v>0</v>
      </c>
      <c r="AF1841" s="109">
        <v>0</v>
      </c>
      <c r="AG1841" s="109">
        <v>0</v>
      </c>
    </row>
    <row r="1842" spans="2:33" ht="15">
      <c r="B1842" s="109"/>
      <c r="C1842" s="109"/>
      <c r="D1842" s="109">
        <v>2015</v>
      </c>
      <c r="E1842" s="109">
        <v>0</v>
      </c>
      <c r="F1842" s="109">
        <v>0</v>
      </c>
      <c r="G1842" s="109">
        <v>0</v>
      </c>
      <c r="H1842" s="109">
        <v>0</v>
      </c>
      <c r="I1842" s="109">
        <v>0</v>
      </c>
      <c r="J1842" s="109">
        <v>0</v>
      </c>
      <c r="K1842" s="109">
        <v>0</v>
      </c>
      <c r="L1842" s="109">
        <v>0</v>
      </c>
      <c r="M1842" s="109">
        <v>0</v>
      </c>
      <c r="N1842" s="109">
        <v>0</v>
      </c>
      <c r="O1842" s="109">
        <v>0</v>
      </c>
      <c r="P1842" s="109">
        <v>0</v>
      </c>
      <c r="Q1842" s="109">
        <v>0</v>
      </c>
      <c r="R1842" s="109">
        <v>0</v>
      </c>
      <c r="S1842" s="109">
        <v>0</v>
      </c>
      <c r="T1842" s="109">
        <v>0</v>
      </c>
      <c r="U1842" s="109">
        <v>0</v>
      </c>
      <c r="V1842" s="109">
        <v>0</v>
      </c>
      <c r="W1842" s="109">
        <v>0</v>
      </c>
      <c r="X1842" s="109">
        <v>0</v>
      </c>
      <c r="Y1842" s="109">
        <v>0</v>
      </c>
      <c r="Z1842" s="109">
        <v>0</v>
      </c>
      <c r="AA1842" s="109">
        <v>0</v>
      </c>
      <c r="AB1842" s="109">
        <v>0</v>
      </c>
      <c r="AC1842" s="109">
        <v>0</v>
      </c>
      <c r="AD1842" s="109">
        <v>0</v>
      </c>
      <c r="AE1842" s="109">
        <v>0</v>
      </c>
      <c r="AF1842" s="109">
        <v>0</v>
      </c>
      <c r="AG1842" s="109">
        <v>0</v>
      </c>
    </row>
    <row r="1843" spans="2:33" ht="15">
      <c r="B1843" s="109"/>
      <c r="C1843" s="109"/>
      <c r="D1843" s="109">
        <v>2016</v>
      </c>
      <c r="E1843" s="109">
        <v>0</v>
      </c>
      <c r="F1843" s="109">
        <v>0</v>
      </c>
      <c r="G1843" s="109">
        <v>0</v>
      </c>
      <c r="H1843" s="109">
        <v>0</v>
      </c>
      <c r="I1843" s="109">
        <v>0</v>
      </c>
      <c r="J1843" s="109"/>
      <c r="K1843" s="109">
        <v>0</v>
      </c>
      <c r="L1843" s="109">
        <v>0</v>
      </c>
      <c r="M1843" s="109">
        <v>0</v>
      </c>
      <c r="N1843" s="109">
        <v>0</v>
      </c>
      <c r="O1843" s="109">
        <v>0</v>
      </c>
      <c r="P1843" s="109">
        <v>0</v>
      </c>
      <c r="Q1843" s="109">
        <v>0</v>
      </c>
      <c r="R1843" s="109">
        <v>0</v>
      </c>
      <c r="S1843" s="109">
        <v>0</v>
      </c>
      <c r="T1843" s="109">
        <v>0</v>
      </c>
      <c r="U1843" s="109">
        <v>0</v>
      </c>
      <c r="V1843" s="109">
        <v>0</v>
      </c>
      <c r="W1843" s="109">
        <v>0</v>
      </c>
      <c r="X1843" s="109">
        <v>0</v>
      </c>
      <c r="Y1843" s="109"/>
      <c r="Z1843" s="109">
        <v>0</v>
      </c>
      <c r="AA1843" s="109">
        <v>0</v>
      </c>
      <c r="AB1843" s="109">
        <v>0</v>
      </c>
      <c r="AC1843" s="109">
        <v>0</v>
      </c>
      <c r="AD1843" s="109">
        <v>0</v>
      </c>
      <c r="AE1843" s="109">
        <v>0</v>
      </c>
      <c r="AF1843" s="109">
        <v>0</v>
      </c>
      <c r="AG1843" s="109">
        <v>0</v>
      </c>
    </row>
    <row r="1844" spans="2:33" ht="15">
      <c r="B1844" s="109"/>
      <c r="C1844" s="109"/>
      <c r="D1844" s="109">
        <v>2017</v>
      </c>
      <c r="E1844" s="109">
        <v>0</v>
      </c>
      <c r="F1844" s="109">
        <v>0</v>
      </c>
      <c r="G1844" s="109">
        <v>0</v>
      </c>
      <c r="H1844" s="109"/>
      <c r="I1844" s="109">
        <v>0</v>
      </c>
      <c r="J1844" s="109">
        <v>0</v>
      </c>
      <c r="K1844" s="109">
        <v>0</v>
      </c>
      <c r="L1844" s="109">
        <v>0</v>
      </c>
      <c r="M1844" s="109">
        <v>0</v>
      </c>
      <c r="N1844" s="109"/>
      <c r="O1844" s="109">
        <v>0</v>
      </c>
      <c r="P1844" s="109">
        <v>0</v>
      </c>
      <c r="Q1844" s="109"/>
      <c r="R1844" s="109">
        <v>0</v>
      </c>
      <c r="S1844" s="109">
        <v>0</v>
      </c>
      <c r="T1844" s="109">
        <v>0</v>
      </c>
      <c r="U1844" s="109">
        <v>0</v>
      </c>
      <c r="V1844" s="109">
        <v>0</v>
      </c>
      <c r="W1844" s="109">
        <v>0</v>
      </c>
      <c r="X1844" s="109">
        <v>0</v>
      </c>
      <c r="Y1844" s="109">
        <v>0</v>
      </c>
      <c r="Z1844" s="109">
        <v>1.9380000000000001E-2</v>
      </c>
      <c r="AA1844" s="109">
        <v>0</v>
      </c>
      <c r="AB1844" s="109">
        <v>0</v>
      </c>
      <c r="AC1844" s="109">
        <v>0</v>
      </c>
      <c r="AD1844" s="109">
        <v>1.247E-2</v>
      </c>
      <c r="AE1844" s="109">
        <v>0</v>
      </c>
      <c r="AF1844" s="109">
        <v>0</v>
      </c>
      <c r="AG1844" s="109">
        <v>0</v>
      </c>
    </row>
    <row r="1845" spans="2:33" ht="15">
      <c r="B1845" s="109"/>
      <c r="C1845" s="109"/>
      <c r="D1845" s="109">
        <v>2018</v>
      </c>
      <c r="E1845" s="109">
        <v>0</v>
      </c>
      <c r="F1845" s="109">
        <v>0</v>
      </c>
      <c r="G1845" s="109">
        <v>0</v>
      </c>
      <c r="H1845" s="109">
        <v>0</v>
      </c>
      <c r="I1845" s="109">
        <v>0</v>
      </c>
      <c r="J1845" s="109">
        <v>0</v>
      </c>
      <c r="K1845" s="109">
        <v>0</v>
      </c>
      <c r="L1845" s="109">
        <v>0</v>
      </c>
      <c r="M1845" s="109">
        <v>0</v>
      </c>
      <c r="N1845" s="109">
        <v>0</v>
      </c>
      <c r="O1845" s="109">
        <v>0</v>
      </c>
      <c r="P1845" s="109">
        <v>0</v>
      </c>
      <c r="Q1845" s="109">
        <v>0</v>
      </c>
      <c r="R1845" s="109">
        <v>0</v>
      </c>
      <c r="S1845" s="109">
        <v>0</v>
      </c>
      <c r="T1845" s="109">
        <v>0</v>
      </c>
      <c r="U1845" s="109">
        <v>0</v>
      </c>
      <c r="V1845" s="109">
        <v>0</v>
      </c>
      <c r="W1845" s="109">
        <v>0</v>
      </c>
      <c r="X1845" s="109">
        <v>0</v>
      </c>
      <c r="Y1845" s="109">
        <v>0</v>
      </c>
      <c r="Z1845" s="109">
        <v>0</v>
      </c>
      <c r="AA1845" s="109">
        <v>0</v>
      </c>
      <c r="AB1845" s="109">
        <v>0</v>
      </c>
      <c r="AC1845" s="109">
        <v>0</v>
      </c>
      <c r="AD1845" s="109">
        <v>0</v>
      </c>
      <c r="AE1845" s="109">
        <v>0</v>
      </c>
      <c r="AF1845" s="109">
        <v>0</v>
      </c>
      <c r="AG1845" s="109">
        <v>0</v>
      </c>
    </row>
    <row r="1846" spans="2:33" ht="15">
      <c r="B1846" s="109"/>
      <c r="C1846" s="109"/>
      <c r="D1846" s="109">
        <v>2019</v>
      </c>
      <c r="E1846" s="109">
        <v>0</v>
      </c>
      <c r="F1846" s="109">
        <v>0</v>
      </c>
      <c r="G1846" s="109">
        <v>0</v>
      </c>
      <c r="H1846" s="109">
        <v>0</v>
      </c>
      <c r="I1846" s="109">
        <v>0</v>
      </c>
      <c r="J1846" s="109">
        <v>0</v>
      </c>
      <c r="K1846" s="109">
        <v>0</v>
      </c>
      <c r="L1846" s="109">
        <v>0</v>
      </c>
      <c r="M1846" s="109">
        <v>0</v>
      </c>
      <c r="N1846" s="109">
        <v>0</v>
      </c>
      <c r="O1846" s="109">
        <v>0</v>
      </c>
      <c r="P1846" s="109">
        <v>0</v>
      </c>
      <c r="Q1846" s="109">
        <v>0</v>
      </c>
      <c r="R1846" s="109">
        <v>0</v>
      </c>
      <c r="S1846" s="109">
        <v>0</v>
      </c>
      <c r="T1846" s="109">
        <v>0</v>
      </c>
      <c r="U1846" s="109">
        <v>0</v>
      </c>
      <c r="V1846" s="109"/>
      <c r="W1846" s="109">
        <v>0</v>
      </c>
      <c r="X1846" s="109">
        <v>0</v>
      </c>
      <c r="Y1846" s="109">
        <v>0</v>
      </c>
      <c r="Z1846" s="109">
        <v>0</v>
      </c>
      <c r="AA1846" s="109">
        <v>0</v>
      </c>
      <c r="AB1846" s="109">
        <v>0</v>
      </c>
      <c r="AC1846" s="109">
        <v>0</v>
      </c>
      <c r="AD1846" s="109">
        <v>0</v>
      </c>
      <c r="AE1846" s="109">
        <v>0</v>
      </c>
      <c r="AF1846" s="109">
        <v>0</v>
      </c>
      <c r="AG1846" s="109">
        <v>0</v>
      </c>
    </row>
    <row r="1847" spans="2:33" ht="15">
      <c r="B1847" s="109"/>
      <c r="C1847" s="109"/>
      <c r="D1847" s="109">
        <v>2020</v>
      </c>
      <c r="E1847" s="109"/>
      <c r="F1847" s="109"/>
      <c r="G1847" s="109"/>
      <c r="H1847" s="109"/>
      <c r="I1847" s="109"/>
      <c r="J1847" s="109"/>
      <c r="K1847" s="109"/>
      <c r="L1847" s="109"/>
      <c r="M1847" s="109"/>
      <c r="N1847" s="109"/>
      <c r="O1847" s="109"/>
      <c r="P1847" s="109"/>
      <c r="Q1847" s="109"/>
      <c r="R1847" s="109"/>
      <c r="S1847" s="109"/>
      <c r="T1847" s="109"/>
      <c r="U1847" s="109"/>
      <c r="V1847" s="109"/>
      <c r="W1847" s="109"/>
      <c r="X1847" s="109"/>
      <c r="Y1847" s="109"/>
      <c r="Z1847" s="109"/>
      <c r="AA1847" s="109"/>
      <c r="AB1847" s="109"/>
      <c r="AC1847" s="109"/>
      <c r="AD1847" s="109"/>
      <c r="AE1847" s="109"/>
      <c r="AF1847" s="109"/>
      <c r="AG1847" s="109"/>
    </row>
    <row r="1848" spans="2:33" ht="15">
      <c r="B1848" s="110" t="s">
        <v>896</v>
      </c>
      <c r="C1848" s="110" t="s">
        <v>897</v>
      </c>
      <c r="D1848" s="110">
        <v>2006</v>
      </c>
      <c r="E1848" s="110"/>
      <c r="F1848" s="110"/>
      <c r="G1848" s="110">
        <v>0.85895999999999995</v>
      </c>
      <c r="H1848" s="110"/>
      <c r="I1848" s="110"/>
      <c r="J1848" s="110">
        <v>0.10063</v>
      </c>
      <c r="K1848" s="110">
        <v>0.11642</v>
      </c>
      <c r="L1848" s="110">
        <v>1.2409999999999999E-2</v>
      </c>
      <c r="M1848" s="110"/>
      <c r="N1848" s="110">
        <v>1.04871</v>
      </c>
      <c r="O1848" s="110">
        <v>0.16208</v>
      </c>
      <c r="P1848" s="110">
        <v>0.33398</v>
      </c>
      <c r="Q1848" s="110">
        <v>5.7079999999999999E-2</v>
      </c>
      <c r="R1848" s="110"/>
      <c r="S1848" s="110">
        <v>0.34648000000000001</v>
      </c>
      <c r="T1848" s="110">
        <v>0</v>
      </c>
      <c r="U1848" s="110">
        <v>0.1114</v>
      </c>
      <c r="V1848" s="110">
        <v>1.6634100000000001</v>
      </c>
      <c r="W1848" s="110"/>
      <c r="X1848" s="110">
        <v>1.51851</v>
      </c>
      <c r="Y1848" s="110">
        <v>1.503E-2</v>
      </c>
      <c r="Z1848" s="110">
        <v>2.1100000000000001E-2</v>
      </c>
      <c r="AA1848" s="110">
        <v>1.1409899999999999</v>
      </c>
      <c r="AB1848" s="110">
        <v>0.86592999999999998</v>
      </c>
      <c r="AC1848" s="110">
        <v>1.0537399999999999</v>
      </c>
      <c r="AD1848" s="110">
        <v>7.5579999999999994E-2</v>
      </c>
      <c r="AE1848" s="110">
        <v>0.63224000000000002</v>
      </c>
      <c r="AF1848" s="110">
        <v>0.62771999999999994</v>
      </c>
      <c r="AG1848" s="110">
        <v>4.4790000000000003E-2</v>
      </c>
    </row>
    <row r="1849" spans="2:33" ht="15">
      <c r="B1849" s="110"/>
      <c r="C1849" s="110"/>
      <c r="D1849" s="110">
        <v>2007</v>
      </c>
      <c r="E1849" s="110">
        <v>7.7410000000000007E-2</v>
      </c>
      <c r="F1849" s="110">
        <v>6.7570000000000005E-2</v>
      </c>
      <c r="G1849" s="110">
        <v>0.52732999999999997</v>
      </c>
      <c r="H1849" s="110"/>
      <c r="I1849" s="110">
        <v>0</v>
      </c>
      <c r="J1849" s="110">
        <v>6.5399999999999998E-3</v>
      </c>
      <c r="K1849" s="110">
        <v>8.3909999999999998E-2</v>
      </c>
      <c r="L1849" s="110">
        <v>2.5409999999999999E-2</v>
      </c>
      <c r="M1849" s="110">
        <v>0</v>
      </c>
      <c r="N1849" s="110">
        <v>0.55262</v>
      </c>
      <c r="O1849" s="110">
        <v>0.17782999999999999</v>
      </c>
      <c r="P1849" s="110">
        <v>0.13313</v>
      </c>
      <c r="Q1849" s="110">
        <v>3.7760000000000002E-2</v>
      </c>
      <c r="R1849" s="110"/>
      <c r="S1849" s="110">
        <v>0</v>
      </c>
      <c r="T1849" s="110">
        <v>5.9409999999999998E-2</v>
      </c>
      <c r="U1849" s="110">
        <v>0.11620999999999999</v>
      </c>
      <c r="V1849" s="110">
        <v>2.0010599999999998</v>
      </c>
      <c r="W1849" s="110"/>
      <c r="X1849" s="110">
        <v>1.13036</v>
      </c>
      <c r="Y1849" s="110">
        <v>7.1399999999999996E-3</v>
      </c>
      <c r="Z1849" s="110">
        <v>2.1100000000000001E-2</v>
      </c>
      <c r="AA1849" s="110">
        <v>1.1657500000000001</v>
      </c>
      <c r="AB1849" s="110">
        <v>0.78086</v>
      </c>
      <c r="AC1849" s="110">
        <v>1.36086</v>
      </c>
      <c r="AD1849" s="110">
        <v>0.1042</v>
      </c>
      <c r="AE1849" s="110">
        <v>0.41753000000000001</v>
      </c>
      <c r="AF1849" s="110">
        <v>0.78427000000000002</v>
      </c>
      <c r="AG1849" s="110">
        <v>6.3299999999999995E-2</v>
      </c>
    </row>
    <row r="1850" spans="2:33" ht="15">
      <c r="B1850" s="110"/>
      <c r="C1850" s="110"/>
      <c r="D1850" s="110">
        <v>2008</v>
      </c>
      <c r="E1850" s="110">
        <v>0.10732</v>
      </c>
      <c r="F1850" s="110">
        <v>8.6110000000000006E-2</v>
      </c>
      <c r="G1850" s="110">
        <v>0.76976999999999995</v>
      </c>
      <c r="H1850" s="110"/>
      <c r="I1850" s="110">
        <v>0</v>
      </c>
      <c r="J1850" s="110">
        <v>1.7139999999999999E-2</v>
      </c>
      <c r="K1850" s="110">
        <v>7.2830000000000006E-2</v>
      </c>
      <c r="L1850" s="110">
        <v>8.5360000000000005E-2</v>
      </c>
      <c r="M1850" s="110">
        <v>0.98163</v>
      </c>
      <c r="N1850" s="110">
        <v>0.378</v>
      </c>
      <c r="O1850" s="110">
        <v>0.11932</v>
      </c>
      <c r="P1850" s="110">
        <v>0.24409</v>
      </c>
      <c r="Q1850" s="110">
        <v>5.7299999999999997E-2</v>
      </c>
      <c r="R1850" s="110"/>
      <c r="S1850" s="110">
        <v>0.56879999999999997</v>
      </c>
      <c r="T1850" s="110">
        <v>0.1004</v>
      </c>
      <c r="U1850" s="110">
        <v>0.13083</v>
      </c>
      <c r="V1850" s="110">
        <v>2.0231400000000002</v>
      </c>
      <c r="W1850" s="110"/>
      <c r="X1850" s="110">
        <v>0.76824000000000003</v>
      </c>
      <c r="Y1850" s="110">
        <v>0</v>
      </c>
      <c r="Z1850" s="110">
        <v>2.1340000000000001E-2</v>
      </c>
      <c r="AA1850" s="110">
        <v>1.1410199999999999</v>
      </c>
      <c r="AB1850" s="110">
        <v>0.55076000000000003</v>
      </c>
      <c r="AC1850" s="110">
        <v>1.57054</v>
      </c>
      <c r="AD1850" s="110">
        <v>6.5119999999999997E-2</v>
      </c>
      <c r="AE1850" s="110">
        <v>0.19902</v>
      </c>
      <c r="AF1850" s="110">
        <v>0.83111000000000002</v>
      </c>
      <c r="AG1850" s="110">
        <v>7.467E-2</v>
      </c>
    </row>
    <row r="1851" spans="2:33" ht="15">
      <c r="B1851" s="110"/>
      <c r="C1851" s="110"/>
      <c r="D1851" s="110">
        <v>2009</v>
      </c>
      <c r="E1851" s="110">
        <v>0.12475</v>
      </c>
      <c r="F1851" s="110">
        <v>5.4420000000000003E-2</v>
      </c>
      <c r="G1851" s="110">
        <v>0.69862999999999997</v>
      </c>
      <c r="H1851" s="110">
        <v>9.1189999999999993E-2</v>
      </c>
      <c r="I1851" s="110">
        <v>0</v>
      </c>
      <c r="J1851" s="110">
        <v>2.4510000000000001E-2</v>
      </c>
      <c r="K1851" s="110">
        <v>0.1027</v>
      </c>
      <c r="L1851" s="110">
        <v>9.7379999999999994E-2</v>
      </c>
      <c r="M1851" s="110">
        <v>0.73312999999999995</v>
      </c>
      <c r="N1851" s="110">
        <v>0.30591000000000002</v>
      </c>
      <c r="O1851" s="110">
        <v>6.9099999999999995E-2</v>
      </c>
      <c r="P1851" s="110">
        <v>3.9980000000000002E-2</v>
      </c>
      <c r="Q1851" s="110">
        <v>5.7529999999999998E-2</v>
      </c>
      <c r="R1851" s="110"/>
      <c r="S1851" s="110">
        <v>0.59274000000000004</v>
      </c>
      <c r="T1851" s="110">
        <v>5.4989999999999997E-2</v>
      </c>
      <c r="U1851" s="110">
        <v>9.9839999999999998E-2</v>
      </c>
      <c r="V1851" s="110">
        <v>1.7078199999999999</v>
      </c>
      <c r="W1851" s="110">
        <v>0</v>
      </c>
      <c r="X1851" s="110">
        <v>0.42720999999999998</v>
      </c>
      <c r="Y1851" s="110">
        <v>0</v>
      </c>
      <c r="Z1851" s="110">
        <v>2.3099999999999999E-2</v>
      </c>
      <c r="AA1851" s="110">
        <v>1.35161</v>
      </c>
      <c r="AB1851" s="110">
        <v>0.34499000000000002</v>
      </c>
      <c r="AC1851" s="110">
        <v>1.1299399999999999</v>
      </c>
      <c r="AD1851" s="110">
        <v>9.0840000000000004E-2</v>
      </c>
      <c r="AE1851" s="110">
        <v>0.16475999999999999</v>
      </c>
      <c r="AF1851" s="110">
        <v>0.97870000000000001</v>
      </c>
      <c r="AG1851" s="110">
        <v>5.9790000000000003E-2</v>
      </c>
    </row>
    <row r="1852" spans="2:33" ht="15">
      <c r="B1852" s="110"/>
      <c r="C1852" s="110"/>
      <c r="D1852" s="110">
        <v>2010</v>
      </c>
      <c r="E1852" s="110">
        <v>9.6089999999999995E-2</v>
      </c>
      <c r="F1852" s="110">
        <v>5.1020000000000003E-2</v>
      </c>
      <c r="G1852" s="110">
        <v>0.19583999999999999</v>
      </c>
      <c r="H1852" s="110">
        <v>4.4850000000000001E-2</v>
      </c>
      <c r="I1852" s="110"/>
      <c r="J1852" s="110">
        <v>3.7449999999999997E-2</v>
      </c>
      <c r="K1852" s="110">
        <v>7.7509999999999996E-2</v>
      </c>
      <c r="L1852" s="110">
        <v>7.8539999999999999E-2</v>
      </c>
      <c r="M1852" s="110">
        <v>1.0073799999999999</v>
      </c>
      <c r="N1852" s="110">
        <v>0.88427</v>
      </c>
      <c r="O1852" s="110">
        <v>5.3560000000000003E-2</v>
      </c>
      <c r="P1852" s="110">
        <v>7.843E-2</v>
      </c>
      <c r="Q1852" s="110">
        <v>7.0139999999999994E-2</v>
      </c>
      <c r="R1852" s="110">
        <v>0.78837999999999997</v>
      </c>
      <c r="S1852" s="110">
        <v>0.44878000000000001</v>
      </c>
      <c r="T1852" s="110">
        <v>5.6520000000000001E-2</v>
      </c>
      <c r="U1852" s="110">
        <v>0.14199000000000001</v>
      </c>
      <c r="V1852" s="110">
        <v>1.8395300000000001</v>
      </c>
      <c r="W1852" s="110">
        <v>0</v>
      </c>
      <c r="X1852" s="110">
        <v>0.78190000000000004</v>
      </c>
      <c r="Y1852" s="110">
        <v>0</v>
      </c>
      <c r="Z1852" s="110">
        <v>6.4560000000000006E-2</v>
      </c>
      <c r="AA1852" s="110">
        <v>0.98602000000000001</v>
      </c>
      <c r="AB1852" s="110">
        <v>0.22500000000000001</v>
      </c>
      <c r="AC1852" s="110">
        <v>0.98373999999999995</v>
      </c>
      <c r="AD1852" s="110">
        <v>0.21934000000000001</v>
      </c>
      <c r="AE1852" s="110">
        <v>0.15920999999999999</v>
      </c>
      <c r="AF1852" s="110">
        <v>0.92554999999999998</v>
      </c>
      <c r="AG1852" s="110">
        <v>3.0759999999999999E-2</v>
      </c>
    </row>
    <row r="1853" spans="2:33" ht="15">
      <c r="B1853" s="110"/>
      <c r="C1853" s="110"/>
      <c r="D1853" s="110">
        <v>2011</v>
      </c>
      <c r="E1853" s="110">
        <v>7.8839999999999993E-2</v>
      </c>
      <c r="F1853" s="110">
        <v>0.14915</v>
      </c>
      <c r="G1853" s="110">
        <v>1.0563</v>
      </c>
      <c r="H1853" s="110">
        <v>2.7730000000000001E-2</v>
      </c>
      <c r="I1853" s="110">
        <v>0</v>
      </c>
      <c r="J1853" s="110">
        <v>2.4899999999999999E-2</v>
      </c>
      <c r="K1853" s="110">
        <v>7.7850000000000003E-2</v>
      </c>
      <c r="L1853" s="110">
        <v>6.1589999999999999E-2</v>
      </c>
      <c r="M1853" s="110">
        <v>0.85714000000000001</v>
      </c>
      <c r="N1853" s="110">
        <v>0.63826000000000005</v>
      </c>
      <c r="O1853" s="110">
        <v>7.8390000000000001E-2</v>
      </c>
      <c r="P1853" s="110">
        <v>3.916E-2</v>
      </c>
      <c r="Q1853" s="110">
        <v>9.7699999999999995E-2</v>
      </c>
      <c r="R1853" s="110">
        <v>0.39062000000000002</v>
      </c>
      <c r="S1853" s="110">
        <v>0.48087999999999997</v>
      </c>
      <c r="T1853" s="110">
        <v>5.5370000000000003E-2</v>
      </c>
      <c r="U1853" s="110">
        <v>0.15123</v>
      </c>
      <c r="V1853" s="110">
        <v>1.30535</v>
      </c>
      <c r="W1853" s="110">
        <v>0</v>
      </c>
      <c r="X1853" s="110">
        <v>0.43310999999999999</v>
      </c>
      <c r="Y1853" s="110">
        <v>1.341E-2</v>
      </c>
      <c r="Z1853" s="110">
        <v>0.10904999999999999</v>
      </c>
      <c r="AA1853" s="110">
        <v>1.0688800000000001</v>
      </c>
      <c r="AB1853" s="110">
        <v>0.26874999999999999</v>
      </c>
      <c r="AC1853" s="110">
        <v>0.72936000000000001</v>
      </c>
      <c r="AD1853" s="110">
        <v>0.10688</v>
      </c>
      <c r="AE1853" s="110">
        <v>0.14754</v>
      </c>
      <c r="AF1853" s="110">
        <v>0.81518999999999997</v>
      </c>
      <c r="AG1853" s="110">
        <v>8.5150000000000003E-2</v>
      </c>
    </row>
    <row r="1854" spans="2:33" ht="15">
      <c r="B1854" s="110"/>
      <c r="C1854" s="110"/>
      <c r="D1854" s="110">
        <v>2012</v>
      </c>
      <c r="E1854" s="110">
        <v>0.11348</v>
      </c>
      <c r="F1854" s="110">
        <v>3.022E-2</v>
      </c>
      <c r="G1854" s="110">
        <v>0.35971999999999998</v>
      </c>
      <c r="H1854" s="110">
        <v>6.0580000000000002E-2</v>
      </c>
      <c r="I1854" s="110">
        <v>0</v>
      </c>
      <c r="J1854" s="110">
        <v>1.239E-2</v>
      </c>
      <c r="K1854" s="110">
        <v>6.9349999999999995E-2</v>
      </c>
      <c r="L1854" s="110">
        <v>6.3250000000000001E-2</v>
      </c>
      <c r="M1854" s="110">
        <v>0.42570999999999998</v>
      </c>
      <c r="N1854" s="110">
        <v>0.51302999999999999</v>
      </c>
      <c r="O1854" s="110">
        <v>8.4769999999999998E-2</v>
      </c>
      <c r="P1854" s="110">
        <v>5.8950000000000002E-2</v>
      </c>
      <c r="Q1854" s="110">
        <v>5.8599999999999999E-2</v>
      </c>
      <c r="R1854" s="110">
        <v>0</v>
      </c>
      <c r="S1854" s="110">
        <v>0.33706999999999998</v>
      </c>
      <c r="T1854" s="110">
        <v>0</v>
      </c>
      <c r="U1854" s="110">
        <v>0.16744999999999999</v>
      </c>
      <c r="V1854" s="110">
        <v>1.02284</v>
      </c>
      <c r="W1854" s="110">
        <v>0</v>
      </c>
      <c r="X1854" s="110">
        <v>0.53047</v>
      </c>
      <c r="Y1854" s="110">
        <v>0</v>
      </c>
      <c r="Z1854" s="110">
        <v>0</v>
      </c>
      <c r="AA1854" s="110">
        <v>0.80361000000000005</v>
      </c>
      <c r="AB1854" s="110">
        <v>0.42671999999999999</v>
      </c>
      <c r="AC1854" s="110">
        <v>0.73765999999999998</v>
      </c>
      <c r="AD1854" s="110">
        <v>3.56E-2</v>
      </c>
      <c r="AE1854" s="110">
        <v>0</v>
      </c>
      <c r="AF1854" s="110">
        <v>0.97289999999999999</v>
      </c>
      <c r="AG1854" s="110">
        <v>5.9740000000000001E-2</v>
      </c>
    </row>
    <row r="1855" spans="2:33" ht="15">
      <c r="B1855" s="110"/>
      <c r="C1855" s="110"/>
      <c r="D1855" s="110">
        <v>2013</v>
      </c>
      <c r="E1855" s="110">
        <v>2.6540000000000001E-2</v>
      </c>
      <c r="F1855" s="110">
        <v>9.2789999999999997E-2</v>
      </c>
      <c r="G1855" s="110">
        <v>0.31933</v>
      </c>
      <c r="H1855" s="110">
        <v>5.9339999999999997E-2</v>
      </c>
      <c r="I1855" s="110">
        <v>0</v>
      </c>
      <c r="J1855" s="110">
        <v>4.972E-2</v>
      </c>
      <c r="K1855" s="110">
        <v>8.8160000000000002E-2</v>
      </c>
      <c r="L1855" s="110">
        <v>3.1199999999999999E-2</v>
      </c>
      <c r="M1855" s="110">
        <v>0</v>
      </c>
      <c r="N1855" s="110">
        <v>0.35746</v>
      </c>
      <c r="O1855" s="110">
        <v>8.5589999999999999E-2</v>
      </c>
      <c r="P1855" s="110">
        <v>7.9259999999999997E-2</v>
      </c>
      <c r="Q1855" s="110">
        <v>8.634E-2</v>
      </c>
      <c r="R1855" s="110">
        <v>0.26662999999999998</v>
      </c>
      <c r="S1855" s="110">
        <v>0.65266000000000002</v>
      </c>
      <c r="T1855" s="110">
        <v>5.4730000000000001E-2</v>
      </c>
      <c r="U1855" s="110">
        <v>0.13569000000000001</v>
      </c>
      <c r="V1855" s="110">
        <v>0.98973999999999995</v>
      </c>
      <c r="W1855" s="110">
        <v>0.11090999999999999</v>
      </c>
      <c r="X1855" s="110">
        <v>0.56894999999999996</v>
      </c>
      <c r="Y1855" s="110">
        <v>0</v>
      </c>
      <c r="Z1855" s="110">
        <v>4.122E-2</v>
      </c>
      <c r="AA1855" s="110">
        <v>0.76032999999999995</v>
      </c>
      <c r="AB1855" s="110">
        <v>0.38589000000000001</v>
      </c>
      <c r="AC1855" s="110">
        <v>0.76066999999999996</v>
      </c>
      <c r="AD1855" s="110">
        <v>6.1800000000000001E-2</v>
      </c>
      <c r="AE1855" s="110">
        <v>4.965E-2</v>
      </c>
      <c r="AF1855" s="110">
        <v>1.00498</v>
      </c>
      <c r="AG1855" s="110">
        <v>4.1020000000000001E-2</v>
      </c>
    </row>
    <row r="1856" spans="2:33" ht="15">
      <c r="B1856" s="110"/>
      <c r="C1856" s="110"/>
      <c r="D1856" s="110">
        <v>2014</v>
      </c>
      <c r="E1856" s="110">
        <v>6.5610000000000002E-2</v>
      </c>
      <c r="F1856" s="110">
        <v>9.3130000000000004E-2</v>
      </c>
      <c r="G1856" s="110">
        <v>0.52083000000000002</v>
      </c>
      <c r="H1856" s="110">
        <v>7.3959999999999998E-2</v>
      </c>
      <c r="I1856" s="110">
        <v>0</v>
      </c>
      <c r="J1856" s="110">
        <v>1.2489999999999999E-2</v>
      </c>
      <c r="K1856" s="110">
        <v>9.9690000000000001E-2</v>
      </c>
      <c r="L1856" s="110">
        <v>6.3210000000000002E-2</v>
      </c>
      <c r="M1856" s="110">
        <v>0.26701999999999998</v>
      </c>
      <c r="N1856" s="110">
        <v>0.34797</v>
      </c>
      <c r="O1856" s="110">
        <v>6.3640000000000002E-2</v>
      </c>
      <c r="P1856" s="110">
        <v>8.0509999999999998E-2</v>
      </c>
      <c r="Q1856" s="110">
        <v>6.9400000000000003E-2</v>
      </c>
      <c r="R1856" s="110">
        <v>0.57320000000000004</v>
      </c>
      <c r="S1856" s="110">
        <v>0.84077000000000002</v>
      </c>
      <c r="T1856" s="110">
        <v>5.4730000000000001E-2</v>
      </c>
      <c r="U1856" s="110">
        <v>0.12703999999999999</v>
      </c>
      <c r="V1856" s="110">
        <v>0.48964000000000002</v>
      </c>
      <c r="W1856" s="110">
        <v>0</v>
      </c>
      <c r="X1856" s="110">
        <v>0.36784</v>
      </c>
      <c r="Y1856" s="110">
        <v>6.4200000000000004E-3</v>
      </c>
      <c r="Z1856" s="110">
        <v>0</v>
      </c>
      <c r="AA1856" s="110">
        <v>0.74500999999999995</v>
      </c>
      <c r="AB1856" s="110">
        <v>0.41039999999999999</v>
      </c>
      <c r="AC1856" s="110">
        <v>0.81786000000000003</v>
      </c>
      <c r="AD1856" s="110">
        <v>8.7590000000000001E-2</v>
      </c>
      <c r="AE1856" s="110">
        <v>0</v>
      </c>
      <c r="AF1856" s="110">
        <v>1.42553</v>
      </c>
      <c r="AG1856" s="110">
        <v>2.197E-2</v>
      </c>
    </row>
    <row r="1857" spans="2:33" ht="15">
      <c r="B1857" s="110"/>
      <c r="C1857" s="110"/>
      <c r="D1857" s="110">
        <v>2015</v>
      </c>
      <c r="E1857" s="110">
        <v>5.2389999999999999E-2</v>
      </c>
      <c r="F1857" s="110">
        <v>2.069E-2</v>
      </c>
      <c r="G1857" s="110">
        <v>0.49752000000000002</v>
      </c>
      <c r="H1857" s="110">
        <v>5.2300000000000003E-3</v>
      </c>
      <c r="I1857" s="110">
        <v>0.99687999999999999</v>
      </c>
      <c r="J1857" s="110">
        <v>1.8950000000000002E-2</v>
      </c>
      <c r="K1857" s="110">
        <v>7.0080000000000003E-2</v>
      </c>
      <c r="L1857" s="110">
        <v>7.9630000000000006E-2</v>
      </c>
      <c r="M1857" s="110">
        <v>0.14202000000000001</v>
      </c>
      <c r="N1857" s="110">
        <v>0.55369999999999997</v>
      </c>
      <c r="O1857" s="110">
        <v>5.9749999999999998E-2</v>
      </c>
      <c r="P1857" s="110">
        <v>2.0590000000000001E-2</v>
      </c>
      <c r="Q1857" s="110">
        <v>4.0480000000000002E-2</v>
      </c>
      <c r="R1857" s="110">
        <v>0.28658</v>
      </c>
      <c r="S1857" s="110">
        <v>0.73148000000000002</v>
      </c>
      <c r="T1857" s="110">
        <v>0</v>
      </c>
      <c r="U1857" s="110">
        <v>0.10571</v>
      </c>
      <c r="V1857" s="110">
        <v>0.42437999999999998</v>
      </c>
      <c r="W1857" s="110">
        <v>0</v>
      </c>
      <c r="X1857" s="110">
        <v>0.10766000000000001</v>
      </c>
      <c r="Y1857" s="110">
        <v>1.925E-2</v>
      </c>
      <c r="Z1857" s="110">
        <v>1.933E-2</v>
      </c>
      <c r="AA1857" s="110">
        <v>0.73790999999999995</v>
      </c>
      <c r="AB1857" s="110">
        <v>0.31374000000000002</v>
      </c>
      <c r="AC1857" s="110">
        <v>0.73414000000000001</v>
      </c>
      <c r="AD1857" s="110">
        <v>5.3870000000000001E-2</v>
      </c>
      <c r="AE1857" s="110">
        <v>0</v>
      </c>
      <c r="AF1857" s="110">
        <v>0.71496000000000004</v>
      </c>
      <c r="AG1857" s="110">
        <v>2.9909999999999999E-2</v>
      </c>
    </row>
    <row r="1858" spans="2:33" ht="15">
      <c r="B1858" s="110"/>
      <c r="C1858" s="110"/>
      <c r="D1858" s="110">
        <v>2016</v>
      </c>
      <c r="E1858" s="110">
        <v>0.10437</v>
      </c>
      <c r="F1858" s="110">
        <v>4.1189999999999997E-2</v>
      </c>
      <c r="G1858" s="110">
        <v>0.23805000000000001</v>
      </c>
      <c r="H1858" s="110">
        <v>8.7279999999999996E-2</v>
      </c>
      <c r="I1858" s="110">
        <v>0</v>
      </c>
      <c r="J1858" s="110">
        <v>3.703E-2</v>
      </c>
      <c r="K1858" s="110">
        <v>9.4700000000000006E-2</v>
      </c>
      <c r="L1858" s="110">
        <v>7.9630000000000006E-2</v>
      </c>
      <c r="M1858" s="110">
        <v>0</v>
      </c>
      <c r="N1858" s="110">
        <v>0.67171999999999998</v>
      </c>
      <c r="O1858" s="110">
        <v>6.5449999999999994E-2</v>
      </c>
      <c r="P1858" s="110">
        <v>4.2729999999999997E-2</v>
      </c>
      <c r="Q1858" s="110">
        <v>9.7869999999999999E-2</v>
      </c>
      <c r="R1858" s="110">
        <v>0.43259999999999998</v>
      </c>
      <c r="S1858" s="110">
        <v>0.59294999999999998</v>
      </c>
      <c r="T1858" s="110">
        <v>0</v>
      </c>
      <c r="U1858" s="110">
        <v>0.14459</v>
      </c>
      <c r="V1858" s="110">
        <v>0.82976000000000005</v>
      </c>
      <c r="W1858" s="110">
        <v>0</v>
      </c>
      <c r="X1858" s="110">
        <v>0.54493000000000003</v>
      </c>
      <c r="Y1858" s="110">
        <v>6.3400000000000001E-3</v>
      </c>
      <c r="Z1858" s="110">
        <v>5.9580000000000001E-2</v>
      </c>
      <c r="AA1858" s="110">
        <v>0.49936000000000003</v>
      </c>
      <c r="AB1858" s="110">
        <v>0.40421000000000001</v>
      </c>
      <c r="AC1858" s="110">
        <v>0.72560000000000002</v>
      </c>
      <c r="AD1858" s="110">
        <v>3.9300000000000002E-2</v>
      </c>
      <c r="AE1858" s="110">
        <v>0</v>
      </c>
      <c r="AF1858" s="110">
        <v>0.37404999999999999</v>
      </c>
      <c r="AG1858" s="110">
        <v>3.5360000000000003E-2</v>
      </c>
    </row>
    <row r="1859" spans="2:33" ht="15">
      <c r="B1859" s="110"/>
      <c r="C1859" s="110"/>
      <c r="D1859" s="110">
        <v>2017</v>
      </c>
      <c r="E1859" s="110">
        <v>5.7799999999999997E-2</v>
      </c>
      <c r="F1859" s="110">
        <v>7.0029999999999995E-2</v>
      </c>
      <c r="G1859" s="110">
        <v>0.29431000000000002</v>
      </c>
      <c r="H1859" s="110">
        <v>8.3540000000000003E-2</v>
      </c>
      <c r="I1859" s="110">
        <v>0</v>
      </c>
      <c r="J1859" s="110">
        <v>5.9139999999999998E-2</v>
      </c>
      <c r="K1859" s="110">
        <v>8.6629999999999999E-2</v>
      </c>
      <c r="L1859" s="110">
        <v>8.0699999999999994E-2</v>
      </c>
      <c r="M1859" s="110">
        <v>0.30720999999999998</v>
      </c>
      <c r="N1859" s="110">
        <v>0.91725999999999996</v>
      </c>
      <c r="O1859" s="110">
        <v>5.0139999999999997E-2</v>
      </c>
      <c r="P1859" s="110">
        <v>2.0789999999999999E-2</v>
      </c>
      <c r="Q1859" s="110">
        <v>9.4649999999999998E-2</v>
      </c>
      <c r="R1859" s="110">
        <v>0.60185</v>
      </c>
      <c r="S1859" s="110">
        <v>0.67945</v>
      </c>
      <c r="T1859" s="110">
        <v>0.10599</v>
      </c>
      <c r="U1859" s="110">
        <v>0.11479</v>
      </c>
      <c r="V1859" s="110">
        <v>0.91227999999999998</v>
      </c>
      <c r="W1859" s="110">
        <v>0</v>
      </c>
      <c r="X1859" s="110">
        <v>0.38301000000000002</v>
      </c>
      <c r="Y1859" s="110">
        <v>2.5159999999999998E-2</v>
      </c>
      <c r="Z1859" s="110">
        <v>0</v>
      </c>
      <c r="AA1859" s="110">
        <v>0.52129000000000003</v>
      </c>
      <c r="AB1859" s="110">
        <v>0.34007999999999999</v>
      </c>
      <c r="AC1859" s="110">
        <v>0.45957999999999999</v>
      </c>
      <c r="AD1859" s="110">
        <v>4.9880000000000001E-2</v>
      </c>
      <c r="AE1859" s="110">
        <v>0</v>
      </c>
      <c r="AF1859" s="110">
        <v>0.42607</v>
      </c>
      <c r="AG1859" s="110">
        <v>4.9410000000000003E-2</v>
      </c>
    </row>
    <row r="1860" spans="2:33" ht="15">
      <c r="B1860" s="110"/>
      <c r="C1860" s="110"/>
      <c r="D1860" s="110">
        <v>2018</v>
      </c>
      <c r="E1860" s="110">
        <v>5.4640000000000001E-2</v>
      </c>
      <c r="F1860" s="110">
        <v>3.9379999999999998E-2</v>
      </c>
      <c r="G1860" s="110">
        <v>0.33607999999999999</v>
      </c>
      <c r="H1860" s="110">
        <v>3.2050000000000002E-2</v>
      </c>
      <c r="I1860" s="110">
        <v>0</v>
      </c>
      <c r="J1860" s="110">
        <v>3.4450000000000001E-2</v>
      </c>
      <c r="K1860" s="110">
        <v>7.7439999999999995E-2</v>
      </c>
      <c r="L1860" s="110">
        <v>0</v>
      </c>
      <c r="M1860" s="110">
        <v>0.41665999999999997</v>
      </c>
      <c r="N1860" s="110">
        <v>1.0900099999999999</v>
      </c>
      <c r="O1860" s="110">
        <v>3.5009999999999999E-2</v>
      </c>
      <c r="P1860" s="110">
        <v>1.984E-2</v>
      </c>
      <c r="Q1860" s="110">
        <v>8.3519999999999997E-2</v>
      </c>
      <c r="R1860" s="110">
        <v>0.4098</v>
      </c>
      <c r="S1860" s="110">
        <v>0.58667999999999998</v>
      </c>
      <c r="T1860" s="110">
        <v>0</v>
      </c>
      <c r="U1860" s="110">
        <v>0.16286999999999999</v>
      </c>
      <c r="V1860" s="110">
        <v>0.45472000000000001</v>
      </c>
      <c r="W1860" s="110">
        <v>0</v>
      </c>
      <c r="X1860" s="110">
        <v>0.41460999999999998</v>
      </c>
      <c r="Y1860" s="110">
        <v>6.1399999999999996E-3</v>
      </c>
      <c r="Z1860" s="110">
        <v>5.7750000000000003E-2</v>
      </c>
      <c r="AA1860" s="110">
        <v>0.54317000000000004</v>
      </c>
      <c r="AB1860" s="110">
        <v>0.32988000000000001</v>
      </c>
      <c r="AC1860" s="110">
        <v>0.49954999999999999</v>
      </c>
      <c r="AD1860" s="110">
        <v>3.1230000000000001E-2</v>
      </c>
      <c r="AE1860" s="110">
        <v>0.10007000000000001</v>
      </c>
      <c r="AF1860" s="110">
        <v>0.26512999999999998</v>
      </c>
      <c r="AG1860" s="110">
        <v>3.6909999999999998E-2</v>
      </c>
    </row>
    <row r="1861" spans="2:33" ht="15">
      <c r="B1861" s="110"/>
      <c r="C1861" s="110"/>
      <c r="D1861" s="110">
        <v>2019</v>
      </c>
      <c r="E1861" s="110">
        <v>3.7440000000000001E-2</v>
      </c>
      <c r="F1861" s="110">
        <v>9.92E-3</v>
      </c>
      <c r="G1861" s="110">
        <v>0.42931999999999998</v>
      </c>
      <c r="H1861" s="110">
        <v>4.7390000000000002E-2</v>
      </c>
      <c r="I1861" s="110">
        <v>0</v>
      </c>
      <c r="J1861" s="110">
        <v>1.142E-2</v>
      </c>
      <c r="K1861" s="110">
        <v>8.5470000000000004E-2</v>
      </c>
      <c r="L1861" s="110">
        <v>0.10093000000000001</v>
      </c>
      <c r="M1861" s="110">
        <v>0.13639999999999999</v>
      </c>
      <c r="N1861" s="110">
        <v>0.45171</v>
      </c>
      <c r="O1861" s="110">
        <v>6.9830000000000003E-2</v>
      </c>
      <c r="P1861" s="110">
        <v>1.941E-2</v>
      </c>
      <c r="Q1861" s="110">
        <v>6.4579999999999999E-2</v>
      </c>
      <c r="R1861" s="110">
        <v>0.32047999999999999</v>
      </c>
      <c r="S1861" s="110">
        <v>0.51065000000000005</v>
      </c>
      <c r="T1861" s="110">
        <v>0.10382</v>
      </c>
      <c r="U1861" s="110">
        <v>9.0340000000000004E-2</v>
      </c>
      <c r="V1861" s="110">
        <v>0.2366</v>
      </c>
      <c r="W1861" s="110">
        <v>0</v>
      </c>
      <c r="X1861" s="110">
        <v>0.39132</v>
      </c>
      <c r="Y1861" s="110">
        <v>6.0800000000000003E-3</v>
      </c>
      <c r="Z1861" s="309">
        <v>1.9693955924926641E-2</v>
      </c>
      <c r="AA1861" s="110">
        <v>0.37805</v>
      </c>
      <c r="AB1861" s="110">
        <v>0.46479999999999999</v>
      </c>
      <c r="AC1861" s="110">
        <v>0.76932999999999996</v>
      </c>
      <c r="AD1861" s="110">
        <v>4.9169999999999998E-2</v>
      </c>
      <c r="AE1861" s="110">
        <v>0</v>
      </c>
      <c r="AF1861" s="110">
        <v>0.39372000000000001</v>
      </c>
      <c r="AG1861" s="110">
        <v>1.8630000000000001E-2</v>
      </c>
    </row>
    <row r="1862" spans="2:33" ht="15">
      <c r="B1862" s="110"/>
      <c r="C1862" s="110"/>
      <c r="D1862" s="110">
        <v>2020</v>
      </c>
      <c r="E1862" s="110"/>
      <c r="F1862" s="110"/>
      <c r="G1862" s="110"/>
      <c r="H1862" s="110"/>
      <c r="I1862" s="110"/>
      <c r="J1862" s="110"/>
      <c r="K1862" s="110"/>
      <c r="L1862" s="110"/>
      <c r="M1862" s="110"/>
      <c r="N1862" s="110"/>
      <c r="O1862" s="110"/>
      <c r="P1862" s="110"/>
      <c r="Q1862" s="110"/>
      <c r="R1862" s="110"/>
      <c r="S1862" s="110"/>
      <c r="T1862" s="110"/>
      <c r="U1862" s="110"/>
      <c r="V1862" s="110"/>
      <c r="W1862" s="110"/>
      <c r="X1862" s="110"/>
      <c r="Y1862" s="110"/>
      <c r="Z1862" s="110"/>
      <c r="AA1862" s="110"/>
      <c r="AB1862" s="110"/>
      <c r="AC1862" s="110"/>
      <c r="AD1862" s="110"/>
      <c r="AE1862" s="110"/>
      <c r="AF1862" s="110"/>
      <c r="AG1862" s="110"/>
    </row>
    <row r="1863" spans="2:33" ht="15">
      <c r="B1863" s="109" t="s">
        <v>898</v>
      </c>
      <c r="C1863" s="109" t="s">
        <v>899</v>
      </c>
      <c r="D1863" s="109">
        <v>2006</v>
      </c>
      <c r="E1863" s="109"/>
      <c r="F1863" s="109"/>
      <c r="G1863" s="109">
        <v>0</v>
      </c>
      <c r="H1863" s="109"/>
      <c r="I1863" s="109"/>
      <c r="J1863" s="109">
        <v>0</v>
      </c>
      <c r="K1863" s="109">
        <v>0</v>
      </c>
      <c r="L1863" s="109">
        <v>0</v>
      </c>
      <c r="M1863" s="109"/>
      <c r="N1863" s="109">
        <v>0</v>
      </c>
      <c r="O1863" s="109">
        <v>0</v>
      </c>
      <c r="P1863" s="109">
        <v>0</v>
      </c>
      <c r="Q1863" s="109"/>
      <c r="R1863" s="109"/>
      <c r="S1863" s="109"/>
      <c r="T1863" s="109">
        <v>0</v>
      </c>
      <c r="U1863" s="109">
        <v>0</v>
      </c>
      <c r="V1863" s="109">
        <v>0</v>
      </c>
      <c r="W1863" s="109"/>
      <c r="X1863" s="109">
        <v>0</v>
      </c>
      <c r="Y1863" s="109">
        <v>0</v>
      </c>
      <c r="Z1863" s="109">
        <v>0</v>
      </c>
      <c r="AA1863" s="109">
        <v>0</v>
      </c>
      <c r="AB1863" s="109"/>
      <c r="AC1863" s="109">
        <v>0</v>
      </c>
      <c r="AD1863" s="109"/>
      <c r="AE1863" s="109"/>
      <c r="AF1863" s="109"/>
      <c r="AG1863" s="109">
        <v>0</v>
      </c>
    </row>
    <row r="1864" spans="2:33" ht="15">
      <c r="B1864" s="109"/>
      <c r="C1864" s="109"/>
      <c r="D1864" s="109">
        <v>2007</v>
      </c>
      <c r="E1864" s="109">
        <v>0</v>
      </c>
      <c r="F1864" s="109">
        <v>0</v>
      </c>
      <c r="G1864" s="109">
        <v>0</v>
      </c>
      <c r="H1864" s="109"/>
      <c r="I1864" s="109">
        <v>0</v>
      </c>
      <c r="J1864" s="109">
        <v>0</v>
      </c>
      <c r="K1864" s="109">
        <v>0</v>
      </c>
      <c r="L1864" s="109">
        <v>0</v>
      </c>
      <c r="M1864" s="109">
        <v>0</v>
      </c>
      <c r="N1864" s="109">
        <v>0</v>
      </c>
      <c r="O1864" s="109">
        <v>0</v>
      </c>
      <c r="P1864" s="109">
        <v>0</v>
      </c>
      <c r="Q1864" s="109">
        <v>0</v>
      </c>
      <c r="R1864" s="109"/>
      <c r="S1864" s="109">
        <v>0</v>
      </c>
      <c r="T1864" s="109">
        <v>0</v>
      </c>
      <c r="U1864" s="109">
        <v>0</v>
      </c>
      <c r="V1864" s="109">
        <v>0</v>
      </c>
      <c r="W1864" s="109"/>
      <c r="X1864" s="109">
        <v>0</v>
      </c>
      <c r="Y1864" s="109">
        <v>0</v>
      </c>
      <c r="Z1864" s="109">
        <v>0</v>
      </c>
      <c r="AA1864" s="109">
        <v>0</v>
      </c>
      <c r="AB1864" s="109">
        <v>0</v>
      </c>
      <c r="AC1864" s="109">
        <v>0</v>
      </c>
      <c r="AD1864" s="109">
        <v>0</v>
      </c>
      <c r="AE1864" s="109">
        <v>0</v>
      </c>
      <c r="AF1864" s="109">
        <v>0</v>
      </c>
      <c r="AG1864" s="109">
        <v>0</v>
      </c>
    </row>
    <row r="1865" spans="2:33" ht="15">
      <c r="B1865" s="109"/>
      <c r="C1865" s="109"/>
      <c r="D1865" s="109">
        <v>2008</v>
      </c>
      <c r="E1865" s="109">
        <v>0</v>
      </c>
      <c r="F1865" s="109">
        <v>0</v>
      </c>
      <c r="G1865" s="109">
        <v>0</v>
      </c>
      <c r="H1865" s="109"/>
      <c r="I1865" s="109">
        <v>0</v>
      </c>
      <c r="J1865" s="109">
        <v>0</v>
      </c>
      <c r="K1865" s="109">
        <v>0</v>
      </c>
      <c r="L1865" s="109">
        <v>0</v>
      </c>
      <c r="M1865" s="109">
        <v>0</v>
      </c>
      <c r="N1865" s="109">
        <v>0</v>
      </c>
      <c r="O1865" s="109">
        <v>0</v>
      </c>
      <c r="P1865" s="109">
        <v>0</v>
      </c>
      <c r="Q1865" s="109">
        <v>0</v>
      </c>
      <c r="R1865" s="109"/>
      <c r="S1865" s="109">
        <v>0</v>
      </c>
      <c r="T1865" s="109">
        <v>0</v>
      </c>
      <c r="U1865" s="109">
        <v>0</v>
      </c>
      <c r="V1865" s="109">
        <v>0</v>
      </c>
      <c r="W1865" s="109"/>
      <c r="X1865" s="109">
        <v>0</v>
      </c>
      <c r="Y1865" s="109">
        <v>0</v>
      </c>
      <c r="Z1865" s="109">
        <v>0</v>
      </c>
      <c r="AA1865" s="109">
        <v>0</v>
      </c>
      <c r="AB1865" s="109">
        <v>0</v>
      </c>
      <c r="AC1865" s="109">
        <v>0</v>
      </c>
      <c r="AD1865" s="109">
        <v>0</v>
      </c>
      <c r="AE1865" s="109">
        <v>0</v>
      </c>
      <c r="AF1865" s="109">
        <v>0</v>
      </c>
      <c r="AG1865" s="109">
        <v>0</v>
      </c>
    </row>
    <row r="1866" spans="2:33" ht="15">
      <c r="B1866" s="109"/>
      <c r="C1866" s="109"/>
      <c r="D1866" s="109">
        <v>2009</v>
      </c>
      <c r="E1866" s="109">
        <v>0</v>
      </c>
      <c r="F1866" s="109">
        <v>0</v>
      </c>
      <c r="G1866" s="109">
        <v>0</v>
      </c>
      <c r="H1866" s="109">
        <v>0</v>
      </c>
      <c r="I1866" s="109">
        <v>0</v>
      </c>
      <c r="J1866" s="109">
        <v>0</v>
      </c>
      <c r="K1866" s="109">
        <v>0</v>
      </c>
      <c r="L1866" s="109">
        <v>0</v>
      </c>
      <c r="M1866" s="109">
        <v>0</v>
      </c>
      <c r="N1866" s="109">
        <v>0</v>
      </c>
      <c r="O1866" s="109">
        <v>0</v>
      </c>
      <c r="P1866" s="109">
        <v>0</v>
      </c>
      <c r="Q1866" s="109">
        <v>0</v>
      </c>
      <c r="R1866" s="109"/>
      <c r="S1866" s="109">
        <v>0</v>
      </c>
      <c r="T1866" s="109">
        <v>0</v>
      </c>
      <c r="U1866" s="109">
        <v>0</v>
      </c>
      <c r="V1866" s="109">
        <v>0</v>
      </c>
      <c r="W1866" s="109">
        <v>0</v>
      </c>
      <c r="X1866" s="109">
        <v>0</v>
      </c>
      <c r="Y1866" s="109">
        <v>0</v>
      </c>
      <c r="Z1866" s="109">
        <v>0</v>
      </c>
      <c r="AA1866" s="109">
        <v>0</v>
      </c>
      <c r="AB1866" s="109">
        <v>0</v>
      </c>
      <c r="AC1866" s="109">
        <v>0</v>
      </c>
      <c r="AD1866" s="109">
        <v>0</v>
      </c>
      <c r="AE1866" s="109">
        <v>0</v>
      </c>
      <c r="AF1866" s="109">
        <v>0</v>
      </c>
      <c r="AG1866" s="109">
        <v>0</v>
      </c>
    </row>
    <row r="1867" spans="2:33" ht="15">
      <c r="B1867" s="109"/>
      <c r="C1867" s="109"/>
      <c r="D1867" s="109">
        <v>2010</v>
      </c>
      <c r="E1867" s="109">
        <v>0</v>
      </c>
      <c r="F1867" s="109">
        <v>0</v>
      </c>
      <c r="G1867" s="109">
        <v>0</v>
      </c>
      <c r="H1867" s="109">
        <v>0</v>
      </c>
      <c r="I1867" s="109"/>
      <c r="J1867" s="109">
        <v>0</v>
      </c>
      <c r="K1867" s="109">
        <v>0</v>
      </c>
      <c r="L1867" s="109"/>
      <c r="M1867" s="109">
        <v>0</v>
      </c>
      <c r="N1867" s="109">
        <v>0</v>
      </c>
      <c r="O1867" s="109">
        <v>0</v>
      </c>
      <c r="P1867" s="109">
        <v>0</v>
      </c>
      <c r="Q1867" s="109">
        <v>0</v>
      </c>
      <c r="R1867" s="109">
        <v>0</v>
      </c>
      <c r="S1867" s="109">
        <v>0</v>
      </c>
      <c r="T1867" s="109">
        <v>0</v>
      </c>
      <c r="U1867" s="109">
        <v>0</v>
      </c>
      <c r="V1867" s="109">
        <v>0</v>
      </c>
      <c r="W1867" s="109">
        <v>0</v>
      </c>
      <c r="X1867" s="109">
        <v>0</v>
      </c>
      <c r="Y1867" s="109">
        <v>0</v>
      </c>
      <c r="Z1867" s="109">
        <v>0</v>
      </c>
      <c r="AA1867" s="109">
        <v>0</v>
      </c>
      <c r="AB1867" s="109">
        <v>0</v>
      </c>
      <c r="AC1867" s="109">
        <v>0</v>
      </c>
      <c r="AD1867" s="109">
        <v>0</v>
      </c>
      <c r="AE1867" s="109">
        <v>0</v>
      </c>
      <c r="AF1867" s="109">
        <v>0</v>
      </c>
      <c r="AG1867" s="109">
        <v>0</v>
      </c>
    </row>
    <row r="1868" spans="2:33" ht="15">
      <c r="B1868" s="109"/>
      <c r="C1868" s="109"/>
      <c r="D1868" s="109">
        <v>2011</v>
      </c>
      <c r="E1868" s="109">
        <v>0</v>
      </c>
      <c r="F1868" s="109">
        <v>0</v>
      </c>
      <c r="G1868" s="109">
        <v>0</v>
      </c>
      <c r="H1868" s="109">
        <v>0</v>
      </c>
      <c r="I1868" s="109">
        <v>0</v>
      </c>
      <c r="J1868" s="109">
        <v>0</v>
      </c>
      <c r="K1868" s="109">
        <v>0</v>
      </c>
      <c r="L1868" s="109">
        <v>0</v>
      </c>
      <c r="M1868" s="109">
        <v>0</v>
      </c>
      <c r="N1868" s="109">
        <v>0</v>
      </c>
      <c r="O1868" s="109">
        <v>0</v>
      </c>
      <c r="P1868" s="109">
        <v>0</v>
      </c>
      <c r="Q1868" s="109">
        <v>0</v>
      </c>
      <c r="R1868" s="109">
        <v>0</v>
      </c>
      <c r="S1868" s="109">
        <v>0</v>
      </c>
      <c r="T1868" s="109">
        <v>0</v>
      </c>
      <c r="U1868" s="109">
        <v>0</v>
      </c>
      <c r="V1868" s="109">
        <v>0</v>
      </c>
      <c r="W1868" s="109">
        <v>0</v>
      </c>
      <c r="X1868" s="109">
        <v>0</v>
      </c>
      <c r="Y1868" s="109">
        <v>0</v>
      </c>
      <c r="Z1868" s="109">
        <v>0</v>
      </c>
      <c r="AA1868" s="109">
        <v>0</v>
      </c>
      <c r="AB1868" s="109">
        <v>0</v>
      </c>
      <c r="AC1868" s="109">
        <v>0</v>
      </c>
      <c r="AD1868" s="109">
        <v>0</v>
      </c>
      <c r="AE1868" s="109">
        <v>0</v>
      </c>
      <c r="AF1868" s="109">
        <v>0</v>
      </c>
      <c r="AG1868" s="109">
        <v>0</v>
      </c>
    </row>
    <row r="1869" spans="2:33" ht="15">
      <c r="B1869" s="109"/>
      <c r="C1869" s="109"/>
      <c r="D1869" s="109">
        <v>2012</v>
      </c>
      <c r="E1869" s="109">
        <v>0</v>
      </c>
      <c r="F1869" s="109">
        <v>0</v>
      </c>
      <c r="G1869" s="109">
        <v>0</v>
      </c>
      <c r="H1869" s="109">
        <v>0</v>
      </c>
      <c r="I1869" s="109">
        <v>0</v>
      </c>
      <c r="J1869" s="109">
        <v>0</v>
      </c>
      <c r="K1869" s="109">
        <v>0</v>
      </c>
      <c r="L1869" s="109">
        <v>0</v>
      </c>
      <c r="M1869" s="109">
        <v>0</v>
      </c>
      <c r="N1869" s="109">
        <v>0</v>
      </c>
      <c r="O1869" s="109">
        <v>0</v>
      </c>
      <c r="P1869" s="109">
        <v>0</v>
      </c>
      <c r="Q1869" s="109">
        <v>0</v>
      </c>
      <c r="R1869" s="109">
        <v>0</v>
      </c>
      <c r="S1869" s="109">
        <v>0</v>
      </c>
      <c r="T1869" s="109">
        <v>0</v>
      </c>
      <c r="U1869" s="109">
        <v>0</v>
      </c>
      <c r="V1869" s="109"/>
      <c r="W1869" s="109">
        <v>0</v>
      </c>
      <c r="X1869" s="109">
        <v>0</v>
      </c>
      <c r="Y1869" s="109">
        <v>0</v>
      </c>
      <c r="Z1869" s="109">
        <v>0</v>
      </c>
      <c r="AA1869" s="109">
        <v>0</v>
      </c>
      <c r="AB1869" s="109">
        <v>0</v>
      </c>
      <c r="AC1869" s="109">
        <v>0</v>
      </c>
      <c r="AD1869" s="109">
        <v>0</v>
      </c>
      <c r="AE1869" s="109">
        <v>0</v>
      </c>
      <c r="AF1869" s="109">
        <v>0</v>
      </c>
      <c r="AG1869" s="109">
        <v>0</v>
      </c>
    </row>
    <row r="1870" spans="2:33" ht="15">
      <c r="B1870" s="109"/>
      <c r="C1870" s="109"/>
      <c r="D1870" s="109">
        <v>2013</v>
      </c>
      <c r="E1870" s="109">
        <v>0</v>
      </c>
      <c r="F1870" s="109">
        <v>0</v>
      </c>
      <c r="G1870" s="109">
        <v>0</v>
      </c>
      <c r="H1870" s="109">
        <v>0</v>
      </c>
      <c r="I1870" s="109">
        <v>0</v>
      </c>
      <c r="J1870" s="109">
        <v>0</v>
      </c>
      <c r="K1870" s="109">
        <v>0</v>
      </c>
      <c r="L1870" s="109">
        <v>0</v>
      </c>
      <c r="M1870" s="109">
        <v>0</v>
      </c>
      <c r="N1870" s="109">
        <v>0</v>
      </c>
      <c r="O1870" s="109">
        <v>0</v>
      </c>
      <c r="P1870" s="109">
        <v>0</v>
      </c>
      <c r="Q1870" s="109">
        <v>0</v>
      </c>
      <c r="R1870" s="109">
        <v>0</v>
      </c>
      <c r="S1870" s="109">
        <v>0</v>
      </c>
      <c r="T1870" s="109">
        <v>0</v>
      </c>
      <c r="U1870" s="109">
        <v>0</v>
      </c>
      <c r="V1870" s="109">
        <v>0</v>
      </c>
      <c r="W1870" s="109">
        <v>0</v>
      </c>
      <c r="X1870" s="109">
        <v>0</v>
      </c>
      <c r="Y1870" s="109">
        <v>0</v>
      </c>
      <c r="Z1870" s="109">
        <v>0</v>
      </c>
      <c r="AA1870" s="109">
        <v>0</v>
      </c>
      <c r="AB1870" s="109">
        <v>0</v>
      </c>
      <c r="AC1870" s="109">
        <v>0</v>
      </c>
      <c r="AD1870" s="109">
        <v>0</v>
      </c>
      <c r="AE1870" s="109">
        <v>0</v>
      </c>
      <c r="AF1870" s="109">
        <v>0</v>
      </c>
      <c r="AG1870" s="109">
        <v>0</v>
      </c>
    </row>
    <row r="1871" spans="2:33" ht="15">
      <c r="B1871" s="109"/>
      <c r="C1871" s="109"/>
      <c r="D1871" s="109">
        <v>2014</v>
      </c>
      <c r="E1871" s="109">
        <v>0</v>
      </c>
      <c r="F1871" s="109">
        <v>0</v>
      </c>
      <c r="G1871" s="109">
        <v>0</v>
      </c>
      <c r="H1871" s="109">
        <v>0</v>
      </c>
      <c r="I1871" s="109">
        <v>0</v>
      </c>
      <c r="J1871" s="109"/>
      <c r="K1871" s="109">
        <v>0</v>
      </c>
      <c r="L1871" s="109"/>
      <c r="M1871" s="109">
        <v>0</v>
      </c>
      <c r="N1871" s="109">
        <v>0</v>
      </c>
      <c r="O1871" s="109">
        <v>0</v>
      </c>
      <c r="P1871" s="109">
        <v>0</v>
      </c>
      <c r="Q1871" s="109">
        <v>0</v>
      </c>
      <c r="R1871" s="109">
        <v>0</v>
      </c>
      <c r="S1871" s="109">
        <v>0</v>
      </c>
      <c r="T1871" s="109">
        <v>0</v>
      </c>
      <c r="U1871" s="109">
        <v>0</v>
      </c>
      <c r="V1871" s="109"/>
      <c r="W1871" s="109">
        <v>0</v>
      </c>
      <c r="X1871" s="109">
        <v>0</v>
      </c>
      <c r="Y1871" s="109">
        <v>0</v>
      </c>
      <c r="Z1871" s="109">
        <v>0</v>
      </c>
      <c r="AA1871" s="109">
        <v>0</v>
      </c>
      <c r="AB1871" s="109">
        <v>0</v>
      </c>
      <c r="AC1871" s="109">
        <v>0</v>
      </c>
      <c r="AD1871" s="109"/>
      <c r="AE1871" s="109">
        <v>0</v>
      </c>
      <c r="AF1871" s="109">
        <v>0</v>
      </c>
      <c r="AG1871" s="109">
        <v>0</v>
      </c>
    </row>
    <row r="1872" spans="2:33" ht="15">
      <c r="B1872" s="109"/>
      <c r="C1872" s="109"/>
      <c r="D1872" s="109">
        <v>2015</v>
      </c>
      <c r="E1872" s="109">
        <v>0</v>
      </c>
      <c r="F1872" s="109">
        <v>0</v>
      </c>
      <c r="G1872" s="109">
        <v>0</v>
      </c>
      <c r="H1872" s="109">
        <v>0</v>
      </c>
      <c r="I1872" s="109">
        <v>0</v>
      </c>
      <c r="J1872" s="109">
        <v>0</v>
      </c>
      <c r="K1872" s="109">
        <v>0</v>
      </c>
      <c r="L1872" s="109">
        <v>0</v>
      </c>
      <c r="M1872" s="109">
        <v>0</v>
      </c>
      <c r="N1872" s="109">
        <v>0</v>
      </c>
      <c r="O1872" s="109">
        <v>0</v>
      </c>
      <c r="P1872" s="109">
        <v>0</v>
      </c>
      <c r="Q1872" s="109">
        <v>0</v>
      </c>
      <c r="R1872" s="109">
        <v>0</v>
      </c>
      <c r="S1872" s="109">
        <v>0</v>
      </c>
      <c r="T1872" s="109">
        <v>0</v>
      </c>
      <c r="U1872" s="109">
        <v>0</v>
      </c>
      <c r="V1872" s="109">
        <v>0</v>
      </c>
      <c r="W1872" s="109">
        <v>0</v>
      </c>
      <c r="X1872" s="109">
        <v>0</v>
      </c>
      <c r="Y1872" s="109">
        <v>0</v>
      </c>
      <c r="Z1872" s="109">
        <v>0</v>
      </c>
      <c r="AA1872" s="109">
        <v>0</v>
      </c>
      <c r="AB1872" s="109">
        <v>0</v>
      </c>
      <c r="AC1872" s="109">
        <v>0</v>
      </c>
      <c r="AD1872" s="109">
        <v>0</v>
      </c>
      <c r="AE1872" s="109">
        <v>0</v>
      </c>
      <c r="AF1872" s="109">
        <v>0</v>
      </c>
      <c r="AG1872" s="109">
        <v>0</v>
      </c>
    </row>
    <row r="1873" spans="2:33" ht="15">
      <c r="B1873" s="109"/>
      <c r="C1873" s="109"/>
      <c r="D1873" s="109">
        <v>2016</v>
      </c>
      <c r="E1873" s="109">
        <v>0</v>
      </c>
      <c r="F1873" s="109">
        <v>0</v>
      </c>
      <c r="G1873" s="109">
        <v>0</v>
      </c>
      <c r="H1873" s="109">
        <v>0</v>
      </c>
      <c r="I1873" s="109">
        <v>0</v>
      </c>
      <c r="J1873" s="109"/>
      <c r="K1873" s="109">
        <v>0</v>
      </c>
      <c r="L1873" s="109">
        <v>0</v>
      </c>
      <c r="M1873" s="109">
        <v>0</v>
      </c>
      <c r="N1873" s="109">
        <v>0</v>
      </c>
      <c r="O1873" s="109">
        <v>0</v>
      </c>
      <c r="P1873" s="109">
        <v>0</v>
      </c>
      <c r="Q1873" s="109">
        <v>0</v>
      </c>
      <c r="R1873" s="109">
        <v>0</v>
      </c>
      <c r="S1873" s="109">
        <v>0</v>
      </c>
      <c r="T1873" s="109">
        <v>0</v>
      </c>
      <c r="U1873" s="109">
        <v>0</v>
      </c>
      <c r="V1873" s="109">
        <v>0</v>
      </c>
      <c r="W1873" s="109">
        <v>0</v>
      </c>
      <c r="X1873" s="109">
        <v>0</v>
      </c>
      <c r="Y1873" s="109"/>
      <c r="Z1873" s="109">
        <v>0</v>
      </c>
      <c r="AA1873" s="109">
        <v>0</v>
      </c>
      <c r="AB1873" s="109">
        <v>0</v>
      </c>
      <c r="AC1873" s="109">
        <v>0</v>
      </c>
      <c r="AD1873" s="109">
        <v>0</v>
      </c>
      <c r="AE1873" s="109">
        <v>0</v>
      </c>
      <c r="AF1873" s="109">
        <v>0</v>
      </c>
      <c r="AG1873" s="109">
        <v>0</v>
      </c>
    </row>
    <row r="1874" spans="2:33" ht="15">
      <c r="B1874" s="109"/>
      <c r="C1874" s="109"/>
      <c r="D1874" s="109">
        <v>2017</v>
      </c>
      <c r="E1874" s="109">
        <v>0</v>
      </c>
      <c r="F1874" s="109">
        <v>0</v>
      </c>
      <c r="G1874" s="109">
        <v>0</v>
      </c>
      <c r="H1874" s="109"/>
      <c r="I1874" s="109">
        <v>0</v>
      </c>
      <c r="J1874" s="109">
        <v>0</v>
      </c>
      <c r="K1874" s="109">
        <v>0</v>
      </c>
      <c r="L1874" s="109">
        <v>0</v>
      </c>
      <c r="M1874" s="109">
        <v>0</v>
      </c>
      <c r="N1874" s="109"/>
      <c r="O1874" s="109">
        <v>0</v>
      </c>
      <c r="P1874" s="109">
        <v>0</v>
      </c>
      <c r="Q1874" s="109"/>
      <c r="R1874" s="109">
        <v>0</v>
      </c>
      <c r="S1874" s="109">
        <v>0</v>
      </c>
      <c r="T1874" s="109">
        <v>0</v>
      </c>
      <c r="U1874" s="109">
        <v>0</v>
      </c>
      <c r="V1874" s="109">
        <v>0</v>
      </c>
      <c r="W1874" s="109">
        <v>0</v>
      </c>
      <c r="X1874" s="109">
        <v>0</v>
      </c>
      <c r="Y1874" s="109">
        <v>0</v>
      </c>
      <c r="Z1874" s="109">
        <v>0</v>
      </c>
      <c r="AA1874" s="109">
        <v>0</v>
      </c>
      <c r="AB1874" s="109">
        <v>0</v>
      </c>
      <c r="AC1874" s="109">
        <v>0</v>
      </c>
      <c r="AD1874" s="109">
        <v>0</v>
      </c>
      <c r="AE1874" s="109">
        <v>0</v>
      </c>
      <c r="AF1874" s="109">
        <v>0</v>
      </c>
      <c r="AG1874" s="109">
        <v>0</v>
      </c>
    </row>
    <row r="1875" spans="2:33" ht="15">
      <c r="B1875" s="109"/>
      <c r="C1875" s="109"/>
      <c r="D1875" s="109">
        <v>2018</v>
      </c>
      <c r="E1875" s="109">
        <v>0</v>
      </c>
      <c r="F1875" s="109">
        <v>0</v>
      </c>
      <c r="G1875" s="109">
        <v>0</v>
      </c>
      <c r="H1875" s="109">
        <v>0</v>
      </c>
      <c r="I1875" s="109">
        <v>0</v>
      </c>
      <c r="J1875" s="109">
        <v>0</v>
      </c>
      <c r="K1875" s="109">
        <v>0</v>
      </c>
      <c r="L1875" s="109">
        <v>0</v>
      </c>
      <c r="M1875" s="109">
        <v>0</v>
      </c>
      <c r="N1875" s="109">
        <v>0</v>
      </c>
      <c r="O1875" s="109">
        <v>0</v>
      </c>
      <c r="P1875" s="109">
        <v>0</v>
      </c>
      <c r="Q1875" s="109">
        <v>0</v>
      </c>
      <c r="R1875" s="109">
        <v>0</v>
      </c>
      <c r="S1875" s="109">
        <v>0</v>
      </c>
      <c r="T1875" s="109">
        <v>0</v>
      </c>
      <c r="U1875" s="109">
        <v>0</v>
      </c>
      <c r="V1875" s="109">
        <v>0</v>
      </c>
      <c r="W1875" s="109">
        <v>0</v>
      </c>
      <c r="X1875" s="109">
        <v>0</v>
      </c>
      <c r="Y1875" s="109">
        <v>0</v>
      </c>
      <c r="Z1875" s="109">
        <v>0</v>
      </c>
      <c r="AA1875" s="109">
        <v>0</v>
      </c>
      <c r="AB1875" s="109">
        <v>0</v>
      </c>
      <c r="AC1875" s="109">
        <v>0</v>
      </c>
      <c r="AD1875" s="109">
        <v>0</v>
      </c>
      <c r="AE1875" s="109">
        <v>0</v>
      </c>
      <c r="AF1875" s="109">
        <v>0</v>
      </c>
      <c r="AG1875" s="109">
        <v>0</v>
      </c>
    </row>
    <row r="1876" spans="2:33" ht="15">
      <c r="B1876" s="109"/>
      <c r="C1876" s="109"/>
      <c r="D1876" s="109">
        <v>2019</v>
      </c>
      <c r="E1876" s="109">
        <v>0</v>
      </c>
      <c r="F1876" s="109">
        <v>0</v>
      </c>
      <c r="G1876" s="109">
        <v>0</v>
      </c>
      <c r="H1876" s="109">
        <v>0</v>
      </c>
      <c r="I1876" s="109">
        <v>0</v>
      </c>
      <c r="J1876" s="109">
        <v>0</v>
      </c>
      <c r="K1876" s="109">
        <v>0</v>
      </c>
      <c r="L1876" s="109">
        <v>0</v>
      </c>
      <c r="M1876" s="109">
        <v>0</v>
      </c>
      <c r="N1876" s="109">
        <v>0</v>
      </c>
      <c r="O1876" s="109">
        <v>0</v>
      </c>
      <c r="P1876" s="109">
        <v>0</v>
      </c>
      <c r="Q1876" s="109">
        <v>0</v>
      </c>
      <c r="R1876" s="109">
        <v>0</v>
      </c>
      <c r="S1876" s="109">
        <v>0</v>
      </c>
      <c r="T1876" s="109">
        <v>0</v>
      </c>
      <c r="U1876" s="109">
        <v>0</v>
      </c>
      <c r="V1876" s="109"/>
      <c r="W1876" s="109">
        <v>0</v>
      </c>
      <c r="X1876" s="109">
        <v>0</v>
      </c>
      <c r="Y1876" s="109">
        <v>0</v>
      </c>
      <c r="Z1876" s="109">
        <v>0</v>
      </c>
      <c r="AA1876" s="109">
        <v>0</v>
      </c>
      <c r="AB1876" s="109">
        <v>0</v>
      </c>
      <c r="AC1876" s="109">
        <v>0</v>
      </c>
      <c r="AD1876" s="109">
        <v>0</v>
      </c>
      <c r="AE1876" s="109">
        <v>0</v>
      </c>
      <c r="AF1876" s="109">
        <v>0</v>
      </c>
      <c r="AG1876" s="109">
        <v>0</v>
      </c>
    </row>
    <row r="1877" spans="2:33" ht="15">
      <c r="B1877" s="109"/>
      <c r="C1877" s="109"/>
      <c r="D1877" s="109">
        <v>2020</v>
      </c>
      <c r="E1877" s="109"/>
      <c r="F1877" s="109"/>
      <c r="G1877" s="109"/>
      <c r="H1877" s="109"/>
      <c r="I1877" s="109"/>
      <c r="J1877" s="109"/>
      <c r="K1877" s="109"/>
      <c r="L1877" s="109"/>
      <c r="M1877" s="109"/>
      <c r="N1877" s="109"/>
      <c r="O1877" s="109"/>
      <c r="P1877" s="109"/>
      <c r="Q1877" s="109"/>
      <c r="R1877" s="109"/>
      <c r="S1877" s="109"/>
      <c r="T1877" s="109"/>
      <c r="U1877" s="109"/>
      <c r="V1877" s="109"/>
      <c r="W1877" s="109"/>
      <c r="X1877" s="109"/>
      <c r="Y1877" s="109"/>
      <c r="Z1877" s="109"/>
      <c r="AA1877" s="109"/>
      <c r="AB1877" s="109"/>
      <c r="AC1877" s="109"/>
      <c r="AD1877" s="109"/>
      <c r="AE1877" s="109"/>
      <c r="AF1877" s="109"/>
      <c r="AG1877" s="109"/>
    </row>
    <row r="1878" spans="2:33" ht="15">
      <c r="B1878" s="110" t="s">
        <v>900</v>
      </c>
      <c r="C1878" s="110" t="s">
        <v>901</v>
      </c>
      <c r="D1878" s="110">
        <v>2006</v>
      </c>
      <c r="E1878" s="110"/>
      <c r="F1878" s="110"/>
      <c r="G1878" s="110">
        <v>0</v>
      </c>
      <c r="H1878" s="110"/>
      <c r="I1878" s="110"/>
      <c r="J1878" s="110">
        <v>0</v>
      </c>
      <c r="K1878" s="110">
        <v>0</v>
      </c>
      <c r="L1878" s="110">
        <v>0</v>
      </c>
      <c r="M1878" s="110"/>
      <c r="N1878" s="110">
        <v>0</v>
      </c>
      <c r="O1878" s="110">
        <v>0</v>
      </c>
      <c r="P1878" s="110">
        <v>0</v>
      </c>
      <c r="Q1878" s="110">
        <v>2.3619999999999999E-2</v>
      </c>
      <c r="R1878" s="110"/>
      <c r="S1878" s="110"/>
      <c r="T1878" s="110">
        <v>0</v>
      </c>
      <c r="U1878" s="110">
        <v>0</v>
      </c>
      <c r="V1878" s="110">
        <v>0</v>
      </c>
      <c r="W1878" s="110"/>
      <c r="X1878" s="110">
        <v>0</v>
      </c>
      <c r="Y1878" s="110">
        <v>0</v>
      </c>
      <c r="Z1878" s="110">
        <v>0</v>
      </c>
      <c r="AA1878" s="110">
        <v>4.5089999999999998E-2</v>
      </c>
      <c r="AB1878" s="110"/>
      <c r="AC1878" s="110">
        <v>0</v>
      </c>
      <c r="AD1878" s="110"/>
      <c r="AE1878" s="110"/>
      <c r="AF1878" s="110">
        <v>0.96118999999999999</v>
      </c>
      <c r="AG1878" s="110">
        <v>0</v>
      </c>
    </row>
    <row r="1879" spans="2:33" ht="15">
      <c r="B1879" s="110"/>
      <c r="C1879" s="110"/>
      <c r="D1879" s="110">
        <v>2007</v>
      </c>
      <c r="E1879" s="110">
        <v>1.29E-2</v>
      </c>
      <c r="F1879" s="110">
        <v>0</v>
      </c>
      <c r="G1879" s="110">
        <v>0</v>
      </c>
      <c r="H1879" s="110"/>
      <c r="I1879" s="110">
        <v>0</v>
      </c>
      <c r="J1879" s="110">
        <v>0</v>
      </c>
      <c r="K1879" s="110">
        <v>0</v>
      </c>
      <c r="L1879" s="110">
        <v>1.2699999999999999E-2</v>
      </c>
      <c r="M1879" s="110">
        <v>0</v>
      </c>
      <c r="N1879" s="110">
        <v>0</v>
      </c>
      <c r="O1879" s="110">
        <v>0</v>
      </c>
      <c r="P1879" s="110">
        <v>0</v>
      </c>
      <c r="Q1879" s="110">
        <v>0</v>
      </c>
      <c r="R1879" s="110"/>
      <c r="S1879" s="110">
        <v>2.631E-2</v>
      </c>
      <c r="T1879" s="110">
        <v>0</v>
      </c>
      <c r="U1879" s="110">
        <v>0</v>
      </c>
      <c r="V1879" s="110">
        <v>0</v>
      </c>
      <c r="W1879" s="110"/>
      <c r="X1879" s="110">
        <v>0</v>
      </c>
      <c r="Y1879" s="110">
        <v>0</v>
      </c>
      <c r="Z1879" s="110">
        <v>0</v>
      </c>
      <c r="AA1879" s="110">
        <v>0</v>
      </c>
      <c r="AB1879" s="110">
        <v>0</v>
      </c>
      <c r="AC1879" s="110">
        <v>0</v>
      </c>
      <c r="AD1879" s="110">
        <v>0</v>
      </c>
      <c r="AE1879" s="110">
        <v>0</v>
      </c>
      <c r="AF1879" s="110">
        <v>0</v>
      </c>
      <c r="AG1879" s="110">
        <v>0</v>
      </c>
    </row>
    <row r="1880" spans="2:33" ht="15">
      <c r="B1880" s="110"/>
      <c r="C1880" s="110"/>
      <c r="D1880" s="110">
        <v>2008</v>
      </c>
      <c r="E1880" s="110">
        <v>0</v>
      </c>
      <c r="F1880" s="110">
        <v>0</v>
      </c>
      <c r="G1880" s="110">
        <v>0</v>
      </c>
      <c r="H1880" s="110"/>
      <c r="I1880" s="110">
        <v>0</v>
      </c>
      <c r="J1880" s="110">
        <v>0</v>
      </c>
      <c r="K1880" s="110">
        <v>0</v>
      </c>
      <c r="L1880" s="110">
        <v>1.2189999999999999E-2</v>
      </c>
      <c r="M1880" s="110">
        <v>0</v>
      </c>
      <c r="N1880" s="110">
        <v>0</v>
      </c>
      <c r="O1880" s="110">
        <v>0</v>
      </c>
      <c r="P1880" s="110">
        <v>0</v>
      </c>
      <c r="Q1880" s="110">
        <v>1.6629999999999999E-2</v>
      </c>
      <c r="R1880" s="110"/>
      <c r="S1880" s="110">
        <v>0</v>
      </c>
      <c r="T1880" s="110">
        <v>0</v>
      </c>
      <c r="U1880" s="110">
        <v>0</v>
      </c>
      <c r="V1880" s="110">
        <v>0</v>
      </c>
      <c r="W1880" s="110"/>
      <c r="X1880" s="110">
        <v>0</v>
      </c>
      <c r="Y1880" s="110">
        <v>7.1900000000000002E-3</v>
      </c>
      <c r="Z1880" s="110">
        <v>0</v>
      </c>
      <c r="AA1880" s="110">
        <v>1.7819999999999999E-2</v>
      </c>
      <c r="AB1880" s="110">
        <v>0</v>
      </c>
      <c r="AC1880" s="110">
        <v>0</v>
      </c>
      <c r="AD1880" s="110">
        <v>0</v>
      </c>
      <c r="AE1880" s="110">
        <v>4.9750000000000003E-2</v>
      </c>
      <c r="AF1880" s="110">
        <v>0</v>
      </c>
      <c r="AG1880" s="110">
        <v>0</v>
      </c>
    </row>
    <row r="1881" spans="2:33" ht="15">
      <c r="B1881" s="110"/>
      <c r="C1881" s="110"/>
      <c r="D1881" s="110">
        <v>2009</v>
      </c>
      <c r="E1881" s="110">
        <v>0</v>
      </c>
      <c r="F1881" s="110">
        <v>0</v>
      </c>
      <c r="G1881" s="110">
        <v>0</v>
      </c>
      <c r="H1881" s="110">
        <v>0</v>
      </c>
      <c r="I1881" s="110">
        <v>0</v>
      </c>
      <c r="J1881" s="110">
        <v>0</v>
      </c>
      <c r="K1881" s="110">
        <v>0</v>
      </c>
      <c r="L1881" s="110">
        <v>2.4340000000000001E-2</v>
      </c>
      <c r="M1881" s="110">
        <v>0</v>
      </c>
      <c r="N1881" s="110">
        <v>0</v>
      </c>
      <c r="O1881" s="110">
        <v>0</v>
      </c>
      <c r="P1881" s="110">
        <v>0</v>
      </c>
      <c r="Q1881" s="110">
        <v>3.96E-3</v>
      </c>
      <c r="R1881" s="110"/>
      <c r="S1881" s="110">
        <v>0</v>
      </c>
      <c r="T1881" s="110">
        <v>0</v>
      </c>
      <c r="U1881" s="110">
        <v>0</v>
      </c>
      <c r="V1881" s="110">
        <v>0</v>
      </c>
      <c r="W1881" s="110">
        <v>0</v>
      </c>
      <c r="X1881" s="110">
        <v>0</v>
      </c>
      <c r="Y1881" s="110">
        <v>0</v>
      </c>
      <c r="Z1881" s="110">
        <v>0</v>
      </c>
      <c r="AA1881" s="110">
        <v>4.79E-3</v>
      </c>
      <c r="AB1881" s="110">
        <v>0</v>
      </c>
      <c r="AC1881" s="110">
        <v>3.3890000000000003E-2</v>
      </c>
      <c r="AD1881" s="110">
        <v>0</v>
      </c>
      <c r="AE1881" s="110">
        <v>0</v>
      </c>
      <c r="AF1881" s="110">
        <v>0</v>
      </c>
      <c r="AG1881" s="110">
        <v>0</v>
      </c>
    </row>
    <row r="1882" spans="2:33" ht="15">
      <c r="B1882" s="110"/>
      <c r="C1882" s="110"/>
      <c r="D1882" s="110">
        <v>2010</v>
      </c>
      <c r="E1882" s="110">
        <v>1.281E-2</v>
      </c>
      <c r="F1882" s="110">
        <v>0</v>
      </c>
      <c r="G1882" s="110">
        <v>0</v>
      </c>
      <c r="H1882" s="110">
        <v>0</v>
      </c>
      <c r="I1882" s="110"/>
      <c r="J1882" s="110">
        <v>0</v>
      </c>
      <c r="K1882" s="110">
        <v>0</v>
      </c>
      <c r="L1882" s="110"/>
      <c r="M1882" s="110">
        <v>0</v>
      </c>
      <c r="N1882" s="110">
        <v>0</v>
      </c>
      <c r="O1882" s="110">
        <v>0</v>
      </c>
      <c r="P1882" s="110">
        <v>0</v>
      </c>
      <c r="Q1882" s="110">
        <v>6.1900000000000002E-3</v>
      </c>
      <c r="R1882" s="110">
        <v>0</v>
      </c>
      <c r="S1882" s="110">
        <v>9.75E-3</v>
      </c>
      <c r="T1882" s="110">
        <v>0</v>
      </c>
      <c r="U1882" s="110">
        <v>0</v>
      </c>
      <c r="V1882" s="110">
        <v>0</v>
      </c>
      <c r="W1882" s="110">
        <v>0</v>
      </c>
      <c r="X1882" s="110">
        <v>0</v>
      </c>
      <c r="Y1882" s="110">
        <v>0</v>
      </c>
      <c r="Z1882" s="110">
        <v>0</v>
      </c>
      <c r="AA1882" s="110">
        <v>0</v>
      </c>
      <c r="AB1882" s="110">
        <v>0</v>
      </c>
      <c r="AC1882" s="110">
        <v>1.069E-2</v>
      </c>
      <c r="AD1882" s="110">
        <v>0</v>
      </c>
      <c r="AE1882" s="110">
        <v>0</v>
      </c>
      <c r="AF1882" s="110">
        <v>0</v>
      </c>
      <c r="AG1882" s="110">
        <v>0</v>
      </c>
    </row>
    <row r="1883" spans="2:33" ht="15">
      <c r="B1883" s="110"/>
      <c r="C1883" s="110"/>
      <c r="D1883" s="110">
        <v>2011</v>
      </c>
      <c r="E1883" s="110">
        <v>0</v>
      </c>
      <c r="F1883" s="110">
        <v>0</v>
      </c>
      <c r="G1883" s="110">
        <v>0</v>
      </c>
      <c r="H1883" s="110">
        <v>0</v>
      </c>
      <c r="I1883" s="110">
        <v>0</v>
      </c>
      <c r="J1883" s="110">
        <v>0</v>
      </c>
      <c r="K1883" s="110">
        <v>0</v>
      </c>
      <c r="L1883" s="110">
        <v>0</v>
      </c>
      <c r="M1883" s="110">
        <v>0</v>
      </c>
      <c r="N1883" s="110">
        <v>0</v>
      </c>
      <c r="O1883" s="110">
        <v>0</v>
      </c>
      <c r="P1883" s="110">
        <v>0</v>
      </c>
      <c r="Q1883" s="110">
        <v>1.99E-3</v>
      </c>
      <c r="R1883" s="110">
        <v>0</v>
      </c>
      <c r="S1883" s="110">
        <v>0</v>
      </c>
      <c r="T1883" s="110">
        <v>0</v>
      </c>
      <c r="U1883" s="110">
        <v>0</v>
      </c>
      <c r="V1883" s="110">
        <v>0</v>
      </c>
      <c r="W1883" s="110">
        <v>0</v>
      </c>
      <c r="X1883" s="110">
        <v>0</v>
      </c>
      <c r="Y1883" s="110">
        <v>0</v>
      </c>
      <c r="Z1883" s="110">
        <v>0</v>
      </c>
      <c r="AA1883" s="110">
        <v>4.3899999999999998E-3</v>
      </c>
      <c r="AB1883" s="110">
        <v>0</v>
      </c>
      <c r="AC1883" s="110">
        <v>0</v>
      </c>
      <c r="AD1883" s="110">
        <v>0</v>
      </c>
      <c r="AE1883" s="110">
        <v>0</v>
      </c>
      <c r="AF1883" s="110">
        <v>0</v>
      </c>
      <c r="AG1883" s="110">
        <v>0</v>
      </c>
    </row>
    <row r="1884" spans="2:33" ht="15">
      <c r="B1884" s="110"/>
      <c r="C1884" s="110"/>
      <c r="D1884" s="110">
        <v>2012</v>
      </c>
      <c r="E1884" s="110">
        <v>0</v>
      </c>
      <c r="F1884" s="110">
        <v>0</v>
      </c>
      <c r="G1884" s="110">
        <v>0</v>
      </c>
      <c r="H1884" s="110">
        <v>0</v>
      </c>
      <c r="I1884" s="110">
        <v>0</v>
      </c>
      <c r="J1884" s="110">
        <v>0</v>
      </c>
      <c r="K1884" s="110">
        <v>9.6000000000000002E-4</v>
      </c>
      <c r="L1884" s="110">
        <v>0</v>
      </c>
      <c r="M1884" s="110">
        <v>0</v>
      </c>
      <c r="N1884" s="110">
        <v>0</v>
      </c>
      <c r="O1884" s="110">
        <v>0</v>
      </c>
      <c r="P1884" s="110">
        <v>0</v>
      </c>
      <c r="Q1884" s="110">
        <v>3.8999999999999998E-3</v>
      </c>
      <c r="R1884" s="110">
        <v>0</v>
      </c>
      <c r="S1884" s="110">
        <v>1.728E-2</v>
      </c>
      <c r="T1884" s="110">
        <v>0</v>
      </c>
      <c r="U1884" s="110">
        <v>0</v>
      </c>
      <c r="V1884" s="110"/>
      <c r="W1884" s="110">
        <v>0</v>
      </c>
      <c r="X1884" s="110">
        <v>0</v>
      </c>
      <c r="Y1884" s="110">
        <v>6.6699999999999997E-3</v>
      </c>
      <c r="Z1884" s="110">
        <v>0</v>
      </c>
      <c r="AA1884" s="110">
        <v>0</v>
      </c>
      <c r="AB1884" s="110">
        <v>0</v>
      </c>
      <c r="AC1884" s="110">
        <v>9.2200000000000008E-3</v>
      </c>
      <c r="AD1884" s="110">
        <v>0</v>
      </c>
      <c r="AE1884" s="110">
        <v>0</v>
      </c>
      <c r="AF1884" s="110">
        <v>0</v>
      </c>
      <c r="AG1884" s="110">
        <v>0</v>
      </c>
    </row>
    <row r="1885" spans="2:33" ht="15">
      <c r="B1885" s="110"/>
      <c r="C1885" s="110"/>
      <c r="D1885" s="110">
        <v>2013</v>
      </c>
      <c r="E1885" s="110">
        <v>0</v>
      </c>
      <c r="F1885" s="110">
        <v>0</v>
      </c>
      <c r="G1885" s="110">
        <v>0</v>
      </c>
      <c r="H1885" s="110">
        <v>0</v>
      </c>
      <c r="I1885" s="110">
        <v>0</v>
      </c>
      <c r="J1885" s="110">
        <v>0</v>
      </c>
      <c r="K1885" s="110">
        <v>0</v>
      </c>
      <c r="L1885" s="110">
        <v>0</v>
      </c>
      <c r="M1885" s="110">
        <v>0</v>
      </c>
      <c r="N1885" s="110">
        <v>8.9359999999999995E-2</v>
      </c>
      <c r="O1885" s="110">
        <v>0</v>
      </c>
      <c r="P1885" s="110">
        <v>0</v>
      </c>
      <c r="Q1885" s="110">
        <v>2E-3</v>
      </c>
      <c r="R1885" s="110">
        <v>0</v>
      </c>
      <c r="S1885" s="110">
        <v>0</v>
      </c>
      <c r="T1885" s="110">
        <v>0</v>
      </c>
      <c r="U1885" s="110">
        <v>0</v>
      </c>
      <c r="V1885" s="110">
        <v>0</v>
      </c>
      <c r="W1885" s="110">
        <v>0</v>
      </c>
      <c r="X1885" s="110">
        <v>0</v>
      </c>
      <c r="Y1885" s="110">
        <v>0</v>
      </c>
      <c r="Z1885" s="110">
        <v>0</v>
      </c>
      <c r="AA1885" s="110">
        <v>0</v>
      </c>
      <c r="AB1885" s="110">
        <v>0</v>
      </c>
      <c r="AC1885" s="110">
        <v>0</v>
      </c>
      <c r="AD1885" s="110">
        <v>0</v>
      </c>
      <c r="AE1885" s="110">
        <v>0</v>
      </c>
      <c r="AF1885" s="110">
        <v>0</v>
      </c>
      <c r="AG1885" s="110">
        <v>0</v>
      </c>
    </row>
    <row r="1886" spans="2:33" ht="15">
      <c r="B1886" s="110"/>
      <c r="C1886" s="110"/>
      <c r="D1886" s="110">
        <v>2014</v>
      </c>
      <c r="E1886" s="110">
        <v>0</v>
      </c>
      <c r="F1886" s="110">
        <v>0</v>
      </c>
      <c r="G1886" s="110">
        <v>0</v>
      </c>
      <c r="H1886" s="110">
        <v>0</v>
      </c>
      <c r="I1886" s="110">
        <v>0</v>
      </c>
      <c r="J1886" s="110"/>
      <c r="K1886" s="110">
        <v>0</v>
      </c>
      <c r="L1886" s="110">
        <v>1.5800000000000002E-2</v>
      </c>
      <c r="M1886" s="110">
        <v>0</v>
      </c>
      <c r="N1886" s="110">
        <v>0</v>
      </c>
      <c r="O1886" s="110">
        <v>0</v>
      </c>
      <c r="P1886" s="110">
        <v>0</v>
      </c>
      <c r="Q1886" s="110">
        <v>2.0400000000000001E-3</v>
      </c>
      <c r="R1886" s="110">
        <v>0</v>
      </c>
      <c r="S1886" s="110">
        <v>0</v>
      </c>
      <c r="T1886" s="110">
        <v>0</v>
      </c>
      <c r="U1886" s="110">
        <v>0</v>
      </c>
      <c r="V1886" s="110"/>
      <c r="W1886" s="110">
        <v>0</v>
      </c>
      <c r="X1886" s="110">
        <v>0</v>
      </c>
      <c r="Y1886" s="110">
        <v>0</v>
      </c>
      <c r="Z1886" s="110">
        <v>0</v>
      </c>
      <c r="AA1886" s="110">
        <v>0</v>
      </c>
      <c r="AB1886" s="110">
        <v>0</v>
      </c>
      <c r="AC1886" s="110">
        <v>0</v>
      </c>
      <c r="AD1886" s="110"/>
      <c r="AE1886" s="110">
        <v>0</v>
      </c>
      <c r="AF1886" s="110">
        <v>0</v>
      </c>
      <c r="AG1886" s="110">
        <v>0</v>
      </c>
    </row>
    <row r="1887" spans="2:33" ht="15">
      <c r="B1887" s="110"/>
      <c r="C1887" s="110"/>
      <c r="D1887" s="110">
        <v>2015</v>
      </c>
      <c r="E1887" s="110">
        <v>0</v>
      </c>
      <c r="F1887" s="110">
        <v>0</v>
      </c>
      <c r="G1887" s="110">
        <v>0</v>
      </c>
      <c r="H1887" s="110">
        <v>0</v>
      </c>
      <c r="I1887" s="110">
        <v>0.12461</v>
      </c>
      <c r="J1887" s="110">
        <v>0</v>
      </c>
      <c r="K1887" s="110">
        <v>0</v>
      </c>
      <c r="L1887" s="110">
        <v>0</v>
      </c>
      <c r="M1887" s="110">
        <v>0</v>
      </c>
      <c r="N1887" s="110">
        <v>0</v>
      </c>
      <c r="O1887" s="110">
        <v>0</v>
      </c>
      <c r="P1887" s="110">
        <v>0</v>
      </c>
      <c r="Q1887" s="110">
        <v>0</v>
      </c>
      <c r="R1887" s="110">
        <v>0</v>
      </c>
      <c r="S1887" s="110">
        <v>0</v>
      </c>
      <c r="T1887" s="110">
        <v>0</v>
      </c>
      <c r="U1887" s="110">
        <v>0</v>
      </c>
      <c r="V1887" s="110">
        <v>0</v>
      </c>
      <c r="W1887" s="110">
        <v>0</v>
      </c>
      <c r="X1887" s="110">
        <v>0</v>
      </c>
      <c r="Y1887" s="110">
        <v>0</v>
      </c>
      <c r="Z1887" s="110">
        <v>0</v>
      </c>
      <c r="AA1887" s="110">
        <v>0</v>
      </c>
      <c r="AB1887" s="110">
        <v>0</v>
      </c>
      <c r="AC1887" s="110">
        <v>0</v>
      </c>
      <c r="AD1887" s="110">
        <v>0</v>
      </c>
      <c r="AE1887" s="110">
        <v>0</v>
      </c>
      <c r="AF1887" s="110">
        <v>0</v>
      </c>
      <c r="AG1887" s="110">
        <v>0</v>
      </c>
    </row>
    <row r="1888" spans="2:33" ht="15">
      <c r="B1888" s="110"/>
      <c r="C1888" s="110"/>
      <c r="D1888" s="110">
        <v>2016</v>
      </c>
      <c r="E1888" s="110">
        <v>0</v>
      </c>
      <c r="F1888" s="110">
        <v>0</v>
      </c>
      <c r="G1888" s="110">
        <v>0</v>
      </c>
      <c r="H1888" s="110">
        <v>0</v>
      </c>
      <c r="I1888" s="110">
        <v>0</v>
      </c>
      <c r="J1888" s="110"/>
      <c r="K1888" s="110">
        <v>0</v>
      </c>
      <c r="L1888" s="110">
        <v>0</v>
      </c>
      <c r="M1888" s="110">
        <v>0</v>
      </c>
      <c r="N1888" s="110">
        <v>0</v>
      </c>
      <c r="O1888" s="110">
        <v>0</v>
      </c>
      <c r="P1888" s="110">
        <v>0</v>
      </c>
      <c r="Q1888" s="110">
        <v>0</v>
      </c>
      <c r="R1888" s="110">
        <v>0</v>
      </c>
      <c r="S1888" s="110">
        <v>0</v>
      </c>
      <c r="T1888" s="110">
        <v>0</v>
      </c>
      <c r="U1888" s="110">
        <v>0</v>
      </c>
      <c r="V1888" s="110">
        <v>0</v>
      </c>
      <c r="W1888" s="110">
        <v>0</v>
      </c>
      <c r="X1888" s="110">
        <v>0</v>
      </c>
      <c r="Y1888" s="110"/>
      <c r="Z1888" s="110">
        <v>0</v>
      </c>
      <c r="AA1888" s="110">
        <v>0</v>
      </c>
      <c r="AB1888" s="110">
        <v>0</v>
      </c>
      <c r="AC1888" s="110">
        <v>0</v>
      </c>
      <c r="AD1888" s="110">
        <v>0</v>
      </c>
      <c r="AE1888" s="110">
        <v>0</v>
      </c>
      <c r="AF1888" s="110">
        <v>0</v>
      </c>
      <c r="AG1888" s="110">
        <v>0</v>
      </c>
    </row>
    <row r="1889" spans="2:33" ht="15">
      <c r="B1889" s="110"/>
      <c r="C1889" s="110"/>
      <c r="D1889" s="110">
        <v>2017</v>
      </c>
      <c r="E1889" s="110">
        <v>0</v>
      </c>
      <c r="F1889" s="110">
        <v>0</v>
      </c>
      <c r="G1889" s="110">
        <v>0</v>
      </c>
      <c r="H1889" s="110"/>
      <c r="I1889" s="110">
        <v>0</v>
      </c>
      <c r="J1889" s="110">
        <v>0</v>
      </c>
      <c r="K1889" s="110">
        <v>0</v>
      </c>
      <c r="L1889" s="110">
        <v>0</v>
      </c>
      <c r="M1889" s="110">
        <v>0</v>
      </c>
      <c r="N1889" s="110"/>
      <c r="O1889" s="110">
        <v>0</v>
      </c>
      <c r="P1889" s="110">
        <v>0</v>
      </c>
      <c r="Q1889" s="110"/>
      <c r="R1889" s="110">
        <v>0</v>
      </c>
      <c r="S1889" s="110">
        <v>0</v>
      </c>
      <c r="T1889" s="110">
        <v>0</v>
      </c>
      <c r="U1889" s="110">
        <v>0</v>
      </c>
      <c r="V1889" s="110">
        <v>0</v>
      </c>
      <c r="W1889" s="110">
        <v>0</v>
      </c>
      <c r="X1889" s="110">
        <v>0</v>
      </c>
      <c r="Y1889" s="110">
        <v>6.2899999999999996E-3</v>
      </c>
      <c r="Z1889" s="110">
        <v>0</v>
      </c>
      <c r="AA1889" s="110">
        <v>0</v>
      </c>
      <c r="AB1889" s="110">
        <v>0</v>
      </c>
      <c r="AC1889" s="110">
        <v>0</v>
      </c>
      <c r="AD1889" s="110">
        <v>0</v>
      </c>
      <c r="AE1889" s="110">
        <v>0</v>
      </c>
      <c r="AF1889" s="110">
        <v>0</v>
      </c>
      <c r="AG1889" s="110">
        <v>0</v>
      </c>
    </row>
    <row r="1890" spans="2:33" ht="15">
      <c r="B1890" s="110"/>
      <c r="C1890" s="110"/>
      <c r="D1890" s="110">
        <v>2018</v>
      </c>
      <c r="E1890" s="110">
        <v>0</v>
      </c>
      <c r="F1890" s="110">
        <v>0</v>
      </c>
      <c r="G1890" s="110">
        <v>0</v>
      </c>
      <c r="H1890" s="110">
        <v>0</v>
      </c>
      <c r="I1890" s="110">
        <v>0</v>
      </c>
      <c r="J1890" s="110">
        <v>0</v>
      </c>
      <c r="K1890" s="110">
        <v>0</v>
      </c>
      <c r="L1890" s="110">
        <v>0</v>
      </c>
      <c r="M1890" s="110">
        <v>0</v>
      </c>
      <c r="N1890" s="110">
        <v>0</v>
      </c>
      <c r="O1890" s="110">
        <v>0</v>
      </c>
      <c r="P1890" s="110">
        <v>0</v>
      </c>
      <c r="Q1890" s="110">
        <v>0</v>
      </c>
      <c r="R1890" s="110">
        <v>0</v>
      </c>
      <c r="S1890" s="110">
        <v>0</v>
      </c>
      <c r="T1890" s="110">
        <v>0</v>
      </c>
      <c r="U1890" s="110">
        <v>0</v>
      </c>
      <c r="V1890" s="110">
        <v>0</v>
      </c>
      <c r="W1890" s="110">
        <v>0</v>
      </c>
      <c r="X1890" s="110">
        <v>0</v>
      </c>
      <c r="Y1890" s="110">
        <v>0</v>
      </c>
      <c r="Z1890" s="110">
        <v>0</v>
      </c>
      <c r="AA1890" s="110">
        <v>0</v>
      </c>
      <c r="AB1890" s="110">
        <v>0</v>
      </c>
      <c r="AC1890" s="110">
        <v>0</v>
      </c>
      <c r="AD1890" s="110">
        <v>0</v>
      </c>
      <c r="AE1890" s="110">
        <v>0</v>
      </c>
      <c r="AF1890" s="110">
        <v>0</v>
      </c>
      <c r="AG1890" s="110">
        <v>0</v>
      </c>
    </row>
    <row r="1891" spans="2:33" ht="15">
      <c r="B1891" s="110"/>
      <c r="C1891" s="110"/>
      <c r="D1891" s="110">
        <v>2019</v>
      </c>
      <c r="E1891" s="110">
        <v>0</v>
      </c>
      <c r="F1891" s="110">
        <v>0</v>
      </c>
      <c r="G1891" s="110">
        <v>0</v>
      </c>
      <c r="H1891" s="110">
        <v>0</v>
      </c>
      <c r="I1891" s="110">
        <v>0</v>
      </c>
      <c r="J1891" s="110">
        <v>0</v>
      </c>
      <c r="K1891" s="110">
        <v>0</v>
      </c>
      <c r="L1891" s="110">
        <v>0</v>
      </c>
      <c r="M1891" s="110">
        <v>0</v>
      </c>
      <c r="N1891" s="110">
        <v>0</v>
      </c>
      <c r="O1891" s="110">
        <v>0</v>
      </c>
      <c r="P1891" s="110">
        <v>0</v>
      </c>
      <c r="Q1891" s="110">
        <v>0</v>
      </c>
      <c r="R1891" s="110">
        <v>0</v>
      </c>
      <c r="S1891" s="110">
        <v>9.11E-3</v>
      </c>
      <c r="T1891" s="110">
        <v>0</v>
      </c>
      <c r="U1891" s="110">
        <v>0</v>
      </c>
      <c r="V1891" s="110"/>
      <c r="W1891" s="110">
        <v>0</v>
      </c>
      <c r="X1891" s="110">
        <v>0</v>
      </c>
      <c r="Y1891" s="110">
        <v>0</v>
      </c>
      <c r="Z1891" s="110">
        <v>0</v>
      </c>
      <c r="AA1891" s="110">
        <v>0</v>
      </c>
      <c r="AB1891" s="110">
        <v>0</v>
      </c>
      <c r="AC1891" s="110">
        <v>0</v>
      </c>
      <c r="AD1891" s="110">
        <v>0</v>
      </c>
      <c r="AE1891" s="110">
        <v>0</v>
      </c>
      <c r="AF1891" s="110">
        <v>0</v>
      </c>
      <c r="AG1891" s="110">
        <v>0</v>
      </c>
    </row>
    <row r="1892" spans="2:33" ht="12.75" customHeight="1">
      <c r="B1892" s="124"/>
      <c r="C1892" s="124"/>
      <c r="D1892" s="123">
        <v>2020</v>
      </c>
      <c r="E1892" s="124"/>
      <c r="F1892" s="124"/>
      <c r="G1892" s="124"/>
      <c r="H1892" s="124"/>
      <c r="I1892" s="124"/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</row>
  </sheetData>
  <sheetProtection algorithmName="SHA-512" hashValue="CaZkVDdtAwc8nPjIbtgtGrppVJNJfFxuE6CAngsYPxFl0ae7GDYxUAYDCGzneeTliPJIsoYChEsgtKcd29SfbQ==" saltValue="/DeLKXnapYz7gpIPSyR49g==" spinCount="100000" sheet="1" objects="1" scenarios="1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2:AG242"/>
  <sheetViews>
    <sheetView zoomScale="80" workbookViewId="0">
      <selection activeCell="A7" sqref="A7"/>
    </sheetView>
  </sheetViews>
  <sheetFormatPr defaultColWidth="9.140625" defaultRowHeight="12.75" customHeight="1"/>
  <cols>
    <col min="1" max="4" width="9.140625" style="108"/>
    <col min="5" max="25" width="9.140625" style="108" customWidth="1"/>
    <col min="26" max="16384" width="9.140625" style="108"/>
  </cols>
  <sheetData>
    <row r="2" spans="2:33" ht="12.75" customHeight="1" thickBot="1">
      <c r="B2" s="106" t="s">
        <v>260</v>
      </c>
      <c r="C2" s="106" t="s">
        <v>453</v>
      </c>
      <c r="D2" s="107" t="s">
        <v>454</v>
      </c>
      <c r="E2" s="107" t="s">
        <v>25</v>
      </c>
      <c r="F2" s="107" t="s">
        <v>26</v>
      </c>
      <c r="G2" s="107" t="s">
        <v>27</v>
      </c>
      <c r="H2" s="107" t="s">
        <v>49</v>
      </c>
      <c r="I2" s="107" t="s">
        <v>183</v>
      </c>
      <c r="J2" s="107" t="s">
        <v>28</v>
      </c>
      <c r="K2" s="107" t="s">
        <v>33</v>
      </c>
      <c r="L2" s="107" t="s">
        <v>29</v>
      </c>
      <c r="M2" s="107" t="s">
        <v>30</v>
      </c>
      <c r="N2" s="107" t="s">
        <v>34</v>
      </c>
      <c r="O2" s="107" t="s">
        <v>47</v>
      </c>
      <c r="P2" s="107" t="s">
        <v>31</v>
      </c>
      <c r="Q2" s="107" t="s">
        <v>32</v>
      </c>
      <c r="R2" s="107" t="s">
        <v>261</v>
      </c>
      <c r="S2" s="107" t="s">
        <v>35</v>
      </c>
      <c r="T2" s="107" t="s">
        <v>36</v>
      </c>
      <c r="U2" s="107" t="s">
        <v>37</v>
      </c>
      <c r="V2" s="107" t="s">
        <v>39</v>
      </c>
      <c r="W2" s="107" t="s">
        <v>40</v>
      </c>
      <c r="X2" s="107" t="s">
        <v>38</v>
      </c>
      <c r="Y2" s="107" t="s">
        <v>50</v>
      </c>
      <c r="Z2" s="107" t="s">
        <v>41</v>
      </c>
      <c r="AA2" s="107" t="s">
        <v>42</v>
      </c>
      <c r="AB2" s="107" t="s">
        <v>43</v>
      </c>
      <c r="AC2" s="107" t="s">
        <v>44</v>
      </c>
      <c r="AD2" s="107" t="s">
        <v>48</v>
      </c>
      <c r="AE2" s="107" t="s">
        <v>46</v>
      </c>
      <c r="AF2" s="107" t="s">
        <v>45</v>
      </c>
      <c r="AG2" s="107" t="s">
        <v>51</v>
      </c>
    </row>
    <row r="3" spans="2:33" ht="15">
      <c r="B3" s="109" t="s">
        <v>63</v>
      </c>
      <c r="C3" s="109" t="s">
        <v>185</v>
      </c>
      <c r="D3" s="109">
        <v>2006</v>
      </c>
      <c r="E3" s="109">
        <v>15</v>
      </c>
      <c r="F3" s="109">
        <v>172</v>
      </c>
      <c r="G3" s="109">
        <v>12</v>
      </c>
      <c r="H3" s="109"/>
      <c r="I3" s="109"/>
      <c r="J3" s="109">
        <v>61</v>
      </c>
      <c r="K3" s="109">
        <v>207</v>
      </c>
      <c r="L3" s="109">
        <v>1343</v>
      </c>
      <c r="M3" s="109"/>
      <c r="N3" s="109">
        <v>1</v>
      </c>
      <c r="O3" s="109">
        <v>360</v>
      </c>
      <c r="P3" s="109">
        <v>107</v>
      </c>
      <c r="Q3" s="109">
        <v>507</v>
      </c>
      <c r="R3" s="109"/>
      <c r="S3" s="109">
        <v>783</v>
      </c>
      <c r="T3" s="109">
        <v>49</v>
      </c>
      <c r="U3" s="109">
        <v>7136</v>
      </c>
      <c r="V3" s="109">
        <v>153</v>
      </c>
      <c r="W3" s="109"/>
      <c r="X3" s="109">
        <v>16</v>
      </c>
      <c r="Y3" s="109">
        <v>469</v>
      </c>
      <c r="Z3" s="109">
        <v>277</v>
      </c>
      <c r="AA3" s="109">
        <v>3274</v>
      </c>
      <c r="AB3" s="109">
        <v>168</v>
      </c>
      <c r="AC3" s="109">
        <v>777</v>
      </c>
      <c r="AD3" s="109">
        <v>556</v>
      </c>
      <c r="AE3" s="109">
        <v>118</v>
      </c>
      <c r="AF3" s="109">
        <v>84</v>
      </c>
      <c r="AG3" s="109">
        <v>1287</v>
      </c>
    </row>
    <row r="4" spans="2:33" ht="15">
      <c r="B4" s="109"/>
      <c r="C4" s="109"/>
      <c r="D4" s="109">
        <v>2007</v>
      </c>
      <c r="E4" s="109">
        <v>24</v>
      </c>
      <c r="F4" s="109">
        <v>181</v>
      </c>
      <c r="G4" s="109">
        <v>188</v>
      </c>
      <c r="H4" s="109"/>
      <c r="I4" s="109">
        <v>18</v>
      </c>
      <c r="J4" s="109">
        <v>47</v>
      </c>
      <c r="K4" s="109">
        <v>1212</v>
      </c>
      <c r="L4" s="109">
        <v>293</v>
      </c>
      <c r="M4" s="109">
        <v>9</v>
      </c>
      <c r="N4" s="109">
        <v>271</v>
      </c>
      <c r="O4" s="109">
        <v>323</v>
      </c>
      <c r="P4" s="109">
        <v>50</v>
      </c>
      <c r="Q4" s="109">
        <v>891</v>
      </c>
      <c r="R4" s="109"/>
      <c r="S4" s="109">
        <v>671</v>
      </c>
      <c r="T4" s="109">
        <v>34</v>
      </c>
      <c r="U4" s="109">
        <v>3559</v>
      </c>
      <c r="V4" s="109">
        <v>435</v>
      </c>
      <c r="W4" s="109"/>
      <c r="X4" s="109">
        <v>18</v>
      </c>
      <c r="Y4" s="109">
        <v>319</v>
      </c>
      <c r="Z4" s="109">
        <v>136</v>
      </c>
      <c r="AA4" s="109">
        <v>6602</v>
      </c>
      <c r="AB4" s="109">
        <v>100</v>
      </c>
      <c r="AC4" s="109">
        <v>751</v>
      </c>
      <c r="AD4" s="109">
        <v>517</v>
      </c>
      <c r="AE4" s="109">
        <v>84</v>
      </c>
      <c r="AF4" s="109">
        <v>93</v>
      </c>
      <c r="AG4" s="109">
        <v>1071</v>
      </c>
    </row>
    <row r="5" spans="2:33" ht="15">
      <c r="B5" s="109"/>
      <c r="C5" s="109"/>
      <c r="D5" s="109">
        <v>2008</v>
      </c>
      <c r="E5" s="109">
        <v>22</v>
      </c>
      <c r="F5" s="109">
        <v>380</v>
      </c>
      <c r="G5" s="109">
        <v>122</v>
      </c>
      <c r="H5" s="109"/>
      <c r="I5" s="109">
        <v>11</v>
      </c>
      <c r="J5" s="109">
        <v>30</v>
      </c>
      <c r="K5" s="109">
        <v>1346</v>
      </c>
      <c r="L5" s="109">
        <v>270</v>
      </c>
      <c r="M5" s="109">
        <v>9</v>
      </c>
      <c r="N5" s="109">
        <v>335</v>
      </c>
      <c r="O5" s="109">
        <v>405</v>
      </c>
      <c r="P5" s="109">
        <v>54</v>
      </c>
      <c r="Q5" s="109">
        <v>905</v>
      </c>
      <c r="R5" s="109"/>
      <c r="S5" s="109">
        <v>740</v>
      </c>
      <c r="T5" s="109">
        <v>28</v>
      </c>
      <c r="U5" s="109">
        <v>149</v>
      </c>
      <c r="V5" s="113">
        <v>44</v>
      </c>
      <c r="W5" s="109"/>
      <c r="X5" s="109">
        <v>14</v>
      </c>
      <c r="Y5" s="109">
        <v>298</v>
      </c>
      <c r="Z5" s="109">
        <v>132</v>
      </c>
      <c r="AA5" s="109">
        <v>5244</v>
      </c>
      <c r="AB5" s="109">
        <v>94</v>
      </c>
      <c r="AC5" s="109">
        <v>778</v>
      </c>
      <c r="AD5" s="109">
        <v>594</v>
      </c>
      <c r="AE5" s="109">
        <v>110</v>
      </c>
      <c r="AF5" s="109">
        <v>87</v>
      </c>
      <c r="AG5" s="109">
        <v>1403</v>
      </c>
    </row>
    <row r="6" spans="2:33" ht="15">
      <c r="B6" s="109"/>
      <c r="C6" s="109"/>
      <c r="D6" s="109">
        <v>2009</v>
      </c>
      <c r="E6" s="109">
        <v>21</v>
      </c>
      <c r="F6" s="109">
        <v>107</v>
      </c>
      <c r="G6" s="109">
        <v>194</v>
      </c>
      <c r="H6" s="109">
        <v>179</v>
      </c>
      <c r="I6" s="109">
        <v>8</v>
      </c>
      <c r="J6" s="109">
        <v>55</v>
      </c>
      <c r="K6" s="109">
        <v>987</v>
      </c>
      <c r="L6" s="109">
        <v>381</v>
      </c>
      <c r="M6" s="109">
        <v>203</v>
      </c>
      <c r="N6" s="109">
        <v>266</v>
      </c>
      <c r="O6" s="109">
        <v>617</v>
      </c>
      <c r="P6" s="109">
        <v>46</v>
      </c>
      <c r="Q6" s="109">
        <v>879</v>
      </c>
      <c r="R6" s="109"/>
      <c r="S6" s="109">
        <v>18</v>
      </c>
      <c r="T6" s="109">
        <v>30</v>
      </c>
      <c r="U6" s="109">
        <v>1101</v>
      </c>
      <c r="V6" s="109">
        <v>61</v>
      </c>
      <c r="W6" s="109">
        <v>22</v>
      </c>
      <c r="X6" s="109">
        <v>19</v>
      </c>
      <c r="Y6" s="109">
        <v>300</v>
      </c>
      <c r="Z6" s="109">
        <v>189</v>
      </c>
      <c r="AA6" s="109">
        <v>1679</v>
      </c>
      <c r="AB6" s="109">
        <v>91</v>
      </c>
      <c r="AC6" s="112">
        <v>850</v>
      </c>
      <c r="AD6" s="109">
        <v>723</v>
      </c>
      <c r="AE6" s="109">
        <v>114</v>
      </c>
      <c r="AF6" s="109">
        <v>92</v>
      </c>
      <c r="AG6" s="109">
        <v>440</v>
      </c>
    </row>
    <row r="7" spans="2:33" ht="15">
      <c r="B7" s="109"/>
      <c r="C7" s="109"/>
      <c r="D7" s="109">
        <v>2010</v>
      </c>
      <c r="E7" s="109">
        <v>398</v>
      </c>
      <c r="F7" s="109">
        <v>178</v>
      </c>
      <c r="G7" s="109">
        <v>100</v>
      </c>
      <c r="H7" s="109">
        <v>229</v>
      </c>
      <c r="I7" s="109">
        <v>18</v>
      </c>
      <c r="J7" s="109">
        <v>86</v>
      </c>
      <c r="K7" s="109">
        <v>1030</v>
      </c>
      <c r="L7" s="109"/>
      <c r="M7" s="109">
        <v>32</v>
      </c>
      <c r="N7" s="109">
        <v>189</v>
      </c>
      <c r="O7" s="109">
        <v>696</v>
      </c>
      <c r="P7" s="109">
        <v>99</v>
      </c>
      <c r="Q7" s="109">
        <v>975</v>
      </c>
      <c r="R7" s="109"/>
      <c r="S7" s="109">
        <v>754</v>
      </c>
      <c r="T7" s="109">
        <v>20</v>
      </c>
      <c r="U7" s="109">
        <v>958</v>
      </c>
      <c r="V7" s="109">
        <v>7</v>
      </c>
      <c r="W7" s="109">
        <v>9</v>
      </c>
      <c r="X7" s="109">
        <v>14</v>
      </c>
      <c r="Y7" s="109">
        <v>311</v>
      </c>
      <c r="Z7" s="109">
        <v>235</v>
      </c>
      <c r="AA7" s="109">
        <v>1539</v>
      </c>
      <c r="AB7" s="109">
        <v>114</v>
      </c>
      <c r="AC7" s="109">
        <v>1163</v>
      </c>
      <c r="AD7" s="109">
        <v>477</v>
      </c>
      <c r="AE7" s="109">
        <v>140</v>
      </c>
      <c r="AF7" s="109">
        <v>253</v>
      </c>
      <c r="AG7" s="109">
        <v>541</v>
      </c>
    </row>
    <row r="8" spans="2:33" ht="15">
      <c r="B8" s="109"/>
      <c r="C8" s="109"/>
      <c r="D8" s="109">
        <v>2011</v>
      </c>
      <c r="E8" s="109">
        <v>265</v>
      </c>
      <c r="F8" s="109">
        <v>159</v>
      </c>
      <c r="G8" s="109">
        <v>94</v>
      </c>
      <c r="H8" s="109">
        <v>220</v>
      </c>
      <c r="I8" s="109">
        <v>15</v>
      </c>
      <c r="J8" s="109">
        <v>115</v>
      </c>
      <c r="K8" s="109">
        <v>952</v>
      </c>
      <c r="L8" s="109">
        <v>263</v>
      </c>
      <c r="M8" s="109">
        <v>32</v>
      </c>
      <c r="N8" s="109">
        <v>174</v>
      </c>
      <c r="O8" s="109">
        <v>471</v>
      </c>
      <c r="P8" s="109">
        <v>82</v>
      </c>
      <c r="Q8" s="109">
        <v>889</v>
      </c>
      <c r="R8" s="109">
        <v>0</v>
      </c>
      <c r="S8" s="109">
        <v>391</v>
      </c>
      <c r="T8" s="109">
        <v>8</v>
      </c>
      <c r="U8" s="109">
        <v>1603</v>
      </c>
      <c r="V8" s="109">
        <v>5</v>
      </c>
      <c r="W8" s="109">
        <v>15</v>
      </c>
      <c r="X8" s="109">
        <v>13</v>
      </c>
      <c r="Y8" s="109">
        <v>155</v>
      </c>
      <c r="Z8" s="109">
        <v>134</v>
      </c>
      <c r="AA8" s="109">
        <v>1618</v>
      </c>
      <c r="AB8" s="109">
        <v>68</v>
      </c>
      <c r="AC8" s="109">
        <v>1098</v>
      </c>
      <c r="AD8" s="109">
        <v>429</v>
      </c>
      <c r="AE8" s="109">
        <v>96</v>
      </c>
      <c r="AF8" s="109">
        <v>194</v>
      </c>
      <c r="AG8" s="109">
        <v>414</v>
      </c>
    </row>
    <row r="9" spans="2:33" ht="15">
      <c r="B9" s="109"/>
      <c r="C9" s="109"/>
      <c r="D9" s="109">
        <v>2012</v>
      </c>
      <c r="E9" s="109">
        <v>326</v>
      </c>
      <c r="F9" s="109">
        <v>165</v>
      </c>
      <c r="G9" s="109">
        <v>127</v>
      </c>
      <c r="H9" s="109">
        <v>252</v>
      </c>
      <c r="I9" s="109">
        <v>16</v>
      </c>
      <c r="J9" s="109">
        <v>110</v>
      </c>
      <c r="K9" s="109">
        <v>1076</v>
      </c>
      <c r="L9" s="109">
        <v>248</v>
      </c>
      <c r="M9" s="109">
        <v>31</v>
      </c>
      <c r="N9" s="109">
        <v>21</v>
      </c>
      <c r="O9" s="109">
        <v>447</v>
      </c>
      <c r="P9" s="109">
        <v>123</v>
      </c>
      <c r="Q9" s="109">
        <v>1040</v>
      </c>
      <c r="R9" s="109">
        <v>61</v>
      </c>
      <c r="S9" s="109">
        <v>602</v>
      </c>
      <c r="T9" s="109">
        <v>14</v>
      </c>
      <c r="U9" s="109">
        <v>2341</v>
      </c>
      <c r="V9" s="109">
        <v>7</v>
      </c>
      <c r="W9" s="109">
        <v>9</v>
      </c>
      <c r="X9" s="109">
        <v>17</v>
      </c>
      <c r="Y9" s="109">
        <v>2</v>
      </c>
      <c r="Z9" s="109">
        <v>129</v>
      </c>
      <c r="AA9" s="109">
        <v>1898</v>
      </c>
      <c r="AB9" s="109">
        <v>146</v>
      </c>
      <c r="AC9" s="109">
        <v>1091</v>
      </c>
      <c r="AD9" s="109">
        <v>956</v>
      </c>
      <c r="AE9" s="109">
        <v>116</v>
      </c>
      <c r="AF9" s="109">
        <v>205</v>
      </c>
      <c r="AG9" s="109">
        <v>398</v>
      </c>
    </row>
    <row r="10" spans="2:33" ht="15">
      <c r="B10" s="109"/>
      <c r="C10" s="109"/>
      <c r="D10" s="109">
        <v>2013</v>
      </c>
      <c r="E10" s="109">
        <v>306</v>
      </c>
      <c r="F10" s="109">
        <v>166</v>
      </c>
      <c r="G10" s="109">
        <v>180</v>
      </c>
      <c r="H10" s="109">
        <v>195</v>
      </c>
      <c r="I10" s="109">
        <v>14</v>
      </c>
      <c r="J10" s="109">
        <v>83</v>
      </c>
      <c r="K10" s="109">
        <v>863</v>
      </c>
      <c r="L10" s="109">
        <v>226</v>
      </c>
      <c r="M10" s="109">
        <v>7</v>
      </c>
      <c r="N10" s="109">
        <v>160</v>
      </c>
      <c r="O10" s="109">
        <v>656</v>
      </c>
      <c r="P10" s="109">
        <v>110</v>
      </c>
      <c r="Q10" s="109">
        <v>1037</v>
      </c>
      <c r="R10" s="109">
        <v>66</v>
      </c>
      <c r="S10" s="109">
        <v>352</v>
      </c>
      <c r="T10" s="109">
        <v>36</v>
      </c>
      <c r="U10" s="109">
        <v>1970</v>
      </c>
      <c r="V10" s="109">
        <v>5</v>
      </c>
      <c r="W10" s="109">
        <v>9</v>
      </c>
      <c r="X10" s="109">
        <v>12</v>
      </c>
      <c r="Y10" s="109">
        <v>1</v>
      </c>
      <c r="Z10" s="109">
        <v>235</v>
      </c>
      <c r="AA10" s="109">
        <v>1278</v>
      </c>
      <c r="AB10" s="109">
        <v>179</v>
      </c>
      <c r="AC10" s="109">
        <v>892</v>
      </c>
      <c r="AD10" s="109">
        <v>1137</v>
      </c>
      <c r="AE10" s="109">
        <v>100</v>
      </c>
      <c r="AF10" s="109">
        <v>125</v>
      </c>
      <c r="AG10" s="109">
        <v>440</v>
      </c>
    </row>
    <row r="11" spans="2:33" ht="15">
      <c r="B11" s="109"/>
      <c r="C11" s="109"/>
      <c r="D11" s="109">
        <v>2014</v>
      </c>
      <c r="E11" s="109">
        <v>214</v>
      </c>
      <c r="F11" s="109">
        <v>132</v>
      </c>
      <c r="G11" s="109">
        <v>124</v>
      </c>
      <c r="H11" s="109">
        <v>195</v>
      </c>
      <c r="I11" s="109">
        <v>13</v>
      </c>
      <c r="J11" s="109">
        <v>88</v>
      </c>
      <c r="K11" s="109">
        <v>786</v>
      </c>
      <c r="L11" s="109">
        <v>205</v>
      </c>
      <c r="M11" s="109">
        <v>11</v>
      </c>
      <c r="N11" s="109"/>
      <c r="O11" s="109">
        <v>469</v>
      </c>
      <c r="P11" s="109">
        <v>211</v>
      </c>
      <c r="Q11" s="109">
        <v>900</v>
      </c>
      <c r="R11" s="109">
        <v>55</v>
      </c>
      <c r="S11" s="109">
        <v>518</v>
      </c>
      <c r="T11" s="109">
        <v>35</v>
      </c>
      <c r="U11" s="109">
        <v>1957</v>
      </c>
      <c r="V11" s="109">
        <v>11</v>
      </c>
      <c r="W11" s="109">
        <v>9</v>
      </c>
      <c r="X11" s="109">
        <v>10</v>
      </c>
      <c r="Y11" s="109">
        <v>214</v>
      </c>
      <c r="Z11" s="109">
        <v>161</v>
      </c>
      <c r="AA11" s="109">
        <v>1445</v>
      </c>
      <c r="AB11" s="109">
        <v>231</v>
      </c>
      <c r="AC11" s="109">
        <v>885</v>
      </c>
      <c r="AD11" s="109">
        <v>1717</v>
      </c>
      <c r="AE11" s="109">
        <v>81</v>
      </c>
      <c r="AF11" s="109">
        <v>93</v>
      </c>
      <c r="AG11" s="109">
        <v>420</v>
      </c>
    </row>
    <row r="12" spans="2:33" ht="15">
      <c r="B12" s="109"/>
      <c r="C12" s="109"/>
      <c r="D12" s="109">
        <v>2015</v>
      </c>
      <c r="E12" s="109">
        <v>311</v>
      </c>
      <c r="F12" s="109">
        <v>158</v>
      </c>
      <c r="G12" s="109">
        <v>133</v>
      </c>
      <c r="H12" s="109">
        <v>185</v>
      </c>
      <c r="I12" s="109">
        <v>15</v>
      </c>
      <c r="J12" s="109">
        <v>91</v>
      </c>
      <c r="K12" s="109">
        <v>805</v>
      </c>
      <c r="L12" s="109">
        <v>201</v>
      </c>
      <c r="M12" s="109">
        <v>14</v>
      </c>
      <c r="N12" s="109">
        <v>256</v>
      </c>
      <c r="O12" s="109">
        <v>440</v>
      </c>
      <c r="P12" s="109">
        <v>171</v>
      </c>
      <c r="Q12" s="109">
        <v>806</v>
      </c>
      <c r="R12" s="109">
        <v>108</v>
      </c>
      <c r="S12" s="109">
        <v>274</v>
      </c>
      <c r="T12" s="109">
        <v>36</v>
      </c>
      <c r="U12" s="109">
        <v>4961</v>
      </c>
      <c r="V12" s="109">
        <v>5</v>
      </c>
      <c r="W12" s="109">
        <v>19</v>
      </c>
      <c r="X12" s="109">
        <v>7</v>
      </c>
      <c r="Y12" s="109">
        <v>196</v>
      </c>
      <c r="Z12" s="109">
        <v>172</v>
      </c>
      <c r="AA12" s="109">
        <v>1764</v>
      </c>
      <c r="AB12" s="109">
        <v>188</v>
      </c>
      <c r="AC12" s="109">
        <v>794</v>
      </c>
      <c r="AD12" s="109">
        <v>1330</v>
      </c>
      <c r="AE12" s="109">
        <v>142</v>
      </c>
      <c r="AF12" s="109">
        <v>131</v>
      </c>
      <c r="AG12" s="109">
        <v>389</v>
      </c>
    </row>
    <row r="13" spans="2:33" ht="15">
      <c r="B13" s="109"/>
      <c r="C13" s="109"/>
      <c r="D13" s="109">
        <v>2016</v>
      </c>
      <c r="E13" s="109">
        <v>199</v>
      </c>
      <c r="F13" s="109">
        <v>158</v>
      </c>
      <c r="G13" s="109">
        <v>105</v>
      </c>
      <c r="H13" s="109">
        <v>143</v>
      </c>
      <c r="I13" s="109">
        <v>17</v>
      </c>
      <c r="J13" s="109">
        <v>119</v>
      </c>
      <c r="K13" s="109">
        <v>831</v>
      </c>
      <c r="L13" s="109">
        <v>201</v>
      </c>
      <c r="M13" s="109">
        <v>14</v>
      </c>
      <c r="N13" s="109">
        <v>127</v>
      </c>
      <c r="O13" s="109">
        <v>494</v>
      </c>
      <c r="P13" s="109">
        <v>211</v>
      </c>
      <c r="Q13" s="109">
        <v>693</v>
      </c>
      <c r="R13" s="109">
        <v>131</v>
      </c>
      <c r="S13" s="109">
        <v>370</v>
      </c>
      <c r="T13" s="109">
        <v>38</v>
      </c>
      <c r="U13" s="109">
        <v>6000</v>
      </c>
      <c r="V13" s="109">
        <v>9</v>
      </c>
      <c r="W13" s="109">
        <v>5</v>
      </c>
      <c r="X13" s="109">
        <v>4</v>
      </c>
      <c r="Y13" s="109">
        <v>211</v>
      </c>
      <c r="Z13" s="109">
        <v>158</v>
      </c>
      <c r="AA13" s="109">
        <v>1818</v>
      </c>
      <c r="AB13" s="109">
        <v>271</v>
      </c>
      <c r="AC13" s="109">
        <v>1304</v>
      </c>
      <c r="AD13" s="109">
        <v>1228</v>
      </c>
      <c r="AE13" s="109">
        <v>125</v>
      </c>
      <c r="AF13" s="109">
        <v>140</v>
      </c>
      <c r="AG13" s="109">
        <v>384</v>
      </c>
    </row>
    <row r="14" spans="2:33" ht="15">
      <c r="B14" s="109"/>
      <c r="C14" s="109"/>
      <c r="D14" s="109">
        <v>2017</v>
      </c>
      <c r="E14" s="109">
        <v>177</v>
      </c>
      <c r="F14" s="109">
        <v>106</v>
      </c>
      <c r="G14" s="109">
        <v>91</v>
      </c>
      <c r="H14" s="109">
        <v>139</v>
      </c>
      <c r="I14" s="109">
        <v>20</v>
      </c>
      <c r="J14" s="109">
        <v>130</v>
      </c>
      <c r="K14" s="109">
        <v>845</v>
      </c>
      <c r="L14" s="109">
        <v>212</v>
      </c>
      <c r="M14" s="109">
        <v>13</v>
      </c>
      <c r="N14" s="109"/>
      <c r="O14" s="109">
        <v>634</v>
      </c>
      <c r="P14" s="109">
        <v>195</v>
      </c>
      <c r="Q14" s="109">
        <v>664</v>
      </c>
      <c r="R14" s="109">
        <v>131</v>
      </c>
      <c r="S14" s="109">
        <v>306</v>
      </c>
      <c r="T14" s="109">
        <v>56</v>
      </c>
      <c r="U14" s="109">
        <v>1143</v>
      </c>
      <c r="V14" s="109">
        <v>12</v>
      </c>
      <c r="W14" s="109">
        <v>16</v>
      </c>
      <c r="X14" s="109">
        <v>6</v>
      </c>
      <c r="Y14" s="109">
        <v>205</v>
      </c>
      <c r="Z14" s="109">
        <v>139</v>
      </c>
      <c r="AA14" s="109">
        <v>1424</v>
      </c>
      <c r="AB14" s="109">
        <v>248</v>
      </c>
      <c r="AC14" s="109">
        <v>1198</v>
      </c>
      <c r="AD14" s="109">
        <v>1085</v>
      </c>
      <c r="AE14" s="109">
        <v>148</v>
      </c>
      <c r="AF14" s="109">
        <v>155</v>
      </c>
      <c r="AG14" s="109">
        <v>402</v>
      </c>
    </row>
    <row r="15" spans="2:33" ht="15">
      <c r="B15" s="109"/>
      <c r="C15" s="109"/>
      <c r="D15" s="109">
        <v>2018</v>
      </c>
      <c r="E15" s="109">
        <v>197</v>
      </c>
      <c r="F15" s="109">
        <v>145</v>
      </c>
      <c r="G15" s="109">
        <v>83</v>
      </c>
      <c r="H15" s="109">
        <v>142</v>
      </c>
      <c r="I15" s="109">
        <v>16</v>
      </c>
      <c r="J15" s="109">
        <v>142</v>
      </c>
      <c r="K15" s="109">
        <v>937</v>
      </c>
      <c r="L15" s="109">
        <v>229</v>
      </c>
      <c r="M15" s="109">
        <v>19</v>
      </c>
      <c r="N15" s="109"/>
      <c r="O15" s="109">
        <v>488</v>
      </c>
      <c r="P15" s="109">
        <v>178</v>
      </c>
      <c r="Q15" s="109">
        <v>633</v>
      </c>
      <c r="R15" s="109">
        <v>103</v>
      </c>
      <c r="S15" s="109">
        <v>331</v>
      </c>
      <c r="T15" s="109">
        <v>36</v>
      </c>
      <c r="U15" s="109">
        <v>5130</v>
      </c>
      <c r="V15" s="109">
        <v>11</v>
      </c>
      <c r="W15" s="109">
        <v>14</v>
      </c>
      <c r="X15" s="109">
        <v>4</v>
      </c>
      <c r="Y15" s="109">
        <v>240</v>
      </c>
      <c r="Z15" s="109">
        <v>224</v>
      </c>
      <c r="AA15" s="109">
        <v>1659</v>
      </c>
      <c r="AB15" s="109">
        <v>189</v>
      </c>
      <c r="AC15" s="109">
        <v>1232</v>
      </c>
      <c r="AD15" s="109">
        <v>1615</v>
      </c>
      <c r="AE15" s="109">
        <v>102</v>
      </c>
      <c r="AF15" s="109">
        <v>143</v>
      </c>
      <c r="AG15" s="109">
        <v>589</v>
      </c>
    </row>
    <row r="16" spans="2:33" ht="15">
      <c r="B16" s="109"/>
      <c r="C16" s="109"/>
      <c r="D16" s="109">
        <v>2019</v>
      </c>
      <c r="E16" s="109">
        <v>243</v>
      </c>
      <c r="F16" s="109">
        <v>130</v>
      </c>
      <c r="G16" s="109">
        <v>87</v>
      </c>
      <c r="H16" s="109">
        <v>143</v>
      </c>
      <c r="I16" s="109">
        <v>22</v>
      </c>
      <c r="J16" s="109">
        <v>148</v>
      </c>
      <c r="K16" s="109">
        <v>772</v>
      </c>
      <c r="L16" s="109">
        <v>283</v>
      </c>
      <c r="M16" s="109">
        <v>17</v>
      </c>
      <c r="N16" s="109">
        <v>74</v>
      </c>
      <c r="O16" s="109">
        <v>478</v>
      </c>
      <c r="P16" s="109">
        <v>154</v>
      </c>
      <c r="Q16" s="109">
        <v>683</v>
      </c>
      <c r="R16" s="109">
        <v>106</v>
      </c>
      <c r="S16" s="109">
        <v>156</v>
      </c>
      <c r="T16" s="109">
        <v>28</v>
      </c>
      <c r="U16" s="109">
        <v>5279</v>
      </c>
      <c r="V16" s="109">
        <v>15</v>
      </c>
      <c r="W16" s="109">
        <v>12</v>
      </c>
      <c r="X16" s="109">
        <v>5</v>
      </c>
      <c r="Y16" s="109">
        <v>237</v>
      </c>
      <c r="Z16" s="109">
        <v>142</v>
      </c>
      <c r="AA16" s="109">
        <v>1049</v>
      </c>
      <c r="AB16" s="109">
        <v>139</v>
      </c>
      <c r="AC16" s="109">
        <v>1147</v>
      </c>
      <c r="AD16" s="109">
        <v>1294</v>
      </c>
      <c r="AE16" s="109">
        <v>144</v>
      </c>
      <c r="AF16" s="109">
        <v>119</v>
      </c>
      <c r="AG16" s="109">
        <v>499</v>
      </c>
    </row>
    <row r="17" spans="2:33" ht="15.75" thickBot="1">
      <c r="B17" s="109"/>
      <c r="C17" s="109"/>
      <c r="D17" s="109">
        <v>2020</v>
      </c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</row>
    <row r="18" spans="2:33" ht="12.75" customHeight="1" thickBot="1">
      <c r="B18" s="110" t="s">
        <v>64</v>
      </c>
      <c r="C18" s="110" t="s">
        <v>583</v>
      </c>
      <c r="D18" s="110">
        <v>2006</v>
      </c>
      <c r="E18" s="110"/>
      <c r="F18" s="110">
        <v>115</v>
      </c>
      <c r="G18" s="118">
        <v>7</v>
      </c>
      <c r="H18" s="110"/>
      <c r="I18" s="110"/>
      <c r="J18" s="110">
        <v>0</v>
      </c>
      <c r="K18" s="110">
        <v>124</v>
      </c>
      <c r="L18" s="110">
        <v>0</v>
      </c>
      <c r="M18" s="110"/>
      <c r="N18" s="110"/>
      <c r="O18" s="110">
        <v>74</v>
      </c>
      <c r="P18" s="110">
        <v>65</v>
      </c>
      <c r="Q18" s="110">
        <v>11</v>
      </c>
      <c r="R18" s="110"/>
      <c r="S18" s="110">
        <v>768</v>
      </c>
      <c r="T18" s="110">
        <v>5</v>
      </c>
      <c r="U18" s="110">
        <v>361</v>
      </c>
      <c r="V18" s="110">
        <v>1</v>
      </c>
      <c r="W18" s="110"/>
      <c r="X18" s="110">
        <v>1</v>
      </c>
      <c r="Y18" s="110">
        <v>34</v>
      </c>
      <c r="Z18" s="110">
        <v>51</v>
      </c>
      <c r="AA18" s="110">
        <v>3054</v>
      </c>
      <c r="AB18" s="110">
        <v>45</v>
      </c>
      <c r="AC18" s="110">
        <v>349</v>
      </c>
      <c r="AD18" s="110">
        <v>256</v>
      </c>
      <c r="AE18" s="110">
        <v>76</v>
      </c>
      <c r="AF18" s="110">
        <v>1</v>
      </c>
      <c r="AG18" s="110">
        <v>232</v>
      </c>
    </row>
    <row r="19" spans="2:33" ht="15">
      <c r="B19" s="110"/>
      <c r="C19" s="110"/>
      <c r="D19" s="110">
        <v>2007</v>
      </c>
      <c r="E19" s="110"/>
      <c r="F19" s="110">
        <v>98</v>
      </c>
      <c r="G19" s="114">
        <v>92</v>
      </c>
      <c r="H19" s="110"/>
      <c r="I19" s="110">
        <v>13</v>
      </c>
      <c r="J19" s="110">
        <v>21</v>
      </c>
      <c r="K19" s="110">
        <v>407</v>
      </c>
      <c r="L19" s="110">
        <v>21</v>
      </c>
      <c r="M19" s="110">
        <v>7</v>
      </c>
      <c r="N19" s="110">
        <v>269</v>
      </c>
      <c r="O19" s="110">
        <v>54</v>
      </c>
      <c r="P19" s="110">
        <v>21</v>
      </c>
      <c r="Q19" s="110">
        <v>323</v>
      </c>
      <c r="R19" s="110"/>
      <c r="S19" s="110">
        <v>654</v>
      </c>
      <c r="T19" s="110">
        <v>1</v>
      </c>
      <c r="U19" s="110">
        <v>430</v>
      </c>
      <c r="V19" s="110">
        <v>62</v>
      </c>
      <c r="W19" s="110"/>
      <c r="X19" s="110">
        <v>5</v>
      </c>
      <c r="Y19" s="110">
        <v>31</v>
      </c>
      <c r="Z19" s="112">
        <v>10</v>
      </c>
      <c r="AA19" s="110">
        <v>2484</v>
      </c>
      <c r="AB19" s="110">
        <v>39</v>
      </c>
      <c r="AC19" s="110">
        <v>319</v>
      </c>
      <c r="AD19" s="110">
        <v>187</v>
      </c>
      <c r="AE19" s="110">
        <v>57</v>
      </c>
      <c r="AF19" s="110">
        <v>5</v>
      </c>
      <c r="AG19" s="110">
        <v>192</v>
      </c>
    </row>
    <row r="20" spans="2:33" ht="15.75" thickBot="1">
      <c r="B20" s="110"/>
      <c r="C20" s="110"/>
      <c r="D20" s="110">
        <v>2008</v>
      </c>
      <c r="E20" s="110"/>
      <c r="F20" s="110">
        <v>281</v>
      </c>
      <c r="G20" s="110">
        <v>67</v>
      </c>
      <c r="H20" s="110"/>
      <c r="I20" s="110">
        <v>8</v>
      </c>
      <c r="J20" s="110">
        <v>4</v>
      </c>
      <c r="K20" s="110">
        <v>536</v>
      </c>
      <c r="L20" s="110">
        <v>14</v>
      </c>
      <c r="M20" s="110">
        <v>7</v>
      </c>
      <c r="N20" s="110">
        <v>223</v>
      </c>
      <c r="O20" s="110">
        <v>70</v>
      </c>
      <c r="P20" s="110">
        <v>19</v>
      </c>
      <c r="Q20" s="110">
        <v>309</v>
      </c>
      <c r="R20" s="110"/>
      <c r="S20" s="110">
        <v>716</v>
      </c>
      <c r="T20" s="110">
        <v>3</v>
      </c>
      <c r="U20" s="113">
        <v>84</v>
      </c>
      <c r="V20" s="113">
        <v>1</v>
      </c>
      <c r="W20" s="110"/>
      <c r="X20" s="110">
        <v>4</v>
      </c>
      <c r="Y20" s="110">
        <v>31</v>
      </c>
      <c r="Z20" s="110">
        <v>36</v>
      </c>
      <c r="AA20" s="110">
        <v>2396</v>
      </c>
      <c r="AB20" s="110">
        <v>33</v>
      </c>
      <c r="AC20" s="110">
        <v>380</v>
      </c>
      <c r="AD20" s="110">
        <v>218</v>
      </c>
      <c r="AE20" s="110">
        <v>79</v>
      </c>
      <c r="AF20" s="110">
        <v>10</v>
      </c>
      <c r="AG20" s="110">
        <v>170</v>
      </c>
    </row>
    <row r="21" spans="2:33" ht="12.75" customHeight="1" thickBot="1">
      <c r="B21" s="110"/>
      <c r="C21" s="110"/>
      <c r="D21" s="110">
        <v>2009</v>
      </c>
      <c r="E21" s="110"/>
      <c r="F21" s="110">
        <v>30</v>
      </c>
      <c r="G21" s="112">
        <v>185</v>
      </c>
      <c r="H21" s="110">
        <v>92</v>
      </c>
      <c r="I21" s="110">
        <v>3</v>
      </c>
      <c r="J21" s="110">
        <v>15</v>
      </c>
      <c r="K21" s="110">
        <v>591</v>
      </c>
      <c r="L21" s="114">
        <v>39</v>
      </c>
      <c r="M21" s="110">
        <v>16</v>
      </c>
      <c r="N21" s="112">
        <v>172</v>
      </c>
      <c r="O21" s="115">
        <v>103</v>
      </c>
      <c r="P21" s="110">
        <v>25</v>
      </c>
      <c r="Q21" s="110">
        <v>294</v>
      </c>
      <c r="R21" s="110"/>
      <c r="S21" s="110">
        <v>10</v>
      </c>
      <c r="T21" s="110">
        <v>4</v>
      </c>
      <c r="U21" s="115">
        <v>404</v>
      </c>
      <c r="V21" s="110">
        <v>1</v>
      </c>
      <c r="W21" s="110">
        <v>12</v>
      </c>
      <c r="X21" s="110">
        <v>10</v>
      </c>
      <c r="Y21" s="115">
        <v>58</v>
      </c>
      <c r="Z21" s="110">
        <v>44</v>
      </c>
      <c r="AA21" s="112">
        <v>1506</v>
      </c>
      <c r="AB21" s="110">
        <v>35</v>
      </c>
      <c r="AC21" s="110">
        <v>414</v>
      </c>
      <c r="AD21" s="110">
        <v>235</v>
      </c>
      <c r="AE21" s="110">
        <v>94</v>
      </c>
      <c r="AF21" s="110">
        <v>15</v>
      </c>
      <c r="AG21" s="112">
        <v>146</v>
      </c>
    </row>
    <row r="22" spans="2:33" ht="12.75" customHeight="1" thickBot="1">
      <c r="B22" s="110"/>
      <c r="C22" s="110"/>
      <c r="D22" s="110">
        <v>2010</v>
      </c>
      <c r="E22" s="110">
        <v>211</v>
      </c>
      <c r="F22" s="114">
        <v>67</v>
      </c>
      <c r="G22" s="110">
        <v>69</v>
      </c>
      <c r="H22" s="110">
        <v>102</v>
      </c>
      <c r="I22" s="114">
        <v>15</v>
      </c>
      <c r="J22" s="110">
        <v>5</v>
      </c>
      <c r="K22" s="112">
        <v>599</v>
      </c>
      <c r="L22" s="114">
        <v>5</v>
      </c>
      <c r="M22" s="110">
        <v>9</v>
      </c>
      <c r="N22" s="112">
        <v>143</v>
      </c>
      <c r="O22" s="110">
        <v>97</v>
      </c>
      <c r="P22" s="112">
        <v>50</v>
      </c>
      <c r="Q22" s="118">
        <v>379</v>
      </c>
      <c r="R22" s="110"/>
      <c r="S22" s="110">
        <v>734</v>
      </c>
      <c r="T22" s="110">
        <v>5</v>
      </c>
      <c r="U22" s="110">
        <v>368</v>
      </c>
      <c r="V22" s="116">
        <v>4</v>
      </c>
      <c r="W22" s="116">
        <v>1</v>
      </c>
      <c r="X22" s="110">
        <v>7</v>
      </c>
      <c r="Y22" s="113">
        <v>111</v>
      </c>
      <c r="Z22" s="114">
        <v>101</v>
      </c>
      <c r="AA22" s="110">
        <v>1461</v>
      </c>
      <c r="AB22" s="112">
        <v>50</v>
      </c>
      <c r="AC22" s="112">
        <v>591</v>
      </c>
      <c r="AD22" s="115">
        <v>62</v>
      </c>
      <c r="AE22" s="112">
        <v>114</v>
      </c>
      <c r="AF22" s="113">
        <v>165</v>
      </c>
      <c r="AG22" s="110">
        <v>197</v>
      </c>
    </row>
    <row r="23" spans="2:33" ht="12.75" customHeight="1" thickBot="1">
      <c r="B23" s="110"/>
      <c r="C23" s="110"/>
      <c r="D23" s="110">
        <v>2011</v>
      </c>
      <c r="E23" s="114">
        <v>93</v>
      </c>
      <c r="F23" s="110">
        <v>45</v>
      </c>
      <c r="G23" s="110">
        <v>71</v>
      </c>
      <c r="H23" s="112">
        <v>63</v>
      </c>
      <c r="I23" s="110">
        <v>8</v>
      </c>
      <c r="J23" s="118">
        <v>25</v>
      </c>
      <c r="K23" s="112">
        <v>452</v>
      </c>
      <c r="L23" s="110">
        <v>28</v>
      </c>
      <c r="M23" s="110">
        <v>11</v>
      </c>
      <c r="N23" s="112">
        <v>91</v>
      </c>
      <c r="O23" s="110">
        <v>78</v>
      </c>
      <c r="P23" s="114">
        <v>51</v>
      </c>
      <c r="Q23" s="112">
        <v>274</v>
      </c>
      <c r="R23" s="110"/>
      <c r="S23" s="110">
        <v>369</v>
      </c>
      <c r="T23" s="110">
        <v>2</v>
      </c>
      <c r="U23" s="118">
        <v>313</v>
      </c>
      <c r="V23" s="110">
        <v>3</v>
      </c>
      <c r="W23" s="110">
        <v>2</v>
      </c>
      <c r="X23" s="110">
        <v>9</v>
      </c>
      <c r="Y23" s="115">
        <v>0</v>
      </c>
      <c r="Z23" s="110">
        <v>47</v>
      </c>
      <c r="AA23" s="110">
        <v>1564</v>
      </c>
      <c r="AB23" s="112">
        <v>21</v>
      </c>
      <c r="AC23" s="112">
        <v>580</v>
      </c>
      <c r="AD23" s="110">
        <v>55</v>
      </c>
      <c r="AE23" s="110">
        <v>81</v>
      </c>
      <c r="AF23" s="110">
        <v>133</v>
      </c>
      <c r="AG23" s="112">
        <v>127</v>
      </c>
    </row>
    <row r="24" spans="2:33" ht="15.75" thickBot="1">
      <c r="B24" s="110"/>
      <c r="C24" s="110"/>
      <c r="D24" s="110">
        <v>2012</v>
      </c>
      <c r="E24" s="110">
        <v>144</v>
      </c>
      <c r="F24" s="110">
        <v>52</v>
      </c>
      <c r="G24" s="110">
        <v>82</v>
      </c>
      <c r="H24" s="110">
        <v>86</v>
      </c>
      <c r="I24" s="110">
        <v>9</v>
      </c>
      <c r="J24" s="114">
        <v>30</v>
      </c>
      <c r="K24" s="112">
        <v>644</v>
      </c>
      <c r="L24" s="112">
        <v>51</v>
      </c>
      <c r="M24" s="110">
        <v>16</v>
      </c>
      <c r="N24" s="112">
        <v>13</v>
      </c>
      <c r="O24" s="110">
        <v>100</v>
      </c>
      <c r="P24" s="113">
        <v>62</v>
      </c>
      <c r="Q24" s="110">
        <v>335</v>
      </c>
      <c r="R24" s="110">
        <v>50</v>
      </c>
      <c r="S24" s="110">
        <v>576</v>
      </c>
      <c r="T24" s="110">
        <v>2</v>
      </c>
      <c r="U24" s="110">
        <v>337</v>
      </c>
      <c r="V24" s="110">
        <v>2</v>
      </c>
      <c r="W24" s="110">
        <v>3</v>
      </c>
      <c r="X24" s="110">
        <v>9</v>
      </c>
      <c r="Y24" s="110">
        <v>0</v>
      </c>
      <c r="Z24" s="110">
        <v>56</v>
      </c>
      <c r="AA24" s="112">
        <v>1800</v>
      </c>
      <c r="AB24" s="110">
        <v>45</v>
      </c>
      <c r="AC24" s="110">
        <v>643</v>
      </c>
      <c r="AD24" s="112">
        <v>34</v>
      </c>
      <c r="AE24" s="110">
        <v>94</v>
      </c>
      <c r="AF24" s="110">
        <v>145</v>
      </c>
      <c r="AG24" s="110">
        <v>164</v>
      </c>
    </row>
    <row r="25" spans="2:33" ht="12.75" customHeight="1" thickBot="1">
      <c r="B25" s="110"/>
      <c r="C25" s="110"/>
      <c r="D25" s="110">
        <v>2013</v>
      </c>
      <c r="E25" s="112">
        <v>87</v>
      </c>
      <c r="F25" s="114">
        <v>76</v>
      </c>
      <c r="G25" s="110">
        <v>83</v>
      </c>
      <c r="H25" s="112">
        <v>56</v>
      </c>
      <c r="I25" s="110">
        <v>13</v>
      </c>
      <c r="J25" s="114">
        <v>3</v>
      </c>
      <c r="K25" s="112">
        <v>453</v>
      </c>
      <c r="L25" s="112">
        <v>44</v>
      </c>
      <c r="M25" s="110">
        <v>7</v>
      </c>
      <c r="N25" s="114">
        <v>107</v>
      </c>
      <c r="O25" s="110">
        <v>99</v>
      </c>
      <c r="P25" s="116">
        <v>25</v>
      </c>
      <c r="Q25" s="110">
        <v>301</v>
      </c>
      <c r="R25" s="110">
        <v>35</v>
      </c>
      <c r="S25" s="112">
        <v>330</v>
      </c>
      <c r="T25" s="110">
        <v>1</v>
      </c>
      <c r="U25" s="110">
        <v>338</v>
      </c>
      <c r="V25" s="110">
        <v>0</v>
      </c>
      <c r="W25" s="110">
        <v>3</v>
      </c>
      <c r="X25" s="110">
        <v>4</v>
      </c>
      <c r="Y25" s="110">
        <v>0</v>
      </c>
      <c r="Z25" s="112">
        <v>100</v>
      </c>
      <c r="AA25" s="112">
        <v>1145</v>
      </c>
      <c r="AB25" s="110">
        <v>29</v>
      </c>
      <c r="AC25" s="112">
        <v>484</v>
      </c>
      <c r="AD25" s="110">
        <v>53</v>
      </c>
      <c r="AE25" s="112">
        <v>72</v>
      </c>
      <c r="AF25" s="114">
        <v>74</v>
      </c>
      <c r="AG25" s="110">
        <v>154</v>
      </c>
    </row>
    <row r="26" spans="2:33" ht="15.75" thickBot="1">
      <c r="B26" s="110"/>
      <c r="C26" s="110"/>
      <c r="D26" s="110">
        <v>2014</v>
      </c>
      <c r="E26" s="112">
        <v>66</v>
      </c>
      <c r="F26" s="110">
        <v>57</v>
      </c>
      <c r="G26" s="112">
        <v>102</v>
      </c>
      <c r="H26" s="112">
        <v>55</v>
      </c>
      <c r="I26" s="110">
        <v>9</v>
      </c>
      <c r="J26" s="114">
        <v>3</v>
      </c>
      <c r="K26" s="112">
        <v>285</v>
      </c>
      <c r="L26" s="110">
        <v>34</v>
      </c>
      <c r="M26" s="110">
        <v>7</v>
      </c>
      <c r="N26" s="110">
        <v>96</v>
      </c>
      <c r="O26" s="114">
        <v>62</v>
      </c>
      <c r="P26" s="110">
        <v>54</v>
      </c>
      <c r="Q26" s="112">
        <v>219</v>
      </c>
      <c r="R26" s="110">
        <v>44</v>
      </c>
      <c r="S26" s="110">
        <v>492</v>
      </c>
      <c r="T26" s="110">
        <v>4</v>
      </c>
      <c r="U26" s="114">
        <v>291</v>
      </c>
      <c r="V26" s="112">
        <v>8</v>
      </c>
      <c r="W26" s="110">
        <v>2</v>
      </c>
      <c r="X26" s="110">
        <v>3</v>
      </c>
      <c r="Y26" s="112">
        <v>63</v>
      </c>
      <c r="Z26" s="114">
        <v>35</v>
      </c>
      <c r="AA26" s="112">
        <v>1293</v>
      </c>
      <c r="AB26" s="112">
        <v>52</v>
      </c>
      <c r="AC26" s="110">
        <v>593</v>
      </c>
      <c r="AD26" s="110">
        <v>39</v>
      </c>
      <c r="AE26" s="112">
        <v>61</v>
      </c>
      <c r="AF26" s="114">
        <v>66</v>
      </c>
      <c r="AG26" s="112">
        <v>104</v>
      </c>
    </row>
    <row r="27" spans="2:33" ht="12.75" customHeight="1" thickBot="1">
      <c r="B27" s="110"/>
      <c r="C27" s="110"/>
      <c r="D27" s="110">
        <v>2015</v>
      </c>
      <c r="E27" s="110">
        <v>79</v>
      </c>
      <c r="F27" s="112">
        <v>35</v>
      </c>
      <c r="G27" s="110">
        <v>104</v>
      </c>
      <c r="H27" s="110">
        <v>52</v>
      </c>
      <c r="I27" s="110">
        <v>12</v>
      </c>
      <c r="J27" s="110">
        <v>1</v>
      </c>
      <c r="K27" s="112">
        <v>262</v>
      </c>
      <c r="L27" s="110">
        <v>32</v>
      </c>
      <c r="M27" s="110">
        <v>7</v>
      </c>
      <c r="N27" s="112">
        <v>101</v>
      </c>
      <c r="O27" s="118">
        <v>48</v>
      </c>
      <c r="P27" s="110">
        <v>35</v>
      </c>
      <c r="Q27" s="112">
        <v>195</v>
      </c>
      <c r="R27" s="112">
        <v>68</v>
      </c>
      <c r="S27" s="112">
        <v>252</v>
      </c>
      <c r="T27" s="110">
        <v>1</v>
      </c>
      <c r="U27" s="114">
        <v>502</v>
      </c>
      <c r="V27" s="110">
        <v>1</v>
      </c>
      <c r="W27" s="110">
        <v>0</v>
      </c>
      <c r="X27" s="110">
        <v>1</v>
      </c>
      <c r="Y27" s="116">
        <v>54</v>
      </c>
      <c r="Z27" s="110">
        <v>67</v>
      </c>
      <c r="AA27" s="112">
        <v>1635</v>
      </c>
      <c r="AB27" s="110">
        <v>43</v>
      </c>
      <c r="AC27" s="112">
        <v>349</v>
      </c>
      <c r="AD27" s="114">
        <v>73</v>
      </c>
      <c r="AE27" s="110">
        <v>85</v>
      </c>
      <c r="AF27" s="110">
        <v>98</v>
      </c>
      <c r="AG27" s="112">
        <v>96</v>
      </c>
    </row>
    <row r="28" spans="2:33" ht="12.75" customHeight="1" thickBot="1">
      <c r="B28" s="110"/>
      <c r="C28" s="110"/>
      <c r="D28" s="110">
        <v>2016</v>
      </c>
      <c r="E28" s="110">
        <v>99</v>
      </c>
      <c r="F28" s="114">
        <v>37</v>
      </c>
      <c r="G28" s="110">
        <v>83</v>
      </c>
      <c r="H28" s="112">
        <v>37</v>
      </c>
      <c r="I28" s="110">
        <v>15</v>
      </c>
      <c r="J28" s="110">
        <v>3</v>
      </c>
      <c r="K28" s="112">
        <v>292</v>
      </c>
      <c r="L28" s="110">
        <v>32</v>
      </c>
      <c r="M28" s="110">
        <v>10</v>
      </c>
      <c r="N28" s="110">
        <v>99</v>
      </c>
      <c r="O28" s="118">
        <v>105</v>
      </c>
      <c r="P28" s="112">
        <v>61</v>
      </c>
      <c r="Q28" s="112">
        <v>206</v>
      </c>
      <c r="R28" s="112">
        <v>107</v>
      </c>
      <c r="S28" s="112">
        <v>366</v>
      </c>
      <c r="T28" s="110">
        <v>3</v>
      </c>
      <c r="U28" s="114">
        <v>427</v>
      </c>
      <c r="V28" s="110">
        <v>6</v>
      </c>
      <c r="W28" s="110">
        <v>1</v>
      </c>
      <c r="X28" s="110">
        <v>2</v>
      </c>
      <c r="Y28" s="118">
        <v>77</v>
      </c>
      <c r="Z28" s="110">
        <v>67</v>
      </c>
      <c r="AA28" s="112">
        <v>1705</v>
      </c>
      <c r="AB28" s="112">
        <v>71</v>
      </c>
      <c r="AC28" s="112">
        <v>912</v>
      </c>
      <c r="AD28" s="114">
        <v>67</v>
      </c>
      <c r="AE28" s="112">
        <v>116</v>
      </c>
      <c r="AF28" s="110">
        <v>107</v>
      </c>
      <c r="AG28" s="110">
        <v>105</v>
      </c>
    </row>
    <row r="29" spans="2:33" ht="12.75" customHeight="1" thickBot="1">
      <c r="B29" s="110"/>
      <c r="C29" s="110"/>
      <c r="D29" s="110">
        <v>2017</v>
      </c>
      <c r="E29" s="110">
        <v>76</v>
      </c>
      <c r="F29" s="114">
        <v>16</v>
      </c>
      <c r="G29" s="116">
        <v>68</v>
      </c>
      <c r="H29" s="112">
        <v>23</v>
      </c>
      <c r="I29" s="110">
        <v>15</v>
      </c>
      <c r="J29" s="110">
        <v>0</v>
      </c>
      <c r="K29" s="110">
        <v>284</v>
      </c>
      <c r="L29" s="112">
        <v>11</v>
      </c>
      <c r="M29" s="110">
        <v>7</v>
      </c>
      <c r="N29" s="112">
        <v>74</v>
      </c>
      <c r="O29" s="114">
        <v>165</v>
      </c>
      <c r="P29" s="110">
        <v>46</v>
      </c>
      <c r="Q29" s="112">
        <v>172</v>
      </c>
      <c r="R29" s="112">
        <v>89</v>
      </c>
      <c r="S29" s="112">
        <v>263</v>
      </c>
      <c r="T29" s="110">
        <v>2</v>
      </c>
      <c r="U29" s="110">
        <v>354</v>
      </c>
      <c r="V29" s="110">
        <v>4</v>
      </c>
      <c r="W29" s="110">
        <v>2</v>
      </c>
      <c r="X29" s="110">
        <v>1</v>
      </c>
      <c r="Y29" s="110">
        <v>61</v>
      </c>
      <c r="Z29" s="110">
        <v>53</v>
      </c>
      <c r="AA29" s="112">
        <v>1305</v>
      </c>
      <c r="AB29" s="110">
        <v>50</v>
      </c>
      <c r="AC29" s="112">
        <v>891</v>
      </c>
      <c r="AD29" s="110">
        <v>53</v>
      </c>
      <c r="AE29" s="112">
        <v>113</v>
      </c>
      <c r="AF29" s="114">
        <v>118</v>
      </c>
      <c r="AG29" s="112">
        <v>75</v>
      </c>
    </row>
    <row r="30" spans="2:33" ht="12.75" customHeight="1" thickBot="1">
      <c r="B30" s="110"/>
      <c r="C30" s="110"/>
      <c r="D30" s="110">
        <v>2018</v>
      </c>
      <c r="E30" s="110">
        <v>71</v>
      </c>
      <c r="F30" s="110">
        <v>25</v>
      </c>
      <c r="G30" s="116">
        <v>62</v>
      </c>
      <c r="H30" s="112">
        <v>23</v>
      </c>
      <c r="I30" s="110">
        <v>11</v>
      </c>
      <c r="J30" s="110">
        <v>0</v>
      </c>
      <c r="K30" s="110">
        <v>297</v>
      </c>
      <c r="L30" s="110">
        <v>16</v>
      </c>
      <c r="M30" s="110">
        <v>12</v>
      </c>
      <c r="N30" s="110">
        <v>73</v>
      </c>
      <c r="O30" s="112">
        <v>143</v>
      </c>
      <c r="P30" s="112">
        <v>33</v>
      </c>
      <c r="Q30" s="110">
        <v>172</v>
      </c>
      <c r="R30" s="110">
        <v>90</v>
      </c>
      <c r="S30" s="110">
        <v>322</v>
      </c>
      <c r="T30" s="110">
        <v>1</v>
      </c>
      <c r="U30" s="112">
        <v>290</v>
      </c>
      <c r="V30" s="112">
        <v>10</v>
      </c>
      <c r="W30" s="110">
        <v>3</v>
      </c>
      <c r="X30" s="110">
        <v>1</v>
      </c>
      <c r="Y30" s="110">
        <v>67</v>
      </c>
      <c r="Z30" s="110">
        <v>55</v>
      </c>
      <c r="AA30" s="110">
        <v>1520</v>
      </c>
      <c r="AB30" s="110">
        <v>43</v>
      </c>
      <c r="AC30" s="112">
        <v>909</v>
      </c>
      <c r="AD30" s="112">
        <v>88</v>
      </c>
      <c r="AE30" s="110">
        <v>86</v>
      </c>
      <c r="AF30" s="110">
        <v>105</v>
      </c>
      <c r="AG30" s="110">
        <v>96</v>
      </c>
    </row>
    <row r="31" spans="2:33" ht="15">
      <c r="B31" s="110"/>
      <c r="C31" s="110"/>
      <c r="D31" s="110">
        <v>2019</v>
      </c>
      <c r="E31" s="112">
        <v>59</v>
      </c>
      <c r="F31" s="110">
        <v>18</v>
      </c>
      <c r="G31" s="112">
        <v>57</v>
      </c>
      <c r="H31" s="112">
        <v>19</v>
      </c>
      <c r="I31" s="110">
        <v>19</v>
      </c>
      <c r="J31" s="110">
        <v>1</v>
      </c>
      <c r="K31" s="112">
        <v>167</v>
      </c>
      <c r="L31" s="110">
        <v>10</v>
      </c>
      <c r="M31" s="110">
        <v>11</v>
      </c>
      <c r="N31" s="112">
        <v>36</v>
      </c>
      <c r="O31" s="110">
        <v>103</v>
      </c>
      <c r="P31" s="110">
        <v>53</v>
      </c>
      <c r="Q31" s="112">
        <v>132</v>
      </c>
      <c r="R31" s="110">
        <v>87</v>
      </c>
      <c r="S31" s="112">
        <v>142</v>
      </c>
      <c r="T31" s="110">
        <v>2</v>
      </c>
      <c r="U31" s="112">
        <v>286</v>
      </c>
      <c r="V31" s="110">
        <v>10</v>
      </c>
      <c r="W31" s="110">
        <v>2</v>
      </c>
      <c r="X31" s="110">
        <v>1</v>
      </c>
      <c r="Y31" s="110">
        <v>53</v>
      </c>
      <c r="Z31" s="110">
        <v>50</v>
      </c>
      <c r="AA31" s="112">
        <v>903</v>
      </c>
      <c r="AB31" s="110">
        <v>47</v>
      </c>
      <c r="AC31" s="112">
        <v>834</v>
      </c>
      <c r="AD31" s="110">
        <v>85</v>
      </c>
      <c r="AE31" s="110">
        <v>116</v>
      </c>
      <c r="AF31" s="110">
        <v>95</v>
      </c>
      <c r="AG31" s="110">
        <v>79</v>
      </c>
    </row>
    <row r="32" spans="2:33" ht="15">
      <c r="B32" s="110"/>
      <c r="C32" s="110"/>
      <c r="D32" s="110">
        <v>2020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</row>
    <row r="33" spans="2:33" ht="15">
      <c r="B33" s="109" t="s">
        <v>65</v>
      </c>
      <c r="C33" s="109" t="s">
        <v>584</v>
      </c>
      <c r="D33" s="109">
        <v>2006</v>
      </c>
      <c r="E33" s="109"/>
      <c r="F33" s="109">
        <v>1</v>
      </c>
      <c r="G33" s="114">
        <v>0</v>
      </c>
      <c r="H33" s="109"/>
      <c r="I33" s="109"/>
      <c r="J33" s="109">
        <v>1</v>
      </c>
      <c r="K33" s="109">
        <v>72</v>
      </c>
      <c r="L33" s="109">
        <v>1</v>
      </c>
      <c r="M33" s="109"/>
      <c r="N33" s="109"/>
      <c r="O33" s="109">
        <v>186</v>
      </c>
      <c r="P33" s="109">
        <v>10</v>
      </c>
      <c r="Q33" s="109">
        <v>171</v>
      </c>
      <c r="R33" s="109"/>
      <c r="S33" s="109">
        <v>3</v>
      </c>
      <c r="T33" s="109">
        <v>5</v>
      </c>
      <c r="U33" s="109">
        <v>6743</v>
      </c>
      <c r="V33" s="109">
        <v>2</v>
      </c>
      <c r="W33" s="109"/>
      <c r="X33" s="109">
        <v>1</v>
      </c>
      <c r="Y33" s="109">
        <v>143</v>
      </c>
      <c r="Z33" s="109">
        <v>96</v>
      </c>
      <c r="AA33" s="109">
        <v>80</v>
      </c>
      <c r="AB33" s="109">
        <v>95</v>
      </c>
      <c r="AC33" s="109">
        <v>0</v>
      </c>
      <c r="AD33" s="109">
        <v>80</v>
      </c>
      <c r="AE33" s="109">
        <v>26</v>
      </c>
      <c r="AF33" s="109">
        <v>1</v>
      </c>
      <c r="AG33" s="109">
        <v>86</v>
      </c>
    </row>
    <row r="34" spans="2:33" ht="15.75" thickBot="1">
      <c r="B34" s="109"/>
      <c r="C34" s="109"/>
      <c r="D34" s="109">
        <v>2007</v>
      </c>
      <c r="E34" s="109"/>
      <c r="F34" s="109">
        <v>0</v>
      </c>
      <c r="G34" s="112">
        <v>25</v>
      </c>
      <c r="H34" s="109"/>
      <c r="I34" s="109">
        <v>0</v>
      </c>
      <c r="J34" s="109">
        <v>0</v>
      </c>
      <c r="K34" s="109">
        <v>68</v>
      </c>
      <c r="L34" s="109">
        <v>6</v>
      </c>
      <c r="M34" s="109">
        <v>0</v>
      </c>
      <c r="N34" s="109"/>
      <c r="O34" s="109">
        <v>171</v>
      </c>
      <c r="P34" s="109">
        <v>7</v>
      </c>
      <c r="Q34" s="109">
        <v>177</v>
      </c>
      <c r="R34" s="109"/>
      <c r="S34" s="109">
        <v>4</v>
      </c>
      <c r="T34" s="109">
        <v>1</v>
      </c>
      <c r="U34" s="109">
        <v>3113</v>
      </c>
      <c r="V34" s="109">
        <v>40</v>
      </c>
      <c r="W34" s="109"/>
      <c r="X34" s="109">
        <v>1</v>
      </c>
      <c r="Y34" s="109">
        <v>13</v>
      </c>
      <c r="Z34" s="112">
        <v>14</v>
      </c>
      <c r="AA34" s="109">
        <v>17</v>
      </c>
      <c r="AB34" s="109">
        <v>40</v>
      </c>
      <c r="AC34" s="109">
        <v>3</v>
      </c>
      <c r="AD34" s="109">
        <v>102</v>
      </c>
      <c r="AE34" s="109">
        <v>11</v>
      </c>
      <c r="AF34" s="109">
        <v>2</v>
      </c>
      <c r="AG34" s="109">
        <v>5</v>
      </c>
    </row>
    <row r="35" spans="2:33" ht="15.75" thickBot="1">
      <c r="B35" s="109"/>
      <c r="C35" s="109"/>
      <c r="D35" s="109">
        <v>2008</v>
      </c>
      <c r="E35" s="109"/>
      <c r="F35" s="109">
        <v>0</v>
      </c>
      <c r="G35" s="109">
        <v>10</v>
      </c>
      <c r="H35" s="109"/>
      <c r="I35" s="109">
        <v>0</v>
      </c>
      <c r="J35" s="109">
        <v>0</v>
      </c>
      <c r="K35" s="109">
        <v>40</v>
      </c>
      <c r="L35" s="109">
        <v>8</v>
      </c>
      <c r="M35" s="109">
        <v>0</v>
      </c>
      <c r="N35" s="109">
        <v>110</v>
      </c>
      <c r="O35" s="115">
        <v>218</v>
      </c>
      <c r="P35" s="109">
        <v>3</v>
      </c>
      <c r="Q35" s="109">
        <v>194</v>
      </c>
      <c r="R35" s="109"/>
      <c r="S35" s="109">
        <v>8</v>
      </c>
      <c r="T35" s="109">
        <v>0</v>
      </c>
      <c r="U35" s="113">
        <v>41</v>
      </c>
      <c r="V35" s="113">
        <v>0</v>
      </c>
      <c r="W35" s="109"/>
      <c r="X35" s="109">
        <v>3</v>
      </c>
      <c r="Y35" s="109">
        <v>8</v>
      </c>
      <c r="Z35" s="109">
        <v>17</v>
      </c>
      <c r="AA35" s="109">
        <v>19</v>
      </c>
      <c r="AB35" s="109">
        <v>37</v>
      </c>
      <c r="AC35" s="109">
        <v>0</v>
      </c>
      <c r="AD35" s="109">
        <v>87</v>
      </c>
      <c r="AE35" s="109">
        <v>16</v>
      </c>
      <c r="AF35" s="109">
        <v>0</v>
      </c>
      <c r="AG35" s="109">
        <v>16</v>
      </c>
    </row>
    <row r="36" spans="2:33" ht="15.75" thickBot="1">
      <c r="B36" s="109"/>
      <c r="C36" s="109"/>
      <c r="D36" s="109">
        <v>2009</v>
      </c>
      <c r="E36" s="109"/>
      <c r="F36" s="109">
        <v>0</v>
      </c>
      <c r="G36" s="109">
        <v>6</v>
      </c>
      <c r="H36" s="109">
        <v>55</v>
      </c>
      <c r="I36" s="109">
        <v>0</v>
      </c>
      <c r="J36" s="109">
        <v>0</v>
      </c>
      <c r="K36" s="109">
        <v>38</v>
      </c>
      <c r="L36" s="109">
        <v>2</v>
      </c>
      <c r="M36" s="109">
        <v>111</v>
      </c>
      <c r="N36" s="109">
        <v>89</v>
      </c>
      <c r="O36" s="115">
        <v>415</v>
      </c>
      <c r="P36" s="109">
        <v>1</v>
      </c>
      <c r="Q36" s="109">
        <v>163</v>
      </c>
      <c r="R36" s="109"/>
      <c r="S36" s="109">
        <v>0</v>
      </c>
      <c r="T36" s="109">
        <v>3</v>
      </c>
      <c r="U36" s="115">
        <v>677</v>
      </c>
      <c r="V36" s="109">
        <v>0</v>
      </c>
      <c r="W36" s="109">
        <v>7</v>
      </c>
      <c r="X36" s="109">
        <v>4</v>
      </c>
      <c r="Y36" s="109">
        <v>9</v>
      </c>
      <c r="Z36" s="112">
        <v>37</v>
      </c>
      <c r="AA36" s="109">
        <v>22</v>
      </c>
      <c r="AB36" s="109">
        <v>44</v>
      </c>
      <c r="AC36" s="109">
        <v>3</v>
      </c>
      <c r="AD36" s="109">
        <v>115</v>
      </c>
      <c r="AE36" s="109">
        <v>8</v>
      </c>
      <c r="AF36" s="109">
        <v>1</v>
      </c>
      <c r="AG36" s="112">
        <v>28</v>
      </c>
    </row>
    <row r="37" spans="2:33" ht="15.75" thickBot="1">
      <c r="B37" s="109"/>
      <c r="C37" s="109"/>
      <c r="D37" s="109">
        <v>2010</v>
      </c>
      <c r="E37" s="109">
        <v>172</v>
      </c>
      <c r="F37" s="114">
        <v>5</v>
      </c>
      <c r="G37" s="109">
        <v>1</v>
      </c>
      <c r="H37" s="112">
        <v>27</v>
      </c>
      <c r="I37" s="109">
        <v>0</v>
      </c>
      <c r="J37" s="109">
        <v>0</v>
      </c>
      <c r="K37" s="109">
        <v>71</v>
      </c>
      <c r="L37" s="109">
        <v>4</v>
      </c>
      <c r="M37" s="118">
        <v>0</v>
      </c>
      <c r="N37" s="112">
        <v>44</v>
      </c>
      <c r="O37" s="115">
        <v>506</v>
      </c>
      <c r="P37" s="112">
        <v>14</v>
      </c>
      <c r="Q37" s="109">
        <v>160</v>
      </c>
      <c r="R37" s="109"/>
      <c r="S37" s="114">
        <v>8</v>
      </c>
      <c r="T37" s="109">
        <v>1</v>
      </c>
      <c r="U37" s="116">
        <v>573</v>
      </c>
      <c r="V37" s="109">
        <v>1</v>
      </c>
      <c r="W37" s="109">
        <v>1</v>
      </c>
      <c r="X37" s="109">
        <v>0</v>
      </c>
      <c r="Y37" s="109">
        <v>14</v>
      </c>
      <c r="Z37" s="114">
        <v>11</v>
      </c>
      <c r="AA37" s="109">
        <v>23</v>
      </c>
      <c r="AB37" s="112">
        <v>56</v>
      </c>
      <c r="AC37" s="109">
        <v>0</v>
      </c>
      <c r="AD37" s="115">
        <v>68</v>
      </c>
      <c r="AE37" s="109">
        <v>16</v>
      </c>
      <c r="AF37" s="112">
        <v>9</v>
      </c>
      <c r="AG37" s="112">
        <v>29</v>
      </c>
    </row>
    <row r="38" spans="2:33" ht="15.75" thickBot="1">
      <c r="B38" s="109"/>
      <c r="C38" s="109"/>
      <c r="D38" s="109">
        <v>2011</v>
      </c>
      <c r="E38" s="109">
        <v>162</v>
      </c>
      <c r="F38" s="111">
        <v>21</v>
      </c>
      <c r="G38" s="109">
        <v>1</v>
      </c>
      <c r="H38" s="109">
        <v>47</v>
      </c>
      <c r="I38" s="109">
        <v>0</v>
      </c>
      <c r="J38" s="109">
        <v>2</v>
      </c>
      <c r="K38" s="112">
        <v>30</v>
      </c>
      <c r="L38" s="109">
        <v>1</v>
      </c>
      <c r="M38" s="114">
        <v>0</v>
      </c>
      <c r="N38" s="109">
        <v>78</v>
      </c>
      <c r="O38" s="114">
        <v>310</v>
      </c>
      <c r="P38" s="109">
        <v>11</v>
      </c>
      <c r="Q38" s="109">
        <v>171</v>
      </c>
      <c r="R38" s="109"/>
      <c r="S38" s="109">
        <v>3</v>
      </c>
      <c r="T38" s="109">
        <v>0</v>
      </c>
      <c r="U38" s="115">
        <v>1276</v>
      </c>
      <c r="V38" s="109">
        <v>1</v>
      </c>
      <c r="W38" s="109">
        <v>1</v>
      </c>
      <c r="X38" s="109">
        <v>2</v>
      </c>
      <c r="Y38" s="113">
        <v>0</v>
      </c>
      <c r="Z38" s="109">
        <v>19</v>
      </c>
      <c r="AA38" s="109">
        <v>20</v>
      </c>
      <c r="AB38" s="112">
        <v>24</v>
      </c>
      <c r="AC38" s="109">
        <v>0</v>
      </c>
      <c r="AD38" s="109">
        <v>70</v>
      </c>
      <c r="AE38" s="109">
        <v>10</v>
      </c>
      <c r="AF38" s="109">
        <v>8</v>
      </c>
      <c r="AG38" s="112">
        <v>11</v>
      </c>
    </row>
    <row r="39" spans="2:33" ht="15.75" thickBot="1">
      <c r="B39" s="109"/>
      <c r="C39" s="109"/>
      <c r="D39" s="109">
        <v>2012</v>
      </c>
      <c r="E39" s="109">
        <v>168</v>
      </c>
      <c r="F39" s="118">
        <v>26</v>
      </c>
      <c r="G39" s="109">
        <v>0</v>
      </c>
      <c r="H39" s="109">
        <v>40</v>
      </c>
      <c r="I39" s="109">
        <v>0</v>
      </c>
      <c r="J39" s="109">
        <v>0</v>
      </c>
      <c r="K39" s="112">
        <v>29</v>
      </c>
      <c r="L39" s="109">
        <v>2</v>
      </c>
      <c r="M39" s="114">
        <v>0</v>
      </c>
      <c r="N39" s="112">
        <v>5</v>
      </c>
      <c r="O39" s="112">
        <v>267</v>
      </c>
      <c r="P39" s="115">
        <v>35</v>
      </c>
      <c r="Q39" s="112">
        <v>217</v>
      </c>
      <c r="R39" s="109">
        <v>11</v>
      </c>
      <c r="S39" s="109">
        <v>4</v>
      </c>
      <c r="T39" s="112">
        <v>4</v>
      </c>
      <c r="U39" s="118">
        <v>1981</v>
      </c>
      <c r="V39" s="109">
        <v>0</v>
      </c>
      <c r="W39" s="109">
        <v>1</v>
      </c>
      <c r="X39" s="109">
        <v>5</v>
      </c>
      <c r="Y39" s="109">
        <v>0</v>
      </c>
      <c r="Z39" s="112">
        <v>8</v>
      </c>
      <c r="AA39" s="112">
        <v>53</v>
      </c>
      <c r="AB39" s="116">
        <v>76</v>
      </c>
      <c r="AC39" s="109">
        <v>0</v>
      </c>
      <c r="AD39" s="113">
        <v>590</v>
      </c>
      <c r="AE39" s="109">
        <v>16</v>
      </c>
      <c r="AF39" s="109">
        <v>5</v>
      </c>
      <c r="AG39" s="109">
        <v>10</v>
      </c>
    </row>
    <row r="40" spans="2:33" ht="15.75" thickBot="1">
      <c r="B40" s="109"/>
      <c r="C40" s="109"/>
      <c r="D40" s="109">
        <v>2013</v>
      </c>
      <c r="E40" s="112">
        <v>204</v>
      </c>
      <c r="F40" s="114">
        <v>29</v>
      </c>
      <c r="G40" s="109">
        <v>0</v>
      </c>
      <c r="H40" s="112">
        <v>27</v>
      </c>
      <c r="I40" s="109">
        <v>0</v>
      </c>
      <c r="J40" s="109">
        <v>0</v>
      </c>
      <c r="K40" s="109">
        <v>37</v>
      </c>
      <c r="L40" s="109">
        <v>3</v>
      </c>
      <c r="M40" s="109">
        <v>0</v>
      </c>
      <c r="N40" s="109">
        <v>53</v>
      </c>
      <c r="O40" s="115">
        <v>472</v>
      </c>
      <c r="P40" s="109">
        <v>50</v>
      </c>
      <c r="Q40" s="109">
        <v>172</v>
      </c>
      <c r="R40" s="113">
        <v>31</v>
      </c>
      <c r="S40" s="109">
        <v>0</v>
      </c>
      <c r="T40" s="109">
        <v>3</v>
      </c>
      <c r="U40" s="109">
        <v>1613</v>
      </c>
      <c r="V40" s="109">
        <v>0</v>
      </c>
      <c r="W40" s="109">
        <v>1</v>
      </c>
      <c r="X40" s="109">
        <v>2</v>
      </c>
      <c r="Y40" s="109">
        <v>0</v>
      </c>
      <c r="Z40" s="112">
        <v>67</v>
      </c>
      <c r="AA40" s="112">
        <v>83</v>
      </c>
      <c r="AB40" s="112">
        <v>121</v>
      </c>
      <c r="AC40" s="109">
        <v>0</v>
      </c>
      <c r="AD40" s="113">
        <v>783</v>
      </c>
      <c r="AE40" s="112">
        <v>28</v>
      </c>
      <c r="AF40" s="109">
        <v>9</v>
      </c>
      <c r="AG40" s="109">
        <v>19</v>
      </c>
    </row>
    <row r="41" spans="2:33" ht="15.75" thickBot="1">
      <c r="B41" s="109"/>
      <c r="C41" s="109"/>
      <c r="D41" s="109">
        <v>2014</v>
      </c>
      <c r="E41" s="112">
        <v>137</v>
      </c>
      <c r="F41" s="114">
        <v>6</v>
      </c>
      <c r="G41" s="109">
        <v>1</v>
      </c>
      <c r="H41" s="109">
        <v>23</v>
      </c>
      <c r="I41" s="109">
        <v>0</v>
      </c>
      <c r="J41" s="109">
        <v>1</v>
      </c>
      <c r="K41" s="109">
        <v>31</v>
      </c>
      <c r="L41" s="109">
        <v>3</v>
      </c>
      <c r="M41" s="109">
        <v>0</v>
      </c>
      <c r="N41" s="109">
        <v>44</v>
      </c>
      <c r="O41" s="114">
        <v>323</v>
      </c>
      <c r="P41" s="115">
        <v>103</v>
      </c>
      <c r="Q41" s="112">
        <v>138</v>
      </c>
      <c r="R41" s="112">
        <v>11</v>
      </c>
      <c r="S41" s="109">
        <v>0</v>
      </c>
      <c r="T41" s="109">
        <v>0</v>
      </c>
      <c r="U41" s="109">
        <v>1644</v>
      </c>
      <c r="V41" s="109">
        <v>0</v>
      </c>
      <c r="W41" s="109">
        <v>1</v>
      </c>
      <c r="X41" s="109">
        <v>2</v>
      </c>
      <c r="Y41" s="109">
        <v>0</v>
      </c>
      <c r="Z41" s="112">
        <v>45</v>
      </c>
      <c r="AA41" s="112">
        <v>77</v>
      </c>
      <c r="AB41" s="112">
        <v>146</v>
      </c>
      <c r="AC41" s="109">
        <v>3</v>
      </c>
      <c r="AD41" s="113">
        <v>1422</v>
      </c>
      <c r="AE41" s="109">
        <v>12</v>
      </c>
      <c r="AF41" s="114">
        <v>1</v>
      </c>
      <c r="AG41" s="109">
        <v>14</v>
      </c>
    </row>
    <row r="42" spans="2:33" ht="15.75" thickBot="1">
      <c r="B42" s="109"/>
      <c r="C42" s="109"/>
      <c r="D42" s="109">
        <v>2015</v>
      </c>
      <c r="E42" s="109">
        <v>182</v>
      </c>
      <c r="F42" s="109">
        <v>26</v>
      </c>
      <c r="G42" s="117">
        <v>14</v>
      </c>
      <c r="H42" s="109">
        <v>38</v>
      </c>
      <c r="I42" s="109">
        <v>0</v>
      </c>
      <c r="J42" s="109">
        <v>0</v>
      </c>
      <c r="K42" s="114">
        <v>55</v>
      </c>
      <c r="L42" s="109">
        <v>0</v>
      </c>
      <c r="M42" s="109">
        <v>2</v>
      </c>
      <c r="N42" s="109">
        <v>32</v>
      </c>
      <c r="O42" s="118">
        <v>306</v>
      </c>
      <c r="P42" s="109">
        <v>76</v>
      </c>
      <c r="Q42" s="109">
        <v>163</v>
      </c>
      <c r="R42" s="112">
        <v>37</v>
      </c>
      <c r="S42" s="112">
        <v>10</v>
      </c>
      <c r="T42" s="109">
        <v>0</v>
      </c>
      <c r="U42" s="114">
        <v>4439</v>
      </c>
      <c r="V42" s="109">
        <v>1</v>
      </c>
      <c r="W42" s="112">
        <v>4</v>
      </c>
      <c r="X42" s="109">
        <v>0</v>
      </c>
      <c r="Y42" s="112">
        <v>5</v>
      </c>
      <c r="Z42" s="109">
        <v>31</v>
      </c>
      <c r="AA42" s="109">
        <v>48</v>
      </c>
      <c r="AB42" s="112">
        <v>128</v>
      </c>
      <c r="AC42" s="109">
        <v>0</v>
      </c>
      <c r="AD42" s="112">
        <v>1117</v>
      </c>
      <c r="AE42" s="112">
        <v>50</v>
      </c>
      <c r="AF42" s="109">
        <v>5</v>
      </c>
      <c r="AG42" s="109">
        <v>12</v>
      </c>
    </row>
    <row r="43" spans="2:33" ht="15.75" thickBot="1">
      <c r="B43" s="109"/>
      <c r="C43" s="109"/>
      <c r="D43" s="109">
        <v>2016</v>
      </c>
      <c r="E43" s="114">
        <v>40</v>
      </c>
      <c r="F43" s="109">
        <v>23</v>
      </c>
      <c r="G43" s="109">
        <v>0</v>
      </c>
      <c r="H43" s="112">
        <v>16</v>
      </c>
      <c r="I43" s="109">
        <v>0</v>
      </c>
      <c r="J43" s="109">
        <v>0</v>
      </c>
      <c r="K43" s="114">
        <v>15</v>
      </c>
      <c r="L43" s="109">
        <v>0</v>
      </c>
      <c r="M43" s="109">
        <v>0</v>
      </c>
      <c r="N43" s="109">
        <v>28</v>
      </c>
      <c r="O43" s="114">
        <v>295</v>
      </c>
      <c r="P43" s="109">
        <v>78</v>
      </c>
      <c r="Q43" s="112">
        <v>81</v>
      </c>
      <c r="R43" s="109">
        <v>15</v>
      </c>
      <c r="S43" s="109">
        <v>0</v>
      </c>
      <c r="T43" s="109">
        <v>0</v>
      </c>
      <c r="U43" s="114">
        <v>5546</v>
      </c>
      <c r="V43" s="109">
        <v>0</v>
      </c>
      <c r="W43" s="109">
        <v>1</v>
      </c>
      <c r="X43" s="109">
        <v>1</v>
      </c>
      <c r="Y43" s="116">
        <v>4</v>
      </c>
      <c r="Z43" s="109">
        <v>25</v>
      </c>
      <c r="AA43" s="112">
        <v>28</v>
      </c>
      <c r="AB43" s="112">
        <v>167</v>
      </c>
      <c r="AC43" s="109">
        <v>0</v>
      </c>
      <c r="AD43" s="114">
        <v>914</v>
      </c>
      <c r="AE43" s="112">
        <v>6</v>
      </c>
      <c r="AF43" s="109">
        <v>4</v>
      </c>
      <c r="AG43" s="109">
        <v>6</v>
      </c>
    </row>
    <row r="44" spans="2:33" ht="15.75" thickBot="1">
      <c r="B44" s="109"/>
      <c r="C44" s="109"/>
      <c r="D44" s="109">
        <v>2017</v>
      </c>
      <c r="E44" s="114">
        <v>39</v>
      </c>
      <c r="F44" s="109">
        <v>26</v>
      </c>
      <c r="G44" s="109">
        <v>0</v>
      </c>
      <c r="H44" s="112">
        <v>10</v>
      </c>
      <c r="I44" s="109">
        <v>0</v>
      </c>
      <c r="J44" s="109">
        <v>0</v>
      </c>
      <c r="K44" s="114">
        <v>17</v>
      </c>
      <c r="L44" s="112">
        <v>7</v>
      </c>
      <c r="M44" s="109">
        <v>0</v>
      </c>
      <c r="N44" s="109">
        <v>52</v>
      </c>
      <c r="O44" s="109">
        <v>351</v>
      </c>
      <c r="P44" s="109">
        <v>85</v>
      </c>
      <c r="Q44" s="112">
        <v>76</v>
      </c>
      <c r="R44" s="112">
        <v>42</v>
      </c>
      <c r="S44" s="113">
        <v>26</v>
      </c>
      <c r="T44" s="109">
        <v>0</v>
      </c>
      <c r="U44" s="109">
        <v>3577</v>
      </c>
      <c r="V44" s="109">
        <v>3</v>
      </c>
      <c r="W44" s="109">
        <v>3</v>
      </c>
      <c r="X44" s="109">
        <v>1</v>
      </c>
      <c r="Y44" s="109">
        <v>3</v>
      </c>
      <c r="Z44" s="112">
        <v>15</v>
      </c>
      <c r="AA44" s="112">
        <v>22</v>
      </c>
      <c r="AB44" s="112">
        <v>180</v>
      </c>
      <c r="AC44" s="109">
        <v>1</v>
      </c>
      <c r="AD44" s="112">
        <v>743</v>
      </c>
      <c r="AE44" s="109">
        <v>25</v>
      </c>
      <c r="AF44" s="109">
        <v>5</v>
      </c>
      <c r="AG44" s="109">
        <v>14</v>
      </c>
    </row>
    <row r="45" spans="2:33" ht="15.75" thickBot="1">
      <c r="B45" s="109"/>
      <c r="C45" s="109"/>
      <c r="D45" s="109">
        <v>2018</v>
      </c>
      <c r="E45" s="112">
        <v>33</v>
      </c>
      <c r="F45" s="112">
        <v>37</v>
      </c>
      <c r="G45" s="109">
        <v>0</v>
      </c>
      <c r="H45" s="112">
        <v>7</v>
      </c>
      <c r="I45" s="109">
        <v>0</v>
      </c>
      <c r="J45" s="109">
        <v>0</v>
      </c>
      <c r="K45" s="109">
        <v>26</v>
      </c>
      <c r="L45" s="112">
        <v>13</v>
      </c>
      <c r="M45" s="109">
        <v>0</v>
      </c>
      <c r="N45" s="109">
        <v>28</v>
      </c>
      <c r="O45" s="114">
        <v>247</v>
      </c>
      <c r="P45" s="109">
        <v>103</v>
      </c>
      <c r="Q45" s="112">
        <v>47</v>
      </c>
      <c r="R45" s="112">
        <v>9</v>
      </c>
      <c r="S45" s="113">
        <v>0</v>
      </c>
      <c r="T45" s="109">
        <v>0</v>
      </c>
      <c r="U45" s="113">
        <v>4813</v>
      </c>
      <c r="V45" s="109">
        <v>0</v>
      </c>
      <c r="W45" s="109">
        <v>4</v>
      </c>
      <c r="X45" s="109">
        <v>1</v>
      </c>
      <c r="Y45" s="114">
        <v>12</v>
      </c>
      <c r="Z45" s="112">
        <v>92</v>
      </c>
      <c r="AA45" s="112">
        <v>25</v>
      </c>
      <c r="AB45" s="116">
        <v>126</v>
      </c>
      <c r="AC45" s="109">
        <v>0</v>
      </c>
      <c r="AD45" s="112">
        <v>1188</v>
      </c>
      <c r="AE45" s="109">
        <v>16</v>
      </c>
      <c r="AF45" s="109">
        <v>7</v>
      </c>
      <c r="AG45" s="112">
        <v>32</v>
      </c>
    </row>
    <row r="46" spans="2:33" ht="15.75" thickBot="1">
      <c r="B46" s="109"/>
      <c r="C46" s="109"/>
      <c r="D46" s="109">
        <v>2019</v>
      </c>
      <c r="E46" s="109">
        <v>61</v>
      </c>
      <c r="F46" s="109">
        <v>26</v>
      </c>
      <c r="G46" s="109">
        <v>0</v>
      </c>
      <c r="H46" s="109">
        <v>14</v>
      </c>
      <c r="I46" s="109">
        <v>0</v>
      </c>
      <c r="J46" s="109">
        <v>0</v>
      </c>
      <c r="K46" s="109">
        <v>37</v>
      </c>
      <c r="L46" s="109">
        <v>6</v>
      </c>
      <c r="M46" s="109">
        <v>0</v>
      </c>
      <c r="N46" s="109">
        <v>38</v>
      </c>
      <c r="O46" s="109">
        <v>267</v>
      </c>
      <c r="P46" s="112">
        <v>50</v>
      </c>
      <c r="Q46" s="109">
        <v>80</v>
      </c>
      <c r="R46" s="109">
        <v>15</v>
      </c>
      <c r="S46" s="109">
        <v>0</v>
      </c>
      <c r="T46" s="109">
        <v>0</v>
      </c>
      <c r="U46" s="109">
        <v>4951</v>
      </c>
      <c r="V46" s="109">
        <v>0</v>
      </c>
      <c r="W46" s="109">
        <v>2</v>
      </c>
      <c r="X46" s="109">
        <v>1</v>
      </c>
      <c r="Y46" s="109">
        <v>10</v>
      </c>
      <c r="Z46" s="112">
        <v>24</v>
      </c>
      <c r="AA46" s="109">
        <v>37</v>
      </c>
      <c r="AB46" s="116">
        <v>84</v>
      </c>
      <c r="AC46" s="109">
        <v>0</v>
      </c>
      <c r="AD46" s="109">
        <v>923</v>
      </c>
      <c r="AE46" s="109">
        <v>26</v>
      </c>
      <c r="AF46" s="109">
        <v>2</v>
      </c>
      <c r="AG46" s="109">
        <v>21</v>
      </c>
    </row>
    <row r="47" spans="2:33" ht="15">
      <c r="B47" s="109"/>
      <c r="C47" s="109"/>
      <c r="D47" s="109">
        <v>2020</v>
      </c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</row>
    <row r="48" spans="2:33" ht="15">
      <c r="B48" s="110" t="s">
        <v>66</v>
      </c>
      <c r="C48" s="110" t="s">
        <v>585</v>
      </c>
      <c r="D48" s="110">
        <v>2006</v>
      </c>
      <c r="E48" s="110"/>
      <c r="F48" s="110">
        <v>1</v>
      </c>
      <c r="G48" s="110">
        <v>0</v>
      </c>
      <c r="H48" s="110"/>
      <c r="I48" s="110"/>
      <c r="J48" s="110">
        <v>0</v>
      </c>
      <c r="K48" s="110">
        <v>0</v>
      </c>
      <c r="L48" s="110">
        <v>544</v>
      </c>
      <c r="M48" s="110"/>
      <c r="N48" s="110">
        <v>0</v>
      </c>
      <c r="O48" s="110">
        <v>6</v>
      </c>
      <c r="P48" s="110"/>
      <c r="Q48" s="110">
        <v>290</v>
      </c>
      <c r="R48" s="110"/>
      <c r="S48" s="110"/>
      <c r="T48" s="110">
        <v>4</v>
      </c>
      <c r="U48" s="110">
        <v>4</v>
      </c>
      <c r="V48" s="110">
        <v>4</v>
      </c>
      <c r="W48" s="110"/>
      <c r="X48" s="110">
        <v>3</v>
      </c>
      <c r="Y48" s="110"/>
      <c r="Z48" s="110">
        <v>0</v>
      </c>
      <c r="AA48" s="110"/>
      <c r="AB48" s="110"/>
      <c r="AC48" s="110">
        <v>0</v>
      </c>
      <c r="AD48" s="110">
        <v>8</v>
      </c>
      <c r="AE48" s="110"/>
      <c r="AF48" s="110">
        <v>4</v>
      </c>
      <c r="AG48" s="110">
        <v>617</v>
      </c>
    </row>
    <row r="49" spans="2:33" ht="15">
      <c r="B49" s="110"/>
      <c r="C49" s="110"/>
      <c r="D49" s="110">
        <v>2007</v>
      </c>
      <c r="E49" s="110">
        <v>7</v>
      </c>
      <c r="F49" s="110">
        <v>1</v>
      </c>
      <c r="G49" s="110">
        <v>10</v>
      </c>
      <c r="H49" s="110"/>
      <c r="I49" s="110">
        <v>0</v>
      </c>
      <c r="J49" s="110">
        <v>0</v>
      </c>
      <c r="K49" s="110">
        <v>0</v>
      </c>
      <c r="L49" s="114">
        <v>135</v>
      </c>
      <c r="M49" s="110">
        <v>0</v>
      </c>
      <c r="N49" s="110">
        <v>0</v>
      </c>
      <c r="O49" s="110">
        <v>5</v>
      </c>
      <c r="P49" s="110">
        <v>0</v>
      </c>
      <c r="Q49" s="110">
        <v>277</v>
      </c>
      <c r="R49" s="110"/>
      <c r="S49" s="110">
        <v>0</v>
      </c>
      <c r="T49" s="110">
        <v>1</v>
      </c>
      <c r="U49" s="110">
        <v>0</v>
      </c>
      <c r="V49" s="110">
        <v>245</v>
      </c>
      <c r="W49" s="110"/>
      <c r="X49" s="110">
        <v>0</v>
      </c>
      <c r="Y49" s="110"/>
      <c r="Z49" s="110">
        <v>0</v>
      </c>
      <c r="AA49" s="110">
        <v>0</v>
      </c>
      <c r="AB49" s="110">
        <v>0</v>
      </c>
      <c r="AC49" s="110">
        <v>0</v>
      </c>
      <c r="AD49" s="110">
        <v>6</v>
      </c>
      <c r="AE49" s="110"/>
      <c r="AF49" s="110">
        <v>6</v>
      </c>
      <c r="AG49" s="110">
        <v>550</v>
      </c>
    </row>
    <row r="50" spans="2:33" ht="15.75" thickBot="1">
      <c r="B50" s="110"/>
      <c r="C50" s="110"/>
      <c r="D50" s="110">
        <v>2008</v>
      </c>
      <c r="E50" s="110">
        <v>3</v>
      </c>
      <c r="F50" s="110">
        <v>1</v>
      </c>
      <c r="G50" s="112">
        <v>13</v>
      </c>
      <c r="H50" s="110"/>
      <c r="I50" s="110">
        <v>0</v>
      </c>
      <c r="J50" s="110">
        <v>0</v>
      </c>
      <c r="K50" s="110">
        <v>0</v>
      </c>
      <c r="L50" s="113">
        <v>119</v>
      </c>
      <c r="M50" s="110">
        <v>0</v>
      </c>
      <c r="N50" s="110">
        <v>0</v>
      </c>
      <c r="O50" s="110">
        <v>6</v>
      </c>
      <c r="P50" s="110">
        <v>2</v>
      </c>
      <c r="Q50" s="110">
        <v>277</v>
      </c>
      <c r="R50" s="110"/>
      <c r="S50" s="110">
        <v>8</v>
      </c>
      <c r="T50" s="110">
        <v>2</v>
      </c>
      <c r="U50" s="110">
        <v>2</v>
      </c>
      <c r="V50" s="113">
        <v>39</v>
      </c>
      <c r="W50" s="110"/>
      <c r="X50" s="110">
        <v>0</v>
      </c>
      <c r="Y50" s="110">
        <v>18</v>
      </c>
      <c r="Z50" s="110">
        <v>1</v>
      </c>
      <c r="AA50" s="110">
        <v>52</v>
      </c>
      <c r="AB50" s="110">
        <v>0</v>
      </c>
      <c r="AC50" s="110">
        <v>0</v>
      </c>
      <c r="AD50" s="110">
        <v>12</v>
      </c>
      <c r="AE50" s="110">
        <v>0</v>
      </c>
      <c r="AF50" s="110">
        <v>2</v>
      </c>
      <c r="AG50" s="110">
        <v>901</v>
      </c>
    </row>
    <row r="51" spans="2:33" ht="15.75" thickBot="1">
      <c r="B51" s="110"/>
      <c r="C51" s="110"/>
      <c r="D51" s="110">
        <v>2009</v>
      </c>
      <c r="E51" s="110">
        <v>0</v>
      </c>
      <c r="F51" s="110">
        <v>2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5">
        <v>42</v>
      </c>
      <c r="M51" s="110">
        <v>75</v>
      </c>
      <c r="N51" s="110">
        <v>0</v>
      </c>
      <c r="O51" s="110">
        <v>4</v>
      </c>
      <c r="P51" s="110">
        <v>0</v>
      </c>
      <c r="Q51" s="110">
        <v>287</v>
      </c>
      <c r="R51" s="110"/>
      <c r="S51" s="110">
        <v>0</v>
      </c>
      <c r="T51" s="110">
        <v>2</v>
      </c>
      <c r="U51" s="110">
        <v>0</v>
      </c>
      <c r="V51" s="110">
        <v>44</v>
      </c>
      <c r="W51" s="110">
        <v>2</v>
      </c>
      <c r="X51" s="110">
        <v>0</v>
      </c>
      <c r="Y51" s="110">
        <v>18</v>
      </c>
      <c r="Z51" s="110">
        <v>0</v>
      </c>
      <c r="AA51" s="112">
        <v>21</v>
      </c>
      <c r="AB51" s="110">
        <v>0</v>
      </c>
      <c r="AC51" s="110">
        <v>0</v>
      </c>
      <c r="AD51" s="110">
        <v>9</v>
      </c>
      <c r="AE51" s="110">
        <v>0</v>
      </c>
      <c r="AF51" s="110">
        <v>1</v>
      </c>
      <c r="AG51" s="115">
        <v>6</v>
      </c>
    </row>
    <row r="52" spans="2:33" ht="15.75" thickBot="1">
      <c r="B52" s="110"/>
      <c r="C52" s="110"/>
      <c r="D52" s="110">
        <v>2010</v>
      </c>
      <c r="E52" s="110">
        <v>4</v>
      </c>
      <c r="F52" s="110">
        <v>2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38</v>
      </c>
      <c r="M52" s="110">
        <v>23</v>
      </c>
      <c r="N52" s="110">
        <v>0</v>
      </c>
      <c r="O52" s="110">
        <v>6</v>
      </c>
      <c r="P52" s="110">
        <v>0</v>
      </c>
      <c r="Q52" s="112">
        <v>321</v>
      </c>
      <c r="R52" s="110"/>
      <c r="S52" s="110">
        <v>0</v>
      </c>
      <c r="T52" s="110">
        <v>0</v>
      </c>
      <c r="U52" s="110">
        <v>1</v>
      </c>
      <c r="V52" s="115">
        <v>0</v>
      </c>
      <c r="W52" s="110">
        <v>3</v>
      </c>
      <c r="X52" s="110">
        <v>1</v>
      </c>
      <c r="Y52" s="110">
        <v>17</v>
      </c>
      <c r="Z52" s="110">
        <v>2</v>
      </c>
      <c r="AA52" s="110">
        <v>16</v>
      </c>
      <c r="AB52" s="110">
        <v>1</v>
      </c>
      <c r="AC52" s="110">
        <v>1</v>
      </c>
      <c r="AD52" s="112">
        <v>1</v>
      </c>
      <c r="AE52" s="110">
        <v>0</v>
      </c>
      <c r="AF52" s="113">
        <v>57</v>
      </c>
      <c r="AG52" s="110">
        <v>10</v>
      </c>
    </row>
    <row r="53" spans="2:33" ht="15.75" thickBot="1">
      <c r="B53" s="110"/>
      <c r="C53" s="110"/>
      <c r="D53" s="110">
        <v>2011</v>
      </c>
      <c r="E53" s="110">
        <v>4</v>
      </c>
      <c r="F53" s="110">
        <v>2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46</v>
      </c>
      <c r="M53" s="110">
        <v>20</v>
      </c>
      <c r="N53" s="110"/>
      <c r="O53" s="110">
        <v>5</v>
      </c>
      <c r="P53" s="110">
        <v>0</v>
      </c>
      <c r="Q53" s="110">
        <v>315</v>
      </c>
      <c r="R53" s="110"/>
      <c r="S53" s="110">
        <v>0</v>
      </c>
      <c r="T53" s="110">
        <v>0</v>
      </c>
      <c r="U53" s="110">
        <v>0</v>
      </c>
      <c r="V53" s="110">
        <v>1</v>
      </c>
      <c r="W53" s="110">
        <v>1</v>
      </c>
      <c r="X53" s="110">
        <v>0</v>
      </c>
      <c r="Y53" s="113">
        <v>0</v>
      </c>
      <c r="Z53" s="112">
        <v>9</v>
      </c>
      <c r="AA53" s="112">
        <v>0</v>
      </c>
      <c r="AB53" s="110">
        <v>0</v>
      </c>
      <c r="AC53" s="110">
        <v>0</v>
      </c>
      <c r="AD53" s="110">
        <v>2</v>
      </c>
      <c r="AE53" s="110">
        <v>0</v>
      </c>
      <c r="AF53" s="112">
        <v>28</v>
      </c>
      <c r="AG53" s="110">
        <v>7</v>
      </c>
    </row>
    <row r="54" spans="2:33" ht="15.75" thickBot="1">
      <c r="B54" s="110"/>
      <c r="C54" s="110"/>
      <c r="D54" s="110">
        <v>2012</v>
      </c>
      <c r="E54" s="110">
        <v>2</v>
      </c>
      <c r="F54" s="112">
        <v>12</v>
      </c>
      <c r="G54" s="110">
        <v>0</v>
      </c>
      <c r="H54" s="110">
        <v>1</v>
      </c>
      <c r="I54" s="110">
        <v>0</v>
      </c>
      <c r="J54" s="110">
        <v>0</v>
      </c>
      <c r="K54" s="110">
        <v>0</v>
      </c>
      <c r="L54" s="110">
        <v>47</v>
      </c>
      <c r="M54" s="112">
        <v>12</v>
      </c>
      <c r="N54" s="110">
        <v>0</v>
      </c>
      <c r="O54" s="110">
        <v>2</v>
      </c>
      <c r="P54" s="116">
        <v>5</v>
      </c>
      <c r="Q54" s="112">
        <v>366</v>
      </c>
      <c r="R54" s="110"/>
      <c r="S54" s="110">
        <v>0</v>
      </c>
      <c r="T54" s="110">
        <v>0</v>
      </c>
      <c r="U54" s="110">
        <v>0</v>
      </c>
      <c r="V54" s="110">
        <v>1</v>
      </c>
      <c r="W54" s="110">
        <v>0</v>
      </c>
      <c r="X54" s="110">
        <v>0</v>
      </c>
      <c r="Y54" s="110">
        <v>0</v>
      </c>
      <c r="Z54" s="112">
        <v>12</v>
      </c>
      <c r="AA54" s="110">
        <v>5</v>
      </c>
      <c r="AB54" s="110">
        <v>0</v>
      </c>
      <c r="AC54" s="110">
        <v>0</v>
      </c>
      <c r="AD54" s="110">
        <v>1</v>
      </c>
      <c r="AE54" s="110">
        <v>0</v>
      </c>
      <c r="AF54" s="114">
        <v>15</v>
      </c>
      <c r="AG54" s="110">
        <v>4</v>
      </c>
    </row>
    <row r="55" spans="2:33" ht="15.75" thickBot="1">
      <c r="B55" s="110"/>
      <c r="C55" s="110"/>
      <c r="D55" s="110">
        <v>2013</v>
      </c>
      <c r="E55" s="110">
        <v>3</v>
      </c>
      <c r="F55" s="110">
        <v>4</v>
      </c>
      <c r="G55" s="110">
        <v>0</v>
      </c>
      <c r="H55" s="110">
        <v>0</v>
      </c>
      <c r="I55" s="110">
        <v>0</v>
      </c>
      <c r="J55" s="110">
        <v>0</v>
      </c>
      <c r="K55" s="110">
        <v>0</v>
      </c>
      <c r="L55" s="110">
        <v>35</v>
      </c>
      <c r="M55" s="112">
        <v>0</v>
      </c>
      <c r="N55" s="110">
        <v>0</v>
      </c>
      <c r="O55" s="110">
        <v>4</v>
      </c>
      <c r="P55" s="110">
        <v>1</v>
      </c>
      <c r="Q55" s="112">
        <v>416</v>
      </c>
      <c r="R55" s="110">
        <v>0</v>
      </c>
      <c r="S55" s="110">
        <v>3</v>
      </c>
      <c r="T55" s="115">
        <v>14</v>
      </c>
      <c r="U55" s="110">
        <v>0</v>
      </c>
      <c r="V55" s="110">
        <v>1</v>
      </c>
      <c r="W55" s="110">
        <v>1</v>
      </c>
      <c r="X55" s="110">
        <v>0</v>
      </c>
      <c r="Y55" s="110">
        <v>0</v>
      </c>
      <c r="Z55" s="110">
        <v>1</v>
      </c>
      <c r="AA55" s="110">
        <v>13</v>
      </c>
      <c r="AB55" s="110">
        <v>0</v>
      </c>
      <c r="AC55" s="110">
        <v>0</v>
      </c>
      <c r="AD55" s="110">
        <v>1</v>
      </c>
      <c r="AE55" s="110">
        <v>0</v>
      </c>
      <c r="AF55" s="114">
        <v>9</v>
      </c>
      <c r="AG55" s="112">
        <v>0</v>
      </c>
    </row>
    <row r="56" spans="2:33" ht="15">
      <c r="B56" s="110"/>
      <c r="C56" s="110"/>
      <c r="D56" s="110">
        <v>2014</v>
      </c>
      <c r="E56" s="110">
        <v>0</v>
      </c>
      <c r="F56" s="110">
        <v>3</v>
      </c>
      <c r="G56" s="110">
        <v>0</v>
      </c>
      <c r="H56" s="110">
        <v>0</v>
      </c>
      <c r="I56" s="110">
        <v>0</v>
      </c>
      <c r="J56" s="110">
        <v>0</v>
      </c>
      <c r="K56" s="110">
        <v>0</v>
      </c>
      <c r="L56" s="110">
        <v>47</v>
      </c>
      <c r="M56" s="112">
        <v>0</v>
      </c>
      <c r="N56" s="110"/>
      <c r="O56" s="110">
        <v>1</v>
      </c>
      <c r="P56" s="113">
        <v>23</v>
      </c>
      <c r="Q56" s="110">
        <v>395</v>
      </c>
      <c r="R56" s="110">
        <v>0</v>
      </c>
      <c r="S56" s="114">
        <v>6</v>
      </c>
      <c r="T56" s="110">
        <v>21</v>
      </c>
      <c r="U56" s="110">
        <v>0</v>
      </c>
      <c r="V56" s="110">
        <v>2</v>
      </c>
      <c r="W56" s="110">
        <v>0</v>
      </c>
      <c r="X56" s="110">
        <v>0</v>
      </c>
      <c r="Y56" s="112">
        <v>39</v>
      </c>
      <c r="Z56" s="114">
        <v>12</v>
      </c>
      <c r="AA56" s="110">
        <v>10</v>
      </c>
      <c r="AB56" s="110">
        <v>0</v>
      </c>
      <c r="AC56" s="110">
        <v>0</v>
      </c>
      <c r="AD56" s="110">
        <v>3</v>
      </c>
      <c r="AE56" s="110">
        <v>0</v>
      </c>
      <c r="AF56" s="114">
        <v>8</v>
      </c>
      <c r="AG56" s="110">
        <v>1</v>
      </c>
    </row>
    <row r="57" spans="2:33" ht="15">
      <c r="B57" s="110"/>
      <c r="C57" s="110"/>
      <c r="D57" s="110">
        <v>2015</v>
      </c>
      <c r="E57" s="112">
        <v>11</v>
      </c>
      <c r="F57" s="110">
        <v>5</v>
      </c>
      <c r="G57" s="110">
        <v>2</v>
      </c>
      <c r="H57" s="110">
        <v>0</v>
      </c>
      <c r="I57" s="110">
        <v>0</v>
      </c>
      <c r="J57" s="110">
        <v>0</v>
      </c>
      <c r="K57" s="110">
        <v>0</v>
      </c>
      <c r="L57" s="110">
        <v>42</v>
      </c>
      <c r="M57" s="112">
        <v>0</v>
      </c>
      <c r="N57" s="110">
        <v>0</v>
      </c>
      <c r="O57" s="110">
        <v>1</v>
      </c>
      <c r="P57" s="113">
        <v>5</v>
      </c>
      <c r="Q57" s="112">
        <v>329</v>
      </c>
      <c r="R57" s="110">
        <v>0</v>
      </c>
      <c r="S57" s="110">
        <v>0</v>
      </c>
      <c r="T57" s="110">
        <v>20</v>
      </c>
      <c r="U57" s="110">
        <v>0</v>
      </c>
      <c r="V57" s="110">
        <v>0</v>
      </c>
      <c r="W57" s="110">
        <v>0</v>
      </c>
      <c r="X57" s="110">
        <v>0</v>
      </c>
      <c r="Y57" s="112">
        <v>37</v>
      </c>
      <c r="Z57" s="110">
        <v>13</v>
      </c>
      <c r="AA57" s="112">
        <v>18</v>
      </c>
      <c r="AB57" s="110">
        <v>0</v>
      </c>
      <c r="AC57" s="110">
        <v>0</v>
      </c>
      <c r="AD57" s="110">
        <v>0</v>
      </c>
      <c r="AE57" s="110">
        <v>0</v>
      </c>
      <c r="AF57" s="114">
        <v>5</v>
      </c>
      <c r="AG57" s="110">
        <v>1</v>
      </c>
    </row>
    <row r="58" spans="2:33" ht="15.75" thickBot="1">
      <c r="B58" s="110"/>
      <c r="C58" s="110"/>
      <c r="D58" s="110">
        <v>2016</v>
      </c>
      <c r="E58" s="110">
        <v>1</v>
      </c>
      <c r="F58" s="110">
        <v>7</v>
      </c>
      <c r="G58" s="110">
        <v>0</v>
      </c>
      <c r="H58" s="110">
        <v>1</v>
      </c>
      <c r="I58" s="110">
        <v>0</v>
      </c>
      <c r="J58" s="110">
        <v>0</v>
      </c>
      <c r="K58" s="110">
        <v>0</v>
      </c>
      <c r="L58" s="110">
        <v>42</v>
      </c>
      <c r="M58" s="110">
        <v>0</v>
      </c>
      <c r="N58" s="110">
        <v>0</v>
      </c>
      <c r="O58" s="110">
        <v>0</v>
      </c>
      <c r="P58" s="110">
        <v>9</v>
      </c>
      <c r="Q58" s="112">
        <v>262</v>
      </c>
      <c r="R58" s="112">
        <v>7</v>
      </c>
      <c r="S58" s="110">
        <v>0</v>
      </c>
      <c r="T58" s="110">
        <v>22</v>
      </c>
      <c r="U58" s="110">
        <v>0</v>
      </c>
      <c r="V58" s="110">
        <v>3</v>
      </c>
      <c r="W58" s="110">
        <v>0</v>
      </c>
      <c r="X58" s="110">
        <v>0</v>
      </c>
      <c r="Y58" s="112">
        <v>30</v>
      </c>
      <c r="Z58" s="110">
        <v>3</v>
      </c>
      <c r="AA58" s="112">
        <v>0</v>
      </c>
      <c r="AB58" s="110">
        <v>1</v>
      </c>
      <c r="AC58" s="110">
        <v>1</v>
      </c>
      <c r="AD58" s="114">
        <v>9</v>
      </c>
      <c r="AE58" s="110">
        <v>0</v>
      </c>
      <c r="AF58" s="110">
        <v>4</v>
      </c>
      <c r="AG58" s="113">
        <v>36</v>
      </c>
    </row>
    <row r="59" spans="2:33" ht="15.75" thickBot="1">
      <c r="B59" s="110"/>
      <c r="C59" s="110"/>
      <c r="D59" s="110">
        <v>2017</v>
      </c>
      <c r="E59" s="110">
        <v>0</v>
      </c>
      <c r="F59" s="110">
        <v>8</v>
      </c>
      <c r="G59" s="110">
        <v>0</v>
      </c>
      <c r="H59" s="110">
        <v>2</v>
      </c>
      <c r="I59" s="110">
        <v>0</v>
      </c>
      <c r="J59" s="110">
        <v>0</v>
      </c>
      <c r="K59" s="110">
        <v>1</v>
      </c>
      <c r="L59" s="110">
        <v>47</v>
      </c>
      <c r="M59" s="110">
        <v>1</v>
      </c>
      <c r="N59" s="110"/>
      <c r="O59" s="110">
        <v>3</v>
      </c>
      <c r="P59" s="110">
        <v>1</v>
      </c>
      <c r="Q59" s="112">
        <v>261</v>
      </c>
      <c r="R59" s="110">
        <v>0</v>
      </c>
      <c r="S59" s="110">
        <v>0</v>
      </c>
      <c r="T59" s="116">
        <v>45</v>
      </c>
      <c r="U59" s="110">
        <v>1</v>
      </c>
      <c r="V59" s="110">
        <v>2</v>
      </c>
      <c r="W59" s="110">
        <v>0</v>
      </c>
      <c r="X59" s="110">
        <v>0</v>
      </c>
      <c r="Y59" s="110">
        <v>36</v>
      </c>
      <c r="Z59" s="110">
        <v>6</v>
      </c>
      <c r="AA59" s="112">
        <v>2</v>
      </c>
      <c r="AB59" s="110">
        <v>0</v>
      </c>
      <c r="AC59" s="110">
        <v>0</v>
      </c>
      <c r="AD59" s="112">
        <v>8</v>
      </c>
      <c r="AE59" s="110">
        <v>0</v>
      </c>
      <c r="AF59" s="110">
        <v>2</v>
      </c>
      <c r="AG59" s="110">
        <v>22</v>
      </c>
    </row>
    <row r="60" spans="2:33" ht="15">
      <c r="B60" s="110"/>
      <c r="C60" s="110"/>
      <c r="D60" s="110">
        <v>2018</v>
      </c>
      <c r="E60" s="110">
        <v>2</v>
      </c>
      <c r="F60" s="110">
        <v>8</v>
      </c>
      <c r="G60" s="110">
        <v>0</v>
      </c>
      <c r="H60" s="110">
        <v>0</v>
      </c>
      <c r="I60" s="110">
        <v>0</v>
      </c>
      <c r="J60" s="110">
        <v>0</v>
      </c>
      <c r="K60" s="110">
        <v>0</v>
      </c>
      <c r="L60" s="110">
        <v>59</v>
      </c>
      <c r="M60" s="110">
        <v>2</v>
      </c>
      <c r="N60" s="110"/>
      <c r="O60" s="110">
        <v>3</v>
      </c>
      <c r="P60" s="110">
        <v>0</v>
      </c>
      <c r="Q60" s="112">
        <v>231</v>
      </c>
      <c r="R60" s="110">
        <v>2</v>
      </c>
      <c r="S60" s="110">
        <v>0</v>
      </c>
      <c r="T60" s="110">
        <v>22</v>
      </c>
      <c r="U60" s="110">
        <v>0</v>
      </c>
      <c r="V60" s="110">
        <v>0</v>
      </c>
      <c r="W60" s="110">
        <v>0</v>
      </c>
      <c r="X60" s="110">
        <v>0</v>
      </c>
      <c r="Y60" s="110">
        <v>24</v>
      </c>
      <c r="Z60" s="110">
        <v>4</v>
      </c>
      <c r="AA60" s="112">
        <v>0</v>
      </c>
      <c r="AB60" s="110">
        <v>0</v>
      </c>
      <c r="AC60" s="110">
        <v>0</v>
      </c>
      <c r="AD60" s="110">
        <v>8</v>
      </c>
      <c r="AE60" s="110">
        <v>0</v>
      </c>
      <c r="AF60" s="110">
        <v>1</v>
      </c>
      <c r="AG60" s="114">
        <v>143</v>
      </c>
    </row>
    <row r="61" spans="2:33" ht="15">
      <c r="B61" s="110"/>
      <c r="C61" s="110"/>
      <c r="D61" s="110">
        <v>2019</v>
      </c>
      <c r="E61" s="110">
        <v>0</v>
      </c>
      <c r="F61" s="110">
        <v>10</v>
      </c>
      <c r="G61" s="110">
        <v>0</v>
      </c>
      <c r="H61" s="110">
        <v>1</v>
      </c>
      <c r="I61" s="110">
        <v>1</v>
      </c>
      <c r="J61" s="110">
        <v>0</v>
      </c>
      <c r="K61" s="110">
        <v>0</v>
      </c>
      <c r="L61" s="114">
        <v>86</v>
      </c>
      <c r="M61" s="110">
        <v>0</v>
      </c>
      <c r="N61" s="110">
        <v>0</v>
      </c>
      <c r="O61" s="110">
        <v>4</v>
      </c>
      <c r="P61" s="110">
        <v>1</v>
      </c>
      <c r="Q61" s="112">
        <v>229</v>
      </c>
      <c r="R61" s="110">
        <v>2</v>
      </c>
      <c r="S61" s="110">
        <v>0</v>
      </c>
      <c r="T61" s="112">
        <v>14</v>
      </c>
      <c r="U61" s="110">
        <v>1</v>
      </c>
      <c r="V61" s="110">
        <v>0</v>
      </c>
      <c r="W61" s="110">
        <v>0</v>
      </c>
      <c r="X61" s="110">
        <v>0</v>
      </c>
      <c r="Y61" s="110">
        <v>32</v>
      </c>
      <c r="Z61" s="110">
        <v>1</v>
      </c>
      <c r="AA61" s="110">
        <v>0</v>
      </c>
      <c r="AB61" s="110">
        <v>0</v>
      </c>
      <c r="AC61" s="110">
        <v>0</v>
      </c>
      <c r="AD61" s="110">
        <v>8</v>
      </c>
      <c r="AE61" s="110">
        <v>0</v>
      </c>
      <c r="AF61" s="110">
        <v>1</v>
      </c>
      <c r="AG61" s="110">
        <v>61</v>
      </c>
    </row>
    <row r="62" spans="2:33" ht="15">
      <c r="B62" s="110"/>
      <c r="C62" s="110"/>
      <c r="D62" s="110">
        <v>2020</v>
      </c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</row>
    <row r="63" spans="2:33" ht="15.75" thickBot="1">
      <c r="B63" s="109" t="s">
        <v>67</v>
      </c>
      <c r="C63" s="109" t="s">
        <v>902</v>
      </c>
      <c r="D63" s="109">
        <v>2006</v>
      </c>
      <c r="E63" s="109">
        <v>15</v>
      </c>
      <c r="F63" s="109">
        <v>55</v>
      </c>
      <c r="G63" s="109">
        <v>5</v>
      </c>
      <c r="H63" s="109"/>
      <c r="I63" s="109"/>
      <c r="J63" s="109">
        <v>60</v>
      </c>
      <c r="K63" s="109"/>
      <c r="L63" s="109">
        <v>756</v>
      </c>
      <c r="M63" s="109"/>
      <c r="N63" s="109">
        <v>1</v>
      </c>
      <c r="O63" s="109">
        <v>93</v>
      </c>
      <c r="P63" s="109">
        <v>18</v>
      </c>
      <c r="Q63" s="109">
        <v>35</v>
      </c>
      <c r="R63" s="109"/>
      <c r="S63" s="109">
        <v>8</v>
      </c>
      <c r="T63" s="109">
        <v>35</v>
      </c>
      <c r="U63" s="109">
        <v>24</v>
      </c>
      <c r="V63" s="109">
        <v>124</v>
      </c>
      <c r="W63" s="109"/>
      <c r="X63" s="109">
        <v>4</v>
      </c>
      <c r="Y63" s="109">
        <v>292</v>
      </c>
      <c r="Z63" s="109">
        <v>78</v>
      </c>
      <c r="AA63" s="109"/>
      <c r="AB63" s="109">
        <v>24</v>
      </c>
      <c r="AC63" s="109">
        <v>425</v>
      </c>
      <c r="AD63" s="109">
        <v>194</v>
      </c>
      <c r="AE63" s="109">
        <v>15</v>
      </c>
      <c r="AF63" s="109">
        <v>78</v>
      </c>
      <c r="AG63" s="109">
        <v>352</v>
      </c>
    </row>
    <row r="64" spans="2:33" ht="15.75" thickBot="1">
      <c r="B64" s="109"/>
      <c r="C64" s="109"/>
      <c r="D64" s="109">
        <v>2007</v>
      </c>
      <c r="E64" s="109">
        <v>12</v>
      </c>
      <c r="F64" s="109">
        <v>81</v>
      </c>
      <c r="G64" s="109">
        <v>15</v>
      </c>
      <c r="H64" s="109"/>
      <c r="I64" s="109">
        <v>5</v>
      </c>
      <c r="J64" s="109">
        <v>26</v>
      </c>
      <c r="K64" s="109">
        <v>727</v>
      </c>
      <c r="L64" s="115">
        <v>101</v>
      </c>
      <c r="M64" s="109">
        <v>2</v>
      </c>
      <c r="N64" s="109">
        <v>1</v>
      </c>
      <c r="O64" s="109">
        <v>93</v>
      </c>
      <c r="P64" s="109">
        <v>22</v>
      </c>
      <c r="Q64" s="109">
        <v>112</v>
      </c>
      <c r="R64" s="109"/>
      <c r="S64" s="109">
        <v>12</v>
      </c>
      <c r="T64" s="109">
        <v>31</v>
      </c>
      <c r="U64" s="109">
        <v>15</v>
      </c>
      <c r="V64" s="109">
        <v>60</v>
      </c>
      <c r="W64" s="109"/>
      <c r="X64" s="109">
        <v>2</v>
      </c>
      <c r="Y64" s="109">
        <v>275</v>
      </c>
      <c r="Z64" s="109">
        <v>73</v>
      </c>
      <c r="AA64" s="109">
        <v>4013</v>
      </c>
      <c r="AB64" s="109">
        <v>20</v>
      </c>
      <c r="AC64" s="109">
        <v>425</v>
      </c>
      <c r="AD64" s="109">
        <v>217</v>
      </c>
      <c r="AE64" s="109">
        <v>16</v>
      </c>
      <c r="AF64" s="109">
        <v>79</v>
      </c>
      <c r="AG64" s="109">
        <v>324</v>
      </c>
    </row>
    <row r="65" spans="2:33" ht="15.75" thickBot="1">
      <c r="B65" s="109"/>
      <c r="C65" s="109"/>
      <c r="D65" s="109">
        <v>2008</v>
      </c>
      <c r="E65" s="109">
        <v>16</v>
      </c>
      <c r="F65" s="109">
        <v>97</v>
      </c>
      <c r="G65" s="109">
        <v>12</v>
      </c>
      <c r="H65" s="109"/>
      <c r="I65" s="109">
        <v>3</v>
      </c>
      <c r="J65" s="109">
        <v>26</v>
      </c>
      <c r="K65" s="109">
        <v>760</v>
      </c>
      <c r="L65" s="113">
        <v>113</v>
      </c>
      <c r="M65" s="109">
        <v>2</v>
      </c>
      <c r="N65" s="109">
        <v>1</v>
      </c>
      <c r="O65" s="109">
        <v>111</v>
      </c>
      <c r="P65" s="109">
        <v>30</v>
      </c>
      <c r="Q65" s="109">
        <v>124</v>
      </c>
      <c r="R65" s="109"/>
      <c r="S65" s="109">
        <v>8</v>
      </c>
      <c r="T65" s="109">
        <v>22</v>
      </c>
      <c r="U65" s="109">
        <v>20</v>
      </c>
      <c r="V65" s="113">
        <v>3</v>
      </c>
      <c r="W65" s="109"/>
      <c r="X65" s="109">
        <v>5</v>
      </c>
      <c r="Y65" s="109">
        <v>240</v>
      </c>
      <c r="Z65" s="109">
        <v>70</v>
      </c>
      <c r="AA65" s="109">
        <v>2653</v>
      </c>
      <c r="AB65" s="109">
        <v>24</v>
      </c>
      <c r="AC65" s="109">
        <v>396</v>
      </c>
      <c r="AD65" s="118">
        <v>275</v>
      </c>
      <c r="AE65" s="109">
        <v>15</v>
      </c>
      <c r="AF65" s="109">
        <v>75</v>
      </c>
      <c r="AG65" s="109">
        <v>316</v>
      </c>
    </row>
    <row r="66" spans="2:33" ht="15.75" thickBot="1">
      <c r="B66" s="109"/>
      <c r="C66" s="109"/>
      <c r="D66" s="109">
        <v>2009</v>
      </c>
      <c r="E66" s="109">
        <v>20</v>
      </c>
      <c r="F66" s="109">
        <v>75</v>
      </c>
      <c r="G66" s="109">
        <v>3</v>
      </c>
      <c r="H66" s="109">
        <v>32</v>
      </c>
      <c r="I66" s="109">
        <v>4</v>
      </c>
      <c r="J66" s="109">
        <v>39</v>
      </c>
      <c r="K66" s="109">
        <v>355</v>
      </c>
      <c r="L66" s="112">
        <v>272</v>
      </c>
      <c r="M66" s="109">
        <v>1</v>
      </c>
      <c r="N66" s="114">
        <v>5</v>
      </c>
      <c r="O66" s="109">
        <v>94</v>
      </c>
      <c r="P66" s="109">
        <v>20</v>
      </c>
      <c r="Q66" s="109">
        <v>133</v>
      </c>
      <c r="R66" s="109"/>
      <c r="S66" s="109">
        <v>7</v>
      </c>
      <c r="T66" s="109">
        <v>21</v>
      </c>
      <c r="U66" s="109">
        <v>15</v>
      </c>
      <c r="V66" s="109">
        <v>7</v>
      </c>
      <c r="W66" s="109">
        <v>1</v>
      </c>
      <c r="X66" s="109">
        <v>4</v>
      </c>
      <c r="Y66" s="109">
        <v>214</v>
      </c>
      <c r="Z66" s="109">
        <v>105</v>
      </c>
      <c r="AA66" s="112">
        <v>13</v>
      </c>
      <c r="AB66" s="109">
        <v>12</v>
      </c>
      <c r="AC66" s="109">
        <v>432</v>
      </c>
      <c r="AD66" s="118">
        <v>362</v>
      </c>
      <c r="AE66" s="109">
        <v>12</v>
      </c>
      <c r="AF66" s="109">
        <v>75</v>
      </c>
      <c r="AG66" s="114">
        <v>260</v>
      </c>
    </row>
    <row r="67" spans="2:33" ht="15.75" thickBot="1">
      <c r="B67" s="109"/>
      <c r="C67" s="109"/>
      <c r="D67" s="109">
        <v>2010</v>
      </c>
      <c r="E67" s="109">
        <v>11</v>
      </c>
      <c r="F67" s="114">
        <v>104</v>
      </c>
      <c r="G67" s="109">
        <v>0</v>
      </c>
      <c r="H67" s="113">
        <v>100</v>
      </c>
      <c r="I67" s="109">
        <v>3</v>
      </c>
      <c r="J67" s="115">
        <v>78</v>
      </c>
      <c r="K67" s="115">
        <v>352</v>
      </c>
      <c r="L67" s="109">
        <v>182</v>
      </c>
      <c r="M67" s="109">
        <v>0</v>
      </c>
      <c r="N67" s="109">
        <v>1</v>
      </c>
      <c r="O67" s="109">
        <v>87</v>
      </c>
      <c r="P67" s="109">
        <v>35</v>
      </c>
      <c r="Q67" s="109">
        <v>112</v>
      </c>
      <c r="R67" s="109"/>
      <c r="S67" s="109">
        <v>10</v>
      </c>
      <c r="T67" s="109">
        <v>14</v>
      </c>
      <c r="U67" s="109">
        <v>10</v>
      </c>
      <c r="V67" s="109">
        <v>2</v>
      </c>
      <c r="W67" s="112">
        <v>4</v>
      </c>
      <c r="X67" s="109">
        <v>6</v>
      </c>
      <c r="Y67" s="112">
        <v>169</v>
      </c>
      <c r="Z67" s="114">
        <v>116</v>
      </c>
      <c r="AA67" s="109">
        <v>13</v>
      </c>
      <c r="AB67" s="112">
        <v>6</v>
      </c>
      <c r="AC67" s="112">
        <v>571</v>
      </c>
      <c r="AD67" s="118">
        <v>341</v>
      </c>
      <c r="AE67" s="109">
        <v>10</v>
      </c>
      <c r="AF67" s="112">
        <v>22</v>
      </c>
      <c r="AG67" s="109">
        <v>304</v>
      </c>
    </row>
    <row r="68" spans="2:33" ht="15.75" thickBot="1">
      <c r="B68" s="109"/>
      <c r="C68" s="109"/>
      <c r="D68" s="109">
        <v>2011</v>
      </c>
      <c r="E68" s="112">
        <v>5</v>
      </c>
      <c r="F68" s="109">
        <v>91</v>
      </c>
      <c r="G68" s="111">
        <v>4</v>
      </c>
      <c r="H68" s="109">
        <v>110</v>
      </c>
      <c r="I68" s="109">
        <v>6</v>
      </c>
      <c r="J68" s="109">
        <v>85</v>
      </c>
      <c r="K68" s="112">
        <v>464</v>
      </c>
      <c r="L68" s="109">
        <v>173</v>
      </c>
      <c r="M68" s="109">
        <v>1</v>
      </c>
      <c r="N68" s="109">
        <v>3</v>
      </c>
      <c r="O68" s="109">
        <v>78</v>
      </c>
      <c r="P68" s="109">
        <v>20</v>
      </c>
      <c r="Q68" s="109">
        <v>128</v>
      </c>
      <c r="R68" s="109"/>
      <c r="S68" s="114">
        <v>18</v>
      </c>
      <c r="T68" s="112">
        <v>6</v>
      </c>
      <c r="U68" s="109">
        <v>12</v>
      </c>
      <c r="V68" s="109">
        <v>0</v>
      </c>
      <c r="W68" s="109">
        <v>11</v>
      </c>
      <c r="X68" s="109">
        <v>2</v>
      </c>
      <c r="Y68" s="109">
        <v>155</v>
      </c>
      <c r="Z68" s="115">
        <v>58</v>
      </c>
      <c r="AA68" s="114">
        <v>29</v>
      </c>
      <c r="AB68" s="109">
        <v>22</v>
      </c>
      <c r="AC68" s="112">
        <v>518</v>
      </c>
      <c r="AD68" s="114">
        <v>297</v>
      </c>
      <c r="AE68" s="109">
        <v>5</v>
      </c>
      <c r="AF68" s="114">
        <v>25</v>
      </c>
      <c r="AG68" s="109">
        <v>269</v>
      </c>
    </row>
    <row r="69" spans="2:33" ht="15.75" thickBot="1">
      <c r="B69" s="109"/>
      <c r="C69" s="109"/>
      <c r="D69" s="109">
        <v>2012</v>
      </c>
      <c r="E69" s="109">
        <v>10</v>
      </c>
      <c r="F69" s="109">
        <v>75</v>
      </c>
      <c r="G69" s="111">
        <v>4</v>
      </c>
      <c r="H69" s="109">
        <v>125</v>
      </c>
      <c r="I69" s="109">
        <v>6</v>
      </c>
      <c r="J69" s="109">
        <v>80</v>
      </c>
      <c r="K69" s="109">
        <v>400</v>
      </c>
      <c r="L69" s="112">
        <v>139</v>
      </c>
      <c r="M69" s="109">
        <v>2</v>
      </c>
      <c r="N69" s="109">
        <v>1</v>
      </c>
      <c r="O69" s="109">
        <v>77</v>
      </c>
      <c r="P69" s="109">
        <v>20</v>
      </c>
      <c r="Q69" s="109">
        <v>122</v>
      </c>
      <c r="R69" s="109"/>
      <c r="S69" s="109">
        <v>21</v>
      </c>
      <c r="T69" s="109">
        <v>8</v>
      </c>
      <c r="U69" s="109">
        <v>20</v>
      </c>
      <c r="V69" s="109">
        <v>4</v>
      </c>
      <c r="W69" s="109">
        <v>5</v>
      </c>
      <c r="X69" s="109">
        <v>3</v>
      </c>
      <c r="Y69" s="115">
        <v>1</v>
      </c>
      <c r="Z69" s="109">
        <v>51</v>
      </c>
      <c r="AA69" s="113">
        <v>33</v>
      </c>
      <c r="AB69" s="112">
        <v>25</v>
      </c>
      <c r="AC69" s="112">
        <v>447</v>
      </c>
      <c r="AD69" s="109">
        <v>328</v>
      </c>
      <c r="AE69" s="109">
        <v>6</v>
      </c>
      <c r="AF69" s="109">
        <v>39</v>
      </c>
      <c r="AG69" s="112">
        <v>220</v>
      </c>
    </row>
    <row r="70" spans="2:33" ht="15.75" thickBot="1">
      <c r="B70" s="109"/>
      <c r="C70" s="109"/>
      <c r="D70" s="109">
        <v>2013</v>
      </c>
      <c r="E70" s="109">
        <v>12</v>
      </c>
      <c r="F70" s="112">
        <v>56</v>
      </c>
      <c r="G70" s="112">
        <v>16</v>
      </c>
      <c r="H70" s="109">
        <v>111</v>
      </c>
      <c r="I70" s="109">
        <v>1</v>
      </c>
      <c r="J70" s="109">
        <v>78</v>
      </c>
      <c r="K70" s="109">
        <v>373</v>
      </c>
      <c r="L70" s="112">
        <v>143</v>
      </c>
      <c r="M70" s="109">
        <v>0</v>
      </c>
      <c r="N70" s="109">
        <v>0</v>
      </c>
      <c r="O70" s="109">
        <v>81</v>
      </c>
      <c r="P70" s="109">
        <v>33</v>
      </c>
      <c r="Q70" s="109">
        <v>146</v>
      </c>
      <c r="R70" s="109">
        <v>0</v>
      </c>
      <c r="S70" s="109">
        <v>18</v>
      </c>
      <c r="T70" s="109">
        <v>18</v>
      </c>
      <c r="U70" s="109">
        <v>17</v>
      </c>
      <c r="V70" s="109">
        <v>3</v>
      </c>
      <c r="W70" s="109">
        <v>4</v>
      </c>
      <c r="X70" s="109">
        <v>4</v>
      </c>
      <c r="Y70" s="109">
        <v>0</v>
      </c>
      <c r="Z70" s="109">
        <v>66</v>
      </c>
      <c r="AA70" s="109">
        <v>34</v>
      </c>
      <c r="AB70" s="109">
        <v>26</v>
      </c>
      <c r="AC70" s="112">
        <v>405</v>
      </c>
      <c r="AD70" s="109">
        <v>298</v>
      </c>
      <c r="AE70" s="112">
        <v>0</v>
      </c>
      <c r="AF70" s="109">
        <v>33</v>
      </c>
      <c r="AG70" s="109">
        <v>267</v>
      </c>
    </row>
    <row r="71" spans="2:33" ht="15.75" thickBot="1">
      <c r="B71" s="109"/>
      <c r="C71" s="109"/>
      <c r="D71" s="109">
        <v>2014</v>
      </c>
      <c r="E71" s="109">
        <v>11</v>
      </c>
      <c r="F71" s="109">
        <v>66</v>
      </c>
      <c r="G71" s="112">
        <v>16</v>
      </c>
      <c r="H71" s="109">
        <v>116</v>
      </c>
      <c r="I71" s="109">
        <v>4</v>
      </c>
      <c r="J71" s="109">
        <v>84</v>
      </c>
      <c r="K71" s="112">
        <v>470</v>
      </c>
      <c r="L71" s="113">
        <v>116</v>
      </c>
      <c r="M71" s="112">
        <v>4</v>
      </c>
      <c r="N71" s="109"/>
      <c r="O71" s="109">
        <v>83</v>
      </c>
      <c r="P71" s="109">
        <v>30</v>
      </c>
      <c r="Q71" s="109">
        <v>148</v>
      </c>
      <c r="R71" s="109">
        <v>0</v>
      </c>
      <c r="S71" s="109">
        <v>18</v>
      </c>
      <c r="T71" s="109">
        <v>10</v>
      </c>
      <c r="U71" s="109">
        <v>21</v>
      </c>
      <c r="V71" s="109">
        <v>1</v>
      </c>
      <c r="W71" s="109">
        <v>6</v>
      </c>
      <c r="X71" s="109">
        <v>3</v>
      </c>
      <c r="Y71" s="116">
        <v>112</v>
      </c>
      <c r="Z71" s="109">
        <v>68</v>
      </c>
      <c r="AA71" s="112">
        <v>64</v>
      </c>
      <c r="AB71" s="112">
        <v>30</v>
      </c>
      <c r="AC71" s="112">
        <v>288</v>
      </c>
      <c r="AD71" s="112">
        <v>249</v>
      </c>
      <c r="AE71" s="109">
        <v>8</v>
      </c>
      <c r="AF71" s="109">
        <v>18</v>
      </c>
      <c r="AG71" s="109">
        <v>301</v>
      </c>
    </row>
    <row r="72" spans="2:33" ht="15.75" thickBot="1">
      <c r="B72" s="109"/>
      <c r="C72" s="109"/>
      <c r="D72" s="109">
        <v>2015</v>
      </c>
      <c r="E72" s="113">
        <v>39</v>
      </c>
      <c r="F72" s="114">
        <v>92</v>
      </c>
      <c r="G72" s="109">
        <v>13</v>
      </c>
      <c r="H72" s="109">
        <v>94</v>
      </c>
      <c r="I72" s="109">
        <v>3</v>
      </c>
      <c r="J72" s="109">
        <v>89</v>
      </c>
      <c r="K72" s="112">
        <v>482</v>
      </c>
      <c r="L72" s="109">
        <v>122</v>
      </c>
      <c r="M72" s="112">
        <v>5</v>
      </c>
      <c r="N72" s="114">
        <v>122</v>
      </c>
      <c r="O72" s="109">
        <v>85</v>
      </c>
      <c r="P72" s="112">
        <v>50</v>
      </c>
      <c r="Q72" s="109">
        <v>119</v>
      </c>
      <c r="R72" s="109">
        <v>2</v>
      </c>
      <c r="S72" s="109">
        <v>11</v>
      </c>
      <c r="T72" s="109">
        <v>15</v>
      </c>
      <c r="U72" s="109">
        <v>19</v>
      </c>
      <c r="V72" s="109">
        <v>3</v>
      </c>
      <c r="W72" s="118">
        <v>15</v>
      </c>
      <c r="X72" s="109">
        <v>6</v>
      </c>
      <c r="Y72" s="116">
        <v>100</v>
      </c>
      <c r="Z72" s="109">
        <v>61</v>
      </c>
      <c r="AA72" s="112">
        <v>62</v>
      </c>
      <c r="AB72" s="109">
        <v>17</v>
      </c>
      <c r="AC72" s="109">
        <v>444</v>
      </c>
      <c r="AD72" s="113">
        <v>140</v>
      </c>
      <c r="AE72" s="109">
        <v>7</v>
      </c>
      <c r="AF72" s="109">
        <v>23</v>
      </c>
      <c r="AG72" s="109">
        <v>280</v>
      </c>
    </row>
    <row r="73" spans="2:33" ht="15.75" thickBot="1">
      <c r="B73" s="109"/>
      <c r="C73" s="109"/>
      <c r="D73" s="109">
        <v>2016</v>
      </c>
      <c r="E73" s="112">
        <v>58</v>
      </c>
      <c r="F73" s="109">
        <v>91</v>
      </c>
      <c r="G73" s="109">
        <v>20</v>
      </c>
      <c r="H73" s="109">
        <v>89</v>
      </c>
      <c r="I73" s="109">
        <v>2</v>
      </c>
      <c r="J73" s="113">
        <v>116</v>
      </c>
      <c r="K73" s="112">
        <v>523</v>
      </c>
      <c r="L73" s="109">
        <v>122</v>
      </c>
      <c r="M73" s="109">
        <v>4</v>
      </c>
      <c r="N73" s="114">
        <v>0</v>
      </c>
      <c r="O73" s="109">
        <v>93</v>
      </c>
      <c r="P73" s="112">
        <v>62</v>
      </c>
      <c r="Q73" s="109">
        <v>143</v>
      </c>
      <c r="R73" s="109">
        <v>1</v>
      </c>
      <c r="S73" s="112">
        <v>4</v>
      </c>
      <c r="T73" s="109">
        <v>13</v>
      </c>
      <c r="U73" s="109">
        <v>26</v>
      </c>
      <c r="V73" s="109">
        <v>0</v>
      </c>
      <c r="W73" s="109">
        <v>3</v>
      </c>
      <c r="X73" s="109">
        <v>1</v>
      </c>
      <c r="Y73" s="116">
        <v>100</v>
      </c>
      <c r="Z73" s="109">
        <v>63</v>
      </c>
      <c r="AA73" s="112">
        <v>75</v>
      </c>
      <c r="AB73" s="109">
        <v>32</v>
      </c>
      <c r="AC73" s="109">
        <v>391</v>
      </c>
      <c r="AD73" s="114">
        <v>233</v>
      </c>
      <c r="AE73" s="109">
        <v>3</v>
      </c>
      <c r="AF73" s="109">
        <v>25</v>
      </c>
      <c r="AG73" s="109">
        <v>237</v>
      </c>
    </row>
    <row r="74" spans="2:33" ht="15.75" thickBot="1">
      <c r="B74" s="109"/>
      <c r="C74" s="109"/>
      <c r="D74" s="109">
        <v>2017</v>
      </c>
      <c r="E74" s="109">
        <v>62</v>
      </c>
      <c r="F74" s="114">
        <v>55</v>
      </c>
      <c r="G74" s="109">
        <v>23</v>
      </c>
      <c r="H74" s="109">
        <v>104</v>
      </c>
      <c r="I74" s="109">
        <v>5</v>
      </c>
      <c r="J74" s="109">
        <v>129</v>
      </c>
      <c r="K74" s="112">
        <v>543</v>
      </c>
      <c r="L74" s="109">
        <v>142</v>
      </c>
      <c r="M74" s="109">
        <v>5</v>
      </c>
      <c r="N74" s="112">
        <v>0</v>
      </c>
      <c r="O74" s="114">
        <v>115</v>
      </c>
      <c r="P74" s="112">
        <v>61</v>
      </c>
      <c r="Q74" s="109">
        <v>155</v>
      </c>
      <c r="R74" s="109">
        <v>0</v>
      </c>
      <c r="S74" s="109">
        <v>17</v>
      </c>
      <c r="T74" s="109">
        <v>9</v>
      </c>
      <c r="U74" s="112">
        <v>32</v>
      </c>
      <c r="V74" s="109">
        <v>3</v>
      </c>
      <c r="W74" s="109">
        <v>11</v>
      </c>
      <c r="X74" s="109">
        <v>3</v>
      </c>
      <c r="Y74" s="118">
        <v>105</v>
      </c>
      <c r="Z74" s="109">
        <v>65</v>
      </c>
      <c r="AA74" s="112">
        <v>94</v>
      </c>
      <c r="AB74" s="109">
        <v>18</v>
      </c>
      <c r="AC74" s="112">
        <v>306</v>
      </c>
      <c r="AD74" s="112">
        <v>280</v>
      </c>
      <c r="AE74" s="109">
        <v>9</v>
      </c>
      <c r="AF74" s="109">
        <v>30</v>
      </c>
      <c r="AG74" s="109">
        <v>291</v>
      </c>
    </row>
    <row r="75" spans="2:33" ht="15.75" thickBot="1">
      <c r="B75" s="109"/>
      <c r="C75" s="109"/>
      <c r="D75" s="109">
        <v>2018</v>
      </c>
      <c r="E75" s="112">
        <v>91</v>
      </c>
      <c r="F75" s="109">
        <v>75</v>
      </c>
      <c r="G75" s="109">
        <v>18</v>
      </c>
      <c r="H75" s="109">
        <v>111</v>
      </c>
      <c r="I75" s="109">
        <v>5</v>
      </c>
      <c r="J75" s="109">
        <v>142</v>
      </c>
      <c r="K75" s="112">
        <v>614</v>
      </c>
      <c r="L75" s="109">
        <v>134</v>
      </c>
      <c r="M75" s="109">
        <v>5</v>
      </c>
      <c r="N75" s="109"/>
      <c r="O75" s="109">
        <v>92</v>
      </c>
      <c r="P75" s="109">
        <v>41</v>
      </c>
      <c r="Q75" s="112">
        <v>183</v>
      </c>
      <c r="R75" s="109">
        <v>2</v>
      </c>
      <c r="S75" s="109">
        <v>9</v>
      </c>
      <c r="T75" s="109">
        <v>13</v>
      </c>
      <c r="U75" s="109">
        <v>25</v>
      </c>
      <c r="V75" s="109">
        <v>1</v>
      </c>
      <c r="W75" s="109">
        <v>7</v>
      </c>
      <c r="X75" s="109">
        <v>2</v>
      </c>
      <c r="Y75" s="118">
        <v>137</v>
      </c>
      <c r="Z75" s="109">
        <v>71</v>
      </c>
      <c r="AA75" s="112">
        <v>111</v>
      </c>
      <c r="AB75" s="109">
        <v>19</v>
      </c>
      <c r="AC75" s="109">
        <v>323</v>
      </c>
      <c r="AD75" s="112">
        <v>329</v>
      </c>
      <c r="AE75" s="112">
        <v>0</v>
      </c>
      <c r="AF75" s="109">
        <v>30</v>
      </c>
      <c r="AG75" s="112">
        <v>318</v>
      </c>
    </row>
    <row r="76" spans="2:33" ht="15.75" thickBot="1">
      <c r="B76" s="109"/>
      <c r="C76" s="109"/>
      <c r="D76" s="109">
        <v>2019</v>
      </c>
      <c r="E76" s="112">
        <v>123</v>
      </c>
      <c r="F76" s="109">
        <v>75</v>
      </c>
      <c r="G76" s="118">
        <v>29</v>
      </c>
      <c r="H76" s="109">
        <v>109</v>
      </c>
      <c r="I76" s="109">
        <v>2</v>
      </c>
      <c r="J76" s="109">
        <v>147</v>
      </c>
      <c r="K76" s="109">
        <v>565</v>
      </c>
      <c r="L76" s="114">
        <v>176</v>
      </c>
      <c r="M76" s="109">
        <v>6</v>
      </c>
      <c r="N76" s="114">
        <v>0</v>
      </c>
      <c r="O76" s="109">
        <v>104</v>
      </c>
      <c r="P76" s="109">
        <v>49</v>
      </c>
      <c r="Q76" s="114">
        <v>241</v>
      </c>
      <c r="R76" s="109">
        <v>2</v>
      </c>
      <c r="S76" s="109">
        <v>14</v>
      </c>
      <c r="T76" s="109">
        <v>12</v>
      </c>
      <c r="U76" s="112">
        <v>40</v>
      </c>
      <c r="V76" s="112">
        <v>5</v>
      </c>
      <c r="W76" s="109">
        <v>8</v>
      </c>
      <c r="X76" s="109">
        <v>3</v>
      </c>
      <c r="Y76" s="114">
        <v>142</v>
      </c>
      <c r="Z76" s="109">
        <v>67</v>
      </c>
      <c r="AA76" s="109">
        <v>104</v>
      </c>
      <c r="AB76" s="116">
        <v>8</v>
      </c>
      <c r="AC76" s="112">
        <v>313</v>
      </c>
      <c r="AD76" s="109">
        <v>275</v>
      </c>
      <c r="AE76" s="109">
        <v>2</v>
      </c>
      <c r="AF76" s="109">
        <v>21</v>
      </c>
      <c r="AG76" s="112">
        <v>338</v>
      </c>
    </row>
    <row r="77" spans="2:33" ht="15">
      <c r="B77" s="109"/>
      <c r="C77" s="109"/>
      <c r="D77" s="109">
        <v>2020</v>
      </c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</row>
    <row r="78" spans="2:33" ht="15">
      <c r="B78" s="110" t="s">
        <v>321</v>
      </c>
      <c r="C78" s="110" t="s">
        <v>586</v>
      </c>
      <c r="D78" s="110">
        <v>2006</v>
      </c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</row>
    <row r="79" spans="2:33" ht="15">
      <c r="B79" s="110"/>
      <c r="C79" s="110"/>
      <c r="D79" s="110">
        <v>2007</v>
      </c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</row>
    <row r="80" spans="2:33" ht="15">
      <c r="B80" s="110"/>
      <c r="C80" s="110"/>
      <c r="D80" s="110">
        <v>2008</v>
      </c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</row>
    <row r="81" spans="2:33" ht="15">
      <c r="B81" s="110"/>
      <c r="C81" s="110"/>
      <c r="D81" s="110">
        <v>2009</v>
      </c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</row>
    <row r="82" spans="2:33" ht="15">
      <c r="B82" s="110"/>
      <c r="C82" s="110"/>
      <c r="D82" s="110">
        <v>2010</v>
      </c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</row>
    <row r="83" spans="2:33" ht="15">
      <c r="B83" s="110"/>
      <c r="C83" s="110"/>
      <c r="D83" s="110">
        <v>2011</v>
      </c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</row>
    <row r="84" spans="2:33" ht="15">
      <c r="B84" s="110"/>
      <c r="C84" s="110"/>
      <c r="D84" s="110">
        <v>2012</v>
      </c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</row>
    <row r="85" spans="2:33" ht="15">
      <c r="B85" s="110"/>
      <c r="C85" s="110"/>
      <c r="D85" s="110">
        <v>2013</v>
      </c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</row>
    <row r="86" spans="2:33" ht="15">
      <c r="B86" s="110"/>
      <c r="C86" s="110"/>
      <c r="D86" s="110">
        <v>2014</v>
      </c>
      <c r="E86" s="110"/>
      <c r="F86" s="110"/>
      <c r="G86" s="110"/>
      <c r="H86" s="110">
        <v>20</v>
      </c>
      <c r="I86" s="110"/>
      <c r="J86" s="110"/>
      <c r="K86" s="110"/>
      <c r="L86" s="110"/>
      <c r="M86" s="110"/>
      <c r="N86" s="110"/>
      <c r="O86" s="110"/>
      <c r="P86" s="110"/>
      <c r="Q86" s="110"/>
      <c r="R86" s="110">
        <v>0</v>
      </c>
      <c r="S86" s="110"/>
      <c r="T86" s="110">
        <v>2</v>
      </c>
      <c r="U86" s="110"/>
      <c r="V86" s="110"/>
      <c r="W86" s="110"/>
      <c r="X86" s="110">
        <v>3</v>
      </c>
      <c r="Y86" s="110">
        <v>34</v>
      </c>
      <c r="Z86" s="110">
        <v>21</v>
      </c>
      <c r="AA86" s="110"/>
      <c r="AB86" s="110"/>
      <c r="AC86" s="110">
        <v>9</v>
      </c>
      <c r="AD86" s="110"/>
      <c r="AE86" s="110"/>
      <c r="AF86" s="110"/>
      <c r="AG86" s="110"/>
    </row>
    <row r="87" spans="2:33" ht="15">
      <c r="B87" s="110"/>
      <c r="C87" s="110"/>
      <c r="D87" s="110">
        <v>2015</v>
      </c>
      <c r="E87" s="110">
        <v>10</v>
      </c>
      <c r="F87" s="110">
        <v>40</v>
      </c>
      <c r="G87" s="110">
        <v>2</v>
      </c>
      <c r="H87" s="110">
        <v>8</v>
      </c>
      <c r="I87" s="110">
        <v>3</v>
      </c>
      <c r="J87" s="110">
        <v>14</v>
      </c>
      <c r="K87" s="110">
        <v>71</v>
      </c>
      <c r="L87" s="110">
        <v>122</v>
      </c>
      <c r="M87" s="110">
        <v>3</v>
      </c>
      <c r="N87" s="110">
        <v>0</v>
      </c>
      <c r="O87" s="110">
        <v>6</v>
      </c>
      <c r="P87" s="110">
        <v>2</v>
      </c>
      <c r="Q87" s="110">
        <v>119</v>
      </c>
      <c r="R87" s="110">
        <v>1</v>
      </c>
      <c r="S87" s="110">
        <v>11</v>
      </c>
      <c r="T87" s="110">
        <v>1</v>
      </c>
      <c r="U87" s="110">
        <v>10</v>
      </c>
      <c r="V87" s="110">
        <v>2</v>
      </c>
      <c r="W87" s="110">
        <v>5</v>
      </c>
      <c r="X87" s="110">
        <v>6</v>
      </c>
      <c r="Y87" s="110">
        <v>27</v>
      </c>
      <c r="Z87" s="110">
        <v>13</v>
      </c>
      <c r="AA87" s="110">
        <v>62</v>
      </c>
      <c r="AB87" s="110">
        <v>4</v>
      </c>
      <c r="AC87" s="110">
        <v>5</v>
      </c>
      <c r="AD87" s="110">
        <v>44</v>
      </c>
      <c r="AE87" s="110">
        <v>0</v>
      </c>
      <c r="AF87" s="110">
        <v>23</v>
      </c>
      <c r="AG87" s="110">
        <v>280</v>
      </c>
    </row>
    <row r="88" spans="2:33" ht="15.75" thickBot="1">
      <c r="B88" s="110"/>
      <c r="C88" s="110"/>
      <c r="D88" s="110">
        <v>2016</v>
      </c>
      <c r="E88" s="110">
        <v>11</v>
      </c>
      <c r="F88" s="110">
        <v>42</v>
      </c>
      <c r="G88" s="110">
        <v>2</v>
      </c>
      <c r="H88" s="110">
        <v>8</v>
      </c>
      <c r="I88" s="110">
        <v>2</v>
      </c>
      <c r="J88" s="110">
        <v>14</v>
      </c>
      <c r="K88" s="110">
        <v>74</v>
      </c>
      <c r="L88" s="110">
        <v>122</v>
      </c>
      <c r="M88" s="110">
        <v>1</v>
      </c>
      <c r="N88" s="110">
        <v>0</v>
      </c>
      <c r="O88" s="110">
        <v>7</v>
      </c>
      <c r="P88" s="110">
        <v>2</v>
      </c>
      <c r="Q88" s="110">
        <v>143</v>
      </c>
      <c r="R88" s="110">
        <v>1</v>
      </c>
      <c r="S88" s="110">
        <v>4</v>
      </c>
      <c r="T88" s="110">
        <v>1</v>
      </c>
      <c r="U88" s="110">
        <v>9</v>
      </c>
      <c r="V88" s="110">
        <v>0</v>
      </c>
      <c r="W88" s="110">
        <v>3</v>
      </c>
      <c r="X88" s="110">
        <v>1</v>
      </c>
      <c r="Y88" s="110">
        <v>39</v>
      </c>
      <c r="Z88" s="110">
        <v>20</v>
      </c>
      <c r="AA88" s="110">
        <v>73</v>
      </c>
      <c r="AB88" s="112">
        <v>23</v>
      </c>
      <c r="AC88" s="110">
        <v>3</v>
      </c>
      <c r="AD88" s="114">
        <v>11</v>
      </c>
      <c r="AE88" s="110">
        <v>0</v>
      </c>
      <c r="AF88" s="114">
        <v>0</v>
      </c>
      <c r="AG88" s="112">
        <v>229</v>
      </c>
    </row>
    <row r="89" spans="2:33" ht="15.75" thickBot="1">
      <c r="B89" s="110"/>
      <c r="C89" s="110"/>
      <c r="D89" s="110">
        <v>2017</v>
      </c>
      <c r="E89" s="110">
        <v>17</v>
      </c>
      <c r="F89" s="114">
        <v>19</v>
      </c>
      <c r="G89" s="110">
        <v>2</v>
      </c>
      <c r="H89" s="112">
        <v>21</v>
      </c>
      <c r="I89" s="110">
        <v>5</v>
      </c>
      <c r="J89" s="110">
        <v>17</v>
      </c>
      <c r="K89" s="112">
        <v>112</v>
      </c>
      <c r="L89" s="110">
        <v>50</v>
      </c>
      <c r="M89" s="110">
        <v>1</v>
      </c>
      <c r="N89" s="110">
        <v>0</v>
      </c>
      <c r="O89" s="113">
        <v>53</v>
      </c>
      <c r="P89" s="110">
        <v>1</v>
      </c>
      <c r="Q89" s="112">
        <v>44</v>
      </c>
      <c r="R89" s="110">
        <v>0</v>
      </c>
      <c r="S89" s="116">
        <v>17</v>
      </c>
      <c r="T89" s="110">
        <v>3</v>
      </c>
      <c r="U89" s="110">
        <v>13</v>
      </c>
      <c r="V89" s="110">
        <v>0</v>
      </c>
      <c r="W89" s="110">
        <v>3</v>
      </c>
      <c r="X89" s="110">
        <v>3</v>
      </c>
      <c r="Y89" s="110">
        <v>36</v>
      </c>
      <c r="Z89" s="110">
        <v>17</v>
      </c>
      <c r="AA89" s="110">
        <v>49</v>
      </c>
      <c r="AB89" s="110">
        <v>5</v>
      </c>
      <c r="AC89" s="110">
        <v>1</v>
      </c>
      <c r="AD89" s="110">
        <v>24</v>
      </c>
      <c r="AE89" s="110">
        <v>2</v>
      </c>
      <c r="AF89" s="114">
        <v>0</v>
      </c>
      <c r="AG89" s="113">
        <v>15</v>
      </c>
    </row>
    <row r="90" spans="2:33" ht="15.75" thickBot="1">
      <c r="B90" s="110"/>
      <c r="C90" s="110"/>
      <c r="D90" s="110">
        <v>2018</v>
      </c>
      <c r="E90" s="110">
        <v>20</v>
      </c>
      <c r="F90" s="110">
        <v>25</v>
      </c>
      <c r="G90" s="110">
        <v>1</v>
      </c>
      <c r="H90" s="110">
        <v>19</v>
      </c>
      <c r="I90" s="110">
        <v>5</v>
      </c>
      <c r="J90" s="112">
        <v>29</v>
      </c>
      <c r="K90" s="110">
        <v>86</v>
      </c>
      <c r="L90" s="110">
        <v>56</v>
      </c>
      <c r="M90" s="110">
        <v>0</v>
      </c>
      <c r="N90" s="110"/>
      <c r="O90" s="110">
        <v>46</v>
      </c>
      <c r="P90" s="110">
        <v>4</v>
      </c>
      <c r="Q90" s="112">
        <v>31</v>
      </c>
      <c r="R90" s="110">
        <v>1</v>
      </c>
      <c r="S90" s="110">
        <v>9</v>
      </c>
      <c r="T90" s="110">
        <v>2</v>
      </c>
      <c r="U90" s="110">
        <v>10</v>
      </c>
      <c r="V90" s="110">
        <v>1</v>
      </c>
      <c r="W90" s="110">
        <v>2</v>
      </c>
      <c r="X90" s="110">
        <v>2</v>
      </c>
      <c r="Y90" s="110">
        <v>26</v>
      </c>
      <c r="Z90" s="110">
        <v>12</v>
      </c>
      <c r="AA90" s="110">
        <v>57</v>
      </c>
      <c r="AB90" s="110">
        <v>14</v>
      </c>
      <c r="AC90" s="110">
        <v>0</v>
      </c>
      <c r="AD90" s="110">
        <v>15</v>
      </c>
      <c r="AE90" s="110">
        <v>0</v>
      </c>
      <c r="AF90" s="114">
        <v>0</v>
      </c>
      <c r="AG90" s="116">
        <v>29</v>
      </c>
    </row>
    <row r="91" spans="2:33" ht="15.75" thickBot="1">
      <c r="B91" s="110"/>
      <c r="C91" s="110"/>
      <c r="D91" s="110">
        <v>2019</v>
      </c>
      <c r="E91" s="112">
        <v>39</v>
      </c>
      <c r="F91" s="110">
        <v>29</v>
      </c>
      <c r="G91" s="110">
        <v>3</v>
      </c>
      <c r="H91" s="110">
        <v>15</v>
      </c>
      <c r="I91" s="110">
        <v>2</v>
      </c>
      <c r="J91" s="110">
        <v>22</v>
      </c>
      <c r="K91" s="110">
        <v>87</v>
      </c>
      <c r="L91" s="110">
        <v>68</v>
      </c>
      <c r="M91" s="110">
        <v>0</v>
      </c>
      <c r="N91" s="110">
        <v>0</v>
      </c>
      <c r="O91" s="110">
        <v>57</v>
      </c>
      <c r="P91" s="110">
        <v>2</v>
      </c>
      <c r="Q91" s="116">
        <v>49</v>
      </c>
      <c r="R91" s="110">
        <v>2</v>
      </c>
      <c r="S91" s="110">
        <v>14</v>
      </c>
      <c r="T91" s="110">
        <v>0</v>
      </c>
      <c r="U91" s="110">
        <v>14</v>
      </c>
      <c r="V91" s="112">
        <v>5</v>
      </c>
      <c r="W91" s="110">
        <v>0</v>
      </c>
      <c r="X91" s="110">
        <v>3</v>
      </c>
      <c r="Y91" s="110">
        <v>34</v>
      </c>
      <c r="Z91" s="110">
        <v>14</v>
      </c>
      <c r="AA91" s="110">
        <v>63</v>
      </c>
      <c r="AB91" s="110">
        <v>7</v>
      </c>
      <c r="AC91" s="110">
        <v>0</v>
      </c>
      <c r="AD91" s="113">
        <v>50</v>
      </c>
      <c r="AE91" s="110">
        <v>2</v>
      </c>
      <c r="AF91" s="112">
        <v>0</v>
      </c>
      <c r="AG91" s="110">
        <v>28</v>
      </c>
    </row>
    <row r="92" spans="2:33" ht="15">
      <c r="B92" s="110"/>
      <c r="C92" s="110"/>
      <c r="D92" s="110">
        <v>2020</v>
      </c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</row>
    <row r="93" spans="2:33" ht="15">
      <c r="B93" s="109" t="s">
        <v>339</v>
      </c>
      <c r="C93" s="109" t="s">
        <v>587</v>
      </c>
      <c r="D93" s="109">
        <v>2006</v>
      </c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</row>
    <row r="94" spans="2:33" ht="15">
      <c r="B94" s="109"/>
      <c r="C94" s="109"/>
      <c r="D94" s="109">
        <v>2007</v>
      </c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</row>
    <row r="95" spans="2:33" ht="15">
      <c r="B95" s="109"/>
      <c r="C95" s="109"/>
      <c r="D95" s="109">
        <v>2008</v>
      </c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</row>
    <row r="96" spans="2:33" ht="15">
      <c r="B96" s="109"/>
      <c r="C96" s="109"/>
      <c r="D96" s="109">
        <v>2009</v>
      </c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</row>
    <row r="97" spans="2:33" ht="15">
      <c r="B97" s="109"/>
      <c r="C97" s="109"/>
      <c r="D97" s="109">
        <v>2010</v>
      </c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</row>
    <row r="98" spans="2:33" ht="15">
      <c r="B98" s="109"/>
      <c r="C98" s="109"/>
      <c r="D98" s="109">
        <v>2011</v>
      </c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</row>
    <row r="99" spans="2:33" ht="15">
      <c r="B99" s="109"/>
      <c r="C99" s="109"/>
      <c r="D99" s="109">
        <v>2012</v>
      </c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</row>
    <row r="100" spans="2:33" ht="15">
      <c r="B100" s="109"/>
      <c r="C100" s="109"/>
      <c r="D100" s="109">
        <v>2013</v>
      </c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</row>
    <row r="101" spans="2:33" ht="15">
      <c r="B101" s="109"/>
      <c r="C101" s="109"/>
      <c r="D101" s="109">
        <v>2014</v>
      </c>
      <c r="E101" s="109"/>
      <c r="F101" s="109"/>
      <c r="G101" s="109"/>
      <c r="H101" s="109">
        <v>96</v>
      </c>
      <c r="I101" s="109"/>
      <c r="J101" s="109"/>
      <c r="K101" s="109"/>
      <c r="L101" s="109"/>
      <c r="M101" s="109"/>
      <c r="N101" s="109"/>
      <c r="O101" s="109"/>
      <c r="P101" s="109"/>
      <c r="Q101" s="109"/>
      <c r="R101" s="109">
        <v>0</v>
      </c>
      <c r="S101" s="109"/>
      <c r="T101" s="109">
        <v>8</v>
      </c>
      <c r="U101" s="109"/>
      <c r="V101" s="109"/>
      <c r="W101" s="109"/>
      <c r="X101" s="109">
        <v>0</v>
      </c>
      <c r="Y101" s="109">
        <v>78</v>
      </c>
      <c r="Z101" s="109">
        <v>47</v>
      </c>
      <c r="AA101" s="109"/>
      <c r="AB101" s="109"/>
      <c r="AC101" s="109">
        <v>279</v>
      </c>
      <c r="AD101" s="109"/>
      <c r="AE101" s="109"/>
      <c r="AF101" s="109"/>
      <c r="AG101" s="109"/>
    </row>
    <row r="102" spans="2:33" ht="15.75" thickBot="1">
      <c r="B102" s="109"/>
      <c r="C102" s="109"/>
      <c r="D102" s="109">
        <v>2015</v>
      </c>
      <c r="E102" s="109">
        <v>29</v>
      </c>
      <c r="F102" s="109">
        <v>52</v>
      </c>
      <c r="G102" s="109">
        <v>11</v>
      </c>
      <c r="H102" s="109">
        <v>86</v>
      </c>
      <c r="I102" s="109">
        <v>0</v>
      </c>
      <c r="J102" s="109">
        <v>75</v>
      </c>
      <c r="K102" s="109">
        <v>411</v>
      </c>
      <c r="L102" s="109">
        <v>0</v>
      </c>
      <c r="M102" s="109">
        <v>2</v>
      </c>
      <c r="N102" s="109">
        <v>0</v>
      </c>
      <c r="O102" s="109">
        <v>79</v>
      </c>
      <c r="P102" s="109">
        <v>48</v>
      </c>
      <c r="Q102" s="109"/>
      <c r="R102" s="109">
        <v>1</v>
      </c>
      <c r="S102" s="109">
        <v>0</v>
      </c>
      <c r="T102" s="109">
        <v>14</v>
      </c>
      <c r="U102" s="109">
        <v>9</v>
      </c>
      <c r="V102" s="109">
        <v>1</v>
      </c>
      <c r="W102" s="109">
        <v>10</v>
      </c>
      <c r="X102" s="109">
        <v>0</v>
      </c>
      <c r="Y102" s="109">
        <v>73</v>
      </c>
      <c r="Z102" s="109">
        <v>48</v>
      </c>
      <c r="AA102" s="109">
        <v>0</v>
      </c>
      <c r="AB102" s="109">
        <v>13</v>
      </c>
      <c r="AC102" s="112">
        <v>439</v>
      </c>
      <c r="AD102" s="109">
        <v>96</v>
      </c>
      <c r="AE102" s="109">
        <v>7</v>
      </c>
      <c r="AF102" s="109">
        <v>0</v>
      </c>
      <c r="AG102" s="109"/>
    </row>
    <row r="103" spans="2:33" ht="15.75" thickBot="1">
      <c r="B103" s="109"/>
      <c r="C103" s="109"/>
      <c r="D103" s="109">
        <v>2016</v>
      </c>
      <c r="E103" s="112">
        <v>47</v>
      </c>
      <c r="F103" s="109">
        <v>49</v>
      </c>
      <c r="G103" s="109">
        <v>18</v>
      </c>
      <c r="H103" s="109">
        <v>81</v>
      </c>
      <c r="I103" s="109">
        <v>0</v>
      </c>
      <c r="J103" s="113">
        <v>102</v>
      </c>
      <c r="K103" s="109">
        <v>449</v>
      </c>
      <c r="L103" s="109">
        <v>0</v>
      </c>
      <c r="M103" s="109">
        <v>3</v>
      </c>
      <c r="N103" s="109">
        <v>0</v>
      </c>
      <c r="O103" s="109">
        <v>86</v>
      </c>
      <c r="P103" s="109">
        <v>60</v>
      </c>
      <c r="Q103" s="109">
        <v>0</v>
      </c>
      <c r="R103" s="109">
        <v>0</v>
      </c>
      <c r="S103" s="109">
        <v>0</v>
      </c>
      <c r="T103" s="109">
        <v>12</v>
      </c>
      <c r="U103" s="109">
        <v>17</v>
      </c>
      <c r="V103" s="109">
        <v>0</v>
      </c>
      <c r="W103" s="116">
        <v>0</v>
      </c>
      <c r="X103" s="109">
        <v>0</v>
      </c>
      <c r="Y103" s="109">
        <v>61</v>
      </c>
      <c r="Z103" s="109">
        <v>43</v>
      </c>
      <c r="AA103" s="109">
        <v>2</v>
      </c>
      <c r="AB103" s="109">
        <v>9</v>
      </c>
      <c r="AC103" s="109">
        <v>388</v>
      </c>
      <c r="AD103" s="114">
        <v>222</v>
      </c>
      <c r="AE103" s="109">
        <v>3</v>
      </c>
      <c r="AF103" s="114">
        <v>25</v>
      </c>
      <c r="AG103" s="109">
        <v>8</v>
      </c>
    </row>
    <row r="104" spans="2:33" ht="15.75" thickBot="1">
      <c r="B104" s="109"/>
      <c r="C104" s="109"/>
      <c r="D104" s="109">
        <v>2017</v>
      </c>
      <c r="E104" s="109">
        <v>45</v>
      </c>
      <c r="F104" s="109">
        <v>36</v>
      </c>
      <c r="G104" s="109">
        <v>21</v>
      </c>
      <c r="H104" s="109">
        <v>83</v>
      </c>
      <c r="I104" s="109">
        <v>0</v>
      </c>
      <c r="J104" s="109">
        <v>112</v>
      </c>
      <c r="K104" s="109">
        <v>431</v>
      </c>
      <c r="L104" s="112">
        <v>92</v>
      </c>
      <c r="M104" s="109">
        <v>4</v>
      </c>
      <c r="N104" s="109">
        <v>0</v>
      </c>
      <c r="O104" s="109">
        <v>62</v>
      </c>
      <c r="P104" s="109">
        <v>60</v>
      </c>
      <c r="Q104" s="113">
        <v>111</v>
      </c>
      <c r="R104" s="109">
        <v>0</v>
      </c>
      <c r="S104" s="109">
        <v>0</v>
      </c>
      <c r="T104" s="109">
        <v>6</v>
      </c>
      <c r="U104" s="109">
        <v>19</v>
      </c>
      <c r="V104" s="109">
        <v>3</v>
      </c>
      <c r="W104" s="109">
        <v>8</v>
      </c>
      <c r="X104" s="109">
        <v>0</v>
      </c>
      <c r="Y104" s="109">
        <v>69</v>
      </c>
      <c r="Z104" s="109">
        <v>48</v>
      </c>
      <c r="AA104" s="112">
        <v>45</v>
      </c>
      <c r="AB104" s="109">
        <v>13</v>
      </c>
      <c r="AC104" s="112">
        <v>305</v>
      </c>
      <c r="AD104" s="113">
        <v>256</v>
      </c>
      <c r="AE104" s="109">
        <v>7</v>
      </c>
      <c r="AF104" s="114">
        <v>30</v>
      </c>
      <c r="AG104" s="113">
        <v>276</v>
      </c>
    </row>
    <row r="105" spans="2:33" ht="15.75" thickBot="1">
      <c r="B105" s="109"/>
      <c r="C105" s="109"/>
      <c r="D105" s="109">
        <v>2018</v>
      </c>
      <c r="E105" s="112">
        <v>71</v>
      </c>
      <c r="F105" s="109">
        <v>50</v>
      </c>
      <c r="G105" s="109">
        <v>17</v>
      </c>
      <c r="H105" s="109">
        <v>92</v>
      </c>
      <c r="I105" s="109">
        <v>0</v>
      </c>
      <c r="J105" s="109">
        <v>113</v>
      </c>
      <c r="K105" s="112">
        <v>528</v>
      </c>
      <c r="L105" s="109">
        <v>78</v>
      </c>
      <c r="M105" s="109">
        <v>5</v>
      </c>
      <c r="N105" s="109"/>
      <c r="O105" s="113">
        <v>46</v>
      </c>
      <c r="P105" s="112">
        <v>37</v>
      </c>
      <c r="Q105" s="112">
        <v>152</v>
      </c>
      <c r="R105" s="109">
        <v>1</v>
      </c>
      <c r="S105" s="109">
        <v>0</v>
      </c>
      <c r="T105" s="109">
        <v>11</v>
      </c>
      <c r="U105" s="109">
        <v>15</v>
      </c>
      <c r="V105" s="109">
        <v>0</v>
      </c>
      <c r="W105" s="109">
        <v>5</v>
      </c>
      <c r="X105" s="109">
        <v>0</v>
      </c>
      <c r="Y105" s="118">
        <v>111</v>
      </c>
      <c r="Z105" s="109">
        <v>59</v>
      </c>
      <c r="AA105" s="112">
        <v>54</v>
      </c>
      <c r="AB105" s="109">
        <v>5</v>
      </c>
      <c r="AC105" s="109">
        <v>323</v>
      </c>
      <c r="AD105" s="112">
        <v>314</v>
      </c>
      <c r="AE105" s="112">
        <v>0</v>
      </c>
      <c r="AF105" s="114">
        <v>30</v>
      </c>
      <c r="AG105" s="109">
        <v>289</v>
      </c>
    </row>
    <row r="106" spans="2:33" ht="15.75" thickBot="1">
      <c r="B106" s="109"/>
      <c r="C106" s="109"/>
      <c r="D106" s="109">
        <v>2019</v>
      </c>
      <c r="E106" s="112">
        <v>84</v>
      </c>
      <c r="F106" s="109">
        <v>46</v>
      </c>
      <c r="G106" s="118">
        <v>26</v>
      </c>
      <c r="H106" s="109">
        <v>94</v>
      </c>
      <c r="I106" s="109">
        <v>0</v>
      </c>
      <c r="J106" s="109">
        <v>125</v>
      </c>
      <c r="K106" s="109">
        <v>478</v>
      </c>
      <c r="L106" s="114">
        <v>108</v>
      </c>
      <c r="M106" s="109">
        <v>6</v>
      </c>
      <c r="N106" s="109">
        <v>0</v>
      </c>
      <c r="O106" s="109">
        <v>47</v>
      </c>
      <c r="P106" s="109">
        <v>47</v>
      </c>
      <c r="Q106" s="118">
        <v>192</v>
      </c>
      <c r="R106" s="109">
        <v>0</v>
      </c>
      <c r="S106" s="109">
        <v>0</v>
      </c>
      <c r="T106" s="109">
        <v>12</v>
      </c>
      <c r="U106" s="112">
        <v>26</v>
      </c>
      <c r="V106" s="109">
        <v>0</v>
      </c>
      <c r="W106" s="109">
        <v>8</v>
      </c>
      <c r="X106" s="109">
        <v>0</v>
      </c>
      <c r="Y106" s="112">
        <v>108</v>
      </c>
      <c r="Z106" s="109">
        <v>53</v>
      </c>
      <c r="AA106" s="112">
        <v>41</v>
      </c>
      <c r="AB106" s="112">
        <v>1</v>
      </c>
      <c r="AC106" s="112">
        <v>313</v>
      </c>
      <c r="AD106" s="115">
        <v>225</v>
      </c>
      <c r="AE106" s="109">
        <v>0</v>
      </c>
      <c r="AF106" s="109">
        <v>21</v>
      </c>
      <c r="AG106" s="109">
        <v>310</v>
      </c>
    </row>
    <row r="107" spans="2:33" ht="15">
      <c r="B107" s="109"/>
      <c r="C107" s="109"/>
      <c r="D107" s="109">
        <v>2020</v>
      </c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</row>
    <row r="108" spans="2:33" ht="15">
      <c r="B108" s="110" t="s">
        <v>68</v>
      </c>
      <c r="C108" s="110" t="s">
        <v>588</v>
      </c>
      <c r="D108" s="110">
        <v>2006</v>
      </c>
      <c r="E108" s="110"/>
      <c r="F108" s="110">
        <v>0</v>
      </c>
      <c r="G108" s="110">
        <v>0</v>
      </c>
      <c r="H108" s="110"/>
      <c r="I108" s="110"/>
      <c r="J108" s="110">
        <v>0</v>
      </c>
      <c r="K108" s="110">
        <v>2</v>
      </c>
      <c r="L108" s="110">
        <v>19</v>
      </c>
      <c r="M108" s="110"/>
      <c r="N108" s="110"/>
      <c r="O108" s="110">
        <v>1</v>
      </c>
      <c r="P108" s="110">
        <v>14</v>
      </c>
      <c r="Q108" s="110"/>
      <c r="R108" s="110"/>
      <c r="S108" s="110">
        <v>1</v>
      </c>
      <c r="T108" s="110">
        <v>0</v>
      </c>
      <c r="U108" s="110">
        <v>2</v>
      </c>
      <c r="V108" s="110">
        <v>0</v>
      </c>
      <c r="W108" s="110"/>
      <c r="X108" s="110">
        <v>5</v>
      </c>
      <c r="Y108" s="110">
        <v>0</v>
      </c>
      <c r="Z108" s="110">
        <v>52</v>
      </c>
      <c r="AA108" s="110">
        <v>137</v>
      </c>
      <c r="AB108" s="110">
        <v>1</v>
      </c>
      <c r="AC108" s="110">
        <v>1</v>
      </c>
      <c r="AD108" s="110">
        <v>8</v>
      </c>
      <c r="AE108" s="110"/>
      <c r="AF108" s="110"/>
      <c r="AG108" s="110">
        <v>0</v>
      </c>
    </row>
    <row r="109" spans="2:33" ht="15">
      <c r="B109" s="110"/>
      <c r="C109" s="110"/>
      <c r="D109" s="110">
        <v>2007</v>
      </c>
      <c r="E109" s="110">
        <v>2</v>
      </c>
      <c r="F109" s="110">
        <v>1</v>
      </c>
      <c r="G109" s="111">
        <v>17</v>
      </c>
      <c r="H109" s="110"/>
      <c r="I109" s="110">
        <v>0</v>
      </c>
      <c r="J109" s="110">
        <v>0</v>
      </c>
      <c r="K109" s="110">
        <v>6</v>
      </c>
      <c r="L109" s="110">
        <v>22</v>
      </c>
      <c r="M109" s="110">
        <v>0</v>
      </c>
      <c r="N109" s="110">
        <v>1</v>
      </c>
      <c r="O109" s="110">
        <v>0</v>
      </c>
      <c r="P109" s="110">
        <v>0</v>
      </c>
      <c r="Q109" s="110">
        <v>2</v>
      </c>
      <c r="R109" s="110"/>
      <c r="S109" s="110">
        <v>0</v>
      </c>
      <c r="T109" s="110">
        <v>0</v>
      </c>
      <c r="U109" s="110">
        <v>0</v>
      </c>
      <c r="V109" s="110">
        <v>0</v>
      </c>
      <c r="W109" s="110"/>
      <c r="X109" s="110">
        <v>9</v>
      </c>
      <c r="Y109" s="110">
        <v>0</v>
      </c>
      <c r="Z109" s="112">
        <v>39</v>
      </c>
      <c r="AA109" s="110">
        <v>66</v>
      </c>
      <c r="AB109" s="110">
        <v>0</v>
      </c>
      <c r="AC109" s="110">
        <v>2</v>
      </c>
      <c r="AD109" s="110">
        <v>2</v>
      </c>
      <c r="AE109" s="110">
        <v>0</v>
      </c>
      <c r="AF109" s="110">
        <v>1</v>
      </c>
      <c r="AG109" s="110">
        <v>0</v>
      </c>
    </row>
    <row r="110" spans="2:33" ht="15">
      <c r="B110" s="110"/>
      <c r="C110" s="110"/>
      <c r="D110" s="110">
        <v>2008</v>
      </c>
      <c r="E110" s="110">
        <v>0</v>
      </c>
      <c r="F110" s="110">
        <v>1</v>
      </c>
      <c r="G110" s="111">
        <v>13</v>
      </c>
      <c r="H110" s="110"/>
      <c r="I110" s="110">
        <v>0</v>
      </c>
      <c r="J110" s="110">
        <v>0</v>
      </c>
      <c r="K110" s="110">
        <v>1</v>
      </c>
      <c r="L110" s="110">
        <v>7</v>
      </c>
      <c r="M110" s="110">
        <v>0</v>
      </c>
      <c r="N110" s="110">
        <v>1</v>
      </c>
      <c r="O110" s="110">
        <v>0</v>
      </c>
      <c r="P110" s="110">
        <v>0</v>
      </c>
      <c r="Q110" s="110">
        <v>0</v>
      </c>
      <c r="R110" s="110"/>
      <c r="S110" s="110">
        <v>0</v>
      </c>
      <c r="T110" s="110">
        <v>0</v>
      </c>
      <c r="U110" s="110">
        <v>0</v>
      </c>
      <c r="V110" s="110">
        <v>1</v>
      </c>
      <c r="W110" s="110"/>
      <c r="X110" s="110">
        <v>2</v>
      </c>
      <c r="Y110" s="110">
        <v>0</v>
      </c>
      <c r="Z110" s="110">
        <v>6</v>
      </c>
      <c r="AA110" s="110">
        <v>57</v>
      </c>
      <c r="AB110" s="110">
        <v>0</v>
      </c>
      <c r="AC110" s="110">
        <v>0</v>
      </c>
      <c r="AD110" s="110">
        <v>1</v>
      </c>
      <c r="AE110" s="110">
        <v>0</v>
      </c>
      <c r="AF110" s="110">
        <v>0</v>
      </c>
      <c r="AG110" s="110">
        <v>0</v>
      </c>
    </row>
    <row r="111" spans="2:33" ht="15.75" thickBot="1">
      <c r="B111" s="110"/>
      <c r="C111" s="110"/>
      <c r="D111" s="110">
        <v>2009</v>
      </c>
      <c r="E111" s="110">
        <v>0</v>
      </c>
      <c r="F111" s="110">
        <v>0</v>
      </c>
      <c r="G111" s="110">
        <v>0</v>
      </c>
      <c r="H111" s="110">
        <v>0</v>
      </c>
      <c r="I111" s="110">
        <v>0</v>
      </c>
      <c r="J111" s="110">
        <v>1</v>
      </c>
      <c r="K111" s="110">
        <v>2</v>
      </c>
      <c r="L111" s="110">
        <v>14</v>
      </c>
      <c r="M111" s="110">
        <v>0</v>
      </c>
      <c r="N111" s="110">
        <v>0</v>
      </c>
      <c r="O111" s="110">
        <v>0</v>
      </c>
      <c r="P111" s="110">
        <v>0</v>
      </c>
      <c r="Q111" s="110">
        <v>0</v>
      </c>
      <c r="R111" s="110"/>
      <c r="S111" s="110">
        <v>1</v>
      </c>
      <c r="T111" s="110">
        <v>0</v>
      </c>
      <c r="U111" s="110">
        <v>1</v>
      </c>
      <c r="V111" s="112">
        <v>9</v>
      </c>
      <c r="W111" s="110">
        <v>0</v>
      </c>
      <c r="X111" s="110">
        <v>1</v>
      </c>
      <c r="Y111" s="110">
        <v>0</v>
      </c>
      <c r="Z111" s="110">
        <v>0</v>
      </c>
      <c r="AA111" s="112">
        <v>105</v>
      </c>
      <c r="AB111" s="110">
        <v>0</v>
      </c>
      <c r="AC111" s="110">
        <v>0</v>
      </c>
      <c r="AD111" s="110">
        <v>0</v>
      </c>
      <c r="AE111" s="110">
        <v>0</v>
      </c>
      <c r="AF111" s="110">
        <v>0</v>
      </c>
      <c r="AG111" s="110">
        <v>0</v>
      </c>
    </row>
    <row r="112" spans="2:33" ht="15.75" thickBot="1">
      <c r="B112" s="110"/>
      <c r="C112" s="110"/>
      <c r="D112" s="110">
        <v>2010</v>
      </c>
      <c r="E112" s="110">
        <v>0</v>
      </c>
      <c r="F112" s="110">
        <v>0</v>
      </c>
      <c r="G112" s="110">
        <v>1</v>
      </c>
      <c r="H112" s="110">
        <v>0</v>
      </c>
      <c r="I112" s="110">
        <v>0</v>
      </c>
      <c r="J112" s="110">
        <v>2</v>
      </c>
      <c r="K112" s="110">
        <v>4</v>
      </c>
      <c r="L112" s="110">
        <v>9</v>
      </c>
      <c r="M112" s="110">
        <v>0</v>
      </c>
      <c r="N112" s="110">
        <v>1</v>
      </c>
      <c r="O112" s="110">
        <v>0</v>
      </c>
      <c r="P112" s="110">
        <v>0</v>
      </c>
      <c r="Q112" s="110">
        <v>2</v>
      </c>
      <c r="R112" s="110"/>
      <c r="S112" s="110">
        <v>1</v>
      </c>
      <c r="T112" s="110">
        <v>0</v>
      </c>
      <c r="U112" s="116">
        <v>5</v>
      </c>
      <c r="V112" s="110">
        <v>0</v>
      </c>
      <c r="W112" s="110">
        <v>0</v>
      </c>
      <c r="X112" s="110">
        <v>0</v>
      </c>
      <c r="Y112" s="110">
        <v>0</v>
      </c>
      <c r="Z112" s="114">
        <v>5</v>
      </c>
      <c r="AA112" s="118">
        <v>23</v>
      </c>
      <c r="AB112" s="110">
        <v>0</v>
      </c>
      <c r="AC112" s="110">
        <v>0</v>
      </c>
      <c r="AD112" s="112">
        <v>4</v>
      </c>
      <c r="AE112" s="110">
        <v>0</v>
      </c>
      <c r="AF112" s="110">
        <v>0</v>
      </c>
      <c r="AG112" s="110">
        <v>0</v>
      </c>
    </row>
    <row r="113" spans="2:33" ht="15">
      <c r="B113" s="110"/>
      <c r="C113" s="110"/>
      <c r="D113" s="110">
        <v>2011</v>
      </c>
      <c r="E113" s="110">
        <v>1</v>
      </c>
      <c r="F113" s="110">
        <v>0</v>
      </c>
      <c r="G113" s="110">
        <v>2</v>
      </c>
      <c r="H113" s="110">
        <v>0</v>
      </c>
      <c r="I113" s="110">
        <v>0</v>
      </c>
      <c r="J113" s="110">
        <v>3</v>
      </c>
      <c r="K113" s="110">
        <v>3</v>
      </c>
      <c r="L113" s="110">
        <v>14</v>
      </c>
      <c r="M113" s="110">
        <v>0</v>
      </c>
      <c r="N113" s="110">
        <v>2</v>
      </c>
      <c r="O113" s="110">
        <v>0</v>
      </c>
      <c r="P113" s="110">
        <v>0</v>
      </c>
      <c r="Q113" s="110">
        <v>0</v>
      </c>
      <c r="R113" s="110"/>
      <c r="S113" s="110">
        <v>0</v>
      </c>
      <c r="T113" s="110">
        <v>0</v>
      </c>
      <c r="U113" s="110">
        <v>1</v>
      </c>
      <c r="V113" s="110">
        <v>0</v>
      </c>
      <c r="W113" s="110">
        <v>0</v>
      </c>
      <c r="X113" s="110">
        <v>0</v>
      </c>
      <c r="Y113" s="110">
        <v>0</v>
      </c>
      <c r="Z113" s="114">
        <v>1</v>
      </c>
      <c r="AA113" s="112">
        <v>3</v>
      </c>
      <c r="AB113" s="110">
        <v>0</v>
      </c>
      <c r="AC113" s="110">
        <v>0</v>
      </c>
      <c r="AD113" s="110">
        <v>4</v>
      </c>
      <c r="AE113" s="110">
        <v>0</v>
      </c>
      <c r="AF113" s="110">
        <v>0</v>
      </c>
      <c r="AG113" s="110">
        <v>0</v>
      </c>
    </row>
    <row r="114" spans="2:33" ht="15">
      <c r="B114" s="110"/>
      <c r="C114" s="110"/>
      <c r="D114" s="110">
        <v>2012</v>
      </c>
      <c r="E114" s="110">
        <v>1</v>
      </c>
      <c r="F114" s="110">
        <v>0</v>
      </c>
      <c r="G114" s="114">
        <v>27</v>
      </c>
      <c r="H114" s="110">
        <v>0</v>
      </c>
      <c r="I114" s="110">
        <v>0</v>
      </c>
      <c r="J114" s="110">
        <v>0</v>
      </c>
      <c r="K114" s="110">
        <v>0</v>
      </c>
      <c r="L114" s="110">
        <v>7</v>
      </c>
      <c r="M114" s="110">
        <v>0</v>
      </c>
      <c r="N114" s="110">
        <v>0</v>
      </c>
      <c r="O114" s="110">
        <v>0</v>
      </c>
      <c r="P114" s="110">
        <v>1</v>
      </c>
      <c r="Q114" s="110">
        <v>0</v>
      </c>
      <c r="R114" s="110"/>
      <c r="S114" s="110">
        <v>1</v>
      </c>
      <c r="T114" s="110">
        <v>0</v>
      </c>
      <c r="U114" s="110">
        <v>2</v>
      </c>
      <c r="V114" s="110">
        <v>0</v>
      </c>
      <c r="W114" s="110">
        <v>0</v>
      </c>
      <c r="X114" s="110">
        <v>0</v>
      </c>
      <c r="Y114" s="110">
        <v>0</v>
      </c>
      <c r="Z114" s="110">
        <v>2</v>
      </c>
      <c r="AA114" s="112">
        <v>3</v>
      </c>
      <c r="AB114" s="110">
        <v>0</v>
      </c>
      <c r="AC114" s="110">
        <v>0</v>
      </c>
      <c r="AD114" s="110">
        <v>1</v>
      </c>
      <c r="AE114" s="110">
        <v>0</v>
      </c>
      <c r="AF114" s="110">
        <v>1</v>
      </c>
      <c r="AG114" s="110">
        <v>0</v>
      </c>
    </row>
    <row r="115" spans="2:33" ht="15">
      <c r="B115" s="110"/>
      <c r="C115" s="110"/>
      <c r="D115" s="110">
        <v>2013</v>
      </c>
      <c r="E115" s="110">
        <v>0</v>
      </c>
      <c r="F115" s="110">
        <v>1</v>
      </c>
      <c r="G115" s="111">
        <v>76</v>
      </c>
      <c r="H115" s="110">
        <v>1</v>
      </c>
      <c r="I115" s="110">
        <v>0</v>
      </c>
      <c r="J115" s="110">
        <v>1</v>
      </c>
      <c r="K115" s="110">
        <v>0</v>
      </c>
      <c r="L115" s="113">
        <v>1</v>
      </c>
      <c r="M115" s="110">
        <v>0</v>
      </c>
      <c r="N115" s="110">
        <v>0</v>
      </c>
      <c r="O115" s="110">
        <v>0</v>
      </c>
      <c r="P115" s="110">
        <v>1</v>
      </c>
      <c r="Q115" s="110">
        <v>0</v>
      </c>
      <c r="R115" s="110">
        <v>0</v>
      </c>
      <c r="S115" s="110">
        <v>0</v>
      </c>
      <c r="T115" s="110">
        <v>0</v>
      </c>
      <c r="U115" s="110">
        <v>1</v>
      </c>
      <c r="V115" s="110">
        <v>1</v>
      </c>
      <c r="W115" s="110">
        <v>0</v>
      </c>
      <c r="X115" s="110">
        <v>0</v>
      </c>
      <c r="Y115" s="110">
        <v>1</v>
      </c>
      <c r="Z115" s="110">
        <v>1</v>
      </c>
      <c r="AA115" s="112">
        <v>1</v>
      </c>
      <c r="AB115" s="110">
        <v>1</v>
      </c>
      <c r="AC115" s="110">
        <v>2</v>
      </c>
      <c r="AD115" s="110">
        <v>1</v>
      </c>
      <c r="AE115" s="110">
        <v>0</v>
      </c>
      <c r="AF115" s="110">
        <v>0</v>
      </c>
      <c r="AG115" s="110">
        <v>0</v>
      </c>
    </row>
    <row r="116" spans="2:33" ht="15">
      <c r="B116" s="110"/>
      <c r="C116" s="110"/>
      <c r="D116" s="110">
        <v>2014</v>
      </c>
      <c r="E116" s="110">
        <v>0</v>
      </c>
      <c r="F116" s="110">
        <v>0</v>
      </c>
      <c r="G116" s="113">
        <v>1</v>
      </c>
      <c r="H116" s="110">
        <v>1</v>
      </c>
      <c r="I116" s="110">
        <v>0</v>
      </c>
      <c r="J116" s="110">
        <v>0</v>
      </c>
      <c r="K116" s="110">
        <v>0</v>
      </c>
      <c r="L116" s="110">
        <v>3</v>
      </c>
      <c r="M116" s="110">
        <v>0</v>
      </c>
      <c r="N116" s="110"/>
      <c r="O116" s="110">
        <v>0</v>
      </c>
      <c r="P116" s="110">
        <v>0</v>
      </c>
      <c r="Q116" s="110">
        <v>0</v>
      </c>
      <c r="R116" s="110">
        <v>0</v>
      </c>
      <c r="S116" s="110">
        <v>0</v>
      </c>
      <c r="T116" s="110">
        <v>0</v>
      </c>
      <c r="U116" s="110">
        <v>1</v>
      </c>
      <c r="V116" s="110">
        <v>0</v>
      </c>
      <c r="W116" s="110">
        <v>0</v>
      </c>
      <c r="X116" s="110">
        <v>2</v>
      </c>
      <c r="Y116" s="110">
        <v>0</v>
      </c>
      <c r="Z116" s="110">
        <v>1</v>
      </c>
      <c r="AA116" s="112">
        <v>1</v>
      </c>
      <c r="AB116" s="110">
        <v>1</v>
      </c>
      <c r="AC116" s="110">
        <v>0</v>
      </c>
      <c r="AD116" s="110">
        <v>2</v>
      </c>
      <c r="AE116" s="110">
        <v>0</v>
      </c>
      <c r="AF116" s="110">
        <v>0</v>
      </c>
      <c r="AG116" s="110">
        <v>0</v>
      </c>
    </row>
    <row r="117" spans="2:33" ht="15">
      <c r="B117" s="110"/>
      <c r="C117" s="110"/>
      <c r="D117" s="110">
        <v>2015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1</v>
      </c>
      <c r="K117" s="110">
        <v>2</v>
      </c>
      <c r="L117" s="110">
        <v>2</v>
      </c>
      <c r="M117" s="110">
        <v>0</v>
      </c>
      <c r="N117" s="110">
        <v>0</v>
      </c>
      <c r="O117" s="110">
        <v>0</v>
      </c>
      <c r="P117" s="110">
        <v>3</v>
      </c>
      <c r="Q117" s="110">
        <v>0</v>
      </c>
      <c r="R117" s="110">
        <v>0</v>
      </c>
      <c r="S117" s="110">
        <v>0</v>
      </c>
      <c r="T117" s="110">
        <v>0</v>
      </c>
      <c r="U117" s="110">
        <v>1</v>
      </c>
      <c r="V117" s="110">
        <v>0</v>
      </c>
      <c r="W117" s="110">
        <v>0</v>
      </c>
      <c r="X117" s="110">
        <v>0</v>
      </c>
      <c r="Y117" s="110">
        <v>0</v>
      </c>
      <c r="Z117" s="110">
        <v>0</v>
      </c>
      <c r="AA117" s="110">
        <v>0</v>
      </c>
      <c r="AB117" s="110">
        <v>0</v>
      </c>
      <c r="AC117" s="110">
        <v>0</v>
      </c>
      <c r="AD117" s="110">
        <v>0</v>
      </c>
      <c r="AE117" s="110">
        <v>0</v>
      </c>
      <c r="AF117" s="110">
        <v>0</v>
      </c>
      <c r="AG117" s="110">
        <v>0</v>
      </c>
    </row>
    <row r="118" spans="2:33" ht="15">
      <c r="B118" s="110"/>
      <c r="C118" s="110"/>
      <c r="D118" s="110">
        <v>2016</v>
      </c>
      <c r="E118" s="110">
        <v>0</v>
      </c>
      <c r="F118" s="110">
        <v>0</v>
      </c>
      <c r="G118" s="110">
        <v>2</v>
      </c>
      <c r="H118" s="110">
        <v>0</v>
      </c>
      <c r="I118" s="110">
        <v>0</v>
      </c>
      <c r="J118" s="110">
        <v>0</v>
      </c>
      <c r="K118" s="110">
        <v>0</v>
      </c>
      <c r="L118" s="110">
        <v>2</v>
      </c>
      <c r="M118" s="110">
        <v>0</v>
      </c>
      <c r="N118" s="110">
        <v>0</v>
      </c>
      <c r="O118" s="110">
        <v>0</v>
      </c>
      <c r="P118" s="110">
        <v>1</v>
      </c>
      <c r="Q118" s="110">
        <v>1</v>
      </c>
      <c r="R118" s="110">
        <v>0</v>
      </c>
      <c r="S118" s="110">
        <v>0</v>
      </c>
      <c r="T118" s="110">
        <v>0</v>
      </c>
      <c r="U118" s="110">
        <v>1</v>
      </c>
      <c r="V118" s="110">
        <v>0</v>
      </c>
      <c r="W118" s="110">
        <v>0</v>
      </c>
      <c r="X118" s="110">
        <v>0</v>
      </c>
      <c r="Y118" s="110">
        <v>0</v>
      </c>
      <c r="Z118" s="110">
        <v>0</v>
      </c>
      <c r="AA118" s="110">
        <v>2</v>
      </c>
      <c r="AB118" s="110">
        <v>0</v>
      </c>
      <c r="AC118" s="110">
        <v>0</v>
      </c>
      <c r="AD118" s="114">
        <v>4</v>
      </c>
      <c r="AE118" s="110">
        <v>0</v>
      </c>
      <c r="AF118" s="110">
        <v>0</v>
      </c>
      <c r="AG118" s="110">
        <v>0</v>
      </c>
    </row>
    <row r="119" spans="2:33" ht="15">
      <c r="B119" s="110"/>
      <c r="C119" s="110"/>
      <c r="D119" s="110">
        <v>2017</v>
      </c>
      <c r="E119" s="110">
        <v>0</v>
      </c>
      <c r="F119" s="110">
        <v>1</v>
      </c>
      <c r="G119" s="110">
        <v>0</v>
      </c>
      <c r="H119" s="110">
        <v>0</v>
      </c>
      <c r="I119" s="110">
        <v>0</v>
      </c>
      <c r="J119" s="110">
        <v>0</v>
      </c>
      <c r="K119" s="110">
        <v>0</v>
      </c>
      <c r="L119" s="110">
        <v>4</v>
      </c>
      <c r="M119" s="110">
        <v>0</v>
      </c>
      <c r="N119" s="110">
        <v>0</v>
      </c>
      <c r="O119" s="110">
        <v>0</v>
      </c>
      <c r="P119" s="110">
        <v>2</v>
      </c>
      <c r="Q119" s="110">
        <v>0</v>
      </c>
      <c r="R119" s="110">
        <v>0</v>
      </c>
      <c r="S119" s="110">
        <v>0</v>
      </c>
      <c r="T119" s="110">
        <v>0</v>
      </c>
      <c r="U119" s="111">
        <v>4</v>
      </c>
      <c r="V119" s="110">
        <v>0</v>
      </c>
      <c r="W119" s="110">
        <v>0</v>
      </c>
      <c r="X119" s="110">
        <v>1</v>
      </c>
      <c r="Y119" s="110">
        <v>0</v>
      </c>
      <c r="Z119" s="110">
        <v>0</v>
      </c>
      <c r="AA119" s="110">
        <v>1</v>
      </c>
      <c r="AB119" s="110">
        <v>0</v>
      </c>
      <c r="AC119" s="110">
        <v>0</v>
      </c>
      <c r="AD119" s="110">
        <v>0</v>
      </c>
      <c r="AE119" s="110">
        <v>1</v>
      </c>
      <c r="AF119" s="110">
        <v>0</v>
      </c>
      <c r="AG119" s="110">
        <v>0</v>
      </c>
    </row>
    <row r="120" spans="2:33" ht="15">
      <c r="B120" s="110"/>
      <c r="C120" s="110"/>
      <c r="D120" s="110">
        <v>2018</v>
      </c>
      <c r="E120" s="110">
        <v>0</v>
      </c>
      <c r="F120" s="110">
        <v>0</v>
      </c>
      <c r="G120" s="110">
        <v>1</v>
      </c>
      <c r="H120" s="110">
        <v>1</v>
      </c>
      <c r="I120" s="110">
        <v>0</v>
      </c>
      <c r="J120" s="110">
        <v>0</v>
      </c>
      <c r="K120" s="110">
        <v>0</v>
      </c>
      <c r="L120" s="110">
        <v>5</v>
      </c>
      <c r="M120" s="110">
        <v>0</v>
      </c>
      <c r="N120" s="110">
        <v>0</v>
      </c>
      <c r="O120" s="110">
        <v>2</v>
      </c>
      <c r="P120" s="110">
        <v>1</v>
      </c>
      <c r="Q120" s="110">
        <v>0</v>
      </c>
      <c r="R120" s="110">
        <v>0</v>
      </c>
      <c r="S120" s="110">
        <v>0</v>
      </c>
      <c r="T120" s="110">
        <v>0</v>
      </c>
      <c r="U120" s="110">
        <v>1</v>
      </c>
      <c r="V120" s="110">
        <v>0</v>
      </c>
      <c r="W120" s="110">
        <v>0</v>
      </c>
      <c r="X120" s="110">
        <v>0</v>
      </c>
      <c r="Y120" s="110">
        <v>0</v>
      </c>
      <c r="Z120" s="110">
        <v>2</v>
      </c>
      <c r="AA120" s="110">
        <v>2</v>
      </c>
      <c r="AB120" s="110">
        <v>0</v>
      </c>
      <c r="AC120" s="110">
        <v>0</v>
      </c>
      <c r="AD120" s="110">
        <v>1</v>
      </c>
      <c r="AE120" s="110">
        <v>0</v>
      </c>
      <c r="AF120" s="110">
        <v>0</v>
      </c>
      <c r="AG120" s="110">
        <v>0</v>
      </c>
    </row>
    <row r="121" spans="2:33" ht="15">
      <c r="B121" s="110"/>
      <c r="C121" s="110"/>
      <c r="D121" s="110">
        <v>2019</v>
      </c>
      <c r="E121" s="110">
        <v>0</v>
      </c>
      <c r="F121" s="110">
        <v>0</v>
      </c>
      <c r="G121" s="110">
        <v>1</v>
      </c>
      <c r="H121" s="110">
        <v>0</v>
      </c>
      <c r="I121" s="110">
        <v>0</v>
      </c>
      <c r="J121" s="110">
        <v>0</v>
      </c>
      <c r="K121" s="110">
        <v>0</v>
      </c>
      <c r="L121" s="110">
        <v>2</v>
      </c>
      <c r="M121" s="110">
        <v>0</v>
      </c>
      <c r="N121" s="110">
        <v>0</v>
      </c>
      <c r="O121" s="110">
        <v>0</v>
      </c>
      <c r="P121" s="110">
        <v>0</v>
      </c>
      <c r="Q121" s="110">
        <v>1</v>
      </c>
      <c r="R121" s="110">
        <v>0</v>
      </c>
      <c r="S121" s="110">
        <v>0</v>
      </c>
      <c r="T121" s="110">
        <v>0</v>
      </c>
      <c r="U121" s="110">
        <v>0</v>
      </c>
      <c r="V121" s="110">
        <v>0</v>
      </c>
      <c r="W121" s="110">
        <v>0</v>
      </c>
      <c r="X121" s="110">
        <v>0</v>
      </c>
      <c r="Y121" s="110">
        <v>0</v>
      </c>
      <c r="Z121" s="110">
        <v>0</v>
      </c>
      <c r="AA121" s="110">
        <v>0</v>
      </c>
      <c r="AB121" s="110">
        <v>0</v>
      </c>
      <c r="AC121" s="110">
        <v>0</v>
      </c>
      <c r="AD121" s="110">
        <v>3</v>
      </c>
      <c r="AE121" s="110">
        <v>0</v>
      </c>
      <c r="AF121" s="110">
        <v>0</v>
      </c>
      <c r="AG121" s="110">
        <v>0</v>
      </c>
    </row>
    <row r="122" spans="2:33" ht="15">
      <c r="B122" s="110"/>
      <c r="C122" s="110"/>
      <c r="D122" s="110">
        <v>2020</v>
      </c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</row>
    <row r="123" spans="2:33" ht="15">
      <c r="B123" s="109" t="s">
        <v>69</v>
      </c>
      <c r="C123" s="109" t="s">
        <v>589</v>
      </c>
      <c r="D123" s="109">
        <v>2006</v>
      </c>
      <c r="E123" s="109"/>
      <c r="F123" s="109">
        <v>0</v>
      </c>
      <c r="G123" s="114">
        <v>0</v>
      </c>
      <c r="H123" s="109"/>
      <c r="I123" s="109"/>
      <c r="J123" s="109">
        <v>0</v>
      </c>
      <c r="K123" s="109">
        <v>9</v>
      </c>
      <c r="L123" s="109">
        <v>23</v>
      </c>
      <c r="M123" s="109"/>
      <c r="N123" s="109"/>
      <c r="O123" s="109">
        <v>0</v>
      </c>
      <c r="P123" s="109">
        <v>0</v>
      </c>
      <c r="Q123" s="109"/>
      <c r="R123" s="109"/>
      <c r="S123" s="109">
        <v>3</v>
      </c>
      <c r="T123" s="109">
        <v>0</v>
      </c>
      <c r="U123" s="109">
        <v>2</v>
      </c>
      <c r="V123" s="109">
        <v>22</v>
      </c>
      <c r="W123" s="109"/>
      <c r="X123" s="109">
        <v>2</v>
      </c>
      <c r="Y123" s="109">
        <v>0</v>
      </c>
      <c r="Z123" s="109">
        <v>0</v>
      </c>
      <c r="AA123" s="109">
        <v>3</v>
      </c>
      <c r="AB123" s="109">
        <v>3</v>
      </c>
      <c r="AC123" s="109">
        <v>2</v>
      </c>
      <c r="AD123" s="109">
        <v>10</v>
      </c>
      <c r="AE123" s="109">
        <v>1</v>
      </c>
      <c r="AF123" s="109"/>
      <c r="AG123" s="109">
        <v>0</v>
      </c>
    </row>
    <row r="124" spans="2:33" ht="15">
      <c r="B124" s="109"/>
      <c r="C124" s="109"/>
      <c r="D124" s="109">
        <v>2007</v>
      </c>
      <c r="E124" s="109">
        <v>3</v>
      </c>
      <c r="F124" s="109">
        <v>0</v>
      </c>
      <c r="G124" s="114">
        <v>29</v>
      </c>
      <c r="H124" s="109"/>
      <c r="I124" s="109">
        <v>0</v>
      </c>
      <c r="J124" s="109">
        <v>0</v>
      </c>
      <c r="K124" s="109">
        <v>4</v>
      </c>
      <c r="L124" s="109">
        <v>8</v>
      </c>
      <c r="M124" s="109">
        <v>0</v>
      </c>
      <c r="N124" s="109">
        <v>0</v>
      </c>
      <c r="O124" s="109">
        <v>0</v>
      </c>
      <c r="P124" s="109">
        <v>0</v>
      </c>
      <c r="Q124" s="109">
        <v>0</v>
      </c>
      <c r="R124" s="109"/>
      <c r="S124" s="109">
        <v>1</v>
      </c>
      <c r="T124" s="109">
        <v>0</v>
      </c>
      <c r="U124" s="109">
        <v>1</v>
      </c>
      <c r="V124" s="109">
        <v>28</v>
      </c>
      <c r="W124" s="109"/>
      <c r="X124" s="109">
        <v>1</v>
      </c>
      <c r="Y124" s="109">
        <v>0</v>
      </c>
      <c r="Z124" s="109">
        <v>0</v>
      </c>
      <c r="AA124" s="109">
        <v>22</v>
      </c>
      <c r="AB124" s="109">
        <v>1</v>
      </c>
      <c r="AC124" s="109">
        <v>2</v>
      </c>
      <c r="AD124" s="109">
        <v>3</v>
      </c>
      <c r="AE124" s="109">
        <v>0</v>
      </c>
      <c r="AF124" s="109">
        <v>0</v>
      </c>
      <c r="AG124" s="109">
        <v>0</v>
      </c>
    </row>
    <row r="125" spans="2:33" ht="15">
      <c r="B125" s="109"/>
      <c r="C125" s="109"/>
      <c r="D125" s="109">
        <v>2008</v>
      </c>
      <c r="E125" s="109">
        <v>3</v>
      </c>
      <c r="F125" s="109">
        <v>0</v>
      </c>
      <c r="G125" s="112">
        <v>7</v>
      </c>
      <c r="H125" s="109"/>
      <c r="I125" s="109">
        <v>0</v>
      </c>
      <c r="J125" s="109">
        <v>0</v>
      </c>
      <c r="K125" s="109">
        <v>9</v>
      </c>
      <c r="L125" s="109">
        <v>9</v>
      </c>
      <c r="M125" s="109">
        <v>0</v>
      </c>
      <c r="N125" s="109">
        <v>0</v>
      </c>
      <c r="O125" s="109">
        <v>0</v>
      </c>
      <c r="P125" s="109">
        <v>0</v>
      </c>
      <c r="Q125" s="109">
        <v>1</v>
      </c>
      <c r="R125" s="109"/>
      <c r="S125" s="109">
        <v>0</v>
      </c>
      <c r="T125" s="109">
        <v>1</v>
      </c>
      <c r="U125" s="109">
        <v>2</v>
      </c>
      <c r="V125" s="113">
        <v>0</v>
      </c>
      <c r="W125" s="109"/>
      <c r="X125" s="109">
        <v>0</v>
      </c>
      <c r="Y125" s="109">
        <v>1</v>
      </c>
      <c r="Z125" s="109">
        <v>2</v>
      </c>
      <c r="AA125" s="109">
        <v>67</v>
      </c>
      <c r="AB125" s="109">
        <v>0</v>
      </c>
      <c r="AC125" s="109">
        <v>2</v>
      </c>
      <c r="AD125" s="109">
        <v>1</v>
      </c>
      <c r="AE125" s="109">
        <v>0</v>
      </c>
      <c r="AF125" s="109">
        <v>0</v>
      </c>
      <c r="AG125" s="109">
        <v>0</v>
      </c>
    </row>
    <row r="126" spans="2:33" ht="15">
      <c r="B126" s="109"/>
      <c r="C126" s="109"/>
      <c r="D126" s="109">
        <v>2009</v>
      </c>
      <c r="E126" s="109">
        <v>1</v>
      </c>
      <c r="F126" s="109">
        <v>0</v>
      </c>
      <c r="G126" s="112">
        <v>0</v>
      </c>
      <c r="H126" s="109">
        <v>0</v>
      </c>
      <c r="I126" s="109">
        <v>1</v>
      </c>
      <c r="J126" s="109">
        <v>0</v>
      </c>
      <c r="K126" s="109">
        <v>1</v>
      </c>
      <c r="L126" s="109">
        <v>12</v>
      </c>
      <c r="M126" s="109">
        <v>0</v>
      </c>
      <c r="N126" s="109">
        <v>0</v>
      </c>
      <c r="O126" s="109">
        <v>1</v>
      </c>
      <c r="P126" s="109">
        <v>0</v>
      </c>
      <c r="Q126" s="109">
        <v>2</v>
      </c>
      <c r="R126" s="109"/>
      <c r="S126" s="109">
        <v>0</v>
      </c>
      <c r="T126" s="109">
        <v>0</v>
      </c>
      <c r="U126" s="109">
        <v>4</v>
      </c>
      <c r="V126" s="109">
        <v>0</v>
      </c>
      <c r="W126" s="109">
        <v>0</v>
      </c>
      <c r="X126" s="109">
        <v>0</v>
      </c>
      <c r="Y126" s="109">
        <v>1</v>
      </c>
      <c r="Z126" s="109">
        <v>3</v>
      </c>
      <c r="AA126" s="112">
        <v>12</v>
      </c>
      <c r="AB126" s="109">
        <v>0</v>
      </c>
      <c r="AC126" s="109">
        <v>1</v>
      </c>
      <c r="AD126" s="109">
        <v>2</v>
      </c>
      <c r="AE126" s="109">
        <v>0</v>
      </c>
      <c r="AF126" s="109">
        <v>0</v>
      </c>
      <c r="AG126" s="109">
        <v>0</v>
      </c>
    </row>
    <row r="127" spans="2:33" ht="15">
      <c r="B127" s="109"/>
      <c r="C127" s="109"/>
      <c r="D127" s="109">
        <v>2010</v>
      </c>
      <c r="E127" s="109">
        <v>0</v>
      </c>
      <c r="F127" s="109">
        <v>0</v>
      </c>
      <c r="G127" s="112">
        <v>29</v>
      </c>
      <c r="H127" s="109">
        <v>0</v>
      </c>
      <c r="I127" s="109">
        <v>0</v>
      </c>
      <c r="J127" s="109">
        <v>1</v>
      </c>
      <c r="K127" s="109">
        <v>4</v>
      </c>
      <c r="L127" s="109"/>
      <c r="M127" s="109">
        <v>0</v>
      </c>
      <c r="N127" s="109">
        <v>0</v>
      </c>
      <c r="O127" s="109">
        <v>0</v>
      </c>
      <c r="P127" s="109">
        <v>0</v>
      </c>
      <c r="Q127" s="109">
        <v>1</v>
      </c>
      <c r="R127" s="109"/>
      <c r="S127" s="109">
        <v>1</v>
      </c>
      <c r="T127" s="109">
        <v>0</v>
      </c>
      <c r="U127" s="109">
        <v>1</v>
      </c>
      <c r="V127" s="109">
        <v>0</v>
      </c>
      <c r="W127" s="109">
        <v>0</v>
      </c>
      <c r="X127" s="109">
        <v>0</v>
      </c>
      <c r="Y127" s="109">
        <v>0</v>
      </c>
      <c r="Z127" s="109">
        <v>0</v>
      </c>
      <c r="AA127" s="109">
        <v>3</v>
      </c>
      <c r="AB127" s="109">
        <v>1</v>
      </c>
      <c r="AC127" s="109">
        <v>0</v>
      </c>
      <c r="AD127" s="109">
        <v>1</v>
      </c>
      <c r="AE127" s="109">
        <v>0</v>
      </c>
      <c r="AF127" s="109">
        <v>0</v>
      </c>
      <c r="AG127" s="109">
        <v>1</v>
      </c>
    </row>
    <row r="128" spans="2:33" ht="15">
      <c r="B128" s="109"/>
      <c r="C128" s="109"/>
      <c r="D128" s="109">
        <v>2011</v>
      </c>
      <c r="E128" s="109">
        <v>0</v>
      </c>
      <c r="F128" s="109">
        <v>0</v>
      </c>
      <c r="G128" s="109">
        <v>16</v>
      </c>
      <c r="H128" s="109">
        <v>0</v>
      </c>
      <c r="I128" s="109">
        <v>1</v>
      </c>
      <c r="J128" s="109">
        <v>0</v>
      </c>
      <c r="K128" s="109">
        <v>3</v>
      </c>
      <c r="L128" s="113">
        <v>1</v>
      </c>
      <c r="M128" s="109">
        <v>0</v>
      </c>
      <c r="N128" s="109">
        <v>0</v>
      </c>
      <c r="O128" s="109">
        <v>0</v>
      </c>
      <c r="P128" s="109">
        <v>0</v>
      </c>
      <c r="Q128" s="109">
        <v>1</v>
      </c>
      <c r="R128" s="109"/>
      <c r="S128" s="109">
        <v>1</v>
      </c>
      <c r="T128" s="109">
        <v>0</v>
      </c>
      <c r="U128" s="109">
        <v>1</v>
      </c>
      <c r="V128" s="109">
        <v>0</v>
      </c>
      <c r="W128" s="109">
        <v>0</v>
      </c>
      <c r="X128" s="109">
        <v>0</v>
      </c>
      <c r="Y128" s="109">
        <v>0</v>
      </c>
      <c r="Z128" s="109">
        <v>0</v>
      </c>
      <c r="AA128" s="109">
        <v>2</v>
      </c>
      <c r="AB128" s="109">
        <v>1</v>
      </c>
      <c r="AC128" s="109">
        <v>0</v>
      </c>
      <c r="AD128" s="109">
        <v>1</v>
      </c>
      <c r="AE128" s="109">
        <v>0</v>
      </c>
      <c r="AF128" s="109">
        <v>0</v>
      </c>
      <c r="AG128" s="109">
        <v>0</v>
      </c>
    </row>
    <row r="129" spans="2:33" ht="15">
      <c r="B129" s="109"/>
      <c r="C129" s="109"/>
      <c r="D129" s="109">
        <v>2012</v>
      </c>
      <c r="E129" s="109">
        <v>1</v>
      </c>
      <c r="F129" s="109">
        <v>0</v>
      </c>
      <c r="G129" s="109">
        <v>14</v>
      </c>
      <c r="H129" s="109">
        <v>0</v>
      </c>
      <c r="I129" s="109">
        <v>1</v>
      </c>
      <c r="J129" s="109">
        <v>0</v>
      </c>
      <c r="K129" s="109">
        <v>3</v>
      </c>
      <c r="L129" s="109">
        <v>2</v>
      </c>
      <c r="M129" s="109">
        <v>1</v>
      </c>
      <c r="N129" s="109">
        <v>2</v>
      </c>
      <c r="O129" s="109">
        <v>1</v>
      </c>
      <c r="P129" s="109">
        <v>0</v>
      </c>
      <c r="Q129" s="109">
        <v>0</v>
      </c>
      <c r="R129" s="109"/>
      <c r="S129" s="109">
        <v>0</v>
      </c>
      <c r="T129" s="109">
        <v>0</v>
      </c>
      <c r="U129" s="109">
        <v>1</v>
      </c>
      <c r="V129" s="109">
        <v>0</v>
      </c>
      <c r="W129" s="109">
        <v>0</v>
      </c>
      <c r="X129" s="109">
        <v>0</v>
      </c>
      <c r="Y129" s="109">
        <v>1</v>
      </c>
      <c r="Z129" s="109">
        <v>0</v>
      </c>
      <c r="AA129" s="109">
        <v>4</v>
      </c>
      <c r="AB129" s="109">
        <v>0</v>
      </c>
      <c r="AC129" s="109">
        <v>1</v>
      </c>
      <c r="AD129" s="109">
        <v>2</v>
      </c>
      <c r="AE129" s="109">
        <v>0</v>
      </c>
      <c r="AF129" s="109">
        <v>0</v>
      </c>
      <c r="AG129" s="109">
        <v>0</v>
      </c>
    </row>
    <row r="130" spans="2:33" ht="15">
      <c r="B130" s="109"/>
      <c r="C130" s="109"/>
      <c r="D130" s="109">
        <v>2013</v>
      </c>
      <c r="E130" s="109">
        <v>0</v>
      </c>
      <c r="F130" s="109">
        <v>0</v>
      </c>
      <c r="G130" s="111">
        <v>5</v>
      </c>
      <c r="H130" s="109">
        <v>0</v>
      </c>
      <c r="I130" s="109">
        <v>0</v>
      </c>
      <c r="J130" s="109">
        <v>1</v>
      </c>
      <c r="K130" s="109">
        <v>0</v>
      </c>
      <c r="L130" s="109">
        <v>0</v>
      </c>
      <c r="M130" s="109">
        <v>0</v>
      </c>
      <c r="N130" s="109">
        <v>0</v>
      </c>
      <c r="O130" s="109">
        <v>0</v>
      </c>
      <c r="P130" s="109">
        <v>0</v>
      </c>
      <c r="Q130" s="109">
        <v>2</v>
      </c>
      <c r="R130" s="109">
        <v>0</v>
      </c>
      <c r="S130" s="109">
        <v>1</v>
      </c>
      <c r="T130" s="109">
        <v>0</v>
      </c>
      <c r="U130" s="109">
        <v>1</v>
      </c>
      <c r="V130" s="109">
        <v>0</v>
      </c>
      <c r="W130" s="109">
        <v>0</v>
      </c>
      <c r="X130" s="109">
        <v>2</v>
      </c>
      <c r="Y130" s="109">
        <v>0</v>
      </c>
      <c r="Z130" s="109">
        <v>0</v>
      </c>
      <c r="AA130" s="109">
        <v>2</v>
      </c>
      <c r="AB130" s="109">
        <v>2</v>
      </c>
      <c r="AC130" s="109">
        <v>1</v>
      </c>
      <c r="AD130" s="109">
        <v>1</v>
      </c>
      <c r="AE130" s="109">
        <v>0</v>
      </c>
      <c r="AF130" s="109">
        <v>0</v>
      </c>
      <c r="AG130" s="109">
        <v>0</v>
      </c>
    </row>
    <row r="131" spans="2:33" ht="15.75" thickBot="1">
      <c r="B131" s="109"/>
      <c r="C131" s="109"/>
      <c r="D131" s="109">
        <v>2014</v>
      </c>
      <c r="E131" s="109">
        <v>0</v>
      </c>
      <c r="F131" s="109">
        <v>0</v>
      </c>
      <c r="G131" s="112">
        <v>4</v>
      </c>
      <c r="H131" s="109">
        <v>0</v>
      </c>
      <c r="I131" s="109">
        <v>0</v>
      </c>
      <c r="J131" s="109">
        <v>0</v>
      </c>
      <c r="K131" s="109">
        <v>0</v>
      </c>
      <c r="L131" s="109">
        <v>2</v>
      </c>
      <c r="M131" s="109">
        <v>0</v>
      </c>
      <c r="N131" s="109"/>
      <c r="O131" s="109">
        <v>0</v>
      </c>
      <c r="P131" s="109">
        <v>1</v>
      </c>
      <c r="Q131" s="109">
        <v>0</v>
      </c>
      <c r="R131" s="109">
        <v>0</v>
      </c>
      <c r="S131" s="109">
        <v>2</v>
      </c>
      <c r="T131" s="109">
        <v>0</v>
      </c>
      <c r="U131" s="109">
        <v>0</v>
      </c>
      <c r="V131" s="109">
        <v>0</v>
      </c>
      <c r="W131" s="109">
        <v>0</v>
      </c>
      <c r="X131" s="109">
        <v>0</v>
      </c>
      <c r="Y131" s="109">
        <v>0</v>
      </c>
      <c r="Z131" s="109">
        <v>0</v>
      </c>
      <c r="AA131" s="109">
        <v>0</v>
      </c>
      <c r="AB131" s="109">
        <v>2</v>
      </c>
      <c r="AC131" s="109">
        <v>1</v>
      </c>
      <c r="AD131" s="109">
        <v>2</v>
      </c>
      <c r="AE131" s="109">
        <v>0</v>
      </c>
      <c r="AF131" s="109">
        <v>0</v>
      </c>
      <c r="AG131" s="109">
        <v>0</v>
      </c>
    </row>
    <row r="132" spans="2:33" ht="15.75" thickBot="1">
      <c r="B132" s="109"/>
      <c r="C132" s="109"/>
      <c r="D132" s="109">
        <v>2015</v>
      </c>
      <c r="E132" s="109">
        <v>0</v>
      </c>
      <c r="F132" s="109">
        <v>0</v>
      </c>
      <c r="G132" s="116">
        <v>0</v>
      </c>
      <c r="H132" s="109">
        <v>1</v>
      </c>
      <c r="I132" s="109">
        <v>0</v>
      </c>
      <c r="J132" s="109">
        <v>0</v>
      </c>
      <c r="K132" s="109">
        <v>4</v>
      </c>
      <c r="L132" s="109">
        <v>3</v>
      </c>
      <c r="M132" s="109">
        <v>0</v>
      </c>
      <c r="N132" s="109">
        <v>1</v>
      </c>
      <c r="O132" s="109">
        <v>0</v>
      </c>
      <c r="P132" s="109">
        <v>2</v>
      </c>
      <c r="Q132" s="109">
        <v>0</v>
      </c>
      <c r="R132" s="109">
        <v>1</v>
      </c>
      <c r="S132" s="109">
        <v>1</v>
      </c>
      <c r="T132" s="109">
        <v>0</v>
      </c>
      <c r="U132" s="109">
        <v>0</v>
      </c>
      <c r="V132" s="109">
        <v>0</v>
      </c>
      <c r="W132" s="109">
        <v>0</v>
      </c>
      <c r="X132" s="109">
        <v>0</v>
      </c>
      <c r="Y132" s="109">
        <v>0</v>
      </c>
      <c r="Z132" s="109">
        <v>0</v>
      </c>
      <c r="AA132" s="109">
        <v>1</v>
      </c>
      <c r="AB132" s="109">
        <v>0</v>
      </c>
      <c r="AC132" s="109">
        <v>1</v>
      </c>
      <c r="AD132" s="109">
        <v>0</v>
      </c>
      <c r="AE132" s="109">
        <v>0</v>
      </c>
      <c r="AF132" s="109">
        <v>0</v>
      </c>
      <c r="AG132" s="109">
        <v>0</v>
      </c>
    </row>
    <row r="133" spans="2:33" ht="15">
      <c r="B133" s="109"/>
      <c r="C133" s="109"/>
      <c r="D133" s="109">
        <v>2016</v>
      </c>
      <c r="E133" s="109">
        <v>1</v>
      </c>
      <c r="F133" s="109">
        <v>0</v>
      </c>
      <c r="G133" s="112">
        <v>0</v>
      </c>
      <c r="H133" s="109">
        <v>0</v>
      </c>
      <c r="I133" s="109">
        <v>0</v>
      </c>
      <c r="J133" s="109">
        <v>0</v>
      </c>
      <c r="K133" s="109">
        <v>1</v>
      </c>
      <c r="L133" s="109">
        <v>3</v>
      </c>
      <c r="M133" s="109">
        <v>0</v>
      </c>
      <c r="N133" s="109">
        <v>0</v>
      </c>
      <c r="O133" s="109">
        <v>1</v>
      </c>
      <c r="P133" s="109">
        <v>0</v>
      </c>
      <c r="Q133" s="109">
        <v>0</v>
      </c>
      <c r="R133" s="109">
        <v>1</v>
      </c>
      <c r="S133" s="109">
        <v>0</v>
      </c>
      <c r="T133" s="109">
        <v>0</v>
      </c>
      <c r="U133" s="109">
        <v>0</v>
      </c>
      <c r="V133" s="109">
        <v>0</v>
      </c>
      <c r="W133" s="109">
        <v>0</v>
      </c>
      <c r="X133" s="109">
        <v>0</v>
      </c>
      <c r="Y133" s="109">
        <v>0</v>
      </c>
      <c r="Z133" s="109">
        <v>0</v>
      </c>
      <c r="AA133" s="112">
        <v>8</v>
      </c>
      <c r="AB133" s="109">
        <v>0</v>
      </c>
      <c r="AC133" s="109">
        <v>0</v>
      </c>
      <c r="AD133" s="109">
        <v>1</v>
      </c>
      <c r="AE133" s="109">
        <v>0</v>
      </c>
      <c r="AF133" s="109">
        <v>0</v>
      </c>
      <c r="AG133" s="109">
        <v>0</v>
      </c>
    </row>
    <row r="134" spans="2:33" ht="15">
      <c r="B134" s="109"/>
      <c r="C134" s="109"/>
      <c r="D134" s="109">
        <v>2017</v>
      </c>
      <c r="E134" s="109">
        <v>0</v>
      </c>
      <c r="F134" s="109">
        <v>0</v>
      </c>
      <c r="G134" s="109">
        <v>0</v>
      </c>
      <c r="H134" s="109">
        <v>0</v>
      </c>
      <c r="I134" s="109">
        <v>0</v>
      </c>
      <c r="J134" s="109">
        <v>1</v>
      </c>
      <c r="K134" s="109">
        <v>0</v>
      </c>
      <c r="L134" s="109">
        <v>1</v>
      </c>
      <c r="M134" s="109">
        <v>0</v>
      </c>
      <c r="N134" s="109">
        <v>0</v>
      </c>
      <c r="O134" s="109">
        <v>0</v>
      </c>
      <c r="P134" s="109">
        <v>0</v>
      </c>
      <c r="Q134" s="109">
        <v>0</v>
      </c>
      <c r="R134" s="109">
        <v>0</v>
      </c>
      <c r="S134" s="109">
        <v>0</v>
      </c>
      <c r="T134" s="109">
        <v>0</v>
      </c>
      <c r="U134" s="109">
        <v>1</v>
      </c>
      <c r="V134" s="109">
        <v>0</v>
      </c>
      <c r="W134" s="109">
        <v>0</v>
      </c>
      <c r="X134" s="109">
        <v>0</v>
      </c>
      <c r="Y134" s="109">
        <v>0</v>
      </c>
      <c r="Z134" s="109">
        <v>0</v>
      </c>
      <c r="AA134" s="109">
        <v>0</v>
      </c>
      <c r="AB134" s="109">
        <v>0</v>
      </c>
      <c r="AC134" s="109">
        <v>0</v>
      </c>
      <c r="AD134" s="109">
        <v>1</v>
      </c>
      <c r="AE134" s="109">
        <v>0</v>
      </c>
      <c r="AF134" s="109">
        <v>0</v>
      </c>
      <c r="AG134" s="109">
        <v>0</v>
      </c>
    </row>
    <row r="135" spans="2:33" ht="15">
      <c r="B135" s="109"/>
      <c r="C135" s="109"/>
      <c r="D135" s="109">
        <v>2018</v>
      </c>
      <c r="E135" s="109">
        <v>0</v>
      </c>
      <c r="F135" s="109">
        <v>0</v>
      </c>
      <c r="G135" s="109">
        <v>2</v>
      </c>
      <c r="H135" s="109">
        <v>0</v>
      </c>
      <c r="I135" s="109">
        <v>0</v>
      </c>
      <c r="J135" s="109">
        <v>0</v>
      </c>
      <c r="K135" s="109">
        <v>0</v>
      </c>
      <c r="L135" s="109">
        <v>2</v>
      </c>
      <c r="M135" s="109">
        <v>0</v>
      </c>
      <c r="N135" s="109">
        <v>0</v>
      </c>
      <c r="O135" s="109">
        <v>1</v>
      </c>
      <c r="P135" s="109">
        <v>0</v>
      </c>
      <c r="Q135" s="109">
        <v>0</v>
      </c>
      <c r="R135" s="109">
        <v>0</v>
      </c>
      <c r="S135" s="109">
        <v>0</v>
      </c>
      <c r="T135" s="109">
        <v>0</v>
      </c>
      <c r="U135" s="109">
        <v>1</v>
      </c>
      <c r="V135" s="109">
        <v>0</v>
      </c>
      <c r="W135" s="109">
        <v>0</v>
      </c>
      <c r="X135" s="109">
        <v>0</v>
      </c>
      <c r="Y135" s="109">
        <v>0</v>
      </c>
      <c r="Z135" s="109">
        <v>0</v>
      </c>
      <c r="AA135" s="109">
        <v>1</v>
      </c>
      <c r="AB135" s="109">
        <v>1</v>
      </c>
      <c r="AC135" s="109">
        <v>0</v>
      </c>
      <c r="AD135" s="109">
        <v>1</v>
      </c>
      <c r="AE135" s="109">
        <v>0</v>
      </c>
      <c r="AF135" s="109">
        <v>0</v>
      </c>
      <c r="AG135" s="109">
        <v>0</v>
      </c>
    </row>
    <row r="136" spans="2:33" ht="15">
      <c r="B136" s="109"/>
      <c r="C136" s="109"/>
      <c r="D136" s="109">
        <v>2019</v>
      </c>
      <c r="E136" s="109">
        <v>0</v>
      </c>
      <c r="F136" s="109">
        <v>1</v>
      </c>
      <c r="G136" s="109">
        <v>0</v>
      </c>
      <c r="H136" s="109">
        <v>0</v>
      </c>
      <c r="I136" s="109">
        <v>0</v>
      </c>
      <c r="J136" s="109">
        <v>0</v>
      </c>
      <c r="K136" s="109">
        <v>3</v>
      </c>
      <c r="L136" s="109">
        <v>3</v>
      </c>
      <c r="M136" s="109">
        <v>0</v>
      </c>
      <c r="N136" s="109">
        <v>0</v>
      </c>
      <c r="O136" s="109">
        <v>0</v>
      </c>
      <c r="P136" s="109">
        <v>1</v>
      </c>
      <c r="Q136" s="109">
        <v>0</v>
      </c>
      <c r="R136" s="109">
        <v>0</v>
      </c>
      <c r="S136" s="109">
        <v>0</v>
      </c>
      <c r="T136" s="109">
        <v>0</v>
      </c>
      <c r="U136" s="109">
        <v>1</v>
      </c>
      <c r="V136" s="109">
        <v>0</v>
      </c>
      <c r="W136" s="109">
        <v>0</v>
      </c>
      <c r="X136" s="109">
        <v>0</v>
      </c>
      <c r="Y136" s="109">
        <v>0</v>
      </c>
      <c r="Z136" s="109">
        <v>0</v>
      </c>
      <c r="AA136" s="109">
        <v>5</v>
      </c>
      <c r="AB136" s="109">
        <v>0</v>
      </c>
      <c r="AC136" s="109">
        <v>0</v>
      </c>
      <c r="AD136" s="109">
        <v>0</v>
      </c>
      <c r="AE136" s="109">
        <v>0</v>
      </c>
      <c r="AF136" s="109">
        <v>0</v>
      </c>
      <c r="AG136" s="109">
        <v>0</v>
      </c>
    </row>
    <row r="137" spans="2:33" ht="15">
      <c r="B137" s="109"/>
      <c r="C137" s="109"/>
      <c r="D137" s="109">
        <v>2020</v>
      </c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</row>
    <row r="138" spans="2:33" ht="15">
      <c r="B138" s="110" t="s">
        <v>903</v>
      </c>
      <c r="C138" s="110" t="s">
        <v>904</v>
      </c>
      <c r="D138" s="110">
        <v>2006</v>
      </c>
      <c r="E138" s="110">
        <v>9.8559999999999995E-2</v>
      </c>
      <c r="F138" s="110"/>
      <c r="G138" s="110">
        <v>0.33250000000000002</v>
      </c>
      <c r="H138" s="110"/>
      <c r="I138" s="110"/>
      <c r="J138" s="110">
        <v>0.38364999999999999</v>
      </c>
      <c r="K138" s="110">
        <v>0.20424</v>
      </c>
      <c r="L138" s="110">
        <v>16.67473</v>
      </c>
      <c r="M138" s="110"/>
      <c r="N138" s="110">
        <v>5.2429999999999997E-2</v>
      </c>
      <c r="O138" s="110">
        <v>1.94502</v>
      </c>
      <c r="P138" s="110">
        <v>2.10216</v>
      </c>
      <c r="Q138" s="110">
        <v>0.99802999999999997</v>
      </c>
      <c r="R138" s="110"/>
      <c r="S138" s="110">
        <v>7.3323499999999999</v>
      </c>
      <c r="T138" s="110">
        <v>2.6861000000000002</v>
      </c>
      <c r="U138" s="110">
        <v>18.928380000000001</v>
      </c>
      <c r="V138" s="110">
        <v>11.065300000000001</v>
      </c>
      <c r="W138" s="110"/>
      <c r="X138" s="110">
        <v>0.93447000000000002</v>
      </c>
      <c r="Y138" s="110">
        <v>3.5263100000000001</v>
      </c>
      <c r="Z138" s="110">
        <v>5.8449099999999996</v>
      </c>
      <c r="AA138" s="110">
        <v>14.76524</v>
      </c>
      <c r="AB138" s="110">
        <v>4.2787199999999999</v>
      </c>
      <c r="AC138" s="110">
        <v>8.1875599999999995</v>
      </c>
      <c r="AD138" s="110">
        <v>4.2027099999999997</v>
      </c>
      <c r="AE138" s="110">
        <v>6.2170699999999997</v>
      </c>
      <c r="AF138" s="110">
        <v>1.64777</v>
      </c>
      <c r="AG138" s="110">
        <v>2.4022000000000001</v>
      </c>
    </row>
    <row r="139" spans="2:33" ht="15">
      <c r="B139" s="110"/>
      <c r="C139" s="110"/>
      <c r="D139" s="110">
        <v>2007</v>
      </c>
      <c r="E139" s="110">
        <v>0.15483</v>
      </c>
      <c r="F139" s="110">
        <v>1.74732</v>
      </c>
      <c r="G139" s="110">
        <v>5.2178699999999996</v>
      </c>
      <c r="H139" s="110"/>
      <c r="I139" s="110">
        <v>2.7552400000000001</v>
      </c>
      <c r="J139" s="110">
        <v>0.30741000000000002</v>
      </c>
      <c r="K139" s="110">
        <v>1.15571</v>
      </c>
      <c r="L139" s="110">
        <v>3.7229899999999998</v>
      </c>
      <c r="M139" s="110">
        <v>1.1915800000000001</v>
      </c>
      <c r="N139" s="110">
        <v>13.61467</v>
      </c>
      <c r="O139" s="110">
        <v>1.7405900000000001</v>
      </c>
      <c r="P139" s="110">
        <v>0.95098000000000005</v>
      </c>
      <c r="Q139" s="110">
        <v>1.68259</v>
      </c>
      <c r="R139" s="110"/>
      <c r="S139" s="110">
        <v>5.8859599999999999</v>
      </c>
      <c r="T139" s="110">
        <v>2.0199600000000002</v>
      </c>
      <c r="U139" s="110">
        <v>9.6189099999999996</v>
      </c>
      <c r="V139" s="110">
        <v>29.015470000000001</v>
      </c>
      <c r="W139" s="110"/>
      <c r="X139" s="110">
        <v>0.96887999999999996</v>
      </c>
      <c r="Y139" s="110">
        <v>2.2785700000000002</v>
      </c>
      <c r="Z139" s="110">
        <v>2.8696999999999999</v>
      </c>
      <c r="AA139" s="110">
        <v>29.60126</v>
      </c>
      <c r="AB139" s="110">
        <v>2.44021</v>
      </c>
      <c r="AC139" s="110">
        <v>7.8016199999999998</v>
      </c>
      <c r="AD139" s="110">
        <v>3.84829</v>
      </c>
      <c r="AE139" s="110">
        <v>4.3841299999999999</v>
      </c>
      <c r="AF139" s="110">
        <v>1.82342</v>
      </c>
      <c r="AG139" s="110">
        <v>2.0545100000000001</v>
      </c>
    </row>
    <row r="140" spans="2:33" ht="15">
      <c r="B140" s="110"/>
      <c r="C140" s="110"/>
      <c r="D140" s="110">
        <v>2008</v>
      </c>
      <c r="E140" s="110">
        <v>0.13888</v>
      </c>
      <c r="F140" s="110">
        <v>4.0904199999999999</v>
      </c>
      <c r="G140" s="110">
        <v>3.4782600000000001</v>
      </c>
      <c r="H140" s="110"/>
      <c r="I140" s="110">
        <v>1.98556</v>
      </c>
      <c r="J140" s="110">
        <v>0.17146</v>
      </c>
      <c r="K140" s="110">
        <v>1.28989</v>
      </c>
      <c r="L140" s="110">
        <v>3.2926799999999998</v>
      </c>
      <c r="M140" s="110">
        <v>1.2620899999999999</v>
      </c>
      <c r="N140" s="110">
        <v>15.828760000000001</v>
      </c>
      <c r="O140" s="110">
        <v>2.10101</v>
      </c>
      <c r="P140" s="110">
        <v>1.0139100000000001</v>
      </c>
      <c r="Q140" s="110">
        <v>1.67282</v>
      </c>
      <c r="R140" s="110"/>
      <c r="S140" s="110">
        <v>6.7889900000000001</v>
      </c>
      <c r="T140" s="110">
        <v>1.4056900000000001</v>
      </c>
      <c r="U140" s="110">
        <v>0.40614</v>
      </c>
      <c r="V140" s="110">
        <v>2.7818100000000001</v>
      </c>
      <c r="W140" s="110"/>
      <c r="X140" s="110">
        <v>0.71701999999999999</v>
      </c>
      <c r="Y140" s="110">
        <v>2.1438799999999998</v>
      </c>
      <c r="Z140" s="110">
        <v>2.81806</v>
      </c>
      <c r="AA140" s="110">
        <v>23.373249999999999</v>
      </c>
      <c r="AB140" s="110">
        <v>2.25095</v>
      </c>
      <c r="AC140" s="110">
        <v>8.0919399999999992</v>
      </c>
      <c r="AD140" s="110">
        <v>4.2983000000000002</v>
      </c>
      <c r="AE140" s="110">
        <v>5.4731800000000002</v>
      </c>
      <c r="AF140" s="110">
        <v>1.7635700000000001</v>
      </c>
      <c r="AG140" s="110">
        <v>2.55524</v>
      </c>
    </row>
    <row r="141" spans="2:33" ht="15">
      <c r="B141" s="110"/>
      <c r="C141" s="110"/>
      <c r="D141" s="110">
        <v>2009</v>
      </c>
      <c r="E141" s="110">
        <v>0.13788</v>
      </c>
      <c r="F141" s="110">
        <v>1.1646799999999999</v>
      </c>
      <c r="G141" s="110">
        <v>6.1606800000000002</v>
      </c>
      <c r="H141" s="110">
        <v>1.0202599999999999</v>
      </c>
      <c r="I141" s="110">
        <v>1.41551</v>
      </c>
      <c r="J141" s="110">
        <v>0.33703</v>
      </c>
      <c r="K141" s="110">
        <v>0.98411999999999999</v>
      </c>
      <c r="L141" s="110">
        <v>4.6378500000000003</v>
      </c>
      <c r="M141" s="110">
        <v>29.76539</v>
      </c>
      <c r="N141" s="110">
        <v>13.562430000000001</v>
      </c>
      <c r="O141" s="110">
        <v>3.2795800000000002</v>
      </c>
      <c r="P141" s="110">
        <v>0.91964999999999997</v>
      </c>
      <c r="Q141" s="110">
        <v>1.74404</v>
      </c>
      <c r="R141" s="110"/>
      <c r="S141" s="110">
        <v>0.16935</v>
      </c>
      <c r="T141" s="110">
        <v>1.64998</v>
      </c>
      <c r="U141" s="110">
        <v>3.14079</v>
      </c>
      <c r="V141" s="110">
        <v>4.3407099999999996</v>
      </c>
      <c r="W141" s="110">
        <v>2.72851</v>
      </c>
      <c r="X141" s="110">
        <v>1.0146299999999999</v>
      </c>
      <c r="Y141" s="110">
        <v>2.2727200000000001</v>
      </c>
      <c r="Z141" s="110">
        <v>4.3671100000000003</v>
      </c>
      <c r="AA141" s="110">
        <v>8.0473499999999998</v>
      </c>
      <c r="AB141" s="110">
        <v>2.24248</v>
      </c>
      <c r="AC141" s="110">
        <v>9.6045200000000008</v>
      </c>
      <c r="AD141" s="110">
        <v>5.0526200000000001</v>
      </c>
      <c r="AE141" s="110">
        <v>6.26098</v>
      </c>
      <c r="AF141" s="110">
        <v>2.04637</v>
      </c>
      <c r="AG141" s="110">
        <v>0.77386999999999995</v>
      </c>
    </row>
    <row r="142" spans="2:33" ht="15">
      <c r="B142" s="110"/>
      <c r="C142" s="110"/>
      <c r="D142" s="110">
        <v>2010</v>
      </c>
      <c r="E142" s="110">
        <v>2.5496400000000001</v>
      </c>
      <c r="F142" s="110">
        <v>1.8163199999999999</v>
      </c>
      <c r="G142" s="110">
        <v>3.2640199999999999</v>
      </c>
      <c r="H142" s="110">
        <v>1.2840100000000001</v>
      </c>
      <c r="I142" s="110">
        <v>3.15015</v>
      </c>
      <c r="J142" s="110">
        <v>0.53683999999999998</v>
      </c>
      <c r="K142" s="110">
        <v>0.99805999999999995</v>
      </c>
      <c r="L142" s="110"/>
      <c r="M142" s="110">
        <v>3.58182</v>
      </c>
      <c r="N142" s="110">
        <v>11.14189</v>
      </c>
      <c r="O142" s="110">
        <v>3.7277100000000001</v>
      </c>
      <c r="P142" s="110">
        <v>1.9411700000000001</v>
      </c>
      <c r="Q142" s="110">
        <v>2.0112999999999999</v>
      </c>
      <c r="R142" s="110"/>
      <c r="S142" s="110">
        <v>7.35609</v>
      </c>
      <c r="T142" s="110">
        <v>1.13045</v>
      </c>
      <c r="U142" s="110">
        <v>2.9571999999999998</v>
      </c>
      <c r="V142" s="110">
        <v>0.49525000000000002</v>
      </c>
      <c r="W142" s="110">
        <v>1.1028100000000001</v>
      </c>
      <c r="X142" s="110">
        <v>0.84204999999999997</v>
      </c>
      <c r="Y142" s="110">
        <v>2.12683</v>
      </c>
      <c r="Z142" s="110">
        <v>5.0575700000000001</v>
      </c>
      <c r="AA142" s="110">
        <v>7.0254000000000003</v>
      </c>
      <c r="AB142" s="110">
        <v>2.85</v>
      </c>
      <c r="AC142" s="110">
        <v>12.435840000000001</v>
      </c>
      <c r="AD142" s="110">
        <v>3.3751000000000002</v>
      </c>
      <c r="AE142" s="110">
        <v>7.4298099999999998</v>
      </c>
      <c r="AF142" s="110">
        <v>5.3219399999999997</v>
      </c>
      <c r="AG142" s="110">
        <v>1.0403500000000001</v>
      </c>
    </row>
    <row r="143" spans="2:33" ht="15">
      <c r="B143" s="110"/>
      <c r="C143" s="110"/>
      <c r="D143" s="110">
        <v>2011</v>
      </c>
      <c r="E143" s="110">
        <v>1.7411300000000001</v>
      </c>
      <c r="F143" s="110">
        <v>1.58104</v>
      </c>
      <c r="G143" s="110">
        <v>3.0088599999999999</v>
      </c>
      <c r="H143" s="110">
        <v>1.2202599999999999</v>
      </c>
      <c r="I143" s="110">
        <v>2.6785700000000001</v>
      </c>
      <c r="J143" s="110">
        <v>0.71606000000000003</v>
      </c>
      <c r="K143" s="110">
        <v>0.90385000000000004</v>
      </c>
      <c r="L143" s="110">
        <v>4.0496999999999996</v>
      </c>
      <c r="M143" s="110">
        <v>4.5714199999999998</v>
      </c>
      <c r="N143" s="110">
        <v>13.882239999999999</v>
      </c>
      <c r="O143" s="110">
        <v>2.4614500000000001</v>
      </c>
      <c r="P143" s="110">
        <v>1.6056299999999999</v>
      </c>
      <c r="Q143" s="110">
        <v>1.7726200000000001</v>
      </c>
      <c r="R143" s="110">
        <v>0</v>
      </c>
      <c r="S143" s="110">
        <v>3.5476399999999999</v>
      </c>
      <c r="T143" s="110">
        <v>0.44301000000000001</v>
      </c>
      <c r="U143" s="110">
        <v>5.05077</v>
      </c>
      <c r="V143" s="110">
        <v>0.32633000000000001</v>
      </c>
      <c r="W143" s="110">
        <v>1.6928099999999999</v>
      </c>
      <c r="X143" s="110">
        <v>0.70379999999999998</v>
      </c>
      <c r="Y143" s="110">
        <v>1.0398499999999999</v>
      </c>
      <c r="Z143" s="110">
        <v>2.9225699999999999</v>
      </c>
      <c r="AA143" s="110">
        <v>7.1171199999999999</v>
      </c>
      <c r="AB143" s="110">
        <v>1.82751</v>
      </c>
      <c r="AC143" s="110">
        <v>10.537419999999999</v>
      </c>
      <c r="AD143" s="110">
        <v>3.05688</v>
      </c>
      <c r="AE143" s="110">
        <v>4.7213799999999999</v>
      </c>
      <c r="AF143" s="110">
        <v>4.2742500000000003</v>
      </c>
      <c r="AG143" s="110">
        <v>0.78339999999999999</v>
      </c>
    </row>
    <row r="144" spans="2:33" ht="15">
      <c r="B144" s="110"/>
      <c r="C144" s="110"/>
      <c r="D144" s="110">
        <v>2012</v>
      </c>
      <c r="E144" s="110">
        <v>2.1762299999999999</v>
      </c>
      <c r="F144" s="110">
        <v>1.66238</v>
      </c>
      <c r="G144" s="110">
        <v>4.5685000000000002</v>
      </c>
      <c r="H144" s="110">
        <v>1.3880399999999999</v>
      </c>
      <c r="I144" s="110">
        <v>2.77922</v>
      </c>
      <c r="J144" s="110">
        <v>0.68152999999999997</v>
      </c>
      <c r="K144" s="110">
        <v>1.0365</v>
      </c>
      <c r="L144" s="110">
        <v>3.9215599999999999</v>
      </c>
      <c r="M144" s="110">
        <v>4.3990299999999998</v>
      </c>
      <c r="N144" s="110">
        <v>1.7956300000000001</v>
      </c>
      <c r="O144" s="110">
        <v>2.3685100000000001</v>
      </c>
      <c r="P144" s="110">
        <v>2.4169700000000001</v>
      </c>
      <c r="Q144" s="110">
        <v>2.0316399999999999</v>
      </c>
      <c r="R144" s="110">
        <v>2.3694799999999998</v>
      </c>
      <c r="S144" s="110">
        <v>5.2030200000000004</v>
      </c>
      <c r="T144" s="110">
        <v>0.76114999999999999</v>
      </c>
      <c r="U144" s="110">
        <v>7.3963299999999998</v>
      </c>
      <c r="V144" s="110">
        <v>0.47732000000000002</v>
      </c>
      <c r="W144" s="110">
        <v>1.02857</v>
      </c>
      <c r="X144" s="110">
        <v>0.90180000000000005</v>
      </c>
      <c r="Y144" s="110">
        <v>1.3350000000000001E-2</v>
      </c>
      <c r="Z144" s="110">
        <v>2.7583500000000001</v>
      </c>
      <c r="AA144" s="110">
        <v>8.4736999999999991</v>
      </c>
      <c r="AB144" s="110">
        <v>3.89385</v>
      </c>
      <c r="AC144" s="110">
        <v>10.05993</v>
      </c>
      <c r="AD144" s="110">
        <v>6.8075200000000002</v>
      </c>
      <c r="AE144" s="110">
        <v>5.8391200000000003</v>
      </c>
      <c r="AF144" s="110">
        <v>4.4321400000000004</v>
      </c>
      <c r="AG144" s="110">
        <v>0.74309999999999998</v>
      </c>
    </row>
    <row r="145" spans="2:33" ht="15">
      <c r="B145" s="110"/>
      <c r="C145" s="110"/>
      <c r="D145" s="110">
        <v>2013</v>
      </c>
      <c r="E145" s="110">
        <v>2.0305200000000001</v>
      </c>
      <c r="F145" s="110">
        <v>1.71149</v>
      </c>
      <c r="G145" s="110">
        <v>6.3865999999999996</v>
      </c>
      <c r="H145" s="110">
        <v>1.05206</v>
      </c>
      <c r="I145" s="110">
        <v>2.3553099999999998</v>
      </c>
      <c r="J145" s="110">
        <v>0.51583999999999997</v>
      </c>
      <c r="K145" s="110">
        <v>0.83611999999999997</v>
      </c>
      <c r="L145" s="110">
        <v>3.5262899999999999</v>
      </c>
      <c r="M145" s="110">
        <v>1.03321</v>
      </c>
      <c r="N145" s="110">
        <v>14.29848</v>
      </c>
      <c r="O145" s="110">
        <v>3.3030400000000002</v>
      </c>
      <c r="P145" s="110">
        <v>2.1798999999999999</v>
      </c>
      <c r="Q145" s="110">
        <v>2.0823200000000002</v>
      </c>
      <c r="R145" s="110">
        <v>2.9329399999999999</v>
      </c>
      <c r="S145" s="110">
        <v>3.0631900000000001</v>
      </c>
      <c r="T145" s="110">
        <v>1.97044</v>
      </c>
      <c r="U145" s="110">
        <v>5.9403499999999996</v>
      </c>
      <c r="V145" s="110">
        <v>0.35348000000000002</v>
      </c>
      <c r="W145" s="110">
        <v>0.99822</v>
      </c>
      <c r="X145" s="110">
        <v>0.68274000000000001</v>
      </c>
      <c r="Y145" s="110">
        <v>6.62E-3</v>
      </c>
      <c r="Z145" s="110">
        <v>4.8434600000000003</v>
      </c>
      <c r="AA145" s="110">
        <v>5.8891</v>
      </c>
      <c r="AB145" s="110">
        <v>4.93398</v>
      </c>
      <c r="AC145" s="110">
        <v>9.5566600000000008</v>
      </c>
      <c r="AD145" s="110">
        <v>7.8079900000000002</v>
      </c>
      <c r="AE145" s="110">
        <v>4.9654100000000003</v>
      </c>
      <c r="AF145" s="110">
        <v>2.6728200000000002</v>
      </c>
      <c r="AG145" s="110">
        <v>0.82045999999999997</v>
      </c>
    </row>
    <row r="146" spans="2:33" ht="15">
      <c r="B146" s="110"/>
      <c r="C146" s="110"/>
      <c r="D146" s="110">
        <v>2014</v>
      </c>
      <c r="E146" s="110">
        <v>1.40419</v>
      </c>
      <c r="F146" s="110">
        <v>1.36592</v>
      </c>
      <c r="G146" s="110">
        <v>4.3055500000000002</v>
      </c>
      <c r="H146" s="110">
        <v>1.0302100000000001</v>
      </c>
      <c r="I146" s="110">
        <v>2.31853</v>
      </c>
      <c r="J146" s="110">
        <v>0.54959000000000002</v>
      </c>
      <c r="K146" s="110">
        <v>0.75341999999999998</v>
      </c>
      <c r="L146" s="110">
        <v>3.2398199999999999</v>
      </c>
      <c r="M146" s="110">
        <v>1.46862</v>
      </c>
      <c r="N146" s="110"/>
      <c r="O146" s="110">
        <v>2.2962199999999999</v>
      </c>
      <c r="P146" s="110">
        <v>4.24735</v>
      </c>
      <c r="Q146" s="110">
        <v>1.8371</v>
      </c>
      <c r="R146" s="110">
        <v>2.62717</v>
      </c>
      <c r="S146" s="110">
        <v>5.1237899999999996</v>
      </c>
      <c r="T146" s="110">
        <v>1.9156</v>
      </c>
      <c r="U146" s="110">
        <v>5.9197600000000001</v>
      </c>
      <c r="V146" s="110">
        <v>0.76944000000000001</v>
      </c>
      <c r="W146" s="110">
        <v>0.99855000000000005</v>
      </c>
      <c r="X146" s="110">
        <v>0.52547999999999995</v>
      </c>
      <c r="Y146" s="110">
        <v>1.3759600000000001</v>
      </c>
      <c r="Z146" s="110">
        <v>3.2610800000000002</v>
      </c>
      <c r="AA146" s="110">
        <v>6.7706999999999997</v>
      </c>
      <c r="AB146" s="110">
        <v>6.3202800000000003</v>
      </c>
      <c r="AC146" s="110">
        <v>9.7811599999999999</v>
      </c>
      <c r="AD146" s="110">
        <v>11.56987</v>
      </c>
      <c r="AE146" s="110">
        <v>3.9469599999999998</v>
      </c>
      <c r="AF146" s="110">
        <v>1.97872</v>
      </c>
      <c r="AG146" s="110">
        <v>0.76912999999999998</v>
      </c>
    </row>
    <row r="147" spans="2:33" ht="15">
      <c r="B147" s="110"/>
      <c r="C147" s="110"/>
      <c r="D147" s="110">
        <v>2015</v>
      </c>
      <c r="E147" s="110">
        <v>2.03667</v>
      </c>
      <c r="F147" s="110">
        <v>1.63466</v>
      </c>
      <c r="G147" s="110">
        <v>4.4114199999999997</v>
      </c>
      <c r="H147" s="110">
        <v>0.96836</v>
      </c>
      <c r="I147" s="110">
        <v>1.8691500000000001</v>
      </c>
      <c r="J147" s="110">
        <v>0.57506999999999997</v>
      </c>
      <c r="K147" s="110">
        <v>0.77285000000000004</v>
      </c>
      <c r="L147" s="110">
        <v>3.2012399999999999</v>
      </c>
      <c r="M147" s="110">
        <v>1.9883500000000001</v>
      </c>
      <c r="N147" s="110">
        <v>23.624949999999998</v>
      </c>
      <c r="O147" s="110">
        <v>2.1911399999999999</v>
      </c>
      <c r="P147" s="110">
        <v>3.52163</v>
      </c>
      <c r="Q147" s="110">
        <v>1.63157</v>
      </c>
      <c r="R147" s="110">
        <v>5.1585700000000001</v>
      </c>
      <c r="S147" s="110">
        <v>2.5370300000000001</v>
      </c>
      <c r="T147" s="110">
        <v>1.97044</v>
      </c>
      <c r="U147" s="110">
        <v>14.568250000000001</v>
      </c>
      <c r="V147" s="110">
        <v>0.35365000000000002</v>
      </c>
      <c r="W147" s="110">
        <v>2.0683600000000002</v>
      </c>
      <c r="X147" s="110">
        <v>0.37680999999999998</v>
      </c>
      <c r="Y147" s="110">
        <v>1.25773</v>
      </c>
      <c r="Z147" s="110">
        <v>3.32491</v>
      </c>
      <c r="AA147" s="110">
        <v>7.8414900000000003</v>
      </c>
      <c r="AB147" s="110">
        <v>4.9153099999999998</v>
      </c>
      <c r="AC147" s="110">
        <v>9.5558999999999994</v>
      </c>
      <c r="AD147" s="110">
        <v>8.9563799999999993</v>
      </c>
      <c r="AE147" s="110">
        <v>6.5907499999999999</v>
      </c>
      <c r="AF147" s="110">
        <v>2.60168</v>
      </c>
      <c r="AG147" s="110">
        <v>0.68459999999999999</v>
      </c>
    </row>
    <row r="148" spans="2:33" ht="15">
      <c r="B148" s="110"/>
      <c r="C148" s="110"/>
      <c r="D148" s="110">
        <v>2016</v>
      </c>
      <c r="E148" s="110">
        <v>1.2981</v>
      </c>
      <c r="F148" s="110">
        <v>1.6271</v>
      </c>
      <c r="G148" s="110">
        <v>3.5708199999999999</v>
      </c>
      <c r="H148" s="110">
        <v>0.73421999999999998</v>
      </c>
      <c r="I148" s="110">
        <v>2.0462199999999999</v>
      </c>
      <c r="J148" s="110">
        <v>0.73455999999999999</v>
      </c>
      <c r="K148" s="110">
        <v>0.7792</v>
      </c>
      <c r="L148" s="110">
        <v>3.2012399999999999</v>
      </c>
      <c r="M148" s="110">
        <v>2.0904799999999999</v>
      </c>
      <c r="N148" s="110">
        <v>12.18693</v>
      </c>
      <c r="O148" s="110">
        <v>2.48733</v>
      </c>
      <c r="P148" s="110">
        <v>4.50854</v>
      </c>
      <c r="Q148" s="110">
        <v>1.4744600000000001</v>
      </c>
      <c r="R148" s="110">
        <v>6.2968599999999997</v>
      </c>
      <c r="S148" s="110">
        <v>2.9647899999999998</v>
      </c>
      <c r="T148" s="110">
        <v>2.06881</v>
      </c>
      <c r="U148" s="110">
        <v>16.065930000000002</v>
      </c>
      <c r="V148" s="110">
        <v>0.62231999999999998</v>
      </c>
      <c r="W148" s="110">
        <v>0.57418000000000002</v>
      </c>
      <c r="X148" s="110">
        <v>0.24218999999999999</v>
      </c>
      <c r="Y148" s="110">
        <v>1.33935</v>
      </c>
      <c r="Z148" s="110">
        <v>3.1379999999999999</v>
      </c>
      <c r="AA148" s="110">
        <v>7.7593399999999999</v>
      </c>
      <c r="AB148" s="110">
        <v>7.30281</v>
      </c>
      <c r="AC148" s="110">
        <v>15.261100000000001</v>
      </c>
      <c r="AD148" s="110">
        <v>8.0442</v>
      </c>
      <c r="AE148" s="110">
        <v>5.8732899999999999</v>
      </c>
      <c r="AF148" s="110">
        <v>2.75623</v>
      </c>
      <c r="AG148" s="110">
        <v>0.67896000000000001</v>
      </c>
    </row>
    <row r="149" spans="2:33" ht="15">
      <c r="B149" s="110"/>
      <c r="C149" s="110"/>
      <c r="D149" s="110">
        <v>2017</v>
      </c>
      <c r="E149" s="110">
        <v>1.1368</v>
      </c>
      <c r="F149" s="110">
        <v>1.06053</v>
      </c>
      <c r="G149" s="110">
        <v>2.9758900000000001</v>
      </c>
      <c r="H149" s="110">
        <v>0.72577999999999998</v>
      </c>
      <c r="I149" s="110">
        <v>2.4411</v>
      </c>
      <c r="J149" s="110">
        <v>0.76890999999999998</v>
      </c>
      <c r="K149" s="110">
        <v>0.78715000000000002</v>
      </c>
      <c r="L149" s="110">
        <v>3.42205</v>
      </c>
      <c r="M149" s="110">
        <v>1.99692</v>
      </c>
      <c r="N149" s="110"/>
      <c r="O149" s="110">
        <v>3.1790699999999998</v>
      </c>
      <c r="P149" s="110">
        <v>4.0540500000000002</v>
      </c>
      <c r="Q149" s="110">
        <v>1.36625</v>
      </c>
      <c r="R149" s="110">
        <v>6.0648099999999996</v>
      </c>
      <c r="S149" s="110">
        <v>2.6318000000000001</v>
      </c>
      <c r="T149" s="110">
        <v>2.9678300000000002</v>
      </c>
      <c r="U149" s="110">
        <v>3.05132</v>
      </c>
      <c r="V149" s="110">
        <v>0.78195999999999999</v>
      </c>
      <c r="W149" s="110">
        <v>1.79372</v>
      </c>
      <c r="X149" s="110">
        <v>0.38301000000000002</v>
      </c>
      <c r="Y149" s="110">
        <v>1.28972</v>
      </c>
      <c r="Z149" s="110">
        <v>2.6947399999999999</v>
      </c>
      <c r="AA149" s="110">
        <v>5.8450699999999998</v>
      </c>
      <c r="AB149" s="110">
        <v>6.4877799999999999</v>
      </c>
      <c r="AC149" s="110">
        <v>13.428979999999999</v>
      </c>
      <c r="AD149" s="110">
        <v>6.7650499999999996</v>
      </c>
      <c r="AE149" s="110">
        <v>6.7266599999999999</v>
      </c>
      <c r="AF149" s="110">
        <v>3.0018799999999999</v>
      </c>
      <c r="AG149" s="110">
        <v>0.70938000000000001</v>
      </c>
    </row>
    <row r="150" spans="2:33" ht="15">
      <c r="B150" s="110"/>
      <c r="C150" s="110"/>
      <c r="D150" s="110">
        <v>2018</v>
      </c>
      <c r="E150" s="110">
        <v>1.19611</v>
      </c>
      <c r="F150" s="110">
        <v>1.4278599999999999</v>
      </c>
      <c r="G150" s="110">
        <v>2.7895400000000001</v>
      </c>
      <c r="H150" s="110">
        <v>0.75853999999999999</v>
      </c>
      <c r="I150" s="110">
        <v>1.93798</v>
      </c>
      <c r="J150" s="110">
        <v>0.81533999999999995</v>
      </c>
      <c r="K150" s="110">
        <v>0.86387000000000003</v>
      </c>
      <c r="L150" s="110">
        <v>3.8578800000000002</v>
      </c>
      <c r="M150" s="110">
        <v>2.6388799999999999</v>
      </c>
      <c r="N150" s="110"/>
      <c r="O150" s="110">
        <v>2.4408799999999999</v>
      </c>
      <c r="P150" s="110">
        <v>3.5317400000000001</v>
      </c>
      <c r="Q150" s="110">
        <v>1.42889</v>
      </c>
      <c r="R150" s="110">
        <v>4.2209599999999998</v>
      </c>
      <c r="S150" s="110">
        <v>2.8557600000000001</v>
      </c>
      <c r="T150" s="110">
        <v>1.93652</v>
      </c>
      <c r="U150" s="110">
        <v>13.26277</v>
      </c>
      <c r="V150" s="110">
        <v>0.71455999999999997</v>
      </c>
      <c r="W150" s="110">
        <v>1.60938</v>
      </c>
      <c r="X150" s="110">
        <v>0.23691999999999999</v>
      </c>
      <c r="Y150" s="110">
        <v>1.4745600000000001</v>
      </c>
      <c r="Z150" s="110">
        <v>4.3124099999999999</v>
      </c>
      <c r="AA150" s="110">
        <v>6.4366399999999997</v>
      </c>
      <c r="AB150" s="110">
        <v>5.1957300000000002</v>
      </c>
      <c r="AC150" s="110">
        <v>14.31293</v>
      </c>
      <c r="AD150" s="110">
        <v>10.087440000000001</v>
      </c>
      <c r="AE150" s="110">
        <v>5.1038199999999998</v>
      </c>
      <c r="AF150" s="110">
        <v>2.7081200000000001</v>
      </c>
      <c r="AG150" s="110">
        <v>1.03535</v>
      </c>
    </row>
    <row r="151" spans="2:33" ht="15">
      <c r="B151" s="110"/>
      <c r="C151" s="110"/>
      <c r="D151" s="110">
        <v>2019</v>
      </c>
      <c r="E151" s="110">
        <v>1.5164599999999999</v>
      </c>
      <c r="F151" s="110">
        <v>1.2900199999999999</v>
      </c>
      <c r="G151" s="110">
        <v>2.8731800000000001</v>
      </c>
      <c r="H151" s="110">
        <v>0.75302000000000002</v>
      </c>
      <c r="I151" s="110">
        <v>2.7851900000000001</v>
      </c>
      <c r="J151" s="110">
        <v>0.84577999999999998</v>
      </c>
      <c r="K151" s="110">
        <v>0.70955999999999997</v>
      </c>
      <c r="L151" s="110">
        <v>4.7605399999999998</v>
      </c>
      <c r="M151" s="110">
        <v>2.3189099999999998</v>
      </c>
      <c r="N151" s="110">
        <v>6.6853300000000004</v>
      </c>
      <c r="O151" s="110">
        <v>2.3843800000000002</v>
      </c>
      <c r="P151" s="110">
        <v>2.9902899999999999</v>
      </c>
      <c r="Q151" s="110">
        <v>1.52115</v>
      </c>
      <c r="R151" s="110">
        <v>4.8530300000000004</v>
      </c>
      <c r="S151" s="110">
        <v>1.42255</v>
      </c>
      <c r="T151" s="110">
        <v>1.45356</v>
      </c>
      <c r="U151" s="110">
        <v>13.62684</v>
      </c>
      <c r="V151" s="110">
        <v>0.88724999999999998</v>
      </c>
      <c r="W151" s="110">
        <v>1.39114</v>
      </c>
      <c r="X151" s="110">
        <v>0.3261</v>
      </c>
      <c r="Y151" s="110">
        <v>1.44116</v>
      </c>
      <c r="Z151" s="309">
        <v>2.796541741339583</v>
      </c>
      <c r="AA151" s="110">
        <v>4.1310200000000004</v>
      </c>
      <c r="AB151" s="110">
        <v>3.80043</v>
      </c>
      <c r="AC151" s="110">
        <v>14.466060000000001</v>
      </c>
      <c r="AD151" s="110">
        <v>7.9542200000000003</v>
      </c>
      <c r="AE151" s="110">
        <v>7.1599000000000004</v>
      </c>
      <c r="AF151" s="110">
        <v>2.23109</v>
      </c>
      <c r="AG151" s="110">
        <v>0.84552000000000005</v>
      </c>
    </row>
    <row r="152" spans="2:33" ht="15">
      <c r="B152" s="110"/>
      <c r="C152" s="110"/>
      <c r="D152" s="110">
        <v>2020</v>
      </c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</row>
    <row r="153" spans="2:33" ht="15">
      <c r="B153" s="109" t="s">
        <v>905</v>
      </c>
      <c r="C153" s="109" t="s">
        <v>906</v>
      </c>
      <c r="D153" s="109">
        <v>2006</v>
      </c>
      <c r="E153" s="109"/>
      <c r="F153" s="109"/>
      <c r="G153" s="109">
        <v>0.19395000000000001</v>
      </c>
      <c r="H153" s="109"/>
      <c r="I153" s="109"/>
      <c r="J153" s="109">
        <v>0</v>
      </c>
      <c r="K153" s="109">
        <v>0.12234</v>
      </c>
      <c r="L153" s="109">
        <v>0</v>
      </c>
      <c r="M153" s="109"/>
      <c r="N153" s="109"/>
      <c r="O153" s="109">
        <v>0.39981</v>
      </c>
      <c r="P153" s="109">
        <v>1.27701</v>
      </c>
      <c r="Q153" s="109">
        <v>2.1649999999999999E-2</v>
      </c>
      <c r="R153" s="109"/>
      <c r="S153" s="109">
        <v>7.1918800000000003</v>
      </c>
      <c r="T153" s="109">
        <v>0.27409</v>
      </c>
      <c r="U153" s="109">
        <v>0.95755999999999997</v>
      </c>
      <c r="V153" s="109">
        <v>7.2319999999999995E-2</v>
      </c>
      <c r="W153" s="109"/>
      <c r="X153" s="109">
        <v>5.8400000000000001E-2</v>
      </c>
      <c r="Y153" s="109">
        <v>0.25563000000000002</v>
      </c>
      <c r="Z153" s="109">
        <v>1.07613</v>
      </c>
      <c r="AA153" s="109">
        <v>13.773070000000001</v>
      </c>
      <c r="AB153" s="109">
        <v>1.14608</v>
      </c>
      <c r="AC153" s="109">
        <v>3.6775500000000001</v>
      </c>
      <c r="AD153" s="109">
        <v>1.93506</v>
      </c>
      <c r="AE153" s="109">
        <v>4.0042099999999996</v>
      </c>
      <c r="AF153" s="109">
        <v>1.9609999999999999E-2</v>
      </c>
      <c r="AG153" s="109">
        <v>0.43303000000000003</v>
      </c>
    </row>
    <row r="154" spans="2:33" ht="15">
      <c r="B154" s="109"/>
      <c r="C154" s="109"/>
      <c r="D154" s="109">
        <v>2007</v>
      </c>
      <c r="E154" s="109"/>
      <c r="F154" s="109">
        <v>0.94606000000000001</v>
      </c>
      <c r="G154" s="109">
        <v>2.55342</v>
      </c>
      <c r="H154" s="109"/>
      <c r="I154" s="109">
        <v>1.9898899999999999</v>
      </c>
      <c r="J154" s="109">
        <v>0.13735</v>
      </c>
      <c r="K154" s="109">
        <v>0.3881</v>
      </c>
      <c r="L154" s="109">
        <v>0.26683000000000001</v>
      </c>
      <c r="M154" s="109">
        <v>0.92678000000000005</v>
      </c>
      <c r="N154" s="109">
        <v>13.514189999999999</v>
      </c>
      <c r="O154" s="109">
        <v>0.29099000000000003</v>
      </c>
      <c r="P154" s="109">
        <v>0.39940999999999999</v>
      </c>
      <c r="Q154" s="109">
        <v>0.60995999999999995</v>
      </c>
      <c r="R154" s="109"/>
      <c r="S154" s="109">
        <v>5.7368399999999999</v>
      </c>
      <c r="T154" s="109">
        <v>5.9409999999999998E-2</v>
      </c>
      <c r="U154" s="109">
        <v>1.1621600000000001</v>
      </c>
      <c r="V154" s="109">
        <v>4.1355300000000002</v>
      </c>
      <c r="W154" s="109"/>
      <c r="X154" s="109">
        <v>0.26912999999999998</v>
      </c>
      <c r="Y154" s="109">
        <v>0.22142000000000001</v>
      </c>
      <c r="Z154" s="109">
        <v>0.21099999999999999</v>
      </c>
      <c r="AA154" s="109">
        <v>11.137460000000001</v>
      </c>
      <c r="AB154" s="109">
        <v>0.95167999999999997</v>
      </c>
      <c r="AC154" s="109">
        <v>3.3138700000000001</v>
      </c>
      <c r="AD154" s="109">
        <v>1.3919299999999999</v>
      </c>
      <c r="AE154" s="109">
        <v>2.9749400000000001</v>
      </c>
      <c r="AF154" s="109">
        <v>9.8030000000000006E-2</v>
      </c>
      <c r="AG154" s="109">
        <v>0.36831000000000003</v>
      </c>
    </row>
    <row r="155" spans="2:33" ht="15">
      <c r="B155" s="109"/>
      <c r="C155" s="109"/>
      <c r="D155" s="109">
        <v>2008</v>
      </c>
      <c r="E155" s="109"/>
      <c r="F155" s="109">
        <v>3.02475</v>
      </c>
      <c r="G155" s="109">
        <v>1.9101900000000001</v>
      </c>
      <c r="H155" s="109"/>
      <c r="I155" s="109">
        <v>1.44404</v>
      </c>
      <c r="J155" s="109">
        <v>2.2859999999999998E-2</v>
      </c>
      <c r="K155" s="109">
        <v>0.51365000000000005</v>
      </c>
      <c r="L155" s="109">
        <v>0.17072999999999999</v>
      </c>
      <c r="M155" s="109">
        <v>0.98163</v>
      </c>
      <c r="N155" s="109">
        <v>10.536759999999999</v>
      </c>
      <c r="O155" s="109">
        <v>0.36314000000000002</v>
      </c>
      <c r="P155" s="109">
        <v>0.35674</v>
      </c>
      <c r="Q155" s="109">
        <v>0.57116</v>
      </c>
      <c r="R155" s="109"/>
      <c r="S155" s="109">
        <v>6.5688000000000004</v>
      </c>
      <c r="T155" s="109">
        <v>0.15060000000000001</v>
      </c>
      <c r="U155" s="109">
        <v>0.22896</v>
      </c>
      <c r="V155" s="109">
        <v>6.3219999999999998E-2</v>
      </c>
      <c r="W155" s="109"/>
      <c r="X155" s="109">
        <v>0.20485999999999999</v>
      </c>
      <c r="Y155" s="109">
        <v>0.22302</v>
      </c>
      <c r="Z155" s="109">
        <v>0.76856000000000002</v>
      </c>
      <c r="AA155" s="109">
        <v>10.679309999999999</v>
      </c>
      <c r="AB155" s="109">
        <v>0.79022999999999999</v>
      </c>
      <c r="AC155" s="109">
        <v>3.9523600000000001</v>
      </c>
      <c r="AD155" s="109">
        <v>1.5774900000000001</v>
      </c>
      <c r="AE155" s="109">
        <v>3.9307300000000001</v>
      </c>
      <c r="AF155" s="109">
        <v>0.20271</v>
      </c>
      <c r="AG155" s="109">
        <v>0.30961</v>
      </c>
    </row>
    <row r="156" spans="2:33" ht="15">
      <c r="B156" s="109"/>
      <c r="C156" s="109"/>
      <c r="D156" s="109">
        <v>2009</v>
      </c>
      <c r="E156" s="109"/>
      <c r="F156" s="109">
        <v>0.32654</v>
      </c>
      <c r="G156" s="109">
        <v>5.8748800000000001</v>
      </c>
      <c r="H156" s="109">
        <v>0.52437</v>
      </c>
      <c r="I156" s="109">
        <v>0.53081</v>
      </c>
      <c r="J156" s="109">
        <v>9.1910000000000006E-2</v>
      </c>
      <c r="K156" s="109">
        <v>0.58928000000000003</v>
      </c>
      <c r="L156" s="109">
        <v>0.47474</v>
      </c>
      <c r="M156" s="109">
        <v>2.3460399999999999</v>
      </c>
      <c r="N156" s="109">
        <v>8.7696900000000007</v>
      </c>
      <c r="O156" s="109">
        <v>0.54747999999999997</v>
      </c>
      <c r="P156" s="109">
        <v>0.49980999999999998</v>
      </c>
      <c r="Q156" s="109">
        <v>0.58333000000000002</v>
      </c>
      <c r="R156" s="109"/>
      <c r="S156" s="109">
        <v>9.4079999999999997E-2</v>
      </c>
      <c r="T156" s="109">
        <v>0.21998999999999999</v>
      </c>
      <c r="U156" s="109">
        <v>1.1524700000000001</v>
      </c>
      <c r="V156" s="109">
        <v>7.1150000000000005E-2</v>
      </c>
      <c r="W156" s="109">
        <v>1.48828</v>
      </c>
      <c r="X156" s="109">
        <v>0.53400999999999998</v>
      </c>
      <c r="Y156" s="109">
        <v>0.43939</v>
      </c>
      <c r="Z156" s="109">
        <v>1.01668</v>
      </c>
      <c r="AA156" s="109">
        <v>7.2181699999999998</v>
      </c>
      <c r="AB156" s="109">
        <v>0.86248999999999998</v>
      </c>
      <c r="AC156" s="109">
        <v>4.6779599999999997</v>
      </c>
      <c r="AD156" s="109">
        <v>1.6422699999999999</v>
      </c>
      <c r="AE156" s="109">
        <v>5.16256</v>
      </c>
      <c r="AF156" s="109">
        <v>0.33363999999999999</v>
      </c>
      <c r="AG156" s="109">
        <v>0.25678000000000001</v>
      </c>
    </row>
    <row r="157" spans="2:33" ht="15">
      <c r="B157" s="109"/>
      <c r="C157" s="109"/>
      <c r="D157" s="109">
        <v>2010</v>
      </c>
      <c r="E157" s="109">
        <v>1.3516900000000001</v>
      </c>
      <c r="F157" s="109">
        <v>0.68367</v>
      </c>
      <c r="G157" s="109">
        <v>2.25217</v>
      </c>
      <c r="H157" s="109">
        <v>0.57191000000000003</v>
      </c>
      <c r="I157" s="109">
        <v>2.62513</v>
      </c>
      <c r="J157" s="109">
        <v>3.1210000000000002E-2</v>
      </c>
      <c r="K157" s="109">
        <v>0.58042000000000005</v>
      </c>
      <c r="L157" s="109">
        <v>7.8539999999999999E-2</v>
      </c>
      <c r="M157" s="109">
        <v>1.0073799999999999</v>
      </c>
      <c r="N157" s="109">
        <v>8.4301100000000009</v>
      </c>
      <c r="O157" s="109">
        <v>0.51951999999999998</v>
      </c>
      <c r="P157" s="109">
        <v>0.98038999999999998</v>
      </c>
      <c r="Q157" s="109">
        <v>0.78183000000000002</v>
      </c>
      <c r="R157" s="109"/>
      <c r="S157" s="109">
        <v>7.1609699999999998</v>
      </c>
      <c r="T157" s="109">
        <v>0.28260999999999997</v>
      </c>
      <c r="U157" s="109">
        <v>1.1359600000000001</v>
      </c>
      <c r="V157" s="109">
        <v>0.28299999999999997</v>
      </c>
      <c r="W157" s="109">
        <v>0.12253</v>
      </c>
      <c r="X157" s="109">
        <v>0.42102000000000001</v>
      </c>
      <c r="Y157" s="109">
        <v>0.75909000000000004</v>
      </c>
      <c r="Z157" s="109">
        <v>2.17367</v>
      </c>
      <c r="AA157" s="109">
        <v>6.6693300000000004</v>
      </c>
      <c r="AB157" s="109">
        <v>1.25</v>
      </c>
      <c r="AC157" s="109">
        <v>6.3194999999999997</v>
      </c>
      <c r="AD157" s="109">
        <v>0.43869000000000002</v>
      </c>
      <c r="AE157" s="109">
        <v>6.0499900000000002</v>
      </c>
      <c r="AF157" s="109">
        <v>3.4708299999999999</v>
      </c>
      <c r="AG157" s="109">
        <v>0.37883</v>
      </c>
    </row>
    <row r="158" spans="2:33" ht="15">
      <c r="B158" s="109"/>
      <c r="C158" s="109"/>
      <c r="D158" s="109">
        <v>2011</v>
      </c>
      <c r="E158" s="109">
        <v>0.61102999999999996</v>
      </c>
      <c r="F158" s="109">
        <v>0.44746000000000002</v>
      </c>
      <c r="G158" s="109">
        <v>2.2726500000000001</v>
      </c>
      <c r="H158" s="109">
        <v>0.34943999999999997</v>
      </c>
      <c r="I158" s="109">
        <v>1.4285699999999999</v>
      </c>
      <c r="J158" s="109">
        <v>0.15565999999999999</v>
      </c>
      <c r="K158" s="109">
        <v>0.42914000000000002</v>
      </c>
      <c r="L158" s="109">
        <v>0.43114000000000002</v>
      </c>
      <c r="M158" s="109">
        <v>1.57142</v>
      </c>
      <c r="N158" s="109">
        <v>7.2602500000000001</v>
      </c>
      <c r="O158" s="109">
        <v>0.40761999999999998</v>
      </c>
      <c r="P158" s="109">
        <v>0.99861999999999995</v>
      </c>
      <c r="Q158" s="109">
        <v>0.54634000000000005</v>
      </c>
      <c r="R158" s="109"/>
      <c r="S158" s="109">
        <v>3.3480300000000001</v>
      </c>
      <c r="T158" s="109">
        <v>0.11075</v>
      </c>
      <c r="U158" s="109">
        <v>0.98619999999999997</v>
      </c>
      <c r="V158" s="109">
        <v>0.1958</v>
      </c>
      <c r="W158" s="109">
        <v>0.22570000000000001</v>
      </c>
      <c r="X158" s="109">
        <v>0.48725000000000002</v>
      </c>
      <c r="Y158" s="109">
        <v>0</v>
      </c>
      <c r="Z158" s="109">
        <v>1.02508</v>
      </c>
      <c r="AA158" s="109">
        <v>6.8795900000000003</v>
      </c>
      <c r="AB158" s="109">
        <v>0.56437000000000004</v>
      </c>
      <c r="AC158" s="109">
        <v>5.5662099999999999</v>
      </c>
      <c r="AD158" s="109">
        <v>0.39190000000000003</v>
      </c>
      <c r="AE158" s="109">
        <v>3.98367</v>
      </c>
      <c r="AF158" s="109">
        <v>2.9302800000000002</v>
      </c>
      <c r="AG158" s="109">
        <v>0.24031</v>
      </c>
    </row>
    <row r="159" spans="2:33" ht="15">
      <c r="B159" s="109"/>
      <c r="C159" s="109"/>
      <c r="D159" s="109">
        <v>2012</v>
      </c>
      <c r="E159" s="109">
        <v>0.96128000000000002</v>
      </c>
      <c r="F159" s="109">
        <v>0.52390000000000003</v>
      </c>
      <c r="G159" s="109">
        <v>2.9497399999999998</v>
      </c>
      <c r="H159" s="109">
        <v>0.47369</v>
      </c>
      <c r="I159" s="109">
        <v>1.56331</v>
      </c>
      <c r="J159" s="109">
        <v>0.18587000000000001</v>
      </c>
      <c r="K159" s="109">
        <v>0.62034999999999996</v>
      </c>
      <c r="L159" s="109">
        <v>0.80645</v>
      </c>
      <c r="M159" s="109">
        <v>2.2704599999999999</v>
      </c>
      <c r="N159" s="109">
        <v>1.11158</v>
      </c>
      <c r="O159" s="109">
        <v>0.52986999999999995</v>
      </c>
      <c r="P159" s="109">
        <v>1.21831</v>
      </c>
      <c r="Q159" s="109">
        <v>0.65442</v>
      </c>
      <c r="R159" s="109">
        <v>1.9421999999999999</v>
      </c>
      <c r="S159" s="109">
        <v>4.9782999999999999</v>
      </c>
      <c r="T159" s="109">
        <v>0.10872999999999999</v>
      </c>
      <c r="U159" s="109">
        <v>1.06474</v>
      </c>
      <c r="V159" s="109">
        <v>0.13636999999999999</v>
      </c>
      <c r="W159" s="109">
        <v>0.34284999999999999</v>
      </c>
      <c r="X159" s="109">
        <v>0.47742000000000001</v>
      </c>
      <c r="Y159" s="109">
        <v>0</v>
      </c>
      <c r="Z159" s="109">
        <v>1.1974199999999999</v>
      </c>
      <c r="AA159" s="109">
        <v>8.0361799999999999</v>
      </c>
      <c r="AB159" s="109">
        <v>1.2001599999999999</v>
      </c>
      <c r="AC159" s="109">
        <v>5.9289899999999998</v>
      </c>
      <c r="AD159" s="109">
        <v>0.24210000000000001</v>
      </c>
      <c r="AE159" s="109">
        <v>4.7317</v>
      </c>
      <c r="AF159" s="109">
        <v>3.1349300000000002</v>
      </c>
      <c r="AG159" s="109">
        <v>0.30620000000000003</v>
      </c>
    </row>
    <row r="160" spans="2:33" ht="15">
      <c r="B160" s="109"/>
      <c r="C160" s="109"/>
      <c r="D160" s="109">
        <v>2013</v>
      </c>
      <c r="E160" s="109">
        <v>0.57730000000000004</v>
      </c>
      <c r="F160" s="109">
        <v>0.78356999999999999</v>
      </c>
      <c r="G160" s="109">
        <v>2.9449299999999998</v>
      </c>
      <c r="H160" s="109">
        <v>0.30213000000000001</v>
      </c>
      <c r="I160" s="109">
        <v>2.1870699999999998</v>
      </c>
      <c r="J160" s="109">
        <v>1.864E-2</v>
      </c>
      <c r="K160" s="109">
        <v>0.43889</v>
      </c>
      <c r="L160" s="109">
        <v>0.68652999999999997</v>
      </c>
      <c r="M160" s="109">
        <v>1.03321</v>
      </c>
      <c r="N160" s="109">
        <v>9.5620999999999992</v>
      </c>
      <c r="O160" s="109">
        <v>0.49847000000000002</v>
      </c>
      <c r="P160" s="109">
        <v>0.49542999999999998</v>
      </c>
      <c r="Q160" s="109">
        <v>0.60441</v>
      </c>
      <c r="R160" s="109">
        <v>1.5553399999999999</v>
      </c>
      <c r="S160" s="109">
        <v>2.87174</v>
      </c>
      <c r="T160" s="109">
        <v>5.4730000000000001E-2</v>
      </c>
      <c r="U160" s="109">
        <v>1.0192000000000001</v>
      </c>
      <c r="V160" s="109">
        <v>0</v>
      </c>
      <c r="W160" s="109">
        <v>0.33273999999999998</v>
      </c>
      <c r="X160" s="109">
        <v>0.22758</v>
      </c>
      <c r="Y160" s="109">
        <v>0</v>
      </c>
      <c r="Z160" s="109">
        <v>2.0610400000000002</v>
      </c>
      <c r="AA160" s="109">
        <v>5.27623</v>
      </c>
      <c r="AB160" s="109">
        <v>0.79935999999999996</v>
      </c>
      <c r="AC160" s="109">
        <v>5.1854500000000003</v>
      </c>
      <c r="AD160" s="109">
        <v>0.36396000000000001</v>
      </c>
      <c r="AE160" s="109">
        <v>3.5750999999999999</v>
      </c>
      <c r="AF160" s="109">
        <v>1.5823100000000001</v>
      </c>
      <c r="AG160" s="109">
        <v>0.28716000000000003</v>
      </c>
    </row>
    <row r="161" spans="2:33" ht="15">
      <c r="B161" s="109"/>
      <c r="C161" s="109"/>
      <c r="D161" s="109">
        <v>2014</v>
      </c>
      <c r="E161" s="109">
        <v>0.43307000000000001</v>
      </c>
      <c r="F161" s="109">
        <v>0.58982999999999997</v>
      </c>
      <c r="G161" s="109">
        <v>3.5416599999999998</v>
      </c>
      <c r="H161" s="109">
        <v>0.29056999999999999</v>
      </c>
      <c r="I161" s="109">
        <v>1.6051299999999999</v>
      </c>
      <c r="J161" s="109">
        <v>1.873E-2</v>
      </c>
      <c r="K161" s="109">
        <v>0.27317999999999998</v>
      </c>
      <c r="L161" s="109">
        <v>0.53732999999999997</v>
      </c>
      <c r="M161" s="109">
        <v>0.93457000000000001</v>
      </c>
      <c r="N161" s="109">
        <v>8.3514499999999998</v>
      </c>
      <c r="O161" s="109">
        <v>0.30354999999999999</v>
      </c>
      <c r="P161" s="109">
        <v>1.087</v>
      </c>
      <c r="Q161" s="109">
        <v>0.44702999999999998</v>
      </c>
      <c r="R161" s="109">
        <v>2.1017399999999999</v>
      </c>
      <c r="S161" s="109">
        <v>4.8666099999999997</v>
      </c>
      <c r="T161" s="109">
        <v>0.21892</v>
      </c>
      <c r="U161" s="109">
        <v>0.88024999999999998</v>
      </c>
      <c r="V161" s="109">
        <v>0.55959000000000003</v>
      </c>
      <c r="W161" s="109">
        <v>0.22189999999999999</v>
      </c>
      <c r="X161" s="109">
        <v>0.15764</v>
      </c>
      <c r="Y161" s="109">
        <v>0.40506999999999999</v>
      </c>
      <c r="Z161" s="109">
        <v>0.70892999999999995</v>
      </c>
      <c r="AA161" s="109">
        <v>6.0584800000000003</v>
      </c>
      <c r="AB161" s="109">
        <v>1.4227399999999999</v>
      </c>
      <c r="AC161" s="109">
        <v>6.5539300000000003</v>
      </c>
      <c r="AD161" s="109">
        <v>0.26279000000000002</v>
      </c>
      <c r="AE161" s="109">
        <v>2.9723999999999999</v>
      </c>
      <c r="AF161" s="109">
        <v>1.40425</v>
      </c>
      <c r="AG161" s="109">
        <v>0.19045000000000001</v>
      </c>
    </row>
    <row r="162" spans="2:33" ht="15">
      <c r="B162" s="109"/>
      <c r="C162" s="109"/>
      <c r="D162" s="109">
        <v>2015</v>
      </c>
      <c r="E162" s="109">
        <v>0.51734999999999998</v>
      </c>
      <c r="F162" s="109">
        <v>0.36209999999999998</v>
      </c>
      <c r="G162" s="109">
        <v>3.4495300000000002</v>
      </c>
      <c r="H162" s="109">
        <v>0.27217999999999998</v>
      </c>
      <c r="I162" s="109">
        <v>1.49532</v>
      </c>
      <c r="J162" s="109">
        <v>6.3099999999999996E-3</v>
      </c>
      <c r="K162" s="109">
        <v>0.25152999999999998</v>
      </c>
      <c r="L162" s="109">
        <v>0.50965000000000005</v>
      </c>
      <c r="M162" s="109">
        <v>0.99417</v>
      </c>
      <c r="N162" s="109">
        <v>9.3207799999999992</v>
      </c>
      <c r="O162" s="109">
        <v>0.23902999999999999</v>
      </c>
      <c r="P162" s="109">
        <v>0.7208</v>
      </c>
      <c r="Q162" s="109">
        <v>0.39473000000000003</v>
      </c>
      <c r="R162" s="109">
        <v>3.2479900000000002</v>
      </c>
      <c r="S162" s="109">
        <v>2.3333300000000001</v>
      </c>
      <c r="T162" s="109">
        <v>5.4730000000000001E-2</v>
      </c>
      <c r="U162" s="109">
        <v>1.4741500000000001</v>
      </c>
      <c r="V162" s="109">
        <v>7.0730000000000001E-2</v>
      </c>
      <c r="W162" s="109">
        <v>0</v>
      </c>
      <c r="X162" s="109">
        <v>5.3830000000000003E-2</v>
      </c>
      <c r="Y162" s="109">
        <v>0.34650999999999998</v>
      </c>
      <c r="Z162" s="109">
        <v>1.2951600000000001</v>
      </c>
      <c r="AA162" s="109">
        <v>7.2680499999999997</v>
      </c>
      <c r="AB162" s="109">
        <v>1.1242399999999999</v>
      </c>
      <c r="AC162" s="109">
        <v>4.2002600000000001</v>
      </c>
      <c r="AD162" s="109">
        <v>0.49159000000000003</v>
      </c>
      <c r="AE162" s="109">
        <v>3.9451700000000001</v>
      </c>
      <c r="AF162" s="109">
        <v>1.9462900000000001</v>
      </c>
      <c r="AG162" s="109">
        <v>0.16894999999999999</v>
      </c>
    </row>
    <row r="163" spans="2:33" ht="15">
      <c r="B163" s="109"/>
      <c r="C163" s="109"/>
      <c r="D163" s="109">
        <v>2016</v>
      </c>
      <c r="E163" s="109">
        <v>0.64578999999999998</v>
      </c>
      <c r="F163" s="109">
        <v>0.38102999999999998</v>
      </c>
      <c r="G163" s="109">
        <v>2.8226399999999998</v>
      </c>
      <c r="H163" s="109">
        <v>0.18997</v>
      </c>
      <c r="I163" s="109">
        <v>1.80548</v>
      </c>
      <c r="J163" s="109">
        <v>1.8509999999999999E-2</v>
      </c>
      <c r="K163" s="109">
        <v>0.27378999999999998</v>
      </c>
      <c r="L163" s="109">
        <v>0.50965000000000005</v>
      </c>
      <c r="M163" s="109">
        <v>1.4932000000000001</v>
      </c>
      <c r="N163" s="109">
        <v>9.5000400000000003</v>
      </c>
      <c r="O163" s="109">
        <v>0.52868000000000004</v>
      </c>
      <c r="P163" s="109">
        <v>1.30341</v>
      </c>
      <c r="Q163" s="109">
        <v>0.43829000000000001</v>
      </c>
      <c r="R163" s="109">
        <v>5.1432399999999996</v>
      </c>
      <c r="S163" s="109">
        <v>2.9327299999999998</v>
      </c>
      <c r="T163" s="109">
        <v>0.16331999999999999</v>
      </c>
      <c r="U163" s="109">
        <v>1.1433500000000001</v>
      </c>
      <c r="V163" s="109">
        <v>0.41488000000000003</v>
      </c>
      <c r="W163" s="109">
        <v>0.11483</v>
      </c>
      <c r="X163" s="109">
        <v>0.12109</v>
      </c>
      <c r="Y163" s="109">
        <v>0.48876999999999998</v>
      </c>
      <c r="Z163" s="109">
        <v>1.33067</v>
      </c>
      <c r="AA163" s="109">
        <v>7.27705</v>
      </c>
      <c r="AB163" s="109">
        <v>1.9132800000000001</v>
      </c>
      <c r="AC163" s="109">
        <v>10.673400000000001</v>
      </c>
      <c r="AD163" s="109">
        <v>0.43889</v>
      </c>
      <c r="AE163" s="109">
        <v>5.4504200000000003</v>
      </c>
      <c r="AF163" s="109">
        <v>2.1065399999999999</v>
      </c>
      <c r="AG163" s="109">
        <v>0.18565000000000001</v>
      </c>
    </row>
    <row r="164" spans="2:33" ht="15">
      <c r="B164" s="109"/>
      <c r="C164" s="109"/>
      <c r="D164" s="109">
        <v>2017</v>
      </c>
      <c r="E164" s="109">
        <v>0.48810999999999999</v>
      </c>
      <c r="F164" s="109">
        <v>0.16008</v>
      </c>
      <c r="G164" s="109">
        <v>2.2237399999999998</v>
      </c>
      <c r="H164" s="109">
        <v>0.12009</v>
      </c>
      <c r="I164" s="109">
        <v>1.83083</v>
      </c>
      <c r="J164" s="109">
        <v>0</v>
      </c>
      <c r="K164" s="109">
        <v>0.26456000000000002</v>
      </c>
      <c r="L164" s="109">
        <v>0.17755000000000001</v>
      </c>
      <c r="M164" s="109">
        <v>1.0752600000000001</v>
      </c>
      <c r="N164" s="109">
        <v>6.7877400000000003</v>
      </c>
      <c r="O164" s="109">
        <v>0.82735999999999998</v>
      </c>
      <c r="P164" s="109">
        <v>0.95633999999999997</v>
      </c>
      <c r="Q164" s="109">
        <v>0.35389999999999999</v>
      </c>
      <c r="R164" s="109">
        <v>4.1203700000000003</v>
      </c>
      <c r="S164" s="109">
        <v>2.2619699999999998</v>
      </c>
      <c r="T164" s="109">
        <v>0.10599</v>
      </c>
      <c r="U164" s="109">
        <v>0.94503000000000004</v>
      </c>
      <c r="V164" s="109">
        <v>0.26064999999999999</v>
      </c>
      <c r="W164" s="109">
        <v>0.22420999999999999</v>
      </c>
      <c r="X164" s="109">
        <v>6.3829999999999998E-2</v>
      </c>
      <c r="Y164" s="109">
        <v>0.38377</v>
      </c>
      <c r="Z164" s="109">
        <v>1.02749</v>
      </c>
      <c r="AA164" s="109">
        <v>5.3566099999999999</v>
      </c>
      <c r="AB164" s="109">
        <v>1.30802</v>
      </c>
      <c r="AC164" s="109">
        <v>9.98766</v>
      </c>
      <c r="AD164" s="109">
        <v>0.33045000000000002</v>
      </c>
      <c r="AE164" s="109">
        <v>5.1358899999999998</v>
      </c>
      <c r="AF164" s="109">
        <v>2.2852999999999999</v>
      </c>
      <c r="AG164" s="109">
        <v>0.13234000000000001</v>
      </c>
    </row>
    <row r="165" spans="2:33" ht="15">
      <c r="B165" s="109"/>
      <c r="C165" s="109"/>
      <c r="D165" s="109">
        <v>2018</v>
      </c>
      <c r="E165" s="109">
        <v>0.43108000000000002</v>
      </c>
      <c r="F165" s="109">
        <v>0.24618000000000001</v>
      </c>
      <c r="G165" s="109">
        <v>2.0837500000000002</v>
      </c>
      <c r="H165" s="109">
        <v>0.12286</v>
      </c>
      <c r="I165" s="109">
        <v>1.33236</v>
      </c>
      <c r="J165" s="109">
        <v>0</v>
      </c>
      <c r="K165" s="109">
        <v>0.27382000000000001</v>
      </c>
      <c r="L165" s="109">
        <v>0.26954</v>
      </c>
      <c r="M165" s="109">
        <v>1.66666</v>
      </c>
      <c r="N165" s="109">
        <v>6.6309300000000002</v>
      </c>
      <c r="O165" s="109">
        <v>0.71526000000000001</v>
      </c>
      <c r="P165" s="109">
        <v>0.65476000000000001</v>
      </c>
      <c r="Q165" s="109">
        <v>0.38825999999999999</v>
      </c>
      <c r="R165" s="109">
        <v>3.6882199999999998</v>
      </c>
      <c r="S165" s="109">
        <v>2.7781099999999999</v>
      </c>
      <c r="T165" s="109">
        <v>5.3789999999999998E-2</v>
      </c>
      <c r="U165" s="109">
        <v>0.74973999999999996</v>
      </c>
      <c r="V165" s="109">
        <v>0.64959999999999996</v>
      </c>
      <c r="W165" s="109">
        <v>0.34486</v>
      </c>
      <c r="X165" s="109">
        <v>5.9229999999999998E-2</v>
      </c>
      <c r="Y165" s="109">
        <v>0.41164000000000001</v>
      </c>
      <c r="Z165" s="109">
        <v>1.0588500000000001</v>
      </c>
      <c r="AA165" s="109">
        <v>5.8973399999999998</v>
      </c>
      <c r="AB165" s="109">
        <v>1.1820900000000001</v>
      </c>
      <c r="AC165" s="109">
        <v>10.56043</v>
      </c>
      <c r="AD165" s="109">
        <v>0.54964999999999997</v>
      </c>
      <c r="AE165" s="109">
        <v>4.3032199999999996</v>
      </c>
      <c r="AF165" s="109">
        <v>1.98848</v>
      </c>
      <c r="AG165" s="109">
        <v>0.16875000000000001</v>
      </c>
    </row>
    <row r="166" spans="2:33" ht="15">
      <c r="B166" s="109"/>
      <c r="C166" s="109"/>
      <c r="D166" s="109">
        <v>2019</v>
      </c>
      <c r="E166" s="109">
        <v>0.36819000000000002</v>
      </c>
      <c r="F166" s="109">
        <v>0.17860999999999999</v>
      </c>
      <c r="G166" s="109">
        <v>1.88243</v>
      </c>
      <c r="H166" s="109">
        <v>0.10005</v>
      </c>
      <c r="I166" s="109">
        <v>2.4053900000000001</v>
      </c>
      <c r="J166" s="109">
        <v>5.7099999999999998E-3</v>
      </c>
      <c r="K166" s="109">
        <v>0.15348999999999999</v>
      </c>
      <c r="L166" s="109">
        <v>0.16821</v>
      </c>
      <c r="M166" s="109">
        <v>1.50047</v>
      </c>
      <c r="N166" s="109">
        <v>3.2523200000000001</v>
      </c>
      <c r="O166" s="109">
        <v>0.51378999999999997</v>
      </c>
      <c r="P166" s="109">
        <v>1.02912</v>
      </c>
      <c r="Q166" s="109">
        <v>0.29398000000000002</v>
      </c>
      <c r="R166" s="109">
        <v>3.9831500000000002</v>
      </c>
      <c r="S166" s="109">
        <v>1.29488</v>
      </c>
      <c r="T166" s="109">
        <v>0.10382</v>
      </c>
      <c r="U166" s="109">
        <v>0.73826000000000003</v>
      </c>
      <c r="V166" s="109">
        <v>0.59150000000000003</v>
      </c>
      <c r="W166" s="109">
        <v>0.23185</v>
      </c>
      <c r="X166" s="109">
        <v>6.522E-2</v>
      </c>
      <c r="Y166" s="109">
        <v>0.32228000000000001</v>
      </c>
      <c r="Z166" s="309">
        <v>0.98469779624633202</v>
      </c>
      <c r="AA166" s="109">
        <v>3.5560700000000001</v>
      </c>
      <c r="AB166" s="109">
        <v>1.2850299999999999</v>
      </c>
      <c r="AC166" s="109">
        <v>10.51848</v>
      </c>
      <c r="AD166" s="109">
        <v>0.52249000000000001</v>
      </c>
      <c r="AE166" s="109">
        <v>5.7676999999999996</v>
      </c>
      <c r="AF166" s="109">
        <v>1.78112</v>
      </c>
      <c r="AG166" s="109">
        <v>0.13385</v>
      </c>
    </row>
    <row r="167" spans="2:33" ht="15">
      <c r="B167" s="109"/>
      <c r="C167" s="109"/>
      <c r="D167" s="109">
        <v>2020</v>
      </c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</row>
    <row r="168" spans="2:33" ht="15">
      <c r="B168" s="110" t="s">
        <v>907</v>
      </c>
      <c r="C168" s="110" t="s">
        <v>908</v>
      </c>
      <c r="D168" s="110">
        <v>2006</v>
      </c>
      <c r="E168" s="110"/>
      <c r="F168" s="110"/>
      <c r="G168" s="110">
        <v>0</v>
      </c>
      <c r="H168" s="110"/>
      <c r="I168" s="110"/>
      <c r="J168" s="110">
        <v>6.28E-3</v>
      </c>
      <c r="K168" s="110">
        <v>7.1040000000000006E-2</v>
      </c>
      <c r="L168" s="110">
        <v>1.2409999999999999E-2</v>
      </c>
      <c r="M168" s="110"/>
      <c r="N168" s="110"/>
      <c r="O168" s="110">
        <v>1.00492</v>
      </c>
      <c r="P168" s="110">
        <v>0.19646</v>
      </c>
      <c r="Q168" s="110">
        <v>0.33661000000000002</v>
      </c>
      <c r="R168" s="110"/>
      <c r="S168" s="110">
        <v>2.809E-2</v>
      </c>
      <c r="T168" s="110">
        <v>0.27409</v>
      </c>
      <c r="U168" s="110">
        <v>17.885940000000002</v>
      </c>
      <c r="V168" s="110">
        <v>0.14463999999999999</v>
      </c>
      <c r="W168" s="110"/>
      <c r="X168" s="110">
        <v>5.8400000000000001E-2</v>
      </c>
      <c r="Y168" s="110">
        <v>1.07518</v>
      </c>
      <c r="Z168" s="110">
        <v>2.0256699999999999</v>
      </c>
      <c r="AA168" s="110">
        <v>0.36077999999999999</v>
      </c>
      <c r="AB168" s="110">
        <v>2.4195099999999998</v>
      </c>
      <c r="AC168" s="110">
        <v>0</v>
      </c>
      <c r="AD168" s="110">
        <v>0.60470000000000002</v>
      </c>
      <c r="AE168" s="110">
        <v>1.3698600000000001</v>
      </c>
      <c r="AF168" s="110">
        <v>1.9609999999999999E-2</v>
      </c>
      <c r="AG168" s="110">
        <v>0.16052</v>
      </c>
    </row>
    <row r="169" spans="2:33" ht="15">
      <c r="B169" s="110"/>
      <c r="C169" s="110"/>
      <c r="D169" s="110">
        <v>2007</v>
      </c>
      <c r="E169" s="110"/>
      <c r="F169" s="110">
        <v>0</v>
      </c>
      <c r="G169" s="110">
        <v>0.69386000000000003</v>
      </c>
      <c r="H169" s="110"/>
      <c r="I169" s="110">
        <v>0</v>
      </c>
      <c r="J169" s="110">
        <v>0</v>
      </c>
      <c r="K169" s="110">
        <v>6.4839999999999995E-2</v>
      </c>
      <c r="L169" s="110">
        <v>7.6230000000000006E-2</v>
      </c>
      <c r="M169" s="110">
        <v>0</v>
      </c>
      <c r="N169" s="110"/>
      <c r="O169" s="110">
        <v>0.92147999999999997</v>
      </c>
      <c r="P169" s="110">
        <v>0.13313</v>
      </c>
      <c r="Q169" s="110">
        <v>0.33424999999999999</v>
      </c>
      <c r="R169" s="110"/>
      <c r="S169" s="110">
        <v>3.508E-2</v>
      </c>
      <c r="T169" s="110">
        <v>5.9409999999999998E-2</v>
      </c>
      <c r="U169" s="110">
        <v>8.4135100000000005</v>
      </c>
      <c r="V169" s="110">
        <v>2.6680899999999999</v>
      </c>
      <c r="W169" s="110"/>
      <c r="X169" s="110">
        <v>5.382E-2</v>
      </c>
      <c r="Y169" s="110">
        <v>9.2850000000000002E-2</v>
      </c>
      <c r="Z169" s="110">
        <v>0.29541000000000001</v>
      </c>
      <c r="AA169" s="110">
        <v>7.6219999999999996E-2</v>
      </c>
      <c r="AB169" s="110">
        <v>0.97607999999999995</v>
      </c>
      <c r="AC169" s="110">
        <v>3.116E-2</v>
      </c>
      <c r="AD169" s="110">
        <v>0.75922999999999996</v>
      </c>
      <c r="AE169" s="110">
        <v>0.57411000000000001</v>
      </c>
      <c r="AF169" s="110">
        <v>3.9210000000000002E-2</v>
      </c>
      <c r="AG169" s="110">
        <v>9.5899999999999996E-3</v>
      </c>
    </row>
    <row r="170" spans="2:33" ht="15">
      <c r="B170" s="110"/>
      <c r="C170" s="110"/>
      <c r="D170" s="110">
        <v>2008</v>
      </c>
      <c r="E170" s="110"/>
      <c r="F170" s="110">
        <v>0</v>
      </c>
      <c r="G170" s="110">
        <v>0.28510000000000002</v>
      </c>
      <c r="H170" s="110"/>
      <c r="I170" s="110">
        <v>0</v>
      </c>
      <c r="J170" s="110">
        <v>0</v>
      </c>
      <c r="K170" s="110">
        <v>3.8330000000000003E-2</v>
      </c>
      <c r="L170" s="110">
        <v>9.7559999999999994E-2</v>
      </c>
      <c r="M170" s="110">
        <v>0</v>
      </c>
      <c r="N170" s="110">
        <v>5.1974999999999998</v>
      </c>
      <c r="O170" s="110">
        <v>1.1309199999999999</v>
      </c>
      <c r="P170" s="110">
        <v>5.6320000000000002E-2</v>
      </c>
      <c r="Q170" s="110">
        <v>0.35859000000000002</v>
      </c>
      <c r="R170" s="110"/>
      <c r="S170" s="110">
        <v>7.3389999999999997E-2</v>
      </c>
      <c r="T170" s="110">
        <v>0</v>
      </c>
      <c r="U170" s="110">
        <v>0.11175</v>
      </c>
      <c r="V170" s="110">
        <v>0</v>
      </c>
      <c r="W170" s="110"/>
      <c r="X170" s="110">
        <v>0.15364</v>
      </c>
      <c r="Y170" s="110">
        <v>5.7549999999999997E-2</v>
      </c>
      <c r="Z170" s="110">
        <v>0.36292999999999997</v>
      </c>
      <c r="AA170" s="110">
        <v>8.4680000000000005E-2</v>
      </c>
      <c r="AB170" s="110">
        <v>0.88600999999999996</v>
      </c>
      <c r="AC170" s="110">
        <v>0</v>
      </c>
      <c r="AD170" s="110">
        <v>0.62955000000000005</v>
      </c>
      <c r="AE170" s="110">
        <v>0.79608999999999996</v>
      </c>
      <c r="AF170" s="110">
        <v>0</v>
      </c>
      <c r="AG170" s="110">
        <v>2.9139999999999999E-2</v>
      </c>
    </row>
    <row r="171" spans="2:33" ht="15">
      <c r="B171" s="110"/>
      <c r="C171" s="110"/>
      <c r="D171" s="110">
        <v>2009</v>
      </c>
      <c r="E171" s="110"/>
      <c r="F171" s="110">
        <v>0</v>
      </c>
      <c r="G171" s="110">
        <v>0.19053</v>
      </c>
      <c r="H171" s="110">
        <v>0.31347999999999998</v>
      </c>
      <c r="I171" s="110">
        <v>0</v>
      </c>
      <c r="J171" s="110">
        <v>0</v>
      </c>
      <c r="K171" s="110">
        <v>3.7879999999999997E-2</v>
      </c>
      <c r="L171" s="110">
        <v>2.4340000000000001E-2</v>
      </c>
      <c r="M171" s="110">
        <v>16.275659999999998</v>
      </c>
      <c r="N171" s="110">
        <v>4.5377999999999998</v>
      </c>
      <c r="O171" s="110">
        <v>2.20587</v>
      </c>
      <c r="P171" s="110">
        <v>1.9990000000000001E-2</v>
      </c>
      <c r="Q171" s="110">
        <v>0.32340999999999998</v>
      </c>
      <c r="R171" s="110"/>
      <c r="S171" s="110">
        <v>0</v>
      </c>
      <c r="T171" s="110">
        <v>0.16499</v>
      </c>
      <c r="U171" s="110">
        <v>1.9312499999999999</v>
      </c>
      <c r="V171" s="110">
        <v>0</v>
      </c>
      <c r="W171" s="110">
        <v>0.86816000000000004</v>
      </c>
      <c r="X171" s="110">
        <v>0.21360000000000001</v>
      </c>
      <c r="Y171" s="110">
        <v>6.8180000000000004E-2</v>
      </c>
      <c r="Z171" s="110">
        <v>0.85492999999999997</v>
      </c>
      <c r="AA171" s="110">
        <v>0.10544000000000001</v>
      </c>
      <c r="AB171" s="110">
        <v>1.0842700000000001</v>
      </c>
      <c r="AC171" s="110">
        <v>3.3890000000000003E-2</v>
      </c>
      <c r="AD171" s="110">
        <v>0.80366000000000004</v>
      </c>
      <c r="AE171" s="110">
        <v>0.43935999999999997</v>
      </c>
      <c r="AF171" s="110">
        <v>2.2239999999999999E-2</v>
      </c>
      <c r="AG171" s="110">
        <v>4.9239999999999999E-2</v>
      </c>
    </row>
    <row r="172" spans="2:33" ht="15">
      <c r="B172" s="110"/>
      <c r="C172" s="110"/>
      <c r="D172" s="110">
        <v>2010</v>
      </c>
      <c r="E172" s="110">
        <v>1.10185</v>
      </c>
      <c r="F172" s="110">
        <v>5.1020000000000003E-2</v>
      </c>
      <c r="G172" s="110">
        <v>3.2640000000000002E-2</v>
      </c>
      <c r="H172" s="110">
        <v>0.15137999999999999</v>
      </c>
      <c r="I172" s="110"/>
      <c r="J172" s="110">
        <v>0</v>
      </c>
      <c r="K172" s="110">
        <v>6.8790000000000004E-2</v>
      </c>
      <c r="L172" s="110">
        <v>6.2829999999999997E-2</v>
      </c>
      <c r="M172" s="110">
        <v>0</v>
      </c>
      <c r="N172" s="110">
        <v>2.59388</v>
      </c>
      <c r="O172" s="110">
        <v>2.7100900000000001</v>
      </c>
      <c r="P172" s="110">
        <v>0.27450000000000002</v>
      </c>
      <c r="Q172" s="110">
        <v>0.33006000000000002</v>
      </c>
      <c r="R172" s="110"/>
      <c r="S172" s="110">
        <v>7.8039999999999998E-2</v>
      </c>
      <c r="T172" s="110">
        <v>5.6520000000000001E-2</v>
      </c>
      <c r="U172" s="110">
        <v>1.7687600000000001</v>
      </c>
      <c r="V172" s="110">
        <v>7.0749999999999993E-2</v>
      </c>
      <c r="W172" s="110">
        <v>0.12253</v>
      </c>
      <c r="X172" s="110">
        <v>0</v>
      </c>
      <c r="Y172" s="110">
        <v>9.5740000000000006E-2</v>
      </c>
      <c r="Z172" s="110">
        <v>0.23673</v>
      </c>
      <c r="AA172" s="110">
        <v>0.10499</v>
      </c>
      <c r="AB172" s="110">
        <v>1.4</v>
      </c>
      <c r="AC172" s="110">
        <v>0</v>
      </c>
      <c r="AD172" s="110">
        <v>0.48114000000000001</v>
      </c>
      <c r="AE172" s="110">
        <v>0.84911999999999999</v>
      </c>
      <c r="AF172" s="110">
        <v>0.18931000000000001</v>
      </c>
      <c r="AG172" s="110">
        <v>5.5759999999999997E-2</v>
      </c>
    </row>
    <row r="173" spans="2:33" ht="15">
      <c r="B173" s="110"/>
      <c r="C173" s="110"/>
      <c r="D173" s="110">
        <v>2011</v>
      </c>
      <c r="E173" s="110">
        <v>1.0643800000000001</v>
      </c>
      <c r="F173" s="110">
        <v>0.20881</v>
      </c>
      <c r="G173" s="110">
        <v>3.2000000000000001E-2</v>
      </c>
      <c r="H173" s="110">
        <v>0.26068999999999998</v>
      </c>
      <c r="I173" s="110">
        <v>0</v>
      </c>
      <c r="J173" s="110">
        <v>1.2449999999999999E-2</v>
      </c>
      <c r="K173" s="110">
        <v>2.8479999999999998E-2</v>
      </c>
      <c r="L173" s="110">
        <v>1.5389999999999999E-2</v>
      </c>
      <c r="M173" s="110">
        <v>0</v>
      </c>
      <c r="N173" s="110">
        <v>6.2230699999999999</v>
      </c>
      <c r="O173" s="110">
        <v>1.6200600000000001</v>
      </c>
      <c r="P173" s="110">
        <v>0.21539</v>
      </c>
      <c r="Q173" s="110">
        <v>0.34095999999999999</v>
      </c>
      <c r="R173" s="110"/>
      <c r="S173" s="110">
        <v>2.7210000000000002E-2</v>
      </c>
      <c r="T173" s="110">
        <v>0</v>
      </c>
      <c r="U173" s="110">
        <v>4.0204500000000003</v>
      </c>
      <c r="V173" s="110">
        <v>6.5259999999999999E-2</v>
      </c>
      <c r="W173" s="110">
        <v>0.11285000000000001</v>
      </c>
      <c r="X173" s="110">
        <v>0.10827000000000001</v>
      </c>
      <c r="Y173" s="110">
        <v>0</v>
      </c>
      <c r="Z173" s="110">
        <v>0.41438999999999998</v>
      </c>
      <c r="AA173" s="110">
        <v>8.7970000000000007E-2</v>
      </c>
      <c r="AB173" s="110">
        <v>0.64500000000000002</v>
      </c>
      <c r="AC173" s="110">
        <v>0</v>
      </c>
      <c r="AD173" s="110">
        <v>0.49879000000000001</v>
      </c>
      <c r="AE173" s="110">
        <v>0.49181000000000002</v>
      </c>
      <c r="AF173" s="110">
        <v>0.17624999999999999</v>
      </c>
      <c r="AG173" s="110">
        <v>2.0809999999999999E-2</v>
      </c>
    </row>
    <row r="174" spans="2:33" ht="15">
      <c r="B174" s="110"/>
      <c r="C174" s="110"/>
      <c r="D174" s="110">
        <v>2012</v>
      </c>
      <c r="E174" s="110">
        <v>1.1214900000000001</v>
      </c>
      <c r="F174" s="110">
        <v>0.26195000000000002</v>
      </c>
      <c r="G174" s="110">
        <v>0</v>
      </c>
      <c r="H174" s="110">
        <v>0.22031999999999999</v>
      </c>
      <c r="I174" s="110">
        <v>0</v>
      </c>
      <c r="J174" s="110">
        <v>0</v>
      </c>
      <c r="K174" s="110">
        <v>2.793E-2</v>
      </c>
      <c r="L174" s="110">
        <v>3.1620000000000002E-2</v>
      </c>
      <c r="M174" s="110">
        <v>0</v>
      </c>
      <c r="N174" s="110">
        <v>0.42753000000000002</v>
      </c>
      <c r="O174" s="110">
        <v>1.41475</v>
      </c>
      <c r="P174" s="110">
        <v>0.68774999999999997</v>
      </c>
      <c r="Q174" s="110">
        <v>0.42391000000000001</v>
      </c>
      <c r="R174" s="110">
        <v>0.42727999999999999</v>
      </c>
      <c r="S174" s="110">
        <v>3.4569999999999997E-2</v>
      </c>
      <c r="T174" s="110">
        <v>0.21747</v>
      </c>
      <c r="U174" s="110">
        <v>6.2589199999999998</v>
      </c>
      <c r="V174" s="110">
        <v>0</v>
      </c>
      <c r="W174" s="110">
        <v>0.11428000000000001</v>
      </c>
      <c r="X174" s="110">
        <v>0.26523000000000002</v>
      </c>
      <c r="Y174" s="110">
        <v>0</v>
      </c>
      <c r="Z174" s="110">
        <v>0.17105999999999999</v>
      </c>
      <c r="AA174" s="110">
        <v>0.23662</v>
      </c>
      <c r="AB174" s="110">
        <v>2.0269300000000001</v>
      </c>
      <c r="AC174" s="110">
        <v>0</v>
      </c>
      <c r="AD174" s="110">
        <v>4.2012900000000002</v>
      </c>
      <c r="AE174" s="110">
        <v>0.80539000000000005</v>
      </c>
      <c r="AF174" s="110">
        <v>0.1081</v>
      </c>
      <c r="AG174" s="110">
        <v>1.8669999999999999E-2</v>
      </c>
    </row>
    <row r="175" spans="2:33" ht="15">
      <c r="B175" s="110"/>
      <c r="C175" s="110"/>
      <c r="D175" s="110">
        <v>2013</v>
      </c>
      <c r="E175" s="110">
        <v>1.35368</v>
      </c>
      <c r="F175" s="110">
        <v>0.29898999999999998</v>
      </c>
      <c r="G175" s="110">
        <v>0</v>
      </c>
      <c r="H175" s="110">
        <v>0.14566999999999999</v>
      </c>
      <c r="I175" s="110">
        <v>0</v>
      </c>
      <c r="J175" s="110">
        <v>0</v>
      </c>
      <c r="K175" s="110">
        <v>3.5839999999999997E-2</v>
      </c>
      <c r="L175" s="110">
        <v>4.6800000000000001E-2</v>
      </c>
      <c r="M175" s="110">
        <v>0</v>
      </c>
      <c r="N175" s="110">
        <v>4.73637</v>
      </c>
      <c r="O175" s="110">
        <v>2.3765800000000001</v>
      </c>
      <c r="P175" s="110">
        <v>0.99085999999999996</v>
      </c>
      <c r="Q175" s="110">
        <v>0.34538000000000002</v>
      </c>
      <c r="R175" s="110">
        <v>1.3775900000000001</v>
      </c>
      <c r="S175" s="110">
        <v>0</v>
      </c>
      <c r="T175" s="110">
        <v>0.16420000000000001</v>
      </c>
      <c r="U175" s="110">
        <v>4.8638500000000002</v>
      </c>
      <c r="V175" s="110">
        <v>0</v>
      </c>
      <c r="W175" s="110">
        <v>0.11090999999999999</v>
      </c>
      <c r="X175" s="110">
        <v>0.11379</v>
      </c>
      <c r="Y175" s="110">
        <v>0</v>
      </c>
      <c r="Z175" s="110">
        <v>1.3809</v>
      </c>
      <c r="AA175" s="110">
        <v>0.38246000000000002</v>
      </c>
      <c r="AB175" s="110">
        <v>3.3352599999999999</v>
      </c>
      <c r="AC175" s="110">
        <v>0</v>
      </c>
      <c r="AD175" s="110">
        <v>5.3769999999999998</v>
      </c>
      <c r="AE175" s="110">
        <v>1.3903099999999999</v>
      </c>
      <c r="AF175" s="110">
        <v>0.19244</v>
      </c>
      <c r="AG175" s="110">
        <v>3.542E-2</v>
      </c>
    </row>
    <row r="176" spans="2:33" ht="15">
      <c r="B176" s="110"/>
      <c r="C176" s="110"/>
      <c r="D176" s="110">
        <v>2014</v>
      </c>
      <c r="E176" s="110">
        <v>0.89895000000000003</v>
      </c>
      <c r="F176" s="110">
        <v>6.2080000000000003E-2</v>
      </c>
      <c r="G176" s="110">
        <v>3.4720000000000001E-2</v>
      </c>
      <c r="H176" s="110">
        <v>0.12151000000000001</v>
      </c>
      <c r="I176" s="110">
        <v>0</v>
      </c>
      <c r="J176" s="110">
        <v>6.2399999999999999E-3</v>
      </c>
      <c r="K176" s="110">
        <v>2.971E-2</v>
      </c>
      <c r="L176" s="110">
        <v>4.7410000000000001E-2</v>
      </c>
      <c r="M176" s="110">
        <v>0</v>
      </c>
      <c r="N176" s="110">
        <v>3.82775</v>
      </c>
      <c r="O176" s="110">
        <v>1.5813999999999999</v>
      </c>
      <c r="P176" s="110">
        <v>2.07335</v>
      </c>
      <c r="Q176" s="110">
        <v>0.28169</v>
      </c>
      <c r="R176" s="110">
        <v>0.52542999999999995</v>
      </c>
      <c r="S176" s="110">
        <v>0</v>
      </c>
      <c r="T176" s="110">
        <v>0</v>
      </c>
      <c r="U176" s="110">
        <v>4.9729599999999996</v>
      </c>
      <c r="V176" s="110"/>
      <c r="W176" s="110">
        <v>0.11094999999999999</v>
      </c>
      <c r="X176" s="110">
        <v>0.10509</v>
      </c>
      <c r="Y176" s="110">
        <v>0</v>
      </c>
      <c r="Z176" s="110">
        <v>0.91147999999999996</v>
      </c>
      <c r="AA176" s="110">
        <v>0.36079</v>
      </c>
      <c r="AB176" s="110">
        <v>3.9946299999999999</v>
      </c>
      <c r="AC176" s="110">
        <v>3.3149999999999999E-2</v>
      </c>
      <c r="AD176" s="110">
        <v>9.5820299999999996</v>
      </c>
      <c r="AE176" s="110">
        <v>0.58472999999999997</v>
      </c>
      <c r="AF176" s="110">
        <v>2.1270000000000001E-2</v>
      </c>
      <c r="AG176" s="110">
        <v>2.563E-2</v>
      </c>
    </row>
    <row r="177" spans="2:33" ht="15">
      <c r="B177" s="110"/>
      <c r="C177" s="110"/>
      <c r="D177" s="110">
        <v>2015</v>
      </c>
      <c r="E177" s="110">
        <v>1.19187</v>
      </c>
      <c r="F177" s="110">
        <v>0.26899000000000001</v>
      </c>
      <c r="G177" s="110">
        <v>0.46435999999999999</v>
      </c>
      <c r="H177" s="110">
        <v>0.19889999999999999</v>
      </c>
      <c r="I177" s="110">
        <v>0</v>
      </c>
      <c r="J177" s="110">
        <v>0</v>
      </c>
      <c r="K177" s="110">
        <v>5.28E-2</v>
      </c>
      <c r="L177" s="110">
        <v>0</v>
      </c>
      <c r="M177" s="110">
        <v>0.28405000000000002</v>
      </c>
      <c r="N177" s="110">
        <v>2.9531100000000001</v>
      </c>
      <c r="O177" s="110">
        <v>1.5238400000000001</v>
      </c>
      <c r="P177" s="110">
        <v>1.56517</v>
      </c>
      <c r="Q177" s="110">
        <v>0.32995000000000002</v>
      </c>
      <c r="R177" s="110">
        <v>1.76729</v>
      </c>
      <c r="S177" s="110">
        <v>9.2590000000000006E-2</v>
      </c>
      <c r="T177" s="110">
        <v>0</v>
      </c>
      <c r="U177" s="110">
        <v>13.03537</v>
      </c>
      <c r="V177" s="110">
        <v>7.0730000000000001E-2</v>
      </c>
      <c r="W177" s="110">
        <v>0.43543999999999999</v>
      </c>
      <c r="X177" s="110">
        <v>0</v>
      </c>
      <c r="Y177" s="110">
        <v>3.2079999999999997E-2</v>
      </c>
      <c r="Z177" s="110">
        <v>0.59924999999999995</v>
      </c>
      <c r="AA177" s="110">
        <v>0.21337</v>
      </c>
      <c r="AB177" s="110">
        <v>3.34659</v>
      </c>
      <c r="AC177" s="110">
        <v>0</v>
      </c>
      <c r="AD177" s="110">
        <v>7.5220099999999999</v>
      </c>
      <c r="AE177" s="110">
        <v>2.3206799999999999</v>
      </c>
      <c r="AF177" s="110">
        <v>9.9299999999999999E-2</v>
      </c>
      <c r="AG177" s="110">
        <v>2.111E-2</v>
      </c>
    </row>
    <row r="178" spans="2:33" ht="15">
      <c r="B178" s="110"/>
      <c r="C178" s="110"/>
      <c r="D178" s="110">
        <v>2016</v>
      </c>
      <c r="E178" s="110">
        <v>0.26091999999999999</v>
      </c>
      <c r="F178" s="110">
        <v>0.23685</v>
      </c>
      <c r="G178" s="110">
        <v>0</v>
      </c>
      <c r="H178" s="110">
        <v>8.2150000000000001E-2</v>
      </c>
      <c r="I178" s="110">
        <v>0</v>
      </c>
      <c r="J178" s="110"/>
      <c r="K178" s="110">
        <v>1.406E-2</v>
      </c>
      <c r="L178" s="110">
        <v>0</v>
      </c>
      <c r="M178" s="110">
        <v>0</v>
      </c>
      <c r="N178" s="110">
        <v>2.6868799999999999</v>
      </c>
      <c r="O178" s="110">
        <v>1.4853499999999999</v>
      </c>
      <c r="P178" s="110">
        <v>1.66666</v>
      </c>
      <c r="Q178" s="110">
        <v>0.17233999999999999</v>
      </c>
      <c r="R178" s="110">
        <v>0.72101000000000004</v>
      </c>
      <c r="S178" s="110">
        <v>0</v>
      </c>
      <c r="T178" s="110">
        <v>0</v>
      </c>
      <c r="U178" s="110">
        <v>14.85027</v>
      </c>
      <c r="V178" s="110">
        <v>0</v>
      </c>
      <c r="W178" s="110">
        <v>0.11483</v>
      </c>
      <c r="X178" s="110">
        <v>6.0539999999999997E-2</v>
      </c>
      <c r="Y178" s="110">
        <v>2.5389999999999999E-2</v>
      </c>
      <c r="Z178" s="110">
        <v>0.49652000000000002</v>
      </c>
      <c r="AA178" s="110">
        <v>0.1195</v>
      </c>
      <c r="AB178" s="110">
        <v>4.5002500000000003</v>
      </c>
      <c r="AC178" s="110">
        <v>0</v>
      </c>
      <c r="AD178" s="110">
        <v>5.9872899999999998</v>
      </c>
      <c r="AE178" s="110">
        <v>0.28190999999999999</v>
      </c>
      <c r="AF178" s="110">
        <v>7.8740000000000004E-2</v>
      </c>
      <c r="AG178" s="110">
        <v>1.06E-2</v>
      </c>
    </row>
    <row r="179" spans="2:33" ht="15">
      <c r="B179" s="110"/>
      <c r="C179" s="110"/>
      <c r="D179" s="110">
        <v>2017</v>
      </c>
      <c r="E179" s="110">
        <v>0.25047999999999998</v>
      </c>
      <c r="F179" s="110">
        <v>0.26012999999999997</v>
      </c>
      <c r="G179" s="110">
        <v>0</v>
      </c>
      <c r="H179" s="110">
        <v>5.2209999999999999E-2</v>
      </c>
      <c r="I179" s="110">
        <v>0</v>
      </c>
      <c r="J179" s="110">
        <v>0</v>
      </c>
      <c r="K179" s="110">
        <v>1.583E-2</v>
      </c>
      <c r="L179" s="110">
        <v>0.11298999999999999</v>
      </c>
      <c r="M179" s="110">
        <v>0</v>
      </c>
      <c r="N179" s="110">
        <v>4.7697599999999998</v>
      </c>
      <c r="O179" s="110">
        <v>1.7600199999999999</v>
      </c>
      <c r="P179" s="110">
        <v>1.76715</v>
      </c>
      <c r="Q179" s="110">
        <v>0.15637000000000001</v>
      </c>
      <c r="R179" s="110">
        <v>1.9444399999999999</v>
      </c>
      <c r="S179" s="110">
        <v>0.22361</v>
      </c>
      <c r="T179" s="110">
        <v>0</v>
      </c>
      <c r="U179" s="110">
        <v>2.0048499999999998</v>
      </c>
      <c r="V179" s="110">
        <v>0.19549</v>
      </c>
      <c r="W179" s="110">
        <v>0.33632000000000001</v>
      </c>
      <c r="X179" s="110">
        <v>6.3829999999999998E-2</v>
      </c>
      <c r="Y179" s="110">
        <v>1.8870000000000001E-2</v>
      </c>
      <c r="Z179" s="110">
        <v>0.2908</v>
      </c>
      <c r="AA179" s="110">
        <v>9.0300000000000005E-2</v>
      </c>
      <c r="AB179" s="110">
        <v>4.7088700000000001</v>
      </c>
      <c r="AC179" s="110">
        <v>1.12E-2</v>
      </c>
      <c r="AD179" s="110">
        <v>4.6326599999999996</v>
      </c>
      <c r="AE179" s="110">
        <v>1.13626</v>
      </c>
      <c r="AF179" s="110">
        <v>9.6829999999999999E-2</v>
      </c>
      <c r="AG179" s="110">
        <v>2.47E-2</v>
      </c>
    </row>
    <row r="180" spans="2:33" ht="15">
      <c r="B180" s="110"/>
      <c r="C180" s="110"/>
      <c r="D180" s="110">
        <v>2018</v>
      </c>
      <c r="E180" s="110">
        <v>0.20036000000000001</v>
      </c>
      <c r="F180" s="110">
        <v>0.36435000000000001</v>
      </c>
      <c r="G180" s="110">
        <v>0</v>
      </c>
      <c r="H180" s="110">
        <v>3.739E-2</v>
      </c>
      <c r="I180" s="110">
        <v>0</v>
      </c>
      <c r="J180" s="110">
        <v>0</v>
      </c>
      <c r="K180" s="110">
        <v>2.3970000000000002E-2</v>
      </c>
      <c r="L180" s="110">
        <v>0.219</v>
      </c>
      <c r="M180" s="110">
        <v>0</v>
      </c>
      <c r="N180" s="110">
        <v>2.5433699999999999</v>
      </c>
      <c r="O180" s="110">
        <v>1.2354400000000001</v>
      </c>
      <c r="P180" s="110">
        <v>2.04365</v>
      </c>
      <c r="Q180" s="110">
        <v>0.10609</v>
      </c>
      <c r="R180" s="110">
        <v>0.36881999999999998</v>
      </c>
      <c r="S180" s="110">
        <v>0</v>
      </c>
      <c r="T180" s="110">
        <v>0</v>
      </c>
      <c r="U180" s="110">
        <v>12.443210000000001</v>
      </c>
      <c r="V180" s="110">
        <v>0</v>
      </c>
      <c r="W180" s="110">
        <v>0.45982000000000001</v>
      </c>
      <c r="X180" s="110">
        <v>5.9229999999999998E-2</v>
      </c>
      <c r="Y180" s="110">
        <v>7.3719999999999994E-2</v>
      </c>
      <c r="Z180" s="110">
        <v>1.7711699999999999</v>
      </c>
      <c r="AA180" s="110">
        <v>9.6990000000000007E-2</v>
      </c>
      <c r="AB180" s="110">
        <v>3.4638200000000001</v>
      </c>
      <c r="AC180" s="110">
        <v>0</v>
      </c>
      <c r="AD180" s="110">
        <v>7.4203599999999996</v>
      </c>
      <c r="AE180" s="110">
        <v>0.80059999999999998</v>
      </c>
      <c r="AF180" s="110">
        <v>0.13256000000000001</v>
      </c>
      <c r="AG180" s="110">
        <v>5.6250000000000001E-2</v>
      </c>
    </row>
    <row r="181" spans="2:33" ht="15">
      <c r="B181" s="110"/>
      <c r="C181" s="110"/>
      <c r="D181" s="110">
        <v>2019</v>
      </c>
      <c r="E181" s="110">
        <v>0.38067000000000001</v>
      </c>
      <c r="F181" s="110">
        <v>0.25800000000000001</v>
      </c>
      <c r="G181" s="110">
        <v>0</v>
      </c>
      <c r="H181" s="110">
        <v>7.3719999999999994E-2</v>
      </c>
      <c r="I181" s="110">
        <v>0</v>
      </c>
      <c r="J181" s="110">
        <v>0</v>
      </c>
      <c r="K181" s="110">
        <v>3.4000000000000002E-2</v>
      </c>
      <c r="L181" s="110">
        <v>0.10093000000000001</v>
      </c>
      <c r="M181" s="110">
        <v>0</v>
      </c>
      <c r="N181" s="110">
        <v>3.4330099999999999</v>
      </c>
      <c r="O181" s="110">
        <v>1.33186</v>
      </c>
      <c r="P181" s="110">
        <v>0.97087000000000001</v>
      </c>
      <c r="Q181" s="110">
        <v>0.17817</v>
      </c>
      <c r="R181" s="110">
        <v>0.68674999999999997</v>
      </c>
      <c r="S181" s="110">
        <v>0</v>
      </c>
      <c r="T181" s="110">
        <v>0</v>
      </c>
      <c r="U181" s="110">
        <v>12.78017</v>
      </c>
      <c r="V181" s="110"/>
      <c r="W181" s="110">
        <v>0.23185</v>
      </c>
      <c r="X181" s="110">
        <v>6.522E-2</v>
      </c>
      <c r="Y181" s="110">
        <v>6.08E-2</v>
      </c>
      <c r="Z181" s="309">
        <v>0.47265494219823934</v>
      </c>
      <c r="AA181" s="110">
        <v>0.1457</v>
      </c>
      <c r="AB181" s="110">
        <v>2.2966600000000001</v>
      </c>
      <c r="AC181" s="110">
        <v>0</v>
      </c>
      <c r="AD181" s="110">
        <v>5.6736800000000001</v>
      </c>
      <c r="AE181" s="110">
        <v>1.2927599999999999</v>
      </c>
      <c r="AF181" s="110">
        <v>3.7490000000000002E-2</v>
      </c>
      <c r="AG181" s="110">
        <v>3.5580000000000001E-2</v>
      </c>
    </row>
    <row r="182" spans="2:33" ht="15">
      <c r="B182" s="110"/>
      <c r="C182" s="110"/>
      <c r="D182" s="110">
        <v>2020</v>
      </c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</row>
    <row r="183" spans="2:33" ht="15">
      <c r="B183" s="109" t="s">
        <v>909</v>
      </c>
      <c r="C183" s="109" t="s">
        <v>910</v>
      </c>
      <c r="D183" s="109">
        <v>2006</v>
      </c>
      <c r="E183" s="109"/>
      <c r="F183" s="109"/>
      <c r="G183" s="109">
        <v>0</v>
      </c>
      <c r="H183" s="109"/>
      <c r="I183" s="109"/>
      <c r="J183" s="109">
        <v>0</v>
      </c>
      <c r="K183" s="109">
        <v>0</v>
      </c>
      <c r="L183" s="109">
        <v>6.7543199999999999</v>
      </c>
      <c r="M183" s="109"/>
      <c r="N183" s="109">
        <v>0</v>
      </c>
      <c r="O183" s="109">
        <v>3.2410000000000001E-2</v>
      </c>
      <c r="P183" s="109"/>
      <c r="Q183" s="109">
        <v>0.57086000000000003</v>
      </c>
      <c r="R183" s="109"/>
      <c r="S183" s="109"/>
      <c r="T183" s="109">
        <v>0.21926999999999999</v>
      </c>
      <c r="U183" s="109">
        <v>1.061E-2</v>
      </c>
      <c r="V183" s="109">
        <v>0.28927999999999998</v>
      </c>
      <c r="W183" s="109"/>
      <c r="X183" s="109">
        <v>0.17521</v>
      </c>
      <c r="Y183" s="109"/>
      <c r="Z183" s="109">
        <v>0</v>
      </c>
      <c r="AA183" s="109"/>
      <c r="AB183" s="109"/>
      <c r="AC183" s="109">
        <v>0</v>
      </c>
      <c r="AD183" s="109">
        <v>6.0470000000000003E-2</v>
      </c>
      <c r="AE183" s="109"/>
      <c r="AF183" s="109">
        <v>7.8460000000000002E-2</v>
      </c>
      <c r="AG183" s="109">
        <v>1.15164</v>
      </c>
    </row>
    <row r="184" spans="2:33" ht="15">
      <c r="B184" s="109"/>
      <c r="C184" s="109"/>
      <c r="D184" s="109">
        <v>2007</v>
      </c>
      <c r="E184" s="109">
        <v>4.5159999999999999E-2</v>
      </c>
      <c r="F184" s="109">
        <v>9.6500000000000006E-3</v>
      </c>
      <c r="G184" s="109">
        <v>0.27754000000000001</v>
      </c>
      <c r="H184" s="109"/>
      <c r="I184" s="109">
        <v>0</v>
      </c>
      <c r="J184" s="109">
        <v>0</v>
      </c>
      <c r="K184" s="109">
        <v>0</v>
      </c>
      <c r="L184" s="109">
        <v>1.7153700000000001</v>
      </c>
      <c r="M184" s="109">
        <v>0</v>
      </c>
      <c r="N184" s="109">
        <v>0</v>
      </c>
      <c r="O184" s="109">
        <v>2.6939999999999999E-2</v>
      </c>
      <c r="P184" s="109"/>
      <c r="Q184" s="109">
        <v>0.52309000000000005</v>
      </c>
      <c r="R184" s="109"/>
      <c r="S184" s="109">
        <v>0</v>
      </c>
      <c r="T184" s="109">
        <v>5.9409999999999998E-2</v>
      </c>
      <c r="U184" s="109">
        <v>0</v>
      </c>
      <c r="V184" s="109">
        <v>16.342040000000001</v>
      </c>
      <c r="W184" s="109"/>
      <c r="X184" s="109">
        <v>0</v>
      </c>
      <c r="Y184" s="109"/>
      <c r="Z184" s="109">
        <v>0</v>
      </c>
      <c r="AA184" s="109">
        <v>0</v>
      </c>
      <c r="AB184" s="109">
        <v>0</v>
      </c>
      <c r="AC184" s="109">
        <v>0</v>
      </c>
      <c r="AD184" s="109">
        <v>4.4659999999999998E-2</v>
      </c>
      <c r="AE184" s="109"/>
      <c r="AF184" s="109">
        <v>0.11763999999999999</v>
      </c>
      <c r="AG184" s="109">
        <v>1.05507</v>
      </c>
    </row>
    <row r="185" spans="2:33" ht="15">
      <c r="B185" s="109"/>
      <c r="C185" s="109"/>
      <c r="D185" s="109">
        <v>2008</v>
      </c>
      <c r="E185" s="109">
        <v>1.8929999999999999E-2</v>
      </c>
      <c r="F185" s="109">
        <v>1.076E-2</v>
      </c>
      <c r="G185" s="109">
        <v>0.37063000000000001</v>
      </c>
      <c r="H185" s="109"/>
      <c r="I185" s="109">
        <v>0</v>
      </c>
      <c r="J185" s="109">
        <v>0</v>
      </c>
      <c r="K185" s="109">
        <v>0</v>
      </c>
      <c r="L185" s="109">
        <v>1.4512100000000001</v>
      </c>
      <c r="M185" s="109">
        <v>0</v>
      </c>
      <c r="N185" s="109">
        <v>0</v>
      </c>
      <c r="O185" s="109">
        <v>3.1130000000000001E-2</v>
      </c>
      <c r="P185" s="109">
        <v>3.755E-2</v>
      </c>
      <c r="Q185" s="109">
        <v>0.51200999999999997</v>
      </c>
      <c r="R185" s="109"/>
      <c r="S185" s="109">
        <v>7.3389999999999997E-2</v>
      </c>
      <c r="T185" s="109">
        <v>0.1004</v>
      </c>
      <c r="U185" s="109">
        <v>5.45E-3</v>
      </c>
      <c r="V185" s="109">
        <v>2.4657</v>
      </c>
      <c r="W185" s="109"/>
      <c r="X185" s="109">
        <v>0</v>
      </c>
      <c r="Y185" s="109">
        <v>0.12948999999999999</v>
      </c>
      <c r="Z185" s="109">
        <v>2.1340000000000001E-2</v>
      </c>
      <c r="AA185" s="109">
        <v>0.23177</v>
      </c>
      <c r="AB185" s="109">
        <v>0</v>
      </c>
      <c r="AC185" s="109">
        <v>0</v>
      </c>
      <c r="AD185" s="109">
        <v>8.6830000000000004E-2</v>
      </c>
      <c r="AE185" s="109"/>
      <c r="AF185" s="109">
        <v>4.054E-2</v>
      </c>
      <c r="AG185" s="109">
        <v>1.64096</v>
      </c>
    </row>
    <row r="186" spans="2:33" ht="15">
      <c r="B186" s="109"/>
      <c r="C186" s="109"/>
      <c r="D186" s="109">
        <v>2009</v>
      </c>
      <c r="E186" s="109">
        <v>0</v>
      </c>
      <c r="F186" s="109">
        <v>2.1770000000000001E-2</v>
      </c>
      <c r="G186" s="109">
        <v>0</v>
      </c>
      <c r="H186" s="109">
        <v>0</v>
      </c>
      <c r="I186" s="109">
        <v>0</v>
      </c>
      <c r="J186" s="109">
        <v>0</v>
      </c>
      <c r="K186" s="109">
        <v>0</v>
      </c>
      <c r="L186" s="109">
        <v>0.51124999999999998</v>
      </c>
      <c r="M186" s="109">
        <v>10.997059999999999</v>
      </c>
      <c r="N186" s="109">
        <v>0</v>
      </c>
      <c r="O186" s="109">
        <v>2.1260000000000001E-2</v>
      </c>
      <c r="P186" s="109">
        <v>0</v>
      </c>
      <c r="Q186" s="109">
        <v>0.56943999999999995</v>
      </c>
      <c r="R186" s="109"/>
      <c r="S186" s="109">
        <v>0</v>
      </c>
      <c r="T186" s="109">
        <v>0.10999</v>
      </c>
      <c r="U186" s="109">
        <v>0</v>
      </c>
      <c r="V186" s="109">
        <v>3.1309999999999998</v>
      </c>
      <c r="W186" s="109">
        <v>0.24804000000000001</v>
      </c>
      <c r="X186" s="109">
        <v>0</v>
      </c>
      <c r="Y186" s="109">
        <v>0.13636000000000001</v>
      </c>
      <c r="Z186" s="109">
        <v>0</v>
      </c>
      <c r="AA186" s="109">
        <v>0.10065</v>
      </c>
      <c r="AB186" s="109">
        <v>0</v>
      </c>
      <c r="AC186" s="109">
        <v>0</v>
      </c>
      <c r="AD186" s="109">
        <v>6.2890000000000001E-2</v>
      </c>
      <c r="AE186" s="109">
        <v>0</v>
      </c>
      <c r="AF186" s="109">
        <v>2.2239999999999999E-2</v>
      </c>
      <c r="AG186" s="109">
        <v>1.055E-2</v>
      </c>
    </row>
    <row r="187" spans="2:33" ht="15">
      <c r="B187" s="109"/>
      <c r="C187" s="109"/>
      <c r="D187" s="109">
        <v>2010</v>
      </c>
      <c r="E187" s="109">
        <v>2.562E-2</v>
      </c>
      <c r="F187" s="109">
        <v>2.0400000000000001E-2</v>
      </c>
      <c r="G187" s="109">
        <v>0</v>
      </c>
      <c r="H187" s="109">
        <v>0</v>
      </c>
      <c r="I187" s="109"/>
      <c r="J187" s="109">
        <v>0</v>
      </c>
      <c r="K187" s="109">
        <v>0</v>
      </c>
      <c r="L187" s="109">
        <v>0.59692999999999996</v>
      </c>
      <c r="M187" s="109">
        <v>2.57443</v>
      </c>
      <c r="N187" s="109">
        <v>0</v>
      </c>
      <c r="O187" s="109">
        <v>3.2140000000000002E-2</v>
      </c>
      <c r="P187" s="109">
        <v>0</v>
      </c>
      <c r="Q187" s="109">
        <v>0.66217999999999999</v>
      </c>
      <c r="R187" s="109"/>
      <c r="S187" s="109">
        <v>0</v>
      </c>
      <c r="T187" s="109">
        <v>0</v>
      </c>
      <c r="U187" s="109">
        <v>3.0799999999999998E-3</v>
      </c>
      <c r="V187" s="109">
        <v>0</v>
      </c>
      <c r="W187" s="109">
        <v>0.36759999999999998</v>
      </c>
      <c r="X187" s="109">
        <v>6.0139999999999999E-2</v>
      </c>
      <c r="Y187" s="109">
        <v>0.11626</v>
      </c>
      <c r="Z187" s="109">
        <v>4.3040000000000002E-2</v>
      </c>
      <c r="AA187" s="109">
        <v>7.3029999999999998E-2</v>
      </c>
      <c r="AB187" s="109">
        <v>2.5000000000000001E-2</v>
      </c>
      <c r="AC187" s="109">
        <v>1.069E-2</v>
      </c>
      <c r="AD187" s="109">
        <v>7.0699999999999999E-3</v>
      </c>
      <c r="AE187" s="109">
        <v>0</v>
      </c>
      <c r="AF187" s="109">
        <v>1.1990099999999999</v>
      </c>
      <c r="AG187" s="109">
        <v>1.9230000000000001E-2</v>
      </c>
    </row>
    <row r="188" spans="2:33" ht="15">
      <c r="B188" s="109"/>
      <c r="C188" s="109"/>
      <c r="D188" s="109">
        <v>2011</v>
      </c>
      <c r="E188" s="109">
        <v>2.6280000000000001E-2</v>
      </c>
      <c r="F188" s="109">
        <v>1.9879999999999998E-2</v>
      </c>
      <c r="G188" s="109">
        <v>0</v>
      </c>
      <c r="H188" s="109">
        <v>0</v>
      </c>
      <c r="I188" s="109">
        <v>0</v>
      </c>
      <c r="J188" s="109">
        <v>0</v>
      </c>
      <c r="K188" s="109">
        <v>0</v>
      </c>
      <c r="L188" s="109">
        <v>0.70831</v>
      </c>
      <c r="M188" s="109">
        <v>2.8571399999999998</v>
      </c>
      <c r="N188" s="109"/>
      <c r="O188" s="109">
        <v>2.613E-2</v>
      </c>
      <c r="P188" s="109">
        <v>0</v>
      </c>
      <c r="Q188" s="109">
        <v>0.62809000000000004</v>
      </c>
      <c r="R188" s="109"/>
      <c r="S188" s="109">
        <v>0</v>
      </c>
      <c r="T188" s="109">
        <v>0</v>
      </c>
      <c r="U188" s="109">
        <v>0</v>
      </c>
      <c r="V188" s="109">
        <v>6.5259999999999999E-2</v>
      </c>
      <c r="W188" s="109">
        <v>0.11285000000000001</v>
      </c>
      <c r="X188" s="109">
        <v>0</v>
      </c>
      <c r="Y188" s="109">
        <v>0</v>
      </c>
      <c r="Z188" s="109">
        <v>0.19628999999999999</v>
      </c>
      <c r="AA188" s="109">
        <v>0</v>
      </c>
      <c r="AB188" s="109">
        <v>0</v>
      </c>
      <c r="AC188" s="109">
        <v>0</v>
      </c>
      <c r="AD188" s="109">
        <v>1.4250000000000001E-2</v>
      </c>
      <c r="AE188" s="109">
        <v>0</v>
      </c>
      <c r="AF188" s="109">
        <v>0.6169</v>
      </c>
      <c r="AG188" s="109">
        <v>1.324E-2</v>
      </c>
    </row>
    <row r="189" spans="2:33" ht="15">
      <c r="B189" s="109"/>
      <c r="C189" s="109"/>
      <c r="D189" s="109">
        <v>2012</v>
      </c>
      <c r="E189" s="109">
        <v>1.3350000000000001E-2</v>
      </c>
      <c r="F189" s="109">
        <v>0.12089999999999999</v>
      </c>
      <c r="G189" s="109">
        <v>0</v>
      </c>
      <c r="H189" s="109">
        <v>5.4999999999999997E-3</v>
      </c>
      <c r="I189" s="109">
        <v>0</v>
      </c>
      <c r="J189" s="109">
        <v>0</v>
      </c>
      <c r="K189" s="109">
        <v>0</v>
      </c>
      <c r="L189" s="109">
        <v>0.74319999999999997</v>
      </c>
      <c r="M189" s="109">
        <v>1.70285</v>
      </c>
      <c r="N189" s="109">
        <v>0</v>
      </c>
      <c r="O189" s="109">
        <v>1.059E-2</v>
      </c>
      <c r="P189" s="109">
        <v>9.8250000000000004E-2</v>
      </c>
      <c r="Q189" s="109">
        <v>0.71497999999999995</v>
      </c>
      <c r="R189" s="109"/>
      <c r="S189" s="109">
        <v>0</v>
      </c>
      <c r="T189" s="109">
        <v>0</v>
      </c>
      <c r="U189" s="109">
        <v>0</v>
      </c>
      <c r="V189" s="109">
        <v>6.8180000000000004E-2</v>
      </c>
      <c r="W189" s="109">
        <v>0</v>
      </c>
      <c r="X189" s="109">
        <v>0</v>
      </c>
      <c r="Y189" s="109">
        <v>0</v>
      </c>
      <c r="Z189" s="109">
        <v>0.25658999999999998</v>
      </c>
      <c r="AA189" s="109">
        <v>2.232E-2</v>
      </c>
      <c r="AB189" s="109">
        <v>0</v>
      </c>
      <c r="AC189" s="109">
        <v>0</v>
      </c>
      <c r="AD189" s="109">
        <v>7.1199999999999996E-3</v>
      </c>
      <c r="AE189" s="109">
        <v>0</v>
      </c>
      <c r="AF189" s="109">
        <v>0.32429999999999998</v>
      </c>
      <c r="AG189" s="109">
        <v>7.4599999999999996E-3</v>
      </c>
    </row>
    <row r="190" spans="2:33" ht="15">
      <c r="B190" s="109"/>
      <c r="C190" s="109"/>
      <c r="D190" s="109">
        <v>2013</v>
      </c>
      <c r="E190" s="109">
        <v>1.9900000000000001E-2</v>
      </c>
      <c r="F190" s="109">
        <v>4.1239999999999999E-2</v>
      </c>
      <c r="G190" s="109">
        <v>0</v>
      </c>
      <c r="H190" s="109">
        <v>0</v>
      </c>
      <c r="I190" s="109">
        <v>0</v>
      </c>
      <c r="J190" s="109">
        <v>0</v>
      </c>
      <c r="K190" s="109">
        <v>0</v>
      </c>
      <c r="L190" s="109">
        <v>0.54610000000000003</v>
      </c>
      <c r="M190" s="109">
        <v>0</v>
      </c>
      <c r="N190" s="109">
        <v>0</v>
      </c>
      <c r="O190" s="109">
        <v>2.0140000000000002E-2</v>
      </c>
      <c r="P190" s="109">
        <v>1.9810000000000001E-2</v>
      </c>
      <c r="Q190" s="109">
        <v>0.83533999999999997</v>
      </c>
      <c r="R190" s="109">
        <v>0</v>
      </c>
      <c r="S190" s="109">
        <v>2.6100000000000002E-2</v>
      </c>
      <c r="T190" s="109">
        <v>0.76627999999999996</v>
      </c>
      <c r="U190" s="109">
        <v>0</v>
      </c>
      <c r="V190" s="109">
        <v>7.0690000000000003E-2</v>
      </c>
      <c r="W190" s="109">
        <v>0.11090999999999999</v>
      </c>
      <c r="X190" s="109">
        <v>0</v>
      </c>
      <c r="Y190" s="109">
        <v>0</v>
      </c>
      <c r="Z190" s="109">
        <v>2.061E-2</v>
      </c>
      <c r="AA190" s="109">
        <v>5.9900000000000002E-2</v>
      </c>
      <c r="AB190" s="109">
        <v>0</v>
      </c>
      <c r="AC190" s="109">
        <v>0</v>
      </c>
      <c r="AD190" s="109">
        <v>6.8599999999999998E-3</v>
      </c>
      <c r="AE190" s="109">
        <v>0</v>
      </c>
      <c r="AF190" s="109">
        <v>0.19244</v>
      </c>
      <c r="AG190" s="109">
        <v>0</v>
      </c>
    </row>
    <row r="191" spans="2:33" ht="15">
      <c r="B191" s="109"/>
      <c r="C191" s="109"/>
      <c r="D191" s="109">
        <v>2014</v>
      </c>
      <c r="E191" s="109">
        <v>0</v>
      </c>
      <c r="F191" s="109">
        <v>3.1040000000000002E-2</v>
      </c>
      <c r="G191" s="109">
        <v>0</v>
      </c>
      <c r="H191" s="109">
        <v>0</v>
      </c>
      <c r="I191" s="109">
        <v>0</v>
      </c>
      <c r="J191" s="109"/>
      <c r="K191" s="109">
        <v>0</v>
      </c>
      <c r="L191" s="109">
        <v>0.74278</v>
      </c>
      <c r="M191" s="109">
        <v>0</v>
      </c>
      <c r="N191" s="109"/>
      <c r="O191" s="109">
        <v>4.8900000000000002E-3</v>
      </c>
      <c r="P191" s="109">
        <v>0.46298</v>
      </c>
      <c r="Q191" s="109">
        <v>0.80628</v>
      </c>
      <c r="R191" s="109">
        <v>0</v>
      </c>
      <c r="S191" s="109">
        <v>5.9339999999999997E-2</v>
      </c>
      <c r="T191" s="109">
        <v>1.1493599999999999</v>
      </c>
      <c r="U191" s="109">
        <v>0</v>
      </c>
      <c r="V191" s="109">
        <v>0.13988999999999999</v>
      </c>
      <c r="W191" s="109">
        <v>0</v>
      </c>
      <c r="X191" s="109">
        <v>0</v>
      </c>
      <c r="Y191" s="109">
        <v>0.25075999999999998</v>
      </c>
      <c r="Z191" s="109">
        <v>0.24306</v>
      </c>
      <c r="AA191" s="109">
        <v>4.6850000000000003E-2</v>
      </c>
      <c r="AB191" s="109">
        <v>0</v>
      </c>
      <c r="AC191" s="109">
        <v>0</v>
      </c>
      <c r="AD191" s="109">
        <v>2.0209999999999999E-2</v>
      </c>
      <c r="AE191" s="109">
        <v>0</v>
      </c>
      <c r="AF191" s="109">
        <v>0.17021</v>
      </c>
      <c r="AG191" s="109">
        <v>1.83E-3</v>
      </c>
    </row>
    <row r="192" spans="2:33" ht="15">
      <c r="B192" s="109"/>
      <c r="C192" s="109"/>
      <c r="D192" s="109">
        <v>2015</v>
      </c>
      <c r="E192" s="109">
        <v>7.2029999999999997E-2</v>
      </c>
      <c r="F192" s="109">
        <v>5.1720000000000002E-2</v>
      </c>
      <c r="G192" s="109">
        <v>6.633E-2</v>
      </c>
      <c r="H192" s="109">
        <v>0</v>
      </c>
      <c r="I192" s="109">
        <v>0</v>
      </c>
      <c r="J192" s="109">
        <v>0</v>
      </c>
      <c r="K192" s="109">
        <v>0</v>
      </c>
      <c r="L192" s="109">
        <v>0.66891</v>
      </c>
      <c r="M192" s="109">
        <v>0</v>
      </c>
      <c r="N192" s="109">
        <v>0</v>
      </c>
      <c r="O192" s="109">
        <v>4.9699999999999996E-3</v>
      </c>
      <c r="P192" s="109">
        <v>0.10297000000000001</v>
      </c>
      <c r="Q192" s="109">
        <v>0.66598999999999997</v>
      </c>
      <c r="R192" s="109">
        <v>0</v>
      </c>
      <c r="S192" s="109">
        <v>0</v>
      </c>
      <c r="T192" s="109">
        <v>1.0946899999999999</v>
      </c>
      <c r="U192" s="109">
        <v>0</v>
      </c>
      <c r="V192" s="109">
        <v>0</v>
      </c>
      <c r="W192" s="109">
        <v>0</v>
      </c>
      <c r="X192" s="109">
        <v>0</v>
      </c>
      <c r="Y192" s="109">
        <v>0.23741999999999999</v>
      </c>
      <c r="Z192" s="109">
        <v>0.25130000000000002</v>
      </c>
      <c r="AA192" s="109">
        <v>8.0009999999999998E-2</v>
      </c>
      <c r="AB192" s="109">
        <v>0</v>
      </c>
      <c r="AC192" s="109">
        <v>0</v>
      </c>
      <c r="AD192" s="109">
        <v>0</v>
      </c>
      <c r="AE192" s="109">
        <v>0</v>
      </c>
      <c r="AF192" s="109">
        <v>9.9299999999999999E-2</v>
      </c>
      <c r="AG192" s="109">
        <v>1.75E-3</v>
      </c>
    </row>
    <row r="193" spans="2:33" ht="15">
      <c r="B193" s="109"/>
      <c r="C193" s="109"/>
      <c r="D193" s="109">
        <v>2016</v>
      </c>
      <c r="E193" s="109">
        <v>6.5199999999999998E-3</v>
      </c>
      <c r="F193" s="109">
        <v>7.2080000000000005E-2</v>
      </c>
      <c r="G193" s="109">
        <v>0</v>
      </c>
      <c r="H193" s="109">
        <v>5.13E-3</v>
      </c>
      <c r="I193" s="109">
        <v>0</v>
      </c>
      <c r="J193" s="109"/>
      <c r="K193" s="109">
        <v>0</v>
      </c>
      <c r="L193" s="109">
        <v>0.66891</v>
      </c>
      <c r="M193" s="109">
        <v>0</v>
      </c>
      <c r="N193" s="109">
        <v>0</v>
      </c>
      <c r="O193" s="109">
        <v>0</v>
      </c>
      <c r="P193" s="109">
        <v>0.1923</v>
      </c>
      <c r="Q193" s="109">
        <v>0.55744000000000005</v>
      </c>
      <c r="R193" s="109">
        <v>0.33646999999999999</v>
      </c>
      <c r="S193" s="109">
        <v>0</v>
      </c>
      <c r="T193" s="109">
        <v>1.19773</v>
      </c>
      <c r="U193" s="109">
        <v>0</v>
      </c>
      <c r="V193" s="109">
        <v>0.20744000000000001</v>
      </c>
      <c r="W193" s="109">
        <v>0</v>
      </c>
      <c r="X193" s="109">
        <v>0</v>
      </c>
      <c r="Y193" s="109">
        <v>0.19042999999999999</v>
      </c>
      <c r="Z193" s="109">
        <v>5.9580000000000001E-2</v>
      </c>
      <c r="AA193" s="109">
        <v>0</v>
      </c>
      <c r="AB193" s="109">
        <v>2.6939999999999999E-2</v>
      </c>
      <c r="AC193" s="109">
        <v>1.17E-2</v>
      </c>
      <c r="AD193" s="109">
        <v>5.8950000000000002E-2</v>
      </c>
      <c r="AE193" s="109">
        <v>0</v>
      </c>
      <c r="AF193" s="109">
        <v>7.8740000000000004E-2</v>
      </c>
      <c r="AG193" s="109">
        <v>6.3649999999999998E-2</v>
      </c>
    </row>
    <row r="194" spans="2:33" ht="15">
      <c r="B194" s="109"/>
      <c r="C194" s="109"/>
      <c r="D194" s="109">
        <v>2017</v>
      </c>
      <c r="E194" s="109">
        <v>0</v>
      </c>
      <c r="F194" s="109">
        <v>8.004E-2</v>
      </c>
      <c r="G194" s="109">
        <v>0</v>
      </c>
      <c r="H194" s="109">
        <v>1.044E-2</v>
      </c>
      <c r="I194" s="109">
        <v>0</v>
      </c>
      <c r="J194" s="109">
        <v>0</v>
      </c>
      <c r="K194" s="109">
        <v>9.3000000000000005E-4</v>
      </c>
      <c r="L194" s="109">
        <v>0.75866</v>
      </c>
      <c r="M194" s="109">
        <v>0.15359999999999999</v>
      </c>
      <c r="N194" s="109"/>
      <c r="O194" s="109">
        <v>1.504E-2</v>
      </c>
      <c r="P194" s="109">
        <v>2.0789999999999999E-2</v>
      </c>
      <c r="Q194" s="109">
        <v>0.53703000000000001</v>
      </c>
      <c r="R194" s="109">
        <v>0</v>
      </c>
      <c r="S194" s="109">
        <v>0</v>
      </c>
      <c r="T194" s="109">
        <v>2.3848600000000002</v>
      </c>
      <c r="U194" s="109">
        <v>2.66E-3</v>
      </c>
      <c r="V194" s="109">
        <v>0.13031999999999999</v>
      </c>
      <c r="W194" s="109">
        <v>0</v>
      </c>
      <c r="X194" s="109">
        <v>0</v>
      </c>
      <c r="Y194" s="109">
        <v>0.22647999999999999</v>
      </c>
      <c r="Z194" s="109">
        <v>0.11632000000000001</v>
      </c>
      <c r="AA194" s="109">
        <v>8.2000000000000007E-3</v>
      </c>
      <c r="AB194" s="109">
        <v>0</v>
      </c>
      <c r="AC194" s="109">
        <v>0</v>
      </c>
      <c r="AD194" s="109">
        <v>4.9880000000000001E-2</v>
      </c>
      <c r="AE194" s="109">
        <v>0</v>
      </c>
      <c r="AF194" s="109">
        <v>3.8730000000000001E-2</v>
      </c>
      <c r="AG194" s="109">
        <v>3.882E-2</v>
      </c>
    </row>
    <row r="195" spans="2:33" ht="15">
      <c r="B195" s="109"/>
      <c r="C195" s="109"/>
      <c r="D195" s="109">
        <v>2018</v>
      </c>
      <c r="E195" s="109">
        <v>1.214E-2</v>
      </c>
      <c r="F195" s="109">
        <v>7.8770000000000007E-2</v>
      </c>
      <c r="G195" s="109">
        <v>0</v>
      </c>
      <c r="H195" s="109">
        <v>0</v>
      </c>
      <c r="I195" s="109">
        <v>0</v>
      </c>
      <c r="J195" s="109">
        <v>0</v>
      </c>
      <c r="K195" s="109">
        <v>0</v>
      </c>
      <c r="L195" s="109">
        <v>0.99395</v>
      </c>
      <c r="M195" s="109">
        <v>0.27777000000000002</v>
      </c>
      <c r="N195" s="109"/>
      <c r="O195" s="109">
        <v>1.4999999999999999E-2</v>
      </c>
      <c r="P195" s="109">
        <v>0</v>
      </c>
      <c r="Q195" s="109">
        <v>0.52144000000000001</v>
      </c>
      <c r="R195" s="109">
        <v>8.1960000000000005E-2</v>
      </c>
      <c r="S195" s="109">
        <v>0</v>
      </c>
      <c r="T195" s="109">
        <v>1.18343</v>
      </c>
      <c r="U195" s="109">
        <v>0</v>
      </c>
      <c r="V195" s="109">
        <v>0</v>
      </c>
      <c r="W195" s="109">
        <v>0</v>
      </c>
      <c r="X195" s="109">
        <v>0</v>
      </c>
      <c r="Y195" s="109">
        <v>0.14745</v>
      </c>
      <c r="Z195" s="109">
        <v>7.6999999999999999E-2</v>
      </c>
      <c r="AA195" s="109">
        <v>0</v>
      </c>
      <c r="AB195" s="109">
        <v>0</v>
      </c>
      <c r="AC195" s="109">
        <v>0</v>
      </c>
      <c r="AD195" s="109">
        <v>4.9959999999999997E-2</v>
      </c>
      <c r="AE195" s="109">
        <v>0</v>
      </c>
      <c r="AF195" s="109">
        <v>1.8929999999999999E-2</v>
      </c>
      <c r="AG195" s="109">
        <v>0.25135999999999997</v>
      </c>
    </row>
    <row r="196" spans="2:33" ht="15">
      <c r="B196" s="109"/>
      <c r="C196" s="109"/>
      <c r="D196" s="109">
        <v>2019</v>
      </c>
      <c r="E196" s="109">
        <v>0</v>
      </c>
      <c r="F196" s="109">
        <v>9.9229999999999999E-2</v>
      </c>
      <c r="G196" s="109">
        <v>0</v>
      </c>
      <c r="H196" s="109">
        <v>5.2599999999999999E-3</v>
      </c>
      <c r="I196" s="109">
        <v>0.12659000000000001</v>
      </c>
      <c r="J196" s="109">
        <v>0</v>
      </c>
      <c r="K196" s="109">
        <v>0</v>
      </c>
      <c r="L196" s="109">
        <v>1.4466600000000001</v>
      </c>
      <c r="M196" s="109">
        <v>0</v>
      </c>
      <c r="N196" s="109">
        <v>0</v>
      </c>
      <c r="O196" s="109">
        <v>1.9949999999999999E-2</v>
      </c>
      <c r="P196" s="109">
        <v>1.941E-2</v>
      </c>
      <c r="Q196" s="109">
        <v>0.51002000000000003</v>
      </c>
      <c r="R196" s="109">
        <v>9.1560000000000002E-2</v>
      </c>
      <c r="S196" s="109">
        <v>0</v>
      </c>
      <c r="T196" s="109">
        <v>0.72677999999999998</v>
      </c>
      <c r="U196" s="109">
        <v>2.5799999999999998E-3</v>
      </c>
      <c r="V196" s="109"/>
      <c r="W196" s="109">
        <v>0</v>
      </c>
      <c r="X196" s="109">
        <v>0</v>
      </c>
      <c r="Y196" s="109">
        <v>0.19458</v>
      </c>
      <c r="Z196" s="309">
        <v>1.9693955924926641E-2</v>
      </c>
      <c r="AA196" s="109">
        <v>0</v>
      </c>
      <c r="AB196" s="109">
        <v>0</v>
      </c>
      <c r="AC196" s="109">
        <v>0</v>
      </c>
      <c r="AD196" s="109">
        <v>4.9169999999999998E-2</v>
      </c>
      <c r="AE196" s="109">
        <v>0</v>
      </c>
      <c r="AF196" s="109">
        <v>1.874E-2</v>
      </c>
      <c r="AG196" s="109">
        <v>0.10335999999999999</v>
      </c>
    </row>
    <row r="197" spans="2:33" ht="15">
      <c r="B197" s="109"/>
      <c r="C197" s="109"/>
      <c r="D197" s="109">
        <v>2020</v>
      </c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09"/>
      <c r="AE197" s="109"/>
      <c r="AF197" s="109"/>
      <c r="AG197" s="109"/>
    </row>
    <row r="198" spans="2:33" ht="15">
      <c r="B198" s="110" t="s">
        <v>911</v>
      </c>
      <c r="C198" s="110" t="s">
        <v>912</v>
      </c>
      <c r="D198" s="110">
        <v>2006</v>
      </c>
      <c r="E198" s="110">
        <v>9.8559999999999995E-2</v>
      </c>
      <c r="F198" s="110"/>
      <c r="G198" s="110">
        <v>0.13854</v>
      </c>
      <c r="H198" s="110"/>
      <c r="I198" s="110"/>
      <c r="J198" s="110">
        <v>0.37735999999999997</v>
      </c>
      <c r="K198" s="110"/>
      <c r="L198" s="110">
        <v>9.3865200000000009</v>
      </c>
      <c r="M198" s="110"/>
      <c r="N198" s="110">
        <v>5.2429999999999997E-2</v>
      </c>
      <c r="O198" s="110">
        <v>0.50246000000000002</v>
      </c>
      <c r="P198" s="110">
        <v>0.35363</v>
      </c>
      <c r="Q198" s="110">
        <v>6.8890000000000007E-2</v>
      </c>
      <c r="R198" s="110"/>
      <c r="S198" s="110">
        <v>7.4910000000000004E-2</v>
      </c>
      <c r="T198" s="110">
        <v>1.9186399999999999</v>
      </c>
      <c r="U198" s="110">
        <v>6.3659999999999994E-2</v>
      </c>
      <c r="V198" s="110">
        <v>8.9679599999999997</v>
      </c>
      <c r="W198" s="110"/>
      <c r="X198" s="110">
        <v>0.23361000000000001</v>
      </c>
      <c r="Y198" s="110">
        <v>2.1954799999999999</v>
      </c>
      <c r="Z198" s="110">
        <v>1.6458600000000001</v>
      </c>
      <c r="AA198" s="110"/>
      <c r="AB198" s="110">
        <v>0.61124000000000001</v>
      </c>
      <c r="AC198" s="110">
        <v>4.4783900000000001</v>
      </c>
      <c r="AD198" s="110">
        <v>1.46641</v>
      </c>
      <c r="AE198" s="110">
        <v>0.7903</v>
      </c>
      <c r="AF198" s="110">
        <v>1.53007</v>
      </c>
      <c r="AG198" s="110">
        <v>0.65700999999999998</v>
      </c>
    </row>
    <row r="199" spans="2:33" ht="15">
      <c r="B199" s="110"/>
      <c r="C199" s="110"/>
      <c r="D199" s="110">
        <v>2007</v>
      </c>
      <c r="E199" s="110">
        <v>7.7410000000000007E-2</v>
      </c>
      <c r="F199" s="110">
        <v>0.78195000000000003</v>
      </c>
      <c r="G199" s="110">
        <v>0.41631000000000001</v>
      </c>
      <c r="H199" s="110"/>
      <c r="I199" s="110">
        <v>0.76534000000000002</v>
      </c>
      <c r="J199" s="110">
        <v>0.17005000000000001</v>
      </c>
      <c r="K199" s="110">
        <v>0.69323000000000001</v>
      </c>
      <c r="L199" s="110">
        <v>1.28335</v>
      </c>
      <c r="M199" s="110">
        <v>0.26479000000000003</v>
      </c>
      <c r="N199" s="110">
        <v>5.0229999999999997E-2</v>
      </c>
      <c r="O199" s="110">
        <v>0.50116000000000005</v>
      </c>
      <c r="P199" s="110">
        <v>0.41843000000000002</v>
      </c>
      <c r="Q199" s="110">
        <v>0.21149999999999999</v>
      </c>
      <c r="R199" s="110"/>
      <c r="S199" s="110">
        <v>0.10526000000000001</v>
      </c>
      <c r="T199" s="110">
        <v>1.8417300000000001</v>
      </c>
      <c r="U199" s="110">
        <v>4.054E-2</v>
      </c>
      <c r="V199" s="110">
        <v>4.0021300000000002</v>
      </c>
      <c r="W199" s="110"/>
      <c r="X199" s="110">
        <v>0.10765</v>
      </c>
      <c r="Y199" s="110">
        <v>1.96428</v>
      </c>
      <c r="Z199" s="110">
        <v>1.5403500000000001</v>
      </c>
      <c r="AA199" s="110">
        <v>17.993010000000002</v>
      </c>
      <c r="AB199" s="110">
        <v>0.48803999999999997</v>
      </c>
      <c r="AC199" s="110">
        <v>4.4150299999999998</v>
      </c>
      <c r="AD199" s="110">
        <v>1.61524</v>
      </c>
      <c r="AE199" s="110">
        <v>0.83506999999999998</v>
      </c>
      <c r="AF199" s="110">
        <v>1.5489299999999999</v>
      </c>
      <c r="AG199" s="110">
        <v>0.62153000000000003</v>
      </c>
    </row>
    <row r="200" spans="2:33" ht="15">
      <c r="B200" s="110"/>
      <c r="C200" s="110"/>
      <c r="D200" s="110">
        <v>2008</v>
      </c>
      <c r="E200" s="110">
        <v>0.10101</v>
      </c>
      <c r="F200" s="110">
        <v>1.04413</v>
      </c>
      <c r="G200" s="110">
        <v>0.34211999999999998</v>
      </c>
      <c r="H200" s="110"/>
      <c r="I200" s="110">
        <v>0.54151000000000005</v>
      </c>
      <c r="J200" s="110">
        <v>0.14860000000000001</v>
      </c>
      <c r="K200" s="110">
        <v>0.72831000000000001</v>
      </c>
      <c r="L200" s="110">
        <v>1.3780399999999999</v>
      </c>
      <c r="M200" s="110">
        <v>0.28045999999999999</v>
      </c>
      <c r="N200" s="110">
        <v>4.725E-2</v>
      </c>
      <c r="O200" s="110">
        <v>0.57582999999999995</v>
      </c>
      <c r="P200" s="110">
        <v>0.56328</v>
      </c>
      <c r="Q200" s="110">
        <v>0.22919999999999999</v>
      </c>
      <c r="R200" s="110"/>
      <c r="S200" s="110">
        <v>7.3389999999999997E-2</v>
      </c>
      <c r="T200" s="110">
        <v>1.1044700000000001</v>
      </c>
      <c r="U200" s="110">
        <v>5.4510000000000003E-2</v>
      </c>
      <c r="V200" s="110">
        <v>0.18966</v>
      </c>
      <c r="W200" s="110"/>
      <c r="X200" s="110">
        <v>0.25607999999999997</v>
      </c>
      <c r="Y200" s="110">
        <v>1.72661</v>
      </c>
      <c r="Z200" s="110">
        <v>1.4944200000000001</v>
      </c>
      <c r="AA200" s="110">
        <v>11.82479</v>
      </c>
      <c r="AB200" s="110">
        <v>0.57471000000000005</v>
      </c>
      <c r="AC200" s="110">
        <v>4.1187699999999996</v>
      </c>
      <c r="AD200" s="110">
        <v>1.9899500000000001</v>
      </c>
      <c r="AE200" s="110">
        <v>0.74634</v>
      </c>
      <c r="AF200" s="110">
        <v>1.5203199999999999</v>
      </c>
      <c r="AG200" s="110">
        <v>0.57552000000000003</v>
      </c>
    </row>
    <row r="201" spans="2:33" ht="15">
      <c r="B201" s="110"/>
      <c r="C201" s="110"/>
      <c r="D201" s="110">
        <v>2009</v>
      </c>
      <c r="E201" s="110">
        <v>0.13131999999999999</v>
      </c>
      <c r="F201" s="110">
        <v>0.81637000000000004</v>
      </c>
      <c r="G201" s="110">
        <v>9.5259999999999997E-2</v>
      </c>
      <c r="H201" s="110">
        <v>0.18239</v>
      </c>
      <c r="I201" s="110">
        <v>0.70774999999999999</v>
      </c>
      <c r="J201" s="110">
        <v>0.23899000000000001</v>
      </c>
      <c r="K201" s="110">
        <v>0.35396</v>
      </c>
      <c r="L201" s="110">
        <v>3.31101</v>
      </c>
      <c r="M201" s="110">
        <v>0.14662</v>
      </c>
      <c r="N201" s="110">
        <v>0.25492999999999999</v>
      </c>
      <c r="O201" s="110">
        <v>0.49963999999999997</v>
      </c>
      <c r="P201" s="110">
        <v>0.39983999999999997</v>
      </c>
      <c r="Q201" s="110">
        <v>0.26388</v>
      </c>
      <c r="R201" s="110"/>
      <c r="S201" s="110">
        <v>6.5860000000000002E-2</v>
      </c>
      <c r="T201" s="110">
        <v>1.1549799999999999</v>
      </c>
      <c r="U201" s="110">
        <v>4.2790000000000002E-2</v>
      </c>
      <c r="V201" s="110">
        <v>0.49811</v>
      </c>
      <c r="W201" s="110">
        <v>0.12402000000000001</v>
      </c>
      <c r="X201" s="110">
        <v>0.21360000000000001</v>
      </c>
      <c r="Y201" s="110">
        <v>1.62121</v>
      </c>
      <c r="Z201" s="110">
        <v>2.4261699999999999</v>
      </c>
      <c r="AA201" s="110">
        <v>6.2300000000000001E-2</v>
      </c>
      <c r="AB201" s="110">
        <v>0.29570999999999997</v>
      </c>
      <c r="AC201" s="110">
        <v>4.8813500000000003</v>
      </c>
      <c r="AD201" s="110">
        <v>2.5297999999999998</v>
      </c>
      <c r="AE201" s="110">
        <v>0.65905000000000002</v>
      </c>
      <c r="AF201" s="110">
        <v>1.6682300000000001</v>
      </c>
      <c r="AG201" s="110">
        <v>0.45728000000000002</v>
      </c>
    </row>
    <row r="202" spans="2:33" ht="15">
      <c r="B202" s="110"/>
      <c r="C202" s="110"/>
      <c r="D202" s="110">
        <v>2010</v>
      </c>
      <c r="E202" s="110">
        <v>7.0459999999999995E-2</v>
      </c>
      <c r="F202" s="110">
        <v>1.0612200000000001</v>
      </c>
      <c r="G202" s="110">
        <v>0</v>
      </c>
      <c r="H202" s="110">
        <v>0.56069999999999998</v>
      </c>
      <c r="I202" s="110">
        <v>0.52502000000000004</v>
      </c>
      <c r="J202" s="110">
        <v>0.4869</v>
      </c>
      <c r="K202" s="110">
        <v>0.34107999999999999</v>
      </c>
      <c r="L202" s="110">
        <v>2.8590200000000001</v>
      </c>
      <c r="M202" s="110">
        <v>0</v>
      </c>
      <c r="N202" s="110">
        <v>5.8950000000000002E-2</v>
      </c>
      <c r="O202" s="110">
        <v>0.46595999999999999</v>
      </c>
      <c r="P202" s="110">
        <v>0.68627000000000005</v>
      </c>
      <c r="Q202" s="110">
        <v>0.23104</v>
      </c>
      <c r="R202" s="110"/>
      <c r="S202" s="110">
        <v>9.7559999999999994E-2</v>
      </c>
      <c r="T202" s="110">
        <v>0.79130999999999996</v>
      </c>
      <c r="U202" s="110">
        <v>3.0859999999999999E-2</v>
      </c>
      <c r="V202" s="110">
        <v>0.14149999999999999</v>
      </c>
      <c r="W202" s="110">
        <v>0.49014000000000002</v>
      </c>
      <c r="X202" s="110">
        <v>0.36087999999999998</v>
      </c>
      <c r="Y202" s="110">
        <v>1.15574</v>
      </c>
      <c r="Z202" s="110">
        <v>2.4965000000000002</v>
      </c>
      <c r="AA202" s="110">
        <v>5.9339999999999997E-2</v>
      </c>
      <c r="AB202" s="110">
        <v>0.15</v>
      </c>
      <c r="AC202" s="110">
        <v>6.1056400000000002</v>
      </c>
      <c r="AD202" s="110">
        <v>2.4127999999999998</v>
      </c>
      <c r="AE202" s="110">
        <v>0.53069999999999995</v>
      </c>
      <c r="AF202" s="110">
        <v>0.46277000000000001</v>
      </c>
      <c r="AG202" s="110">
        <v>0.58459000000000005</v>
      </c>
    </row>
    <row r="203" spans="2:33" ht="15">
      <c r="B203" s="110"/>
      <c r="C203" s="110"/>
      <c r="D203" s="110">
        <v>2011</v>
      </c>
      <c r="E203" s="110">
        <v>3.2849999999999997E-2</v>
      </c>
      <c r="F203" s="110">
        <v>0.90486999999999995</v>
      </c>
      <c r="G203" s="110">
        <v>0.12803</v>
      </c>
      <c r="H203" s="110">
        <v>0.61012999999999995</v>
      </c>
      <c r="I203" s="110">
        <v>1.07142</v>
      </c>
      <c r="J203" s="110">
        <v>0.52925999999999995</v>
      </c>
      <c r="K203" s="110">
        <v>0.44052999999999998</v>
      </c>
      <c r="L203" s="110">
        <v>2.6638700000000002</v>
      </c>
      <c r="M203" s="110">
        <v>0.14285</v>
      </c>
      <c r="N203" s="110">
        <v>0.23934</v>
      </c>
      <c r="O203" s="110">
        <v>0.40761999999999998</v>
      </c>
      <c r="P203" s="110">
        <v>0.39161000000000001</v>
      </c>
      <c r="Q203" s="110">
        <v>0.25522</v>
      </c>
      <c r="R203" s="110"/>
      <c r="S203" s="110">
        <v>0.16331000000000001</v>
      </c>
      <c r="T203" s="110">
        <v>0.33226</v>
      </c>
      <c r="U203" s="110">
        <v>3.78E-2</v>
      </c>
      <c r="V203" s="110">
        <v>0</v>
      </c>
      <c r="W203" s="110">
        <v>1.24139</v>
      </c>
      <c r="X203" s="110">
        <v>0.10827000000000001</v>
      </c>
      <c r="Y203" s="110">
        <v>1.0398499999999999</v>
      </c>
      <c r="Z203" s="110">
        <v>1.2649900000000001</v>
      </c>
      <c r="AA203" s="110">
        <v>0.12756000000000001</v>
      </c>
      <c r="AB203" s="110">
        <v>0.59125000000000005</v>
      </c>
      <c r="AC203" s="110">
        <v>4.9711999999999996</v>
      </c>
      <c r="AD203" s="110">
        <v>2.1162999999999998</v>
      </c>
      <c r="AE203" s="110">
        <v>0.24590000000000001</v>
      </c>
      <c r="AF203" s="110">
        <v>0.55079999999999996</v>
      </c>
      <c r="AG203" s="110">
        <v>0.50902000000000003</v>
      </c>
    </row>
    <row r="204" spans="2:33" ht="15">
      <c r="B204" s="110"/>
      <c r="C204" s="110"/>
      <c r="D204" s="110">
        <v>2012</v>
      </c>
      <c r="E204" s="110">
        <v>6.6750000000000004E-2</v>
      </c>
      <c r="F204" s="110">
        <v>0.75561999999999996</v>
      </c>
      <c r="G204" s="110">
        <v>0.14388999999999999</v>
      </c>
      <c r="H204" s="110">
        <v>0.68850999999999996</v>
      </c>
      <c r="I204" s="110">
        <v>1.0422</v>
      </c>
      <c r="J204" s="110">
        <v>0.49565999999999999</v>
      </c>
      <c r="K204" s="110">
        <v>0.38530999999999999</v>
      </c>
      <c r="L204" s="110">
        <v>2.1979700000000002</v>
      </c>
      <c r="M204" s="110">
        <v>0.2838</v>
      </c>
      <c r="N204" s="110">
        <v>8.5500000000000007E-2</v>
      </c>
      <c r="O204" s="110">
        <v>0.40799000000000002</v>
      </c>
      <c r="P204" s="110">
        <v>0.39300000000000002</v>
      </c>
      <c r="Q204" s="110">
        <v>0.23832</v>
      </c>
      <c r="R204" s="110"/>
      <c r="S204" s="110">
        <v>0.18149999999999999</v>
      </c>
      <c r="T204" s="110">
        <v>0.43493999999999999</v>
      </c>
      <c r="U204" s="110">
        <v>6.318E-2</v>
      </c>
      <c r="V204" s="110">
        <v>0.27274999999999999</v>
      </c>
      <c r="W204" s="110">
        <v>0.57142000000000004</v>
      </c>
      <c r="X204" s="110">
        <v>0.15914</v>
      </c>
      <c r="Y204" s="110">
        <v>6.6699999999999997E-3</v>
      </c>
      <c r="Z204" s="110">
        <v>1.0905100000000001</v>
      </c>
      <c r="AA204" s="110">
        <v>0.14732000000000001</v>
      </c>
      <c r="AB204" s="110">
        <v>0.66674999999999995</v>
      </c>
      <c r="AC204" s="110">
        <v>4.1217100000000002</v>
      </c>
      <c r="AD204" s="110">
        <v>2.3356300000000001</v>
      </c>
      <c r="AE204" s="110">
        <v>0.30202000000000001</v>
      </c>
      <c r="AF204" s="110">
        <v>0.84318000000000004</v>
      </c>
      <c r="AG204" s="110">
        <v>0.41075</v>
      </c>
    </row>
    <row r="205" spans="2:33" ht="15">
      <c r="B205" s="110"/>
      <c r="C205" s="110"/>
      <c r="D205" s="110">
        <v>2013</v>
      </c>
      <c r="E205" s="110">
        <v>7.9619999999999996E-2</v>
      </c>
      <c r="F205" s="110">
        <v>0.57737000000000005</v>
      </c>
      <c r="G205" s="110">
        <v>0.56769000000000003</v>
      </c>
      <c r="H205" s="110">
        <v>0.59885999999999995</v>
      </c>
      <c r="I205" s="110">
        <v>0.16822999999999999</v>
      </c>
      <c r="J205" s="110">
        <v>0.48476999999999998</v>
      </c>
      <c r="K205" s="110">
        <v>0.36137999999999998</v>
      </c>
      <c r="L205" s="110">
        <v>2.23123</v>
      </c>
      <c r="M205" s="110">
        <v>0</v>
      </c>
      <c r="N205" s="110">
        <v>0</v>
      </c>
      <c r="O205" s="110">
        <v>0.40783999999999998</v>
      </c>
      <c r="P205" s="110">
        <v>0.65397000000000005</v>
      </c>
      <c r="Q205" s="110">
        <v>0.29316999999999999</v>
      </c>
      <c r="R205" s="110">
        <v>0</v>
      </c>
      <c r="S205" s="110">
        <v>0.15664</v>
      </c>
      <c r="T205" s="110">
        <v>0.98521999999999998</v>
      </c>
      <c r="U205" s="110">
        <v>5.126E-2</v>
      </c>
      <c r="V205" s="110">
        <v>0.21207999999999999</v>
      </c>
      <c r="W205" s="110">
        <v>0.44364999999999999</v>
      </c>
      <c r="X205" s="110">
        <v>0.22758</v>
      </c>
      <c r="Y205" s="110">
        <v>0</v>
      </c>
      <c r="Z205" s="110">
        <v>1.36029</v>
      </c>
      <c r="AA205" s="110">
        <v>0.15667</v>
      </c>
      <c r="AB205" s="110">
        <v>0.71665999999999996</v>
      </c>
      <c r="AC205" s="110">
        <v>4.3390599999999999</v>
      </c>
      <c r="AD205" s="110">
        <v>2.0464199999999999</v>
      </c>
      <c r="AE205" s="110">
        <v>0</v>
      </c>
      <c r="AF205" s="110">
        <v>0.70562000000000002</v>
      </c>
      <c r="AG205" s="110">
        <v>0.49786999999999998</v>
      </c>
    </row>
    <row r="206" spans="2:33" ht="15">
      <c r="B206" s="110"/>
      <c r="C206" s="110"/>
      <c r="D206" s="110">
        <v>2014</v>
      </c>
      <c r="E206" s="110">
        <v>7.2169999999999998E-2</v>
      </c>
      <c r="F206" s="110">
        <v>0.68296000000000001</v>
      </c>
      <c r="G206" s="110">
        <v>0.55554999999999999</v>
      </c>
      <c r="H206" s="110">
        <v>0.61284000000000005</v>
      </c>
      <c r="I206" s="110">
        <v>0.71338999999999997</v>
      </c>
      <c r="J206" s="110">
        <v>0.52461000000000002</v>
      </c>
      <c r="K206" s="110">
        <v>0.45051999999999998</v>
      </c>
      <c r="L206" s="110">
        <v>1.8332599999999999</v>
      </c>
      <c r="M206" s="110">
        <v>0.53403999999999996</v>
      </c>
      <c r="N206" s="110"/>
      <c r="O206" s="110">
        <v>0.40636</v>
      </c>
      <c r="P206" s="110">
        <v>0.60387999999999997</v>
      </c>
      <c r="Q206" s="110">
        <v>0.30209999999999998</v>
      </c>
      <c r="R206" s="110">
        <v>0</v>
      </c>
      <c r="S206" s="110">
        <v>0.17804</v>
      </c>
      <c r="T206" s="110">
        <v>0.54730999999999996</v>
      </c>
      <c r="U206" s="110">
        <v>6.3519999999999993E-2</v>
      </c>
      <c r="V206" s="110">
        <v>6.9940000000000002E-2</v>
      </c>
      <c r="W206" s="110">
        <v>0.66569999999999996</v>
      </c>
      <c r="X206" s="110">
        <v>0.15764</v>
      </c>
      <c r="Y206" s="110">
        <v>0.72013000000000005</v>
      </c>
      <c r="Z206" s="110">
        <v>1.3773500000000001</v>
      </c>
      <c r="AA206" s="110">
        <v>0.29987000000000003</v>
      </c>
      <c r="AB206" s="110">
        <v>0.82081000000000004</v>
      </c>
      <c r="AC206" s="110">
        <v>3.18302</v>
      </c>
      <c r="AD206" s="110">
        <v>1.6778599999999999</v>
      </c>
      <c r="AE206" s="110">
        <v>0.38982</v>
      </c>
      <c r="AF206" s="110">
        <v>0.38296999999999998</v>
      </c>
      <c r="AG206" s="110">
        <v>0.55120999999999998</v>
      </c>
    </row>
    <row r="207" spans="2:33" ht="15">
      <c r="B207" s="110"/>
      <c r="C207" s="110"/>
      <c r="D207" s="110">
        <v>2015</v>
      </c>
      <c r="E207" s="110">
        <v>0.25540000000000002</v>
      </c>
      <c r="F207" s="110">
        <v>0.95182</v>
      </c>
      <c r="G207" s="110">
        <v>0.43119000000000002</v>
      </c>
      <c r="H207" s="110">
        <v>0.49203000000000002</v>
      </c>
      <c r="I207" s="110">
        <v>0.37383</v>
      </c>
      <c r="J207" s="110">
        <v>0.56242999999999999</v>
      </c>
      <c r="K207" s="110">
        <v>0.46274999999999999</v>
      </c>
      <c r="L207" s="110">
        <v>1.9430400000000001</v>
      </c>
      <c r="M207" s="110">
        <v>0.71011999999999997</v>
      </c>
      <c r="N207" s="110">
        <v>11.258760000000001</v>
      </c>
      <c r="O207" s="110">
        <v>0.42329</v>
      </c>
      <c r="P207" s="110">
        <v>1.0297099999999999</v>
      </c>
      <c r="Q207" s="110">
        <v>0.24088999999999999</v>
      </c>
      <c r="R207" s="110">
        <v>9.5519999999999994E-2</v>
      </c>
      <c r="S207" s="110">
        <v>0.10185</v>
      </c>
      <c r="T207" s="110">
        <v>0.82101000000000002</v>
      </c>
      <c r="U207" s="110">
        <v>5.5789999999999999E-2</v>
      </c>
      <c r="V207" s="110">
        <v>0.21218999999999999</v>
      </c>
      <c r="W207" s="110">
        <v>1.6329100000000001</v>
      </c>
      <c r="X207" s="110">
        <v>0.32297999999999999</v>
      </c>
      <c r="Y207" s="110">
        <v>0.64170000000000005</v>
      </c>
      <c r="Z207" s="110">
        <v>1.1791799999999999</v>
      </c>
      <c r="AA207" s="110">
        <v>0.27560000000000001</v>
      </c>
      <c r="AB207" s="110">
        <v>0.44446999999999998</v>
      </c>
      <c r="AC207" s="110">
        <v>5.3436000000000003</v>
      </c>
      <c r="AD207" s="110">
        <v>0.94277</v>
      </c>
      <c r="AE207" s="110">
        <v>0.32489000000000001</v>
      </c>
      <c r="AF207" s="110">
        <v>0.45678000000000002</v>
      </c>
      <c r="AG207" s="110">
        <v>0.49276999999999999</v>
      </c>
    </row>
    <row r="208" spans="2:33" ht="15">
      <c r="B208" s="110"/>
      <c r="C208" s="110"/>
      <c r="D208" s="110">
        <v>2016</v>
      </c>
      <c r="E208" s="110">
        <v>0.37834000000000001</v>
      </c>
      <c r="F208" s="110">
        <v>0.93713000000000002</v>
      </c>
      <c r="G208" s="110">
        <v>0.68015000000000003</v>
      </c>
      <c r="H208" s="110">
        <v>0.45695999999999998</v>
      </c>
      <c r="I208" s="110">
        <v>0.24073</v>
      </c>
      <c r="J208" s="110">
        <v>0.71604000000000001</v>
      </c>
      <c r="K208" s="110">
        <v>0.49038999999999999</v>
      </c>
      <c r="L208" s="110">
        <v>1.9430400000000001</v>
      </c>
      <c r="M208" s="110">
        <v>0.59728000000000003</v>
      </c>
      <c r="N208" s="110">
        <v>0</v>
      </c>
      <c r="O208" s="110">
        <v>0.46826000000000001</v>
      </c>
      <c r="P208" s="110">
        <v>1.3247800000000001</v>
      </c>
      <c r="Q208" s="110">
        <v>0.30425000000000002</v>
      </c>
      <c r="R208" s="110">
        <v>4.8059999999999999E-2</v>
      </c>
      <c r="S208" s="110">
        <v>3.2050000000000002E-2</v>
      </c>
      <c r="T208" s="110">
        <v>0.70774999999999999</v>
      </c>
      <c r="U208" s="110">
        <v>6.9610000000000005E-2</v>
      </c>
      <c r="V208" s="110">
        <v>0</v>
      </c>
      <c r="W208" s="110">
        <v>0.34450999999999998</v>
      </c>
      <c r="X208" s="110">
        <v>6.0539999999999997E-2</v>
      </c>
      <c r="Y208" s="110">
        <v>0.63475999999999999</v>
      </c>
      <c r="Z208" s="110">
        <v>1.2512300000000001</v>
      </c>
      <c r="AA208" s="110">
        <v>0.3201</v>
      </c>
      <c r="AB208" s="110">
        <v>0.86231999999999998</v>
      </c>
      <c r="AC208" s="110">
        <v>4.5759800000000004</v>
      </c>
      <c r="AD208" s="110">
        <v>1.5263</v>
      </c>
      <c r="AE208" s="110">
        <v>0.14094999999999999</v>
      </c>
      <c r="AF208" s="110">
        <v>0.49218000000000001</v>
      </c>
      <c r="AG208" s="110">
        <v>0.41904000000000002</v>
      </c>
    </row>
    <row r="209" spans="2:33" ht="15">
      <c r="B209" s="110"/>
      <c r="C209" s="110"/>
      <c r="D209" s="110">
        <v>2017</v>
      </c>
      <c r="E209" s="110">
        <v>0.3982</v>
      </c>
      <c r="F209" s="110">
        <v>0.55027000000000004</v>
      </c>
      <c r="G209" s="110">
        <v>0.75214999999999999</v>
      </c>
      <c r="H209" s="110">
        <v>0.54303000000000001</v>
      </c>
      <c r="I209" s="110">
        <v>0.61026999999999998</v>
      </c>
      <c r="J209" s="110">
        <v>0.76298999999999995</v>
      </c>
      <c r="K209" s="110">
        <v>0.50583</v>
      </c>
      <c r="L209" s="110">
        <v>2.2921299999999998</v>
      </c>
      <c r="M209" s="110">
        <v>0.76803999999999994</v>
      </c>
      <c r="N209" s="110"/>
      <c r="O209" s="110">
        <v>0.57664000000000004</v>
      </c>
      <c r="P209" s="110">
        <v>1.2681899999999999</v>
      </c>
      <c r="Q209" s="110">
        <v>0.31892999999999999</v>
      </c>
      <c r="R209" s="110">
        <v>0</v>
      </c>
      <c r="S209" s="110">
        <v>0.14621000000000001</v>
      </c>
      <c r="T209" s="110">
        <v>0.47697000000000001</v>
      </c>
      <c r="U209" s="110">
        <v>8.5419999999999996E-2</v>
      </c>
      <c r="V209" s="110">
        <v>0.19549</v>
      </c>
      <c r="W209" s="110">
        <v>1.2331799999999999</v>
      </c>
      <c r="X209" s="110">
        <v>0.1915</v>
      </c>
      <c r="Y209" s="110">
        <v>0.66059000000000001</v>
      </c>
      <c r="Z209" s="110">
        <v>1.26013</v>
      </c>
      <c r="AA209" s="110">
        <v>0.38584000000000002</v>
      </c>
      <c r="AB209" s="110">
        <v>0.47088000000000002</v>
      </c>
      <c r="AC209" s="110">
        <v>3.4300999999999999</v>
      </c>
      <c r="AD209" s="110">
        <v>1.7458199999999999</v>
      </c>
      <c r="AE209" s="110">
        <v>0.40905000000000002</v>
      </c>
      <c r="AF209" s="110">
        <v>0.58101000000000003</v>
      </c>
      <c r="AG209" s="110">
        <v>0.51351000000000002</v>
      </c>
    </row>
    <row r="210" spans="2:33" ht="15">
      <c r="B210" s="110"/>
      <c r="C210" s="110"/>
      <c r="D210" s="110">
        <v>2018</v>
      </c>
      <c r="E210" s="110">
        <v>0.55250999999999995</v>
      </c>
      <c r="F210" s="110">
        <v>0.73855000000000004</v>
      </c>
      <c r="G210" s="110">
        <v>0.60496000000000005</v>
      </c>
      <c r="H210" s="110">
        <v>0.59294000000000002</v>
      </c>
      <c r="I210" s="110">
        <v>0.60562000000000005</v>
      </c>
      <c r="J210" s="110">
        <v>0.81533999999999995</v>
      </c>
      <c r="K210" s="110">
        <v>0.56608000000000003</v>
      </c>
      <c r="L210" s="110">
        <v>2.25745</v>
      </c>
      <c r="M210" s="110">
        <v>0.69443999999999995</v>
      </c>
      <c r="N210" s="110"/>
      <c r="O210" s="110">
        <v>0.46016000000000001</v>
      </c>
      <c r="P210" s="110">
        <v>0.81349000000000005</v>
      </c>
      <c r="Q210" s="110">
        <v>0.41309000000000001</v>
      </c>
      <c r="R210" s="110">
        <v>8.1960000000000005E-2</v>
      </c>
      <c r="S210" s="110">
        <v>7.7640000000000001E-2</v>
      </c>
      <c r="T210" s="110">
        <v>0.69930000000000003</v>
      </c>
      <c r="U210" s="110">
        <v>6.4630000000000007E-2</v>
      </c>
      <c r="V210" s="110">
        <v>6.4960000000000004E-2</v>
      </c>
      <c r="W210" s="110">
        <v>0.80469000000000002</v>
      </c>
      <c r="X210" s="110">
        <v>0.11846</v>
      </c>
      <c r="Y210" s="110">
        <v>0.84172999999999998</v>
      </c>
      <c r="Z210" s="110">
        <v>1.3668800000000001</v>
      </c>
      <c r="AA210" s="110">
        <v>0.43065999999999999</v>
      </c>
      <c r="AB210" s="110">
        <v>0.52232000000000001</v>
      </c>
      <c r="AC210" s="110">
        <v>3.7524899999999999</v>
      </c>
      <c r="AD210" s="110">
        <v>2.0549599999999999</v>
      </c>
      <c r="AE210" s="110">
        <v>0</v>
      </c>
      <c r="AF210" s="110">
        <v>0.56813000000000002</v>
      </c>
      <c r="AG210" s="110">
        <v>0.55898000000000003</v>
      </c>
    </row>
    <row r="211" spans="2:33" ht="15">
      <c r="B211" s="110"/>
      <c r="C211" s="110"/>
      <c r="D211" s="110">
        <v>2019</v>
      </c>
      <c r="E211" s="110">
        <v>0.76758999999999999</v>
      </c>
      <c r="F211" s="110">
        <v>0.74424000000000001</v>
      </c>
      <c r="G211" s="110">
        <v>0.95772000000000002</v>
      </c>
      <c r="H211" s="110">
        <v>0.57398000000000005</v>
      </c>
      <c r="I211" s="110">
        <v>0.25319000000000003</v>
      </c>
      <c r="J211" s="110">
        <v>0.84006999999999998</v>
      </c>
      <c r="K211" s="110">
        <v>0.51929999999999998</v>
      </c>
      <c r="L211" s="110">
        <v>2.96062</v>
      </c>
      <c r="M211" s="110">
        <v>0.81843999999999995</v>
      </c>
      <c r="N211" s="110">
        <v>0</v>
      </c>
      <c r="O211" s="110">
        <v>0.51876999999999995</v>
      </c>
      <c r="P211" s="110">
        <v>0.95145000000000002</v>
      </c>
      <c r="Q211" s="110">
        <v>0.53673999999999999</v>
      </c>
      <c r="R211" s="110">
        <v>9.1560000000000002E-2</v>
      </c>
      <c r="S211" s="110">
        <v>0.12766</v>
      </c>
      <c r="T211" s="110">
        <v>0.62295</v>
      </c>
      <c r="U211" s="110">
        <v>0.10324999999999999</v>
      </c>
      <c r="V211" s="110">
        <v>0.29575000000000001</v>
      </c>
      <c r="W211" s="110">
        <v>0.92742000000000002</v>
      </c>
      <c r="X211" s="110">
        <v>0.19566</v>
      </c>
      <c r="Y211" s="110">
        <v>0.86348000000000003</v>
      </c>
      <c r="Z211" s="309">
        <v>1.3194950469700848</v>
      </c>
      <c r="AA211" s="110">
        <v>0.40955000000000003</v>
      </c>
      <c r="AB211" s="110">
        <v>0.21872</v>
      </c>
      <c r="AC211" s="110">
        <v>3.9475799999999999</v>
      </c>
      <c r="AD211" s="110">
        <v>1.69042</v>
      </c>
      <c r="AE211" s="110">
        <v>9.9440000000000001E-2</v>
      </c>
      <c r="AF211" s="110">
        <v>0.39372000000000001</v>
      </c>
      <c r="AG211" s="110">
        <v>0.57271000000000005</v>
      </c>
    </row>
    <row r="212" spans="2:33" ht="15">
      <c r="B212" s="110"/>
      <c r="C212" s="110"/>
      <c r="D212" s="110">
        <v>2020</v>
      </c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</row>
    <row r="213" spans="2:33" ht="15">
      <c r="B213" s="109" t="s">
        <v>913</v>
      </c>
      <c r="C213" s="109" t="s">
        <v>914</v>
      </c>
      <c r="D213" s="109">
        <v>2006</v>
      </c>
      <c r="E213" s="109"/>
      <c r="F213" s="109"/>
      <c r="G213" s="109">
        <v>0</v>
      </c>
      <c r="H213" s="109"/>
      <c r="I213" s="109"/>
      <c r="J213" s="109">
        <v>0</v>
      </c>
      <c r="K213" s="109">
        <v>1.97E-3</v>
      </c>
      <c r="L213" s="109">
        <v>0.2359</v>
      </c>
      <c r="M213" s="109"/>
      <c r="N213" s="109"/>
      <c r="O213" s="109">
        <v>5.4000000000000003E-3</v>
      </c>
      <c r="P213" s="109">
        <v>0.27504000000000001</v>
      </c>
      <c r="Q213" s="109"/>
      <c r="R213" s="109"/>
      <c r="S213" s="109">
        <v>9.3600000000000003E-3</v>
      </c>
      <c r="T213" s="109">
        <v>0</v>
      </c>
      <c r="U213" s="109">
        <v>5.3E-3</v>
      </c>
      <c r="V213" s="109">
        <v>0</v>
      </c>
      <c r="W213" s="109"/>
      <c r="X213" s="109">
        <v>0.29202</v>
      </c>
      <c r="Y213" s="109">
        <v>0</v>
      </c>
      <c r="Z213" s="109">
        <v>1.09724</v>
      </c>
      <c r="AA213" s="109">
        <v>0.61783999999999994</v>
      </c>
      <c r="AB213" s="109">
        <v>2.546E-2</v>
      </c>
      <c r="AC213" s="109">
        <v>1.0529999999999999E-2</v>
      </c>
      <c r="AD213" s="109">
        <v>6.0470000000000003E-2</v>
      </c>
      <c r="AE213" s="109"/>
      <c r="AF213" s="109"/>
      <c r="AG213" s="109">
        <v>0</v>
      </c>
    </row>
    <row r="214" spans="2:33" ht="15">
      <c r="B214" s="109"/>
      <c r="C214" s="109"/>
      <c r="D214" s="109">
        <v>2007</v>
      </c>
      <c r="E214" s="109">
        <v>1.29E-2</v>
      </c>
      <c r="F214" s="109">
        <v>9.6500000000000006E-3</v>
      </c>
      <c r="G214" s="109">
        <v>0.47182000000000002</v>
      </c>
      <c r="H214" s="109"/>
      <c r="I214" s="109">
        <v>0</v>
      </c>
      <c r="J214" s="109">
        <v>0</v>
      </c>
      <c r="K214" s="109">
        <v>5.7200000000000003E-3</v>
      </c>
      <c r="L214" s="109">
        <v>0.27954000000000001</v>
      </c>
      <c r="M214" s="109">
        <v>0</v>
      </c>
      <c r="N214" s="109">
        <v>5.0229999999999997E-2</v>
      </c>
      <c r="O214" s="109">
        <v>0</v>
      </c>
      <c r="P214" s="109"/>
      <c r="Q214" s="109">
        <v>3.7699999999999999E-3</v>
      </c>
      <c r="R214" s="109"/>
      <c r="S214" s="109">
        <v>0</v>
      </c>
      <c r="T214" s="109">
        <v>0</v>
      </c>
      <c r="U214" s="109">
        <v>0</v>
      </c>
      <c r="V214" s="109">
        <v>0</v>
      </c>
      <c r="W214" s="109"/>
      <c r="X214" s="109">
        <v>0.48443999999999998</v>
      </c>
      <c r="Y214" s="109">
        <v>0</v>
      </c>
      <c r="Z214" s="109">
        <v>0.82293000000000005</v>
      </c>
      <c r="AA214" s="109">
        <v>0.29592000000000002</v>
      </c>
      <c r="AB214" s="109">
        <v>0</v>
      </c>
      <c r="AC214" s="109">
        <v>2.077E-2</v>
      </c>
      <c r="AD214" s="109">
        <v>1.4880000000000001E-2</v>
      </c>
      <c r="AE214" s="109">
        <v>0</v>
      </c>
      <c r="AF214" s="109">
        <v>1.9599999999999999E-2</v>
      </c>
      <c r="AG214" s="109">
        <v>0</v>
      </c>
    </row>
    <row r="215" spans="2:33" ht="15">
      <c r="B215" s="109"/>
      <c r="C215" s="109"/>
      <c r="D215" s="109">
        <v>2008</v>
      </c>
      <c r="E215" s="109">
        <v>0</v>
      </c>
      <c r="F215" s="109">
        <v>1.076E-2</v>
      </c>
      <c r="G215" s="109">
        <v>0.37063000000000001</v>
      </c>
      <c r="H215" s="109"/>
      <c r="I215" s="109">
        <v>0</v>
      </c>
      <c r="J215" s="109">
        <v>0</v>
      </c>
      <c r="K215" s="109">
        <v>9.5E-4</v>
      </c>
      <c r="L215" s="109">
        <v>8.5360000000000005E-2</v>
      </c>
      <c r="M215" s="109">
        <v>0</v>
      </c>
      <c r="N215" s="109">
        <v>4.725E-2</v>
      </c>
      <c r="O215" s="109">
        <v>0</v>
      </c>
      <c r="P215" s="109">
        <v>0</v>
      </c>
      <c r="Q215" s="109">
        <v>0</v>
      </c>
      <c r="R215" s="109"/>
      <c r="S215" s="109">
        <v>0</v>
      </c>
      <c r="T215" s="109">
        <v>0</v>
      </c>
      <c r="U215" s="109">
        <v>0</v>
      </c>
      <c r="V215" s="109">
        <v>6.3219999999999998E-2</v>
      </c>
      <c r="W215" s="109"/>
      <c r="X215" s="109">
        <v>0.10242999999999999</v>
      </c>
      <c r="Y215" s="109">
        <v>0</v>
      </c>
      <c r="Z215" s="109">
        <v>0.12809000000000001</v>
      </c>
      <c r="AA215" s="109">
        <v>0.25405</v>
      </c>
      <c r="AB215" s="109">
        <v>0</v>
      </c>
      <c r="AC215" s="109">
        <v>0</v>
      </c>
      <c r="AD215" s="109">
        <v>7.2300000000000003E-3</v>
      </c>
      <c r="AE215" s="109">
        <v>0</v>
      </c>
      <c r="AF215" s="109">
        <v>0</v>
      </c>
      <c r="AG215" s="109">
        <v>0</v>
      </c>
    </row>
    <row r="216" spans="2:33" ht="15">
      <c r="B216" s="109"/>
      <c r="C216" s="109"/>
      <c r="D216" s="109">
        <v>2009</v>
      </c>
      <c r="E216" s="109">
        <v>0</v>
      </c>
      <c r="F216" s="109">
        <v>0</v>
      </c>
      <c r="G216" s="109">
        <v>0</v>
      </c>
      <c r="H216" s="109">
        <v>0</v>
      </c>
      <c r="I216" s="109">
        <v>0</v>
      </c>
      <c r="J216" s="109">
        <v>6.1199999999999996E-3</v>
      </c>
      <c r="K216" s="109">
        <v>1.99E-3</v>
      </c>
      <c r="L216" s="109">
        <v>0.17041000000000001</v>
      </c>
      <c r="M216" s="109">
        <v>0</v>
      </c>
      <c r="N216" s="109">
        <v>0</v>
      </c>
      <c r="O216" s="109">
        <v>0</v>
      </c>
      <c r="P216" s="109">
        <v>0</v>
      </c>
      <c r="Q216" s="109">
        <v>0</v>
      </c>
      <c r="R216" s="109"/>
      <c r="S216" s="109">
        <v>9.4000000000000004E-3</v>
      </c>
      <c r="T216" s="109">
        <v>0</v>
      </c>
      <c r="U216" s="109">
        <v>2.8500000000000001E-3</v>
      </c>
      <c r="V216" s="109">
        <v>0.64043000000000005</v>
      </c>
      <c r="W216" s="109">
        <v>0</v>
      </c>
      <c r="X216" s="109">
        <v>5.3400000000000003E-2</v>
      </c>
      <c r="Y216" s="109">
        <v>0</v>
      </c>
      <c r="Z216" s="109">
        <v>0</v>
      </c>
      <c r="AA216" s="109">
        <v>0.50324999999999998</v>
      </c>
      <c r="AB216" s="109">
        <v>0</v>
      </c>
      <c r="AC216" s="109">
        <v>0</v>
      </c>
      <c r="AD216" s="109">
        <v>0</v>
      </c>
      <c r="AE216" s="109">
        <v>0</v>
      </c>
      <c r="AF216" s="109">
        <v>0</v>
      </c>
      <c r="AG216" s="109">
        <v>0</v>
      </c>
    </row>
    <row r="217" spans="2:33" ht="15">
      <c r="B217" s="109"/>
      <c r="C217" s="109"/>
      <c r="D217" s="109">
        <v>2010</v>
      </c>
      <c r="E217" s="109">
        <v>0</v>
      </c>
      <c r="F217" s="109">
        <v>0</v>
      </c>
      <c r="G217" s="109">
        <v>3.2640000000000002E-2</v>
      </c>
      <c r="H217" s="109">
        <v>0</v>
      </c>
      <c r="I217" s="109"/>
      <c r="J217" s="109">
        <v>1.248E-2</v>
      </c>
      <c r="K217" s="109">
        <v>3.8700000000000002E-3</v>
      </c>
      <c r="L217" s="109">
        <v>0.14138000000000001</v>
      </c>
      <c r="M217" s="109">
        <v>0</v>
      </c>
      <c r="N217" s="109">
        <v>5.8950000000000002E-2</v>
      </c>
      <c r="O217" s="109">
        <v>0</v>
      </c>
      <c r="P217" s="109">
        <v>0</v>
      </c>
      <c r="Q217" s="109">
        <v>4.13E-3</v>
      </c>
      <c r="R217" s="109"/>
      <c r="S217" s="109">
        <v>9.75E-3</v>
      </c>
      <c r="T217" s="109">
        <v>0</v>
      </c>
      <c r="U217" s="109">
        <v>1.5429999999999999E-2</v>
      </c>
      <c r="V217" s="109">
        <v>0</v>
      </c>
      <c r="W217" s="109">
        <v>0</v>
      </c>
      <c r="X217" s="109">
        <v>0</v>
      </c>
      <c r="Y217" s="109">
        <v>0</v>
      </c>
      <c r="Z217" s="109">
        <v>0.1076</v>
      </c>
      <c r="AA217" s="109">
        <v>0.10499</v>
      </c>
      <c r="AB217" s="109">
        <v>0</v>
      </c>
      <c r="AC217" s="109">
        <v>0</v>
      </c>
      <c r="AD217" s="109">
        <v>2.8299999999999999E-2</v>
      </c>
      <c r="AE217" s="109">
        <v>0</v>
      </c>
      <c r="AF217" s="109">
        <v>0</v>
      </c>
      <c r="AG217" s="109">
        <v>0</v>
      </c>
    </row>
    <row r="218" spans="2:33" ht="15">
      <c r="B218" s="109"/>
      <c r="C218" s="109"/>
      <c r="D218" s="109">
        <v>2011</v>
      </c>
      <c r="E218" s="109">
        <v>6.5700000000000003E-3</v>
      </c>
      <c r="F218" s="109">
        <v>0</v>
      </c>
      <c r="G218" s="109">
        <v>6.4009999999999997E-2</v>
      </c>
      <c r="H218" s="109">
        <v>0</v>
      </c>
      <c r="I218" s="109">
        <v>0</v>
      </c>
      <c r="J218" s="109">
        <v>1.8669999999999999E-2</v>
      </c>
      <c r="K218" s="109">
        <v>2.8400000000000001E-3</v>
      </c>
      <c r="L218" s="109">
        <v>0.21557000000000001</v>
      </c>
      <c r="M218" s="109">
        <v>0</v>
      </c>
      <c r="N218" s="109">
        <v>0.15956000000000001</v>
      </c>
      <c r="O218" s="109">
        <v>0</v>
      </c>
      <c r="P218" s="109">
        <v>0</v>
      </c>
      <c r="Q218" s="109">
        <v>0</v>
      </c>
      <c r="R218" s="109"/>
      <c r="S218" s="109">
        <v>0</v>
      </c>
      <c r="T218" s="109">
        <v>0</v>
      </c>
      <c r="U218" s="109">
        <v>3.15E-3</v>
      </c>
      <c r="V218" s="109">
        <v>0</v>
      </c>
      <c r="W218" s="109">
        <v>0</v>
      </c>
      <c r="X218" s="109">
        <v>0</v>
      </c>
      <c r="Y218" s="109">
        <v>0</v>
      </c>
      <c r="Z218" s="109">
        <v>2.181E-2</v>
      </c>
      <c r="AA218" s="109">
        <v>1.319E-2</v>
      </c>
      <c r="AB218" s="109">
        <v>0</v>
      </c>
      <c r="AC218" s="109">
        <v>0</v>
      </c>
      <c r="AD218" s="109">
        <v>2.8500000000000001E-2</v>
      </c>
      <c r="AE218" s="109">
        <v>0</v>
      </c>
      <c r="AF218" s="109">
        <v>0</v>
      </c>
      <c r="AG218" s="109">
        <v>0</v>
      </c>
    </row>
    <row r="219" spans="2:33" ht="15">
      <c r="B219" s="109"/>
      <c r="C219" s="109"/>
      <c r="D219" s="109">
        <v>2012</v>
      </c>
      <c r="E219" s="109">
        <v>6.6699999999999997E-3</v>
      </c>
      <c r="F219" s="109">
        <v>0</v>
      </c>
      <c r="G219" s="109">
        <v>0.97124999999999995</v>
      </c>
      <c r="H219" s="109">
        <v>0</v>
      </c>
      <c r="I219" s="109">
        <v>0</v>
      </c>
      <c r="J219" s="109">
        <v>0</v>
      </c>
      <c r="K219" s="109">
        <v>0</v>
      </c>
      <c r="L219" s="109">
        <v>0.11068</v>
      </c>
      <c r="M219" s="109">
        <v>0</v>
      </c>
      <c r="N219" s="109">
        <v>0</v>
      </c>
      <c r="O219" s="109">
        <v>0</v>
      </c>
      <c r="P219" s="109">
        <v>1.9650000000000001E-2</v>
      </c>
      <c r="Q219" s="109">
        <v>0</v>
      </c>
      <c r="R219" s="109"/>
      <c r="S219" s="109">
        <v>8.6400000000000001E-3</v>
      </c>
      <c r="T219" s="109">
        <v>0</v>
      </c>
      <c r="U219" s="109">
        <v>6.3099999999999996E-3</v>
      </c>
      <c r="V219" s="109"/>
      <c r="W219" s="109">
        <v>0</v>
      </c>
      <c r="X219" s="109">
        <v>0</v>
      </c>
      <c r="Y219" s="109">
        <v>0</v>
      </c>
      <c r="Z219" s="109">
        <v>4.2759999999999999E-2</v>
      </c>
      <c r="AA219" s="109">
        <v>1.3390000000000001E-2</v>
      </c>
      <c r="AB219" s="109">
        <v>0</v>
      </c>
      <c r="AC219" s="109">
        <v>0</v>
      </c>
      <c r="AD219" s="109">
        <v>7.1199999999999996E-3</v>
      </c>
      <c r="AE219" s="109">
        <v>0</v>
      </c>
      <c r="AF219" s="109">
        <v>2.162E-2</v>
      </c>
      <c r="AG219" s="109">
        <v>0</v>
      </c>
    </row>
    <row r="220" spans="2:33" ht="15">
      <c r="B220" s="109"/>
      <c r="C220" s="109"/>
      <c r="D220" s="109">
        <v>2013</v>
      </c>
      <c r="E220" s="109">
        <v>0</v>
      </c>
      <c r="F220" s="109">
        <v>1.031E-2</v>
      </c>
      <c r="G220" s="109">
        <v>2.6965599999999998</v>
      </c>
      <c r="H220" s="109">
        <v>5.3899999999999998E-3</v>
      </c>
      <c r="I220" s="109">
        <v>0</v>
      </c>
      <c r="J220" s="109">
        <v>6.2100000000000002E-3</v>
      </c>
      <c r="K220" s="109">
        <v>0</v>
      </c>
      <c r="L220" s="109">
        <v>1.5599999999999999E-2</v>
      </c>
      <c r="M220" s="109">
        <v>0</v>
      </c>
      <c r="N220" s="109">
        <v>0</v>
      </c>
      <c r="O220" s="109">
        <v>0</v>
      </c>
      <c r="P220" s="109">
        <v>1.9810000000000001E-2</v>
      </c>
      <c r="Q220" s="109">
        <v>0</v>
      </c>
      <c r="R220" s="109">
        <v>0</v>
      </c>
      <c r="S220" s="109">
        <v>0</v>
      </c>
      <c r="T220" s="109">
        <v>0</v>
      </c>
      <c r="U220" s="109">
        <v>3.0100000000000001E-3</v>
      </c>
      <c r="V220" s="109">
        <v>7.0690000000000003E-2</v>
      </c>
      <c r="W220" s="109">
        <v>0</v>
      </c>
      <c r="X220" s="109">
        <v>0</v>
      </c>
      <c r="Y220" s="109">
        <v>6.62E-3</v>
      </c>
      <c r="Z220" s="109">
        <v>2.061E-2</v>
      </c>
      <c r="AA220" s="109">
        <v>4.5999999999999999E-3</v>
      </c>
      <c r="AB220" s="109">
        <v>2.7560000000000001E-2</v>
      </c>
      <c r="AC220" s="109">
        <v>2.1420000000000002E-2</v>
      </c>
      <c r="AD220" s="109">
        <v>6.8599999999999998E-3</v>
      </c>
      <c r="AE220" s="109">
        <v>0</v>
      </c>
      <c r="AF220" s="109">
        <v>0</v>
      </c>
      <c r="AG220" s="109">
        <v>0</v>
      </c>
    </row>
    <row r="221" spans="2:33" ht="15">
      <c r="B221" s="109"/>
      <c r="C221" s="109"/>
      <c r="D221" s="109">
        <v>2014</v>
      </c>
      <c r="E221" s="109">
        <v>0</v>
      </c>
      <c r="F221" s="109">
        <v>0</v>
      </c>
      <c r="G221" s="109">
        <v>3.4720000000000001E-2</v>
      </c>
      <c r="H221" s="109">
        <v>5.28E-3</v>
      </c>
      <c r="I221" s="109">
        <v>0</v>
      </c>
      <c r="J221" s="109"/>
      <c r="K221" s="109">
        <v>0</v>
      </c>
      <c r="L221" s="109">
        <v>4.7410000000000001E-2</v>
      </c>
      <c r="M221" s="109">
        <v>0</v>
      </c>
      <c r="N221" s="109"/>
      <c r="O221" s="109">
        <v>0</v>
      </c>
      <c r="P221" s="109">
        <v>0</v>
      </c>
      <c r="Q221" s="109">
        <v>0</v>
      </c>
      <c r="R221" s="109">
        <v>0</v>
      </c>
      <c r="S221" s="109">
        <v>0</v>
      </c>
      <c r="T221" s="109">
        <v>0</v>
      </c>
      <c r="U221" s="109">
        <v>3.0200000000000001E-3</v>
      </c>
      <c r="V221" s="109"/>
      <c r="W221" s="109">
        <v>0</v>
      </c>
      <c r="X221" s="109">
        <v>0.10509</v>
      </c>
      <c r="Y221" s="109">
        <v>0</v>
      </c>
      <c r="Z221" s="109">
        <v>2.0250000000000001E-2</v>
      </c>
      <c r="AA221" s="109">
        <v>4.6800000000000001E-3</v>
      </c>
      <c r="AB221" s="109">
        <v>2.7359999999999999E-2</v>
      </c>
      <c r="AC221" s="109">
        <v>0</v>
      </c>
      <c r="AD221" s="109">
        <v>1.3469999999999999E-2</v>
      </c>
      <c r="AE221" s="109">
        <v>0</v>
      </c>
      <c r="AF221" s="109">
        <v>0</v>
      </c>
      <c r="AG221" s="109">
        <v>0</v>
      </c>
    </row>
    <row r="222" spans="2:33" ht="15">
      <c r="B222" s="109"/>
      <c r="C222" s="109"/>
      <c r="D222" s="109">
        <v>2015</v>
      </c>
      <c r="E222" s="109">
        <v>0</v>
      </c>
      <c r="F222" s="109">
        <v>0</v>
      </c>
      <c r="G222" s="109">
        <v>0</v>
      </c>
      <c r="H222" s="109">
        <v>0</v>
      </c>
      <c r="I222" s="109">
        <v>0</v>
      </c>
      <c r="J222" s="109">
        <v>6.3099999999999996E-3</v>
      </c>
      <c r="K222" s="109">
        <v>1.92E-3</v>
      </c>
      <c r="L222" s="109">
        <v>3.1850000000000003E-2</v>
      </c>
      <c r="M222" s="109">
        <v>0</v>
      </c>
      <c r="N222" s="109">
        <v>0</v>
      </c>
      <c r="O222" s="109">
        <v>0</v>
      </c>
      <c r="P222" s="109">
        <v>6.1780000000000002E-2</v>
      </c>
      <c r="Q222" s="109">
        <v>0</v>
      </c>
      <c r="R222" s="109">
        <v>0</v>
      </c>
      <c r="S222" s="109">
        <v>0</v>
      </c>
      <c r="T222" s="109">
        <v>0</v>
      </c>
      <c r="U222" s="109">
        <v>2.9299999999999999E-3</v>
      </c>
      <c r="V222" s="109">
        <v>0</v>
      </c>
      <c r="W222" s="109">
        <v>0</v>
      </c>
      <c r="X222" s="109">
        <v>0</v>
      </c>
      <c r="Y222" s="109">
        <v>0</v>
      </c>
      <c r="Z222" s="109">
        <v>0</v>
      </c>
      <c r="AA222" s="109">
        <v>0</v>
      </c>
      <c r="AB222" s="109">
        <v>0</v>
      </c>
      <c r="AC222" s="109">
        <v>0</v>
      </c>
      <c r="AD222" s="109">
        <v>0</v>
      </c>
      <c r="AE222" s="109">
        <v>0</v>
      </c>
      <c r="AF222" s="109">
        <v>0</v>
      </c>
      <c r="AG222" s="109">
        <v>0</v>
      </c>
    </row>
    <row r="223" spans="2:33" ht="15">
      <c r="B223" s="109"/>
      <c r="C223" s="109"/>
      <c r="D223" s="109">
        <v>2016</v>
      </c>
      <c r="E223" s="109">
        <v>0</v>
      </c>
      <c r="F223" s="109">
        <v>0</v>
      </c>
      <c r="G223" s="109">
        <v>6.8010000000000001E-2</v>
      </c>
      <c r="H223" s="109">
        <v>0</v>
      </c>
      <c r="I223" s="109">
        <v>0</v>
      </c>
      <c r="J223" s="109"/>
      <c r="K223" s="109">
        <v>0</v>
      </c>
      <c r="L223" s="109">
        <v>3.1850000000000003E-2</v>
      </c>
      <c r="M223" s="109">
        <v>0</v>
      </c>
      <c r="N223" s="109">
        <v>0</v>
      </c>
      <c r="O223" s="109">
        <v>0</v>
      </c>
      <c r="P223" s="109">
        <v>2.1360000000000001E-2</v>
      </c>
      <c r="Q223" s="109">
        <v>2.1199999999999999E-3</v>
      </c>
      <c r="R223" s="109">
        <v>0</v>
      </c>
      <c r="S223" s="109">
        <v>0</v>
      </c>
      <c r="T223" s="109">
        <v>0</v>
      </c>
      <c r="U223" s="109">
        <v>2.6700000000000001E-3</v>
      </c>
      <c r="V223" s="109">
        <v>0</v>
      </c>
      <c r="W223" s="109">
        <v>0</v>
      </c>
      <c r="X223" s="109">
        <v>0</v>
      </c>
      <c r="Y223" s="109"/>
      <c r="Z223" s="109">
        <v>0</v>
      </c>
      <c r="AA223" s="109">
        <v>8.5299999999999994E-3</v>
      </c>
      <c r="AB223" s="109">
        <v>0</v>
      </c>
      <c r="AC223" s="109">
        <v>0</v>
      </c>
      <c r="AD223" s="109">
        <v>2.6200000000000001E-2</v>
      </c>
      <c r="AE223" s="109">
        <v>0</v>
      </c>
      <c r="AF223" s="109">
        <v>0</v>
      </c>
      <c r="AG223" s="109">
        <v>0</v>
      </c>
    </row>
    <row r="224" spans="2:33" ht="15">
      <c r="B224" s="109"/>
      <c r="C224" s="109"/>
      <c r="D224" s="109">
        <v>2017</v>
      </c>
      <c r="E224" s="109">
        <v>0</v>
      </c>
      <c r="F224" s="109">
        <v>0.01</v>
      </c>
      <c r="G224" s="109">
        <v>0</v>
      </c>
      <c r="H224" s="109"/>
      <c r="I224" s="109">
        <v>0</v>
      </c>
      <c r="J224" s="109">
        <v>0</v>
      </c>
      <c r="K224" s="109">
        <v>0</v>
      </c>
      <c r="L224" s="109">
        <v>6.4560000000000006E-2</v>
      </c>
      <c r="M224" s="109">
        <v>0</v>
      </c>
      <c r="N224" s="109"/>
      <c r="O224" s="109">
        <v>0</v>
      </c>
      <c r="P224" s="109">
        <v>4.1579999999999999E-2</v>
      </c>
      <c r="Q224" s="109"/>
      <c r="R224" s="109">
        <v>0</v>
      </c>
      <c r="S224" s="109">
        <v>0</v>
      </c>
      <c r="T224" s="109">
        <v>0</v>
      </c>
      <c r="U224" s="109">
        <v>1.0670000000000001E-2</v>
      </c>
      <c r="V224" s="109">
        <v>0</v>
      </c>
      <c r="W224" s="109">
        <v>0</v>
      </c>
      <c r="X224" s="109">
        <v>6.3829999999999998E-2</v>
      </c>
      <c r="Y224" s="109">
        <v>0</v>
      </c>
      <c r="Z224" s="109">
        <v>0</v>
      </c>
      <c r="AA224" s="109">
        <v>4.1000000000000003E-3</v>
      </c>
      <c r="AB224" s="109">
        <v>0</v>
      </c>
      <c r="AC224" s="109">
        <v>0</v>
      </c>
      <c r="AD224" s="109">
        <v>0</v>
      </c>
      <c r="AE224" s="109">
        <v>4.5449999999999997E-2</v>
      </c>
      <c r="AF224" s="109">
        <v>0</v>
      </c>
      <c r="AG224" s="109">
        <v>0</v>
      </c>
    </row>
    <row r="225" spans="2:33" ht="15">
      <c r="B225" s="109"/>
      <c r="C225" s="109"/>
      <c r="D225" s="109">
        <v>2018</v>
      </c>
      <c r="E225" s="109">
        <v>0</v>
      </c>
      <c r="F225" s="109">
        <v>0</v>
      </c>
      <c r="G225" s="109">
        <v>3.3599999999999998E-2</v>
      </c>
      <c r="H225" s="109">
        <v>5.3400000000000001E-3</v>
      </c>
      <c r="I225" s="109">
        <v>0</v>
      </c>
      <c r="J225" s="109">
        <v>0</v>
      </c>
      <c r="K225" s="109">
        <v>0</v>
      </c>
      <c r="L225" s="109">
        <v>8.4229999999999999E-2</v>
      </c>
      <c r="M225" s="109">
        <v>0</v>
      </c>
      <c r="N225" s="109">
        <v>0</v>
      </c>
      <c r="O225" s="109">
        <v>0.01</v>
      </c>
      <c r="P225" s="109">
        <v>1.984E-2</v>
      </c>
      <c r="Q225" s="109">
        <v>0</v>
      </c>
      <c r="R225" s="109">
        <v>0</v>
      </c>
      <c r="S225" s="109">
        <v>0</v>
      </c>
      <c r="T225" s="109">
        <v>0</v>
      </c>
      <c r="U225" s="109">
        <v>2.5799999999999998E-3</v>
      </c>
      <c r="V225" s="109">
        <v>0</v>
      </c>
      <c r="W225" s="109">
        <v>0</v>
      </c>
      <c r="X225" s="109">
        <v>0</v>
      </c>
      <c r="Y225" s="109">
        <v>0</v>
      </c>
      <c r="Z225" s="109">
        <v>3.85E-2</v>
      </c>
      <c r="AA225" s="109">
        <v>7.7499999999999999E-3</v>
      </c>
      <c r="AB225" s="109">
        <v>0</v>
      </c>
      <c r="AC225" s="109">
        <v>0</v>
      </c>
      <c r="AD225" s="109">
        <v>6.2399999999999999E-3</v>
      </c>
      <c r="AE225" s="109">
        <v>0</v>
      </c>
      <c r="AF225" s="109">
        <v>0</v>
      </c>
      <c r="AG225" s="109">
        <v>0</v>
      </c>
    </row>
    <row r="226" spans="2:33" ht="15">
      <c r="B226" s="109"/>
      <c r="C226" s="109"/>
      <c r="D226" s="109">
        <v>2019</v>
      </c>
      <c r="E226" s="109">
        <v>0</v>
      </c>
      <c r="F226" s="109">
        <v>0</v>
      </c>
      <c r="G226" s="109">
        <v>3.3020000000000001E-2</v>
      </c>
      <c r="H226" s="109">
        <v>0</v>
      </c>
      <c r="I226" s="109">
        <v>0</v>
      </c>
      <c r="J226" s="109">
        <v>0</v>
      </c>
      <c r="K226" s="109">
        <v>0</v>
      </c>
      <c r="L226" s="109">
        <v>3.3640000000000003E-2</v>
      </c>
      <c r="M226" s="109">
        <v>0</v>
      </c>
      <c r="N226" s="109">
        <v>0</v>
      </c>
      <c r="O226" s="109">
        <v>0</v>
      </c>
      <c r="P226" s="109">
        <v>0</v>
      </c>
      <c r="Q226" s="109">
        <v>2.2200000000000002E-3</v>
      </c>
      <c r="R226" s="109">
        <v>0</v>
      </c>
      <c r="S226" s="109">
        <v>0</v>
      </c>
      <c r="T226" s="109">
        <v>0</v>
      </c>
      <c r="U226" s="109">
        <v>0</v>
      </c>
      <c r="V226" s="109"/>
      <c r="W226" s="109">
        <v>0</v>
      </c>
      <c r="X226" s="109">
        <v>0</v>
      </c>
      <c r="Y226" s="109">
        <v>0</v>
      </c>
      <c r="Z226" s="109">
        <v>0</v>
      </c>
      <c r="AA226" s="109">
        <v>0</v>
      </c>
      <c r="AB226" s="109">
        <v>0</v>
      </c>
      <c r="AC226" s="109">
        <v>0</v>
      </c>
      <c r="AD226" s="109">
        <v>1.8440000000000002E-2</v>
      </c>
      <c r="AE226" s="109">
        <v>0</v>
      </c>
      <c r="AF226" s="109">
        <v>0</v>
      </c>
      <c r="AG226" s="109">
        <v>0</v>
      </c>
    </row>
    <row r="227" spans="2:33" ht="15">
      <c r="B227" s="109"/>
      <c r="C227" s="109"/>
      <c r="D227" s="109">
        <v>2020</v>
      </c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09"/>
      <c r="AE227" s="109"/>
      <c r="AF227" s="109"/>
      <c r="AG227" s="109"/>
    </row>
    <row r="228" spans="2:33" ht="15">
      <c r="B228" s="110" t="s">
        <v>915</v>
      </c>
      <c r="C228" s="110" t="s">
        <v>916</v>
      </c>
      <c r="D228" s="110">
        <v>2006</v>
      </c>
      <c r="E228" s="110"/>
      <c r="F228" s="110"/>
      <c r="G228" s="110">
        <v>0</v>
      </c>
      <c r="H228" s="110"/>
      <c r="I228" s="110"/>
      <c r="J228" s="110">
        <v>0</v>
      </c>
      <c r="K228" s="110">
        <v>8.8800000000000007E-3</v>
      </c>
      <c r="L228" s="110">
        <v>0.28555999999999998</v>
      </c>
      <c r="M228" s="110"/>
      <c r="N228" s="110"/>
      <c r="O228" s="110">
        <v>0</v>
      </c>
      <c r="P228" s="110">
        <v>0</v>
      </c>
      <c r="Q228" s="110"/>
      <c r="R228" s="110"/>
      <c r="S228" s="110">
        <v>2.809E-2</v>
      </c>
      <c r="T228" s="110">
        <v>0</v>
      </c>
      <c r="U228" s="110">
        <v>5.3E-3</v>
      </c>
      <c r="V228" s="110">
        <v>1.5910899999999999</v>
      </c>
      <c r="W228" s="110"/>
      <c r="X228" s="110">
        <v>0.1168</v>
      </c>
      <c r="Y228" s="110">
        <v>0</v>
      </c>
      <c r="Z228" s="110">
        <v>0</v>
      </c>
      <c r="AA228" s="110">
        <v>1.353E-2</v>
      </c>
      <c r="AB228" s="110">
        <v>7.6399999999999996E-2</v>
      </c>
      <c r="AC228" s="110">
        <v>2.1069999999999998E-2</v>
      </c>
      <c r="AD228" s="110">
        <v>7.5579999999999994E-2</v>
      </c>
      <c r="AE228" s="110">
        <v>5.2679999999999998E-2</v>
      </c>
      <c r="AF228" s="110"/>
      <c r="AG228" s="110">
        <v>0</v>
      </c>
    </row>
    <row r="229" spans="2:33" ht="15">
      <c r="B229" s="110"/>
      <c r="C229" s="110"/>
      <c r="D229" s="110">
        <v>2007</v>
      </c>
      <c r="E229" s="110">
        <v>1.9349999999999999E-2</v>
      </c>
      <c r="F229" s="110">
        <v>0</v>
      </c>
      <c r="G229" s="110">
        <v>0.80488000000000004</v>
      </c>
      <c r="H229" s="110"/>
      <c r="I229" s="110">
        <v>0</v>
      </c>
      <c r="J229" s="110">
        <v>0</v>
      </c>
      <c r="K229" s="110">
        <v>3.81E-3</v>
      </c>
      <c r="L229" s="110">
        <v>0.10165</v>
      </c>
      <c r="M229" s="110">
        <v>0</v>
      </c>
      <c r="N229" s="110">
        <v>0</v>
      </c>
      <c r="O229" s="110">
        <v>0</v>
      </c>
      <c r="P229" s="110"/>
      <c r="Q229" s="110">
        <v>0</v>
      </c>
      <c r="R229" s="110"/>
      <c r="S229" s="110">
        <v>8.77E-3</v>
      </c>
      <c r="T229" s="110">
        <v>0</v>
      </c>
      <c r="U229" s="110">
        <v>2.7000000000000001E-3</v>
      </c>
      <c r="V229" s="110">
        <v>1.8676600000000001</v>
      </c>
      <c r="W229" s="110"/>
      <c r="X229" s="110">
        <v>5.382E-2</v>
      </c>
      <c r="Y229" s="110">
        <v>0</v>
      </c>
      <c r="Z229" s="110">
        <v>0</v>
      </c>
      <c r="AA229" s="110">
        <v>9.8640000000000005E-2</v>
      </c>
      <c r="AB229" s="110">
        <v>2.4400000000000002E-2</v>
      </c>
      <c r="AC229" s="110">
        <v>2.077E-2</v>
      </c>
      <c r="AD229" s="110">
        <v>2.2329999999999999E-2</v>
      </c>
      <c r="AE229" s="110">
        <v>0</v>
      </c>
      <c r="AF229" s="110">
        <v>0</v>
      </c>
      <c r="AG229" s="110">
        <v>0</v>
      </c>
    </row>
    <row r="230" spans="2:33" ht="15">
      <c r="B230" s="110"/>
      <c r="C230" s="110"/>
      <c r="D230" s="110">
        <v>2008</v>
      </c>
      <c r="E230" s="110">
        <v>1.8929999999999999E-2</v>
      </c>
      <c r="F230" s="110">
        <v>0</v>
      </c>
      <c r="G230" s="110">
        <v>0.19957</v>
      </c>
      <c r="H230" s="110"/>
      <c r="I230" s="110">
        <v>0</v>
      </c>
      <c r="J230" s="110">
        <v>0</v>
      </c>
      <c r="K230" s="110">
        <v>8.6199999999999992E-3</v>
      </c>
      <c r="L230" s="110">
        <v>0.10975</v>
      </c>
      <c r="M230" s="110">
        <v>0</v>
      </c>
      <c r="N230" s="110">
        <v>0</v>
      </c>
      <c r="O230" s="110">
        <v>0</v>
      </c>
      <c r="P230" s="110">
        <v>0</v>
      </c>
      <c r="Q230" s="110">
        <v>1.8400000000000001E-3</v>
      </c>
      <c r="R230" s="110"/>
      <c r="S230" s="110">
        <v>0</v>
      </c>
      <c r="T230" s="110">
        <v>5.0200000000000002E-2</v>
      </c>
      <c r="U230" s="110">
        <v>5.45E-3</v>
      </c>
      <c r="V230" s="110">
        <v>0</v>
      </c>
      <c r="W230" s="110"/>
      <c r="X230" s="110">
        <v>0</v>
      </c>
      <c r="Y230" s="110">
        <v>7.1900000000000002E-3</v>
      </c>
      <c r="Z230" s="110">
        <v>4.2689999999999999E-2</v>
      </c>
      <c r="AA230" s="110">
        <v>0.29862</v>
      </c>
      <c r="AB230" s="110">
        <v>0</v>
      </c>
      <c r="AC230" s="110">
        <v>2.0799999999999999E-2</v>
      </c>
      <c r="AD230" s="110">
        <v>7.2300000000000003E-3</v>
      </c>
      <c r="AE230" s="110">
        <v>0</v>
      </c>
      <c r="AF230" s="110">
        <v>0</v>
      </c>
      <c r="AG230" s="110">
        <v>0</v>
      </c>
    </row>
    <row r="231" spans="2:33" ht="15">
      <c r="B231" s="110"/>
      <c r="C231" s="110"/>
      <c r="D231" s="110">
        <v>2009</v>
      </c>
      <c r="E231" s="110">
        <v>6.5599999999999999E-3</v>
      </c>
      <c r="F231" s="110">
        <v>0</v>
      </c>
      <c r="G231" s="110">
        <v>0</v>
      </c>
      <c r="H231" s="110">
        <v>0</v>
      </c>
      <c r="I231" s="110">
        <v>0.17693</v>
      </c>
      <c r="J231" s="110">
        <v>0</v>
      </c>
      <c r="K231" s="110">
        <v>9.8999999999999999E-4</v>
      </c>
      <c r="L231" s="110">
        <v>0.14607000000000001</v>
      </c>
      <c r="M231" s="110">
        <v>0</v>
      </c>
      <c r="N231" s="110">
        <v>0</v>
      </c>
      <c r="O231" s="110">
        <v>5.3200000000000001E-3</v>
      </c>
      <c r="P231" s="110">
        <v>0</v>
      </c>
      <c r="Q231" s="110">
        <v>3.96E-3</v>
      </c>
      <c r="R231" s="110"/>
      <c r="S231" s="110">
        <v>0</v>
      </c>
      <c r="T231" s="110">
        <v>0</v>
      </c>
      <c r="U231" s="110">
        <v>1.141E-2</v>
      </c>
      <c r="V231" s="110">
        <v>0</v>
      </c>
      <c r="W231" s="110">
        <v>0</v>
      </c>
      <c r="X231" s="110">
        <v>0</v>
      </c>
      <c r="Y231" s="110">
        <v>7.5700000000000003E-3</v>
      </c>
      <c r="Z231" s="110">
        <v>6.9309999999999997E-2</v>
      </c>
      <c r="AA231" s="110">
        <v>5.7509999999999999E-2</v>
      </c>
      <c r="AB231" s="110">
        <v>0</v>
      </c>
      <c r="AC231" s="110">
        <v>1.129E-2</v>
      </c>
      <c r="AD231" s="110">
        <v>1.397E-2</v>
      </c>
      <c r="AE231" s="110">
        <v>0</v>
      </c>
      <c r="AF231" s="110">
        <v>0</v>
      </c>
      <c r="AG231" s="110">
        <v>0</v>
      </c>
    </row>
    <row r="232" spans="2:33" ht="15">
      <c r="B232" s="110"/>
      <c r="C232" s="110"/>
      <c r="D232" s="110">
        <v>2010</v>
      </c>
      <c r="E232" s="110">
        <v>0</v>
      </c>
      <c r="F232" s="110">
        <v>0</v>
      </c>
      <c r="G232" s="110">
        <v>0.94655999999999996</v>
      </c>
      <c r="H232" s="110">
        <v>0</v>
      </c>
      <c r="I232" s="110"/>
      <c r="J232" s="110">
        <v>6.2399999999999999E-3</v>
      </c>
      <c r="K232" s="110">
        <v>3.8700000000000002E-3</v>
      </c>
      <c r="L232" s="110"/>
      <c r="M232" s="110">
        <v>0</v>
      </c>
      <c r="N232" s="110">
        <v>0</v>
      </c>
      <c r="O232" s="110">
        <v>0</v>
      </c>
      <c r="P232" s="110">
        <v>0</v>
      </c>
      <c r="Q232" s="110">
        <v>2.0600000000000002E-3</v>
      </c>
      <c r="R232" s="110"/>
      <c r="S232" s="110">
        <v>9.75E-3</v>
      </c>
      <c r="T232" s="110">
        <v>0</v>
      </c>
      <c r="U232" s="110">
        <v>3.0799999999999998E-3</v>
      </c>
      <c r="V232" s="110">
        <v>0</v>
      </c>
      <c r="W232" s="110">
        <v>0</v>
      </c>
      <c r="X232" s="110">
        <v>0</v>
      </c>
      <c r="Y232" s="110">
        <v>0</v>
      </c>
      <c r="Z232" s="110">
        <v>0</v>
      </c>
      <c r="AA232" s="110">
        <v>1.3690000000000001E-2</v>
      </c>
      <c r="AB232" s="110">
        <v>2.5000000000000001E-2</v>
      </c>
      <c r="AC232" s="110">
        <v>0</v>
      </c>
      <c r="AD232" s="110">
        <v>7.0699999999999999E-3</v>
      </c>
      <c r="AE232" s="110">
        <v>0</v>
      </c>
      <c r="AF232" s="110">
        <v>0</v>
      </c>
      <c r="AG232" s="110">
        <v>1.92E-3</v>
      </c>
    </row>
    <row r="233" spans="2:33" ht="15">
      <c r="B233" s="110"/>
      <c r="C233" s="110"/>
      <c r="D233" s="110">
        <v>2011</v>
      </c>
      <c r="E233" s="110">
        <v>0</v>
      </c>
      <c r="F233" s="110">
        <v>0</v>
      </c>
      <c r="G233" s="110">
        <v>0.51214000000000004</v>
      </c>
      <c r="H233" s="110">
        <v>0</v>
      </c>
      <c r="I233" s="110">
        <v>0.17857000000000001</v>
      </c>
      <c r="J233" s="110">
        <v>0</v>
      </c>
      <c r="K233" s="110">
        <v>2.8400000000000001E-3</v>
      </c>
      <c r="L233" s="110">
        <v>1.5389999999999999E-2</v>
      </c>
      <c r="M233" s="110">
        <v>0</v>
      </c>
      <c r="N233" s="110">
        <v>0</v>
      </c>
      <c r="O233" s="110">
        <v>0</v>
      </c>
      <c r="P233" s="110">
        <v>0</v>
      </c>
      <c r="Q233" s="110">
        <v>1.99E-3</v>
      </c>
      <c r="R233" s="110"/>
      <c r="S233" s="110">
        <v>9.0699999999999999E-3</v>
      </c>
      <c r="T233" s="110">
        <v>0</v>
      </c>
      <c r="U233" s="110">
        <v>3.15E-3</v>
      </c>
      <c r="V233" s="110">
        <v>0</v>
      </c>
      <c r="W233" s="110">
        <v>0</v>
      </c>
      <c r="X233" s="110">
        <v>0</v>
      </c>
      <c r="Y233" s="110">
        <v>0</v>
      </c>
      <c r="Z233" s="110">
        <v>0</v>
      </c>
      <c r="AA233" s="110">
        <v>8.7899999999999992E-3</v>
      </c>
      <c r="AB233" s="110">
        <v>2.6870000000000002E-2</v>
      </c>
      <c r="AC233" s="110">
        <v>0</v>
      </c>
      <c r="AD233" s="110">
        <v>7.1199999999999996E-3</v>
      </c>
      <c r="AE233" s="110">
        <v>0</v>
      </c>
      <c r="AF233" s="110">
        <v>0</v>
      </c>
      <c r="AG233" s="110">
        <v>0</v>
      </c>
    </row>
    <row r="234" spans="2:33" ht="15">
      <c r="B234" s="110"/>
      <c r="C234" s="110"/>
      <c r="D234" s="110">
        <v>2012</v>
      </c>
      <c r="E234" s="110">
        <v>6.6699999999999997E-3</v>
      </c>
      <c r="F234" s="110">
        <v>0</v>
      </c>
      <c r="G234" s="110">
        <v>0.50361</v>
      </c>
      <c r="H234" s="110">
        <v>0</v>
      </c>
      <c r="I234" s="110">
        <v>0.17369999999999999</v>
      </c>
      <c r="J234" s="110">
        <v>0</v>
      </c>
      <c r="K234" s="110">
        <v>2.8800000000000002E-3</v>
      </c>
      <c r="L234" s="110">
        <v>3.1620000000000002E-2</v>
      </c>
      <c r="M234" s="110">
        <v>0.1419</v>
      </c>
      <c r="N234" s="110">
        <v>0.17101</v>
      </c>
      <c r="O234" s="110">
        <v>5.2900000000000004E-3</v>
      </c>
      <c r="P234" s="110">
        <v>0</v>
      </c>
      <c r="Q234" s="110">
        <v>0</v>
      </c>
      <c r="R234" s="110"/>
      <c r="S234" s="110">
        <v>0</v>
      </c>
      <c r="T234" s="110">
        <v>0</v>
      </c>
      <c r="U234" s="110">
        <v>3.15E-3</v>
      </c>
      <c r="V234" s="110"/>
      <c r="W234" s="110">
        <v>0</v>
      </c>
      <c r="X234" s="110">
        <v>0</v>
      </c>
      <c r="Y234" s="110">
        <v>6.6699999999999997E-3</v>
      </c>
      <c r="Z234" s="110">
        <v>0</v>
      </c>
      <c r="AA234" s="110">
        <v>1.7850000000000001E-2</v>
      </c>
      <c r="AB234" s="110">
        <v>0</v>
      </c>
      <c r="AC234" s="110">
        <v>9.2200000000000008E-3</v>
      </c>
      <c r="AD234" s="110">
        <v>1.4239999999999999E-2</v>
      </c>
      <c r="AE234" s="110">
        <v>0</v>
      </c>
      <c r="AF234" s="110">
        <v>0</v>
      </c>
      <c r="AG234" s="110">
        <v>0</v>
      </c>
    </row>
    <row r="235" spans="2:33" ht="15">
      <c r="B235" s="110"/>
      <c r="C235" s="110"/>
      <c r="D235" s="110">
        <v>2013</v>
      </c>
      <c r="E235" s="110">
        <v>0</v>
      </c>
      <c r="F235" s="110">
        <v>0</v>
      </c>
      <c r="G235" s="110">
        <v>0.1774</v>
      </c>
      <c r="H235" s="110">
        <v>0</v>
      </c>
      <c r="I235" s="110">
        <v>0</v>
      </c>
      <c r="J235" s="110">
        <v>6.2100000000000002E-3</v>
      </c>
      <c r="K235" s="110">
        <v>0</v>
      </c>
      <c r="L235" s="110">
        <v>0</v>
      </c>
      <c r="M235" s="110">
        <v>0</v>
      </c>
      <c r="N235" s="110">
        <v>0</v>
      </c>
      <c r="O235" s="110">
        <v>0</v>
      </c>
      <c r="P235" s="110">
        <v>0</v>
      </c>
      <c r="Q235" s="110">
        <v>4.0099999999999997E-3</v>
      </c>
      <c r="R235" s="110">
        <v>0</v>
      </c>
      <c r="S235" s="110">
        <v>8.6999999999999994E-3</v>
      </c>
      <c r="T235" s="110">
        <v>0</v>
      </c>
      <c r="U235" s="110">
        <v>3.0100000000000001E-3</v>
      </c>
      <c r="V235" s="110">
        <v>0</v>
      </c>
      <c r="W235" s="110">
        <v>0</v>
      </c>
      <c r="X235" s="110">
        <v>0.11379</v>
      </c>
      <c r="Y235" s="110">
        <v>0</v>
      </c>
      <c r="Z235" s="110">
        <v>0</v>
      </c>
      <c r="AA235" s="110">
        <v>9.2099999999999994E-3</v>
      </c>
      <c r="AB235" s="110">
        <v>5.5120000000000002E-2</v>
      </c>
      <c r="AC235" s="110">
        <v>1.0710000000000001E-2</v>
      </c>
      <c r="AD235" s="110">
        <v>6.8599999999999998E-3</v>
      </c>
      <c r="AE235" s="110">
        <v>0</v>
      </c>
      <c r="AF235" s="110">
        <v>0</v>
      </c>
      <c r="AG235" s="110">
        <v>0</v>
      </c>
    </row>
    <row r="236" spans="2:33" ht="15">
      <c r="B236" s="110"/>
      <c r="C236" s="110"/>
      <c r="D236" s="110">
        <v>2014</v>
      </c>
      <c r="E236" s="110">
        <v>0</v>
      </c>
      <c r="F236" s="110">
        <v>0</v>
      </c>
      <c r="G236" s="110">
        <v>0.13888</v>
      </c>
      <c r="H236" s="110">
        <v>0</v>
      </c>
      <c r="I236" s="110">
        <v>0</v>
      </c>
      <c r="J236" s="110"/>
      <c r="K236" s="110">
        <v>0</v>
      </c>
      <c r="L236" s="110">
        <v>3.1600000000000003E-2</v>
      </c>
      <c r="M236" s="110">
        <v>0</v>
      </c>
      <c r="N236" s="110"/>
      <c r="O236" s="110">
        <v>0</v>
      </c>
      <c r="P236" s="110">
        <v>2.0119999999999999E-2</v>
      </c>
      <c r="Q236" s="110">
        <v>0</v>
      </c>
      <c r="R236" s="110">
        <v>0</v>
      </c>
      <c r="S236" s="110">
        <v>1.9779999999999999E-2</v>
      </c>
      <c r="T236" s="110">
        <v>0</v>
      </c>
      <c r="U236" s="110">
        <v>0</v>
      </c>
      <c r="V236" s="110"/>
      <c r="W236" s="110">
        <v>0</v>
      </c>
      <c r="X236" s="110">
        <v>0</v>
      </c>
      <c r="Y236" s="110">
        <v>0</v>
      </c>
      <c r="Z236" s="110">
        <v>0</v>
      </c>
      <c r="AA236" s="110">
        <v>0</v>
      </c>
      <c r="AB236" s="110">
        <v>5.4719999999999998E-2</v>
      </c>
      <c r="AC236" s="110">
        <v>1.1050000000000001E-2</v>
      </c>
      <c r="AD236" s="110">
        <v>1.3469999999999999E-2</v>
      </c>
      <c r="AE236" s="110">
        <v>0</v>
      </c>
      <c r="AF236" s="110">
        <v>0</v>
      </c>
      <c r="AG236" s="110">
        <v>0</v>
      </c>
    </row>
    <row r="237" spans="2:33" ht="15">
      <c r="B237" s="110"/>
      <c r="C237" s="110"/>
      <c r="D237" s="110">
        <v>2015</v>
      </c>
      <c r="E237" s="110">
        <v>0</v>
      </c>
      <c r="F237" s="110">
        <v>0</v>
      </c>
      <c r="G237" s="110">
        <v>0</v>
      </c>
      <c r="H237" s="110">
        <v>5.2300000000000003E-3</v>
      </c>
      <c r="I237" s="110">
        <v>0</v>
      </c>
      <c r="J237" s="110">
        <v>0</v>
      </c>
      <c r="K237" s="110">
        <v>3.8400000000000001E-3</v>
      </c>
      <c r="L237" s="110">
        <v>4.777E-2</v>
      </c>
      <c r="M237" s="110">
        <v>0</v>
      </c>
      <c r="N237" s="110">
        <v>9.2280000000000001E-2</v>
      </c>
      <c r="O237" s="110">
        <v>0</v>
      </c>
      <c r="P237" s="110">
        <v>4.1180000000000001E-2</v>
      </c>
      <c r="Q237" s="110">
        <v>0</v>
      </c>
      <c r="R237" s="110">
        <v>4.7759999999999997E-2</v>
      </c>
      <c r="S237" s="110">
        <v>9.2499999999999995E-3</v>
      </c>
      <c r="T237" s="110">
        <v>0</v>
      </c>
      <c r="U237" s="110">
        <v>0</v>
      </c>
      <c r="V237" s="110">
        <v>0</v>
      </c>
      <c r="W237" s="110">
        <v>0</v>
      </c>
      <c r="X237" s="110">
        <v>0</v>
      </c>
      <c r="Y237" s="110">
        <v>0</v>
      </c>
      <c r="Z237" s="110">
        <v>0</v>
      </c>
      <c r="AA237" s="110">
        <v>4.4400000000000004E-3</v>
      </c>
      <c r="AB237" s="110">
        <v>0</v>
      </c>
      <c r="AC237" s="110">
        <v>1.2030000000000001E-2</v>
      </c>
      <c r="AD237" s="110">
        <v>0</v>
      </c>
      <c r="AE237" s="110">
        <v>0</v>
      </c>
      <c r="AF237" s="110">
        <v>0</v>
      </c>
      <c r="AG237" s="110">
        <v>0</v>
      </c>
    </row>
    <row r="238" spans="2:33" ht="15">
      <c r="B238" s="110"/>
      <c r="C238" s="110"/>
      <c r="D238" s="110">
        <v>2016</v>
      </c>
      <c r="E238" s="110">
        <v>6.5199999999999998E-3</v>
      </c>
      <c r="F238" s="110">
        <v>0</v>
      </c>
      <c r="G238" s="110">
        <v>0</v>
      </c>
      <c r="H238" s="110">
        <v>0</v>
      </c>
      <c r="I238" s="110">
        <v>0</v>
      </c>
      <c r="J238" s="110"/>
      <c r="K238" s="110">
        <v>9.3000000000000005E-4</v>
      </c>
      <c r="L238" s="110">
        <v>4.777E-2</v>
      </c>
      <c r="M238" s="110">
        <v>0</v>
      </c>
      <c r="N238" s="110">
        <v>0</v>
      </c>
      <c r="O238" s="110">
        <v>5.0299999999999997E-3</v>
      </c>
      <c r="P238" s="110">
        <v>0</v>
      </c>
      <c r="Q238" s="110">
        <v>0</v>
      </c>
      <c r="R238" s="110">
        <v>4.8059999999999999E-2</v>
      </c>
      <c r="S238" s="110">
        <v>0</v>
      </c>
      <c r="T238" s="110">
        <v>0</v>
      </c>
      <c r="U238" s="110">
        <v>0</v>
      </c>
      <c r="V238" s="110">
        <v>0</v>
      </c>
      <c r="W238" s="110">
        <v>0</v>
      </c>
      <c r="X238" s="110">
        <v>0</v>
      </c>
      <c r="Y238" s="110"/>
      <c r="Z238" s="110">
        <v>0</v>
      </c>
      <c r="AA238" s="110">
        <v>3.4139999999999997E-2</v>
      </c>
      <c r="AB238" s="110">
        <v>0</v>
      </c>
      <c r="AC238" s="110">
        <v>0</v>
      </c>
      <c r="AD238" s="110">
        <v>6.5500000000000003E-3</v>
      </c>
      <c r="AE238" s="110">
        <v>0</v>
      </c>
      <c r="AF238" s="110">
        <v>0</v>
      </c>
      <c r="AG238" s="110">
        <v>0</v>
      </c>
    </row>
    <row r="239" spans="2:33" ht="15">
      <c r="B239" s="110"/>
      <c r="C239" s="110"/>
      <c r="D239" s="110">
        <v>2017</v>
      </c>
      <c r="E239" s="110">
        <v>0</v>
      </c>
      <c r="F239" s="110">
        <v>0</v>
      </c>
      <c r="G239" s="110">
        <v>0</v>
      </c>
      <c r="H239" s="110"/>
      <c r="I239" s="110">
        <v>0</v>
      </c>
      <c r="J239" s="110">
        <v>5.9100000000000003E-3</v>
      </c>
      <c r="K239" s="110">
        <v>0</v>
      </c>
      <c r="L239" s="110">
        <v>1.6140000000000002E-2</v>
      </c>
      <c r="M239" s="110">
        <v>0</v>
      </c>
      <c r="N239" s="110"/>
      <c r="O239" s="110">
        <v>0</v>
      </c>
      <c r="P239" s="110">
        <v>0</v>
      </c>
      <c r="Q239" s="110"/>
      <c r="R239" s="110">
        <v>0</v>
      </c>
      <c r="S239" s="110">
        <v>0</v>
      </c>
      <c r="T239" s="110">
        <v>0</v>
      </c>
      <c r="U239" s="110">
        <v>2.66E-3</v>
      </c>
      <c r="V239" s="110">
        <v>0</v>
      </c>
      <c r="W239" s="110">
        <v>0</v>
      </c>
      <c r="X239" s="110">
        <v>0</v>
      </c>
      <c r="Y239" s="110">
        <v>0</v>
      </c>
      <c r="Z239" s="110">
        <v>0</v>
      </c>
      <c r="AA239" s="110">
        <v>0</v>
      </c>
      <c r="AB239" s="110">
        <v>0</v>
      </c>
      <c r="AC239" s="110">
        <v>0</v>
      </c>
      <c r="AD239" s="110">
        <v>6.2300000000000003E-3</v>
      </c>
      <c r="AE239" s="110">
        <v>0</v>
      </c>
      <c r="AF239" s="110">
        <v>0</v>
      </c>
      <c r="AG239" s="110">
        <v>0</v>
      </c>
    </row>
    <row r="240" spans="2:33" ht="15">
      <c r="B240" s="110"/>
      <c r="C240" s="110"/>
      <c r="D240" s="110">
        <v>2018</v>
      </c>
      <c r="E240" s="110">
        <v>0</v>
      </c>
      <c r="F240" s="110">
        <v>0</v>
      </c>
      <c r="G240" s="110">
        <v>6.7210000000000006E-2</v>
      </c>
      <c r="H240" s="110">
        <v>0</v>
      </c>
      <c r="I240" s="110">
        <v>0</v>
      </c>
      <c r="J240" s="110">
        <v>0</v>
      </c>
      <c r="K240" s="110">
        <v>0</v>
      </c>
      <c r="L240" s="110">
        <v>3.3689999999999998E-2</v>
      </c>
      <c r="M240" s="110">
        <v>0</v>
      </c>
      <c r="N240" s="110">
        <v>0</v>
      </c>
      <c r="O240" s="110">
        <v>5.0000000000000001E-3</v>
      </c>
      <c r="P240" s="110">
        <v>0</v>
      </c>
      <c r="Q240" s="110">
        <v>0</v>
      </c>
      <c r="R240" s="110">
        <v>0</v>
      </c>
      <c r="S240" s="110">
        <v>0</v>
      </c>
      <c r="T240" s="110">
        <v>0</v>
      </c>
      <c r="U240" s="110">
        <v>2.5799999999999998E-3</v>
      </c>
      <c r="V240" s="110">
        <v>0</v>
      </c>
      <c r="W240" s="110">
        <v>0</v>
      </c>
      <c r="X240" s="110">
        <v>0</v>
      </c>
      <c r="Y240" s="110">
        <v>0</v>
      </c>
      <c r="Z240" s="110">
        <v>0</v>
      </c>
      <c r="AA240" s="110">
        <v>3.8700000000000002E-3</v>
      </c>
      <c r="AB240" s="110">
        <v>2.7490000000000001E-2</v>
      </c>
      <c r="AC240" s="110">
        <v>0</v>
      </c>
      <c r="AD240" s="110">
        <v>6.2399999999999999E-3</v>
      </c>
      <c r="AE240" s="110">
        <v>0</v>
      </c>
      <c r="AF240" s="110">
        <v>0</v>
      </c>
      <c r="AG240" s="110">
        <v>0</v>
      </c>
    </row>
    <row r="241" spans="2:33" ht="15">
      <c r="B241" s="110"/>
      <c r="C241" s="110"/>
      <c r="D241" s="110">
        <v>2019</v>
      </c>
      <c r="E241" s="110">
        <v>0</v>
      </c>
      <c r="F241" s="110">
        <v>9.92E-3</v>
      </c>
      <c r="G241" s="110">
        <v>0</v>
      </c>
      <c r="H241" s="110">
        <v>0</v>
      </c>
      <c r="I241" s="110">
        <v>0</v>
      </c>
      <c r="J241" s="110">
        <v>0</v>
      </c>
      <c r="K241" s="110">
        <v>2.7499999999999998E-3</v>
      </c>
      <c r="L241" s="110">
        <v>5.0459999999999998E-2</v>
      </c>
      <c r="M241" s="110">
        <v>0</v>
      </c>
      <c r="N241" s="110">
        <v>0</v>
      </c>
      <c r="O241" s="110">
        <v>0</v>
      </c>
      <c r="P241" s="110">
        <v>1.941E-2</v>
      </c>
      <c r="Q241" s="110">
        <v>0</v>
      </c>
      <c r="R241" s="110">
        <v>0</v>
      </c>
      <c r="S241" s="110">
        <v>0</v>
      </c>
      <c r="T241" s="110">
        <v>0</v>
      </c>
      <c r="U241" s="110">
        <v>2.5799999999999998E-3</v>
      </c>
      <c r="V241" s="110"/>
      <c r="W241" s="110">
        <v>0</v>
      </c>
      <c r="X241" s="110">
        <v>0</v>
      </c>
      <c r="Y241" s="110">
        <v>0</v>
      </c>
      <c r="Z241" s="110">
        <v>0</v>
      </c>
      <c r="AA241" s="110">
        <v>1.9689999999999999E-2</v>
      </c>
      <c r="AB241" s="110">
        <v>0</v>
      </c>
      <c r="AC241" s="110">
        <v>0</v>
      </c>
      <c r="AD241" s="110">
        <v>0</v>
      </c>
      <c r="AE241" s="110">
        <v>0</v>
      </c>
      <c r="AF241" s="110">
        <v>0</v>
      </c>
      <c r="AG241" s="110">
        <v>0</v>
      </c>
    </row>
    <row r="242" spans="2:33" ht="12.75" customHeight="1">
      <c r="B242" s="124"/>
      <c r="C242" s="124"/>
      <c r="D242" s="123">
        <v>2020</v>
      </c>
      <c r="E242" s="124"/>
      <c r="F242" s="124"/>
      <c r="G242" s="124"/>
      <c r="H242" s="124"/>
      <c r="I242" s="124"/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</row>
  </sheetData>
  <sheetProtection algorithmName="SHA-512" hashValue="bG1xlDu5TmohinxsIvnWPgPxL7cVn525rl7kb09wE91vX/W8iZJ8X6lIV/FjofpnqNgSxKRxhfHE18DvH3VwBQ==" saltValue="ujHKAusSHjf0/PdLBf919A==" spinCount="100000" sheet="1" objects="1" scenarios="1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2:AG332"/>
  <sheetViews>
    <sheetView topLeftCell="L120" zoomScale="80" workbookViewId="0">
      <selection activeCell="AF134" sqref="AF134"/>
    </sheetView>
  </sheetViews>
  <sheetFormatPr defaultColWidth="9.140625" defaultRowHeight="12.75" customHeight="1"/>
  <cols>
    <col min="1" max="4" width="9.140625" style="108"/>
    <col min="5" max="5" width="14.7109375" style="108" customWidth="1"/>
    <col min="6" max="25" width="9.140625" style="108" customWidth="1"/>
    <col min="26" max="16384" width="9.140625" style="108"/>
  </cols>
  <sheetData>
    <row r="2" spans="2:33" ht="12.75" customHeight="1" thickBot="1">
      <c r="B2" s="106" t="s">
        <v>260</v>
      </c>
      <c r="C2" s="106" t="s">
        <v>453</v>
      </c>
      <c r="D2" s="107" t="s">
        <v>454</v>
      </c>
      <c r="E2" s="107" t="s">
        <v>25</v>
      </c>
      <c r="F2" s="107" t="s">
        <v>26</v>
      </c>
      <c r="G2" s="107" t="s">
        <v>27</v>
      </c>
      <c r="H2" s="107" t="s">
        <v>49</v>
      </c>
      <c r="I2" s="107" t="s">
        <v>183</v>
      </c>
      <c r="J2" s="107" t="s">
        <v>28</v>
      </c>
      <c r="K2" s="107" t="s">
        <v>33</v>
      </c>
      <c r="L2" s="107" t="s">
        <v>29</v>
      </c>
      <c r="M2" s="107" t="s">
        <v>30</v>
      </c>
      <c r="N2" s="107" t="s">
        <v>34</v>
      </c>
      <c r="O2" s="107" t="s">
        <v>47</v>
      </c>
      <c r="P2" s="107" t="s">
        <v>31</v>
      </c>
      <c r="Q2" s="107" t="s">
        <v>32</v>
      </c>
      <c r="R2" s="107" t="s">
        <v>261</v>
      </c>
      <c r="S2" s="107" t="s">
        <v>35</v>
      </c>
      <c r="T2" s="107" t="s">
        <v>36</v>
      </c>
      <c r="U2" s="107" t="s">
        <v>37</v>
      </c>
      <c r="V2" s="107" t="s">
        <v>39</v>
      </c>
      <c r="W2" s="107" t="s">
        <v>40</v>
      </c>
      <c r="X2" s="107" t="s">
        <v>38</v>
      </c>
      <c r="Y2" s="107" t="s">
        <v>50</v>
      </c>
      <c r="Z2" s="107" t="s">
        <v>41</v>
      </c>
      <c r="AA2" s="107" t="s">
        <v>42</v>
      </c>
      <c r="AB2" s="107" t="s">
        <v>43</v>
      </c>
      <c r="AC2" s="107" t="s">
        <v>44</v>
      </c>
      <c r="AD2" s="107" t="s">
        <v>48</v>
      </c>
      <c r="AE2" s="107" t="s">
        <v>46</v>
      </c>
      <c r="AF2" s="107" t="s">
        <v>45</v>
      </c>
      <c r="AG2" s="107" t="s">
        <v>51</v>
      </c>
    </row>
    <row r="3" spans="2:33" ht="15">
      <c r="B3" s="109" t="s">
        <v>70</v>
      </c>
      <c r="C3" s="109" t="s">
        <v>253</v>
      </c>
      <c r="D3" s="109">
        <v>2006</v>
      </c>
      <c r="E3" s="109">
        <v>0</v>
      </c>
      <c r="F3" s="109"/>
      <c r="G3" s="109">
        <v>18448699.363630001</v>
      </c>
      <c r="H3" s="109"/>
      <c r="I3" s="109"/>
      <c r="J3" s="109">
        <v>3015487.38</v>
      </c>
      <c r="K3" s="109">
        <v>0</v>
      </c>
      <c r="L3" s="109">
        <v>0</v>
      </c>
      <c r="M3" s="109"/>
      <c r="N3" s="109">
        <v>0</v>
      </c>
      <c r="O3" s="109"/>
      <c r="P3" s="109">
        <v>45366103</v>
      </c>
      <c r="Q3" s="109">
        <v>0</v>
      </c>
      <c r="R3" s="109"/>
      <c r="S3" s="109">
        <v>1873308</v>
      </c>
      <c r="T3" s="109">
        <v>1088438.55421</v>
      </c>
      <c r="U3" s="109">
        <v>0</v>
      </c>
      <c r="V3" s="109">
        <v>18036842</v>
      </c>
      <c r="W3" s="109"/>
      <c r="X3" s="109">
        <v>43424.27</v>
      </c>
      <c r="Y3" s="109">
        <v>0</v>
      </c>
      <c r="Z3" s="109"/>
      <c r="AA3" s="109">
        <v>4483573.4800000004</v>
      </c>
      <c r="AB3" s="109">
        <v>52113923.369999997</v>
      </c>
      <c r="AC3" s="109">
        <v>598503948.90909004</v>
      </c>
      <c r="AD3" s="109">
        <v>67145296.237819999</v>
      </c>
      <c r="AE3" s="109">
        <v>1944225</v>
      </c>
      <c r="AF3" s="109">
        <v>1160000</v>
      </c>
      <c r="AG3" s="109">
        <v>120266703</v>
      </c>
    </row>
    <row r="4" spans="2:33" ht="15">
      <c r="B4" s="109"/>
      <c r="C4" s="109"/>
      <c r="D4" s="109">
        <v>2007</v>
      </c>
      <c r="E4" s="109">
        <v>0</v>
      </c>
      <c r="F4" s="109">
        <v>0</v>
      </c>
      <c r="G4" s="109">
        <v>21965084</v>
      </c>
      <c r="H4" s="109"/>
      <c r="I4" s="109">
        <v>0</v>
      </c>
      <c r="J4" s="109">
        <v>3844692</v>
      </c>
      <c r="K4" s="109">
        <v>0</v>
      </c>
      <c r="L4" s="109"/>
      <c r="M4" s="109">
        <v>0</v>
      </c>
      <c r="N4" s="109">
        <v>2119403</v>
      </c>
      <c r="O4" s="109"/>
      <c r="P4" s="109"/>
      <c r="Q4" s="109">
        <v>0</v>
      </c>
      <c r="R4" s="109"/>
      <c r="S4" s="109">
        <v>16.667999999999999</v>
      </c>
      <c r="T4" s="109">
        <v>6351970.4819200002</v>
      </c>
      <c r="U4" s="109">
        <v>0</v>
      </c>
      <c r="V4" s="109">
        <v>18536813.68</v>
      </c>
      <c r="W4" s="109"/>
      <c r="X4" s="109">
        <v>339308.7</v>
      </c>
      <c r="Y4" s="109">
        <v>0</v>
      </c>
      <c r="Z4" s="109">
        <v>10072917.721510001</v>
      </c>
      <c r="AA4" s="109">
        <v>5370073.0099999998</v>
      </c>
      <c r="AB4" s="109">
        <v>60250000</v>
      </c>
      <c r="AC4" s="109">
        <v>580503.66</v>
      </c>
      <c r="AD4" s="109">
        <v>79530122.365590006</v>
      </c>
      <c r="AE4" s="109"/>
      <c r="AF4" s="109">
        <v>1990000</v>
      </c>
      <c r="AG4" s="109">
        <v>189681101</v>
      </c>
    </row>
    <row r="5" spans="2:33" ht="15">
      <c r="B5" s="109"/>
      <c r="C5" s="109"/>
      <c r="D5" s="109">
        <v>2008</v>
      </c>
      <c r="E5" s="109">
        <v>0</v>
      </c>
      <c r="F5" s="109">
        <v>0</v>
      </c>
      <c r="G5" s="109">
        <v>24457505.769090001</v>
      </c>
      <c r="H5" s="109"/>
      <c r="I5" s="109">
        <v>130000000</v>
      </c>
      <c r="J5" s="109">
        <v>10079369</v>
      </c>
      <c r="K5" s="109">
        <v>0</v>
      </c>
      <c r="L5" s="109"/>
      <c r="M5" s="109">
        <v>179747.35</v>
      </c>
      <c r="N5" s="109">
        <v>2193186</v>
      </c>
      <c r="O5" s="109">
        <v>0</v>
      </c>
      <c r="P5" s="109">
        <v>42242859</v>
      </c>
      <c r="Q5" s="109">
        <v>0</v>
      </c>
      <c r="R5" s="109"/>
      <c r="S5" s="109">
        <v>0</v>
      </c>
      <c r="T5" s="109">
        <v>8858771.3855399992</v>
      </c>
      <c r="U5" s="109">
        <v>0</v>
      </c>
      <c r="V5" s="109">
        <v>20582743.899999999</v>
      </c>
      <c r="W5" s="109"/>
      <c r="X5" s="109">
        <v>3545660.46</v>
      </c>
      <c r="Y5" s="109">
        <v>91900</v>
      </c>
      <c r="Z5" s="109">
        <v>8306574</v>
      </c>
      <c r="AA5" s="109">
        <v>2855166.23</v>
      </c>
      <c r="AB5" s="109">
        <v>47696000</v>
      </c>
      <c r="AC5" s="109">
        <v>1541907.91</v>
      </c>
      <c r="AD5" s="109">
        <v>55490741.050099999</v>
      </c>
      <c r="AE5" s="109">
        <v>8873843.9105600007</v>
      </c>
      <c r="AF5" s="109">
        <v>2806375</v>
      </c>
      <c r="AG5" s="109">
        <v>129256683</v>
      </c>
    </row>
    <row r="6" spans="2:33" ht="15">
      <c r="B6" s="109"/>
      <c r="C6" s="109"/>
      <c r="D6" s="109">
        <v>2009</v>
      </c>
      <c r="E6" s="109"/>
      <c r="F6" s="109">
        <v>39493320.509219997</v>
      </c>
      <c r="G6" s="109">
        <v>15568210.994999999</v>
      </c>
      <c r="H6" s="109">
        <v>85682270.259859994</v>
      </c>
      <c r="I6" s="109">
        <v>234725.51019999999</v>
      </c>
      <c r="J6" s="109">
        <v>304900.59999999998</v>
      </c>
      <c r="K6" s="109">
        <v>0</v>
      </c>
      <c r="L6" s="109"/>
      <c r="M6" s="109">
        <v>7114423.9573600003</v>
      </c>
      <c r="N6" s="109">
        <v>32667324.81538</v>
      </c>
      <c r="O6" s="109">
        <v>0</v>
      </c>
      <c r="P6" s="109"/>
      <c r="Q6" s="109"/>
      <c r="R6" s="109"/>
      <c r="S6" s="109">
        <v>0</v>
      </c>
      <c r="T6" s="109">
        <v>15291372.891559999</v>
      </c>
      <c r="U6" s="109"/>
      <c r="V6" s="109">
        <v>20818684.561999999</v>
      </c>
      <c r="W6" s="109">
        <v>8163330</v>
      </c>
      <c r="X6" s="109">
        <v>788522.25</v>
      </c>
      <c r="Y6" s="109">
        <v>54530487.5</v>
      </c>
      <c r="Z6" s="109"/>
      <c r="AA6" s="109">
        <v>221063469</v>
      </c>
      <c r="AB6" s="109">
        <v>32336397.03703</v>
      </c>
      <c r="AC6" s="109">
        <v>678467.69</v>
      </c>
      <c r="AD6" s="109">
        <v>59503282.092</v>
      </c>
      <c r="AE6" s="109"/>
      <c r="AF6" s="109">
        <v>2124167</v>
      </c>
      <c r="AG6" s="109">
        <v>232706126.46186</v>
      </c>
    </row>
    <row r="7" spans="2:33" ht="15">
      <c r="B7" s="109"/>
      <c r="C7" s="109"/>
      <c r="D7" s="109">
        <v>2010</v>
      </c>
      <c r="E7" s="109"/>
      <c r="F7" s="109"/>
      <c r="G7" s="109"/>
      <c r="H7" s="109">
        <v>69263283.962259993</v>
      </c>
      <c r="I7" s="109"/>
      <c r="J7" s="109"/>
      <c r="K7" s="109"/>
      <c r="L7" s="109">
        <v>26205811.04651</v>
      </c>
      <c r="M7" s="109">
        <v>20050407.592530001</v>
      </c>
      <c r="N7" s="109"/>
      <c r="O7" s="109">
        <v>96788027.87331</v>
      </c>
      <c r="P7" s="109"/>
      <c r="Q7" s="109"/>
      <c r="R7" s="109"/>
      <c r="S7" s="109">
        <v>273228918</v>
      </c>
      <c r="T7" s="109"/>
      <c r="U7" s="109"/>
      <c r="V7" s="109">
        <v>17773741.581689999</v>
      </c>
      <c r="W7" s="109"/>
      <c r="X7" s="109">
        <v>13640470.68475</v>
      </c>
      <c r="Y7" s="109">
        <v>74856416.670000002</v>
      </c>
      <c r="Z7" s="109">
        <v>9730518</v>
      </c>
      <c r="AA7" s="109">
        <v>464914635.44558001</v>
      </c>
      <c r="AB7" s="109"/>
      <c r="AC7" s="109">
        <v>803344957.33036005</v>
      </c>
      <c r="AD7" s="109">
        <v>183821525.08666</v>
      </c>
      <c r="AE7" s="109">
        <v>13254302.966530001</v>
      </c>
      <c r="AF7" s="109"/>
      <c r="AG7" s="109">
        <v>204485643.49309</v>
      </c>
    </row>
    <row r="8" spans="2:33" ht="15">
      <c r="B8" s="109"/>
      <c r="C8" s="109"/>
      <c r="D8" s="109">
        <v>2011</v>
      </c>
      <c r="E8" s="109"/>
      <c r="F8" s="109">
        <v>61643424.136179999</v>
      </c>
      <c r="G8" s="109"/>
      <c r="H8" s="109">
        <v>68351051.501440004</v>
      </c>
      <c r="I8" s="109"/>
      <c r="J8" s="109"/>
      <c r="K8" s="109"/>
      <c r="L8" s="109">
        <v>19128783.406660002</v>
      </c>
      <c r="M8" s="109">
        <v>17595675.566750001</v>
      </c>
      <c r="N8" s="109"/>
      <c r="O8" s="109"/>
      <c r="P8" s="109"/>
      <c r="Q8" s="109"/>
      <c r="R8" s="109"/>
      <c r="S8" s="109">
        <v>296815257.37226999</v>
      </c>
      <c r="T8" s="109"/>
      <c r="U8" s="109"/>
      <c r="V8" s="109">
        <v>140159132.34164</v>
      </c>
      <c r="W8" s="109"/>
      <c r="X8" s="109">
        <v>66990361.992619999</v>
      </c>
      <c r="Y8" s="109">
        <v>85091874.693010002</v>
      </c>
      <c r="Z8" s="109">
        <v>37416422.222220004</v>
      </c>
      <c r="AA8" s="109">
        <v>716268485.36881995</v>
      </c>
      <c r="AB8" s="109"/>
      <c r="AC8" s="109">
        <v>592982341.01011002</v>
      </c>
      <c r="AD8" s="109">
        <v>103878749.23156001</v>
      </c>
      <c r="AE8" s="109">
        <v>6537302.36668</v>
      </c>
      <c r="AF8" s="109"/>
      <c r="AG8" s="109">
        <v>274153673.20188999</v>
      </c>
    </row>
    <row r="9" spans="2:33" ht="15">
      <c r="B9" s="109"/>
      <c r="C9" s="109"/>
      <c r="D9" s="109">
        <v>2012</v>
      </c>
      <c r="E9" s="109"/>
      <c r="F9" s="109"/>
      <c r="G9" s="109"/>
      <c r="H9" s="109">
        <v>103435953.34313001</v>
      </c>
      <c r="I9" s="109"/>
      <c r="J9" s="109">
        <v>29875902.83588</v>
      </c>
      <c r="K9" s="109"/>
      <c r="L9" s="109">
        <v>27309982.550280001</v>
      </c>
      <c r="M9" s="109">
        <v>5265711.1079599997</v>
      </c>
      <c r="N9" s="109"/>
      <c r="O9" s="109"/>
      <c r="P9" s="109"/>
      <c r="Q9" s="109"/>
      <c r="R9" s="109"/>
      <c r="S9" s="109">
        <v>64864052.57198</v>
      </c>
      <c r="T9" s="109"/>
      <c r="U9" s="109"/>
      <c r="V9" s="109">
        <v>12048330.44472</v>
      </c>
      <c r="W9" s="109"/>
      <c r="X9" s="109">
        <v>11099125.70827</v>
      </c>
      <c r="Y9" s="109">
        <v>110278623.93634</v>
      </c>
      <c r="Z9" s="109">
        <v>15580055.55555</v>
      </c>
      <c r="AA9" s="109">
        <v>202737070.27090001</v>
      </c>
      <c r="AB9" s="109"/>
      <c r="AC9" s="109">
        <v>100174081.93968999</v>
      </c>
      <c r="AD9" s="109">
        <v>101578661.16001999</v>
      </c>
      <c r="AE9" s="109">
        <v>5659761.4473099997</v>
      </c>
      <c r="AF9" s="109">
        <v>43314729.976410002</v>
      </c>
      <c r="AG9" s="109">
        <v>289295952.9569</v>
      </c>
    </row>
    <row r="10" spans="2:33" ht="15">
      <c r="B10" s="109"/>
      <c r="C10" s="109"/>
      <c r="D10" s="109">
        <v>2013</v>
      </c>
      <c r="E10" s="109"/>
      <c r="F10" s="109"/>
      <c r="G10" s="109"/>
      <c r="H10" s="109"/>
      <c r="I10" s="109"/>
      <c r="J10" s="109"/>
      <c r="K10" s="109"/>
      <c r="L10" s="109">
        <v>25838428.818349998</v>
      </c>
      <c r="M10" s="109">
        <v>4127907.6888199998</v>
      </c>
      <c r="N10" s="109"/>
      <c r="O10" s="109"/>
      <c r="P10" s="109"/>
      <c r="Q10" s="109"/>
      <c r="R10" s="109"/>
      <c r="S10" s="109">
        <v>78263443.258059993</v>
      </c>
      <c r="T10" s="109"/>
      <c r="U10" s="109"/>
      <c r="V10" s="109">
        <v>13977043.8794</v>
      </c>
      <c r="W10" s="109"/>
      <c r="X10" s="109">
        <v>12354150.055</v>
      </c>
      <c r="Y10" s="109">
        <v>61695034.800800003</v>
      </c>
      <c r="Z10" s="109"/>
      <c r="AA10" s="109">
        <v>191988110.07890001</v>
      </c>
      <c r="AB10" s="109"/>
      <c r="AC10" s="109">
        <v>83581551.025649995</v>
      </c>
      <c r="AD10" s="109">
        <v>94649741.91212</v>
      </c>
      <c r="AE10" s="109">
        <v>7062064.8994300002</v>
      </c>
      <c r="AF10" s="109">
        <v>56508179.938469999</v>
      </c>
      <c r="AG10" s="109">
        <v>289836091.11023003</v>
      </c>
    </row>
    <row r="11" spans="2:33" ht="15">
      <c r="B11" s="109"/>
      <c r="C11" s="109"/>
      <c r="D11" s="109">
        <v>2014</v>
      </c>
      <c r="E11" s="109"/>
      <c r="F11" s="109"/>
      <c r="G11" s="109"/>
      <c r="H11" s="109"/>
      <c r="I11" s="109"/>
      <c r="J11" s="109"/>
      <c r="K11" s="109"/>
      <c r="L11" s="109"/>
      <c r="M11" s="109">
        <v>11662181.96565</v>
      </c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>
        <v>299945345.92006999</v>
      </c>
      <c r="AE11" s="109"/>
      <c r="AF11" s="109"/>
      <c r="AG11" s="109"/>
    </row>
    <row r="12" spans="2:33" ht="15">
      <c r="B12" s="109"/>
      <c r="C12" s="109"/>
      <c r="D12" s="109">
        <v>2015</v>
      </c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</row>
    <row r="13" spans="2:33" ht="15">
      <c r="B13" s="109"/>
      <c r="C13" s="109"/>
      <c r="D13" s="109">
        <v>2016</v>
      </c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</row>
    <row r="14" spans="2:33" ht="15">
      <c r="B14" s="109"/>
      <c r="C14" s="109"/>
      <c r="D14" s="109">
        <v>2017</v>
      </c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</row>
    <row r="15" spans="2:33" ht="15">
      <c r="B15" s="109"/>
      <c r="C15" s="109"/>
      <c r="D15" s="109">
        <v>2018</v>
      </c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</row>
    <row r="16" spans="2:33" ht="15">
      <c r="B16" s="109"/>
      <c r="C16" s="109"/>
      <c r="D16" s="109">
        <v>2019</v>
      </c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</row>
    <row r="17" spans="2:33" ht="15">
      <c r="B17" s="109"/>
      <c r="C17" s="109"/>
      <c r="D17" s="109">
        <v>2020</v>
      </c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</row>
    <row r="18" spans="2:33" ht="15">
      <c r="B18" s="110" t="s">
        <v>71</v>
      </c>
      <c r="C18" s="110" t="s">
        <v>590</v>
      </c>
      <c r="D18" s="110">
        <v>2006</v>
      </c>
      <c r="E18" s="110"/>
      <c r="F18" s="110">
        <v>38075230.769230001</v>
      </c>
      <c r="G18" s="110">
        <v>12900960</v>
      </c>
      <c r="H18" s="110"/>
      <c r="I18" s="110"/>
      <c r="J18" s="110">
        <v>945110.87</v>
      </c>
      <c r="K18" s="110"/>
      <c r="L18" s="110"/>
      <c r="M18" s="110"/>
      <c r="N18" s="110"/>
      <c r="O18" s="110">
        <v>79161208</v>
      </c>
      <c r="P18" s="110">
        <v>42270504</v>
      </c>
      <c r="Q18" s="110"/>
      <c r="R18" s="110"/>
      <c r="S18" s="110">
        <v>33654</v>
      </c>
      <c r="T18" s="110">
        <v>0</v>
      </c>
      <c r="U18" s="110"/>
      <c r="V18" s="110">
        <v>16896300</v>
      </c>
      <c r="W18" s="110"/>
      <c r="X18" s="110">
        <v>0</v>
      </c>
      <c r="Y18" s="110"/>
      <c r="Z18" s="110">
        <v>3735184.4444400002</v>
      </c>
      <c r="AA18" s="110"/>
      <c r="AB18" s="110">
        <v>47240000</v>
      </c>
      <c r="AC18" s="110">
        <v>497250000</v>
      </c>
      <c r="AD18" s="110">
        <v>35775161.290320002</v>
      </c>
      <c r="AE18" s="110"/>
      <c r="AF18" s="110">
        <v>750000</v>
      </c>
      <c r="AG18" s="110">
        <v>80643600</v>
      </c>
    </row>
    <row r="19" spans="2:33" ht="15">
      <c r="B19" s="110"/>
      <c r="C19" s="110"/>
      <c r="D19" s="110">
        <v>2007</v>
      </c>
      <c r="E19" s="110"/>
      <c r="F19" s="110"/>
      <c r="G19" s="110">
        <v>18360000</v>
      </c>
      <c r="H19" s="110"/>
      <c r="I19" s="110">
        <v>0</v>
      </c>
      <c r="J19" s="110">
        <v>12623</v>
      </c>
      <c r="K19" s="110"/>
      <c r="L19" s="110">
        <v>20477566.539919998</v>
      </c>
      <c r="M19" s="110">
        <v>0</v>
      </c>
      <c r="N19" s="110"/>
      <c r="O19" s="110">
        <v>96827965</v>
      </c>
      <c r="P19" s="110">
        <v>35855217.3913</v>
      </c>
      <c r="Q19" s="110"/>
      <c r="R19" s="110"/>
      <c r="S19" s="110"/>
      <c r="T19" s="110">
        <v>5540686.7469800003</v>
      </c>
      <c r="U19" s="110"/>
      <c r="V19" s="110">
        <v>17890200</v>
      </c>
      <c r="W19" s="110"/>
      <c r="X19" s="110">
        <v>1328.96</v>
      </c>
      <c r="Y19" s="110"/>
      <c r="Z19" s="110">
        <v>4156398.7341700001</v>
      </c>
      <c r="AA19" s="110">
        <v>156295.74</v>
      </c>
      <c r="AB19" s="110">
        <v>54960000</v>
      </c>
      <c r="AC19" s="110">
        <v>2125</v>
      </c>
      <c r="AD19" s="110">
        <v>43306774.193539999</v>
      </c>
      <c r="AE19" s="110">
        <v>7279317.0731699998</v>
      </c>
      <c r="AF19" s="110">
        <v>0</v>
      </c>
      <c r="AG19" s="110">
        <v>129925800</v>
      </c>
    </row>
    <row r="20" spans="2:33" ht="15">
      <c r="B20" s="110"/>
      <c r="C20" s="110"/>
      <c r="D20" s="110">
        <v>2008</v>
      </c>
      <c r="E20" s="110"/>
      <c r="F20" s="110"/>
      <c r="G20" s="110">
        <v>21332960</v>
      </c>
      <c r="H20" s="110"/>
      <c r="I20" s="110">
        <v>0</v>
      </c>
      <c r="J20" s="110">
        <v>522252</v>
      </c>
      <c r="K20" s="110"/>
      <c r="L20" s="110">
        <v>28616730.03802</v>
      </c>
      <c r="M20" s="110">
        <v>0</v>
      </c>
      <c r="N20" s="110"/>
      <c r="O20" s="110"/>
      <c r="P20" s="110">
        <v>40734897</v>
      </c>
      <c r="Q20" s="110"/>
      <c r="R20" s="110"/>
      <c r="S20" s="110"/>
      <c r="T20" s="110">
        <v>7732536.1445699995</v>
      </c>
      <c r="U20" s="110"/>
      <c r="V20" s="110">
        <v>19878000</v>
      </c>
      <c r="W20" s="110"/>
      <c r="X20" s="110">
        <v>11186.48</v>
      </c>
      <c r="Y20" s="110">
        <v>40200</v>
      </c>
      <c r="Z20" s="110">
        <v>4127347</v>
      </c>
      <c r="AA20" s="110">
        <v>14957.65</v>
      </c>
      <c r="AB20" s="110">
        <v>40540000</v>
      </c>
      <c r="AC20" s="110">
        <v>1081</v>
      </c>
      <c r="AD20" s="110">
        <v>31201397.849459998</v>
      </c>
      <c r="AE20" s="110">
        <v>5989723.5772299999</v>
      </c>
      <c r="AF20" s="110">
        <v>0</v>
      </c>
      <c r="AG20" s="110">
        <v>114448875</v>
      </c>
    </row>
    <row r="21" spans="2:33" ht="15">
      <c r="B21" s="110"/>
      <c r="C21" s="110"/>
      <c r="D21" s="110">
        <v>2009</v>
      </c>
      <c r="E21" s="110">
        <v>72426273.068000004</v>
      </c>
      <c r="F21" s="110">
        <v>34082952.029519998</v>
      </c>
      <c r="G21" s="110">
        <v>13575520</v>
      </c>
      <c r="H21" s="110">
        <v>64269368.674690001</v>
      </c>
      <c r="I21" s="110">
        <v>0</v>
      </c>
      <c r="J21" s="110">
        <v>31325.3</v>
      </c>
      <c r="K21" s="110"/>
      <c r="L21" s="110">
        <v>36261627.906970002</v>
      </c>
      <c r="M21" s="110">
        <v>6360701.7543799998</v>
      </c>
      <c r="N21" s="110">
        <v>27137846.153840002</v>
      </c>
      <c r="O21" s="110"/>
      <c r="P21" s="110">
        <v>26657065.217390001</v>
      </c>
      <c r="Q21" s="110">
        <v>144924430.27888</v>
      </c>
      <c r="R21" s="110"/>
      <c r="S21" s="110"/>
      <c r="T21" s="110">
        <v>2301120.4819200002</v>
      </c>
      <c r="U21" s="110">
        <v>126999120</v>
      </c>
      <c r="V21" s="110">
        <v>19216373.68</v>
      </c>
      <c r="W21" s="110">
        <v>8163330</v>
      </c>
      <c r="X21" s="110">
        <v>14513.29</v>
      </c>
      <c r="Y21" s="110">
        <v>29972250</v>
      </c>
      <c r="Z21" s="110">
        <v>11398053.797459999</v>
      </c>
      <c r="AA21" s="110">
        <v>183303000</v>
      </c>
      <c r="AB21" s="110">
        <v>30073837.03703</v>
      </c>
      <c r="AC21" s="110">
        <v>0</v>
      </c>
      <c r="AD21" s="110">
        <v>39929104.732000001</v>
      </c>
      <c r="AE21" s="110">
        <v>11742907</v>
      </c>
      <c r="AF21" s="110">
        <v>0</v>
      </c>
      <c r="AG21" s="110">
        <v>98861059</v>
      </c>
    </row>
    <row r="22" spans="2:33" ht="15">
      <c r="B22" s="110"/>
      <c r="C22" s="110"/>
      <c r="D22" s="110">
        <v>2010</v>
      </c>
      <c r="E22" s="110">
        <v>66048708.48708</v>
      </c>
      <c r="F22" s="110">
        <v>63315143.968869999</v>
      </c>
      <c r="G22" s="110">
        <v>8094720</v>
      </c>
      <c r="H22" s="110">
        <v>36364727.710840002</v>
      </c>
      <c r="I22" s="110">
        <v>0</v>
      </c>
      <c r="J22" s="110">
        <v>93212304</v>
      </c>
      <c r="K22" s="110">
        <v>285576563.70656002</v>
      </c>
      <c r="L22" s="110">
        <v>24519767.441860002</v>
      </c>
      <c r="M22" s="110">
        <v>8003368.42105</v>
      </c>
      <c r="N22" s="110">
        <v>34585846.153839998</v>
      </c>
      <c r="O22" s="110">
        <v>78806226</v>
      </c>
      <c r="P22" s="110">
        <v>25590782.608690001</v>
      </c>
      <c r="Q22" s="110">
        <v>132465155.40899999</v>
      </c>
      <c r="R22" s="110">
        <v>16001446.15384</v>
      </c>
      <c r="S22" s="110">
        <v>244983200</v>
      </c>
      <c r="T22" s="110">
        <v>7590000</v>
      </c>
      <c r="U22" s="110">
        <v>98685398.017930001</v>
      </c>
      <c r="V22" s="110">
        <v>16455232.55813</v>
      </c>
      <c r="W22" s="110">
        <v>0</v>
      </c>
      <c r="X22" s="110">
        <v>11523809.523800001</v>
      </c>
      <c r="Y22" s="110">
        <v>22027500</v>
      </c>
      <c r="Z22" s="110">
        <v>5380983</v>
      </c>
      <c r="AA22" s="110">
        <v>384257400</v>
      </c>
      <c r="AB22" s="110">
        <v>21199200</v>
      </c>
      <c r="AC22" s="110">
        <v>673455000</v>
      </c>
      <c r="AD22" s="110">
        <v>98255164.392000005</v>
      </c>
      <c r="AE22" s="110">
        <v>10453226</v>
      </c>
      <c r="AF22" s="110">
        <v>28807711.711709999</v>
      </c>
      <c r="AG22" s="110">
        <v>47322306</v>
      </c>
    </row>
    <row r="23" spans="2:33" ht="15">
      <c r="B23" s="110"/>
      <c r="C23" s="110"/>
      <c r="D23" s="110">
        <v>2011</v>
      </c>
      <c r="E23" s="110">
        <v>76763076.923069999</v>
      </c>
      <c r="F23" s="110">
        <v>51485007.782099999</v>
      </c>
      <c r="G23" s="110">
        <v>0</v>
      </c>
      <c r="H23" s="110">
        <v>37400530.120480001</v>
      </c>
      <c r="I23" s="110">
        <v>0</v>
      </c>
      <c r="J23" s="110">
        <v>86351743.902429998</v>
      </c>
      <c r="K23" s="110">
        <v>285158696.41983998</v>
      </c>
      <c r="L23" s="110">
        <v>11051162.790689999</v>
      </c>
      <c r="M23" s="110">
        <v>15708000</v>
      </c>
      <c r="N23" s="110">
        <v>19380000</v>
      </c>
      <c r="O23" s="110">
        <v>33088106.79611</v>
      </c>
      <c r="P23" s="110">
        <v>9854065</v>
      </c>
      <c r="Q23" s="110">
        <v>39231104</v>
      </c>
      <c r="R23" s="110">
        <v>18885079.36507</v>
      </c>
      <c r="S23" s="110">
        <v>258640800</v>
      </c>
      <c r="T23" s="110">
        <v>2281837.3493900001</v>
      </c>
      <c r="U23" s="110">
        <v>104364912.2807</v>
      </c>
      <c r="V23" s="110">
        <v>130910000</v>
      </c>
      <c r="W23" s="110">
        <v>0</v>
      </c>
      <c r="X23" s="110">
        <v>53502428.571419999</v>
      </c>
      <c r="Y23" s="110">
        <v>30726052</v>
      </c>
      <c r="Z23" s="110">
        <v>0</v>
      </c>
      <c r="AA23" s="110">
        <v>434496000</v>
      </c>
      <c r="AB23" s="110">
        <v>6244414.8148100004</v>
      </c>
      <c r="AC23" s="110">
        <v>484500000</v>
      </c>
      <c r="AD23" s="110">
        <v>56907840</v>
      </c>
      <c r="AE23" s="110">
        <v>1742829.26829</v>
      </c>
      <c r="AF23" s="110">
        <v>0</v>
      </c>
      <c r="AG23" s="110">
        <v>123623188.48</v>
      </c>
    </row>
    <row r="24" spans="2:33" ht="15">
      <c r="B24" s="110"/>
      <c r="C24" s="110"/>
      <c r="D24" s="110">
        <v>2012</v>
      </c>
      <c r="E24" s="110">
        <v>74387076.923069999</v>
      </c>
      <c r="F24" s="110">
        <v>59004000</v>
      </c>
      <c r="G24" s="110">
        <v>12173700</v>
      </c>
      <c r="H24" s="110">
        <v>72946539.759029999</v>
      </c>
      <c r="I24" s="110">
        <v>1981909.0909</v>
      </c>
      <c r="J24" s="110">
        <v>17331600</v>
      </c>
      <c r="K24" s="110">
        <v>291817565.51999998</v>
      </c>
      <c r="L24" s="110">
        <v>22460465.116269998</v>
      </c>
      <c r="M24" s="110">
        <v>4348235.2941100001</v>
      </c>
      <c r="N24" s="110">
        <v>15702260.86956</v>
      </c>
      <c r="O24" s="110">
        <v>35882213.59223</v>
      </c>
      <c r="P24" s="110">
        <v>17595414</v>
      </c>
      <c r="Q24" s="110">
        <v>133779343.22033</v>
      </c>
      <c r="R24" s="110">
        <v>7633794.3925200002</v>
      </c>
      <c r="S24" s="110">
        <v>44994782.608690001</v>
      </c>
      <c r="T24" s="110">
        <v>0</v>
      </c>
      <c r="U24" s="110">
        <v>109608245.61403</v>
      </c>
      <c r="V24" s="110">
        <v>10220329.67032</v>
      </c>
      <c r="W24" s="110">
        <v>0</v>
      </c>
      <c r="X24" s="110">
        <v>8839285.71428</v>
      </c>
      <c r="Y24" s="110">
        <v>35200000</v>
      </c>
      <c r="Z24" s="110">
        <v>4982388.8888800004</v>
      </c>
      <c r="AA24" s="110">
        <v>166339800</v>
      </c>
      <c r="AB24" s="110">
        <v>22562341.463410001</v>
      </c>
      <c r="AC24" s="110">
        <v>86322600</v>
      </c>
      <c r="AD24" s="110">
        <v>36689400</v>
      </c>
      <c r="AE24" s="110">
        <v>4693224.85207</v>
      </c>
      <c r="AF24" s="110">
        <v>36227459.459449999</v>
      </c>
      <c r="AG24" s="110">
        <v>85771924.980000004</v>
      </c>
    </row>
    <row r="25" spans="2:33" ht="15">
      <c r="B25" s="110"/>
      <c r="C25" s="110"/>
      <c r="D25" s="110">
        <v>2013</v>
      </c>
      <c r="E25" s="110">
        <v>63695238.095229998</v>
      </c>
      <c r="F25" s="110">
        <v>32622403.84615</v>
      </c>
      <c r="G25" s="110">
        <v>6956400</v>
      </c>
      <c r="H25" s="110">
        <v>67165893.975899994</v>
      </c>
      <c r="I25" s="110">
        <v>0</v>
      </c>
      <c r="J25" s="110">
        <v>20572682.926819999</v>
      </c>
      <c r="K25" s="110">
        <v>298758050.89999998</v>
      </c>
      <c r="L25" s="110">
        <v>22716279.069759998</v>
      </c>
      <c r="M25" s="110">
        <v>3408842.1052600001</v>
      </c>
      <c r="N25" s="110">
        <v>9234000</v>
      </c>
      <c r="O25" s="110">
        <v>148427288.13558999</v>
      </c>
      <c r="P25" s="110">
        <v>11496529.57752</v>
      </c>
      <c r="Q25" s="110">
        <v>205617720</v>
      </c>
      <c r="R25" s="110">
        <v>10460492.30769</v>
      </c>
      <c r="S25" s="110">
        <v>64393043.478260003</v>
      </c>
      <c r="T25" s="110">
        <v>2288265.06024</v>
      </c>
      <c r="U25" s="110">
        <v>97942456.140349999</v>
      </c>
      <c r="V25" s="110">
        <v>12431250</v>
      </c>
      <c r="W25" s="110">
        <v>10865296.08938</v>
      </c>
      <c r="X25" s="110">
        <v>10633333.33333</v>
      </c>
      <c r="Y25" s="110">
        <v>37437400</v>
      </c>
      <c r="Z25" s="110">
        <v>19518106.66666</v>
      </c>
      <c r="AA25" s="110">
        <v>142147400</v>
      </c>
      <c r="AB25" s="110">
        <v>24255323.529410001</v>
      </c>
      <c r="AC25" s="110">
        <v>69727370</v>
      </c>
      <c r="AD25" s="110">
        <v>46568628.762539998</v>
      </c>
      <c r="AE25" s="110">
        <v>5275975.6097499998</v>
      </c>
      <c r="AF25" s="110">
        <v>46937916.666660003</v>
      </c>
      <c r="AG25" s="110">
        <v>70010896</v>
      </c>
    </row>
    <row r="26" spans="2:33" ht="15">
      <c r="B26" s="110"/>
      <c r="C26" s="110"/>
      <c r="D26" s="110">
        <v>2014</v>
      </c>
      <c r="E26" s="110">
        <v>62373626.373620003</v>
      </c>
      <c r="F26" s="110">
        <v>36058000</v>
      </c>
      <c r="G26" s="110">
        <v>0</v>
      </c>
      <c r="H26" s="110">
        <v>72121619.277099997</v>
      </c>
      <c r="I26" s="110">
        <v>0</v>
      </c>
      <c r="J26" s="110">
        <v>26573048.780480001</v>
      </c>
      <c r="K26" s="110">
        <v>369925485.21261001</v>
      </c>
      <c r="L26" s="110">
        <v>35455813.953479998</v>
      </c>
      <c r="M26" s="110">
        <v>7669894.7368400004</v>
      </c>
      <c r="N26" s="110">
        <v>9234000</v>
      </c>
      <c r="O26" s="110">
        <v>35339830.508469999</v>
      </c>
      <c r="P26" s="110">
        <v>14437194</v>
      </c>
      <c r="Q26" s="110">
        <v>158077920</v>
      </c>
      <c r="R26" s="110">
        <v>11041630.769230001</v>
      </c>
      <c r="S26" s="110">
        <v>68180869.56521</v>
      </c>
      <c r="T26" s="110">
        <v>5534000</v>
      </c>
      <c r="U26" s="110">
        <v>85097543.859640002</v>
      </c>
      <c r="V26" s="110">
        <v>8043750</v>
      </c>
      <c r="W26" s="110">
        <v>0</v>
      </c>
      <c r="X26" s="110">
        <v>0</v>
      </c>
      <c r="Y26" s="110">
        <v>19991812.5</v>
      </c>
      <c r="Z26" s="110">
        <v>4879526.6666599996</v>
      </c>
      <c r="AA26" s="110">
        <v>128997200</v>
      </c>
      <c r="AB26" s="110">
        <v>18734698.529410001</v>
      </c>
      <c r="AC26" s="110">
        <v>66275520</v>
      </c>
      <c r="AD26" s="110">
        <v>68483277.591969997</v>
      </c>
      <c r="AE26" s="110">
        <v>3165585.3658500002</v>
      </c>
      <c r="AF26" s="110">
        <v>0</v>
      </c>
      <c r="AG26" s="110">
        <v>56583220.649999999</v>
      </c>
    </row>
    <row r="27" spans="2:33" ht="15">
      <c r="B27" s="110"/>
      <c r="C27" s="110"/>
      <c r="D27" s="110">
        <v>2015</v>
      </c>
      <c r="E27" s="110">
        <v>88902564.102559999</v>
      </c>
      <c r="F27" s="110">
        <v>29911750</v>
      </c>
      <c r="G27" s="110">
        <v>13280400</v>
      </c>
      <c r="H27" s="110">
        <v>45277590.361440003</v>
      </c>
      <c r="I27" s="110">
        <v>20706400</v>
      </c>
      <c r="J27" s="110">
        <v>27659634.146340001</v>
      </c>
      <c r="K27" s="110">
        <v>312643113.89999998</v>
      </c>
      <c r="L27" s="110">
        <v>20951162.790690001</v>
      </c>
      <c r="M27" s="110">
        <v>1926736.8421</v>
      </c>
      <c r="N27" s="110">
        <v>13259076.92307</v>
      </c>
      <c r="O27" s="110">
        <v>29539661.016940001</v>
      </c>
      <c r="P27" s="110">
        <v>19366739</v>
      </c>
      <c r="Q27" s="110">
        <v>133421904</v>
      </c>
      <c r="R27" s="110">
        <v>8976000</v>
      </c>
      <c r="S27" s="110">
        <v>77153043.478259996</v>
      </c>
      <c r="T27" s="110">
        <v>0</v>
      </c>
      <c r="U27" s="110">
        <v>77608859.649120003</v>
      </c>
      <c r="V27" s="110">
        <v>6400000</v>
      </c>
      <c r="W27" s="110">
        <v>0</v>
      </c>
      <c r="X27" s="110">
        <v>0</v>
      </c>
      <c r="Y27" s="110">
        <v>44550000</v>
      </c>
      <c r="Z27" s="110">
        <v>8666142.2222199999</v>
      </c>
      <c r="AA27" s="110">
        <v>156221400</v>
      </c>
      <c r="AB27" s="110">
        <v>18386338.235289998</v>
      </c>
      <c r="AC27" s="110">
        <v>69152940</v>
      </c>
      <c r="AD27" s="110">
        <v>45430367.892970003</v>
      </c>
      <c r="AE27" s="110">
        <v>1153926.82926</v>
      </c>
      <c r="AF27" s="110">
        <v>47451250</v>
      </c>
      <c r="AG27" s="110">
        <v>57003517.24137</v>
      </c>
    </row>
    <row r="28" spans="2:33" ht="15">
      <c r="B28" s="110"/>
      <c r="C28" s="110"/>
      <c r="D28" s="110">
        <v>2016</v>
      </c>
      <c r="E28" s="110">
        <v>79941391.941389993</v>
      </c>
      <c r="F28" s="110">
        <v>33006938.46153</v>
      </c>
      <c r="G28" s="110">
        <v>15304080</v>
      </c>
      <c r="H28" s="110">
        <v>81499662.650600001</v>
      </c>
      <c r="I28" s="110">
        <v>0</v>
      </c>
      <c r="J28" s="110">
        <v>33865243.902429998</v>
      </c>
      <c r="K28" s="110">
        <v>373853481</v>
      </c>
      <c r="L28" s="110">
        <v>21622674.4186</v>
      </c>
      <c r="M28" s="110">
        <v>0</v>
      </c>
      <c r="N28" s="110">
        <v>9470769.2307600006</v>
      </c>
      <c r="O28" s="110">
        <v>42597966.101690002</v>
      </c>
      <c r="P28" s="110">
        <v>27666770</v>
      </c>
      <c r="Q28" s="110">
        <v>204324120</v>
      </c>
      <c r="R28" s="110">
        <v>6898861.5384600004</v>
      </c>
      <c r="S28" s="110">
        <v>71133333.333330005</v>
      </c>
      <c r="T28" s="110">
        <v>0</v>
      </c>
      <c r="U28" s="110">
        <v>147139473.68421</v>
      </c>
      <c r="V28" s="110">
        <v>13500000</v>
      </c>
      <c r="W28" s="110">
        <v>0</v>
      </c>
      <c r="X28" s="110">
        <v>12571428.571420001</v>
      </c>
      <c r="Y28" s="110">
        <v>20245500</v>
      </c>
      <c r="Z28" s="110">
        <v>12941353.33333</v>
      </c>
      <c r="AA28" s="110">
        <v>113894000</v>
      </c>
      <c r="AB28" s="110">
        <v>26422242.647050001</v>
      </c>
      <c r="AC28" s="110">
        <v>78860280</v>
      </c>
      <c r="AD28" s="110">
        <v>37887826.086949997</v>
      </c>
      <c r="AE28" s="110">
        <v>5954756.0975599997</v>
      </c>
      <c r="AF28" s="110">
        <v>24858166.66666</v>
      </c>
      <c r="AG28" s="110">
        <v>63262137.931029998</v>
      </c>
    </row>
    <row r="29" spans="2:33" ht="15">
      <c r="B29" s="110"/>
      <c r="C29" s="110"/>
      <c r="D29" s="110">
        <v>2017</v>
      </c>
      <c r="E29" s="110">
        <v>46417582.417580001</v>
      </c>
      <c r="F29" s="110">
        <v>47152769.230760001</v>
      </c>
      <c r="G29" s="110">
        <v>11130240</v>
      </c>
      <c r="H29" s="110">
        <v>76971903.614449993</v>
      </c>
      <c r="I29" s="110">
        <v>0</v>
      </c>
      <c r="J29" s="110">
        <v>34861280.487800002</v>
      </c>
      <c r="K29" s="110">
        <v>408018665</v>
      </c>
      <c r="L29" s="110">
        <v>18533720.930229999</v>
      </c>
      <c r="M29" s="110">
        <v>6873263.1578900004</v>
      </c>
      <c r="N29" s="110">
        <v>17047384.61538</v>
      </c>
      <c r="O29" s="110">
        <v>45957627.118639998</v>
      </c>
      <c r="P29" s="110">
        <v>24558695.652169999</v>
      </c>
      <c r="Q29" s="110">
        <v>237116880</v>
      </c>
      <c r="R29" s="110">
        <v>12543384.61538</v>
      </c>
      <c r="S29" s="110">
        <v>74066666.666659996</v>
      </c>
      <c r="T29" s="110">
        <v>7301879.5180700002</v>
      </c>
      <c r="U29" s="110">
        <v>95207894.736839995</v>
      </c>
      <c r="V29" s="110">
        <v>14343750</v>
      </c>
      <c r="W29" s="110">
        <v>4034316.5735499999</v>
      </c>
      <c r="X29" s="110">
        <v>13409523.809520001</v>
      </c>
      <c r="Y29" s="110">
        <v>30368250</v>
      </c>
      <c r="Z29" s="110">
        <v>12941353.33333</v>
      </c>
      <c r="AA29" s="110">
        <v>116622000</v>
      </c>
      <c r="AB29" s="110">
        <v>21137794.11764</v>
      </c>
      <c r="AC29" s="110">
        <v>53479960</v>
      </c>
      <c r="AD29" s="110">
        <v>40802274.247490004</v>
      </c>
      <c r="AE29" s="110">
        <v>5954756.0975599997</v>
      </c>
      <c r="AF29" s="110">
        <v>28682500</v>
      </c>
      <c r="AG29" s="110">
        <v>89191100.700000003</v>
      </c>
    </row>
    <row r="30" spans="2:33" ht="15">
      <c r="B30" s="110"/>
      <c r="C30" s="110"/>
      <c r="D30" s="110">
        <v>2018</v>
      </c>
      <c r="E30" s="110">
        <v>45076630.036629997</v>
      </c>
      <c r="F30" s="110">
        <v>32370250</v>
      </c>
      <c r="G30" s="110">
        <v>14798160</v>
      </c>
      <c r="H30" s="110">
        <v>49259537.34939</v>
      </c>
      <c r="I30" s="110">
        <v>4518800</v>
      </c>
      <c r="J30" s="110">
        <v>32790731.707309999</v>
      </c>
      <c r="K30" s="110">
        <v>343681222.39999998</v>
      </c>
      <c r="L30" s="110">
        <v>19723255.813949998</v>
      </c>
      <c r="M30" s="110">
        <v>6021052.6315700002</v>
      </c>
      <c r="N30" s="110">
        <v>17094153.84615</v>
      </c>
      <c r="O30" s="110">
        <v>26268745.762710001</v>
      </c>
      <c r="P30" s="110">
        <v>13318369.56521</v>
      </c>
      <c r="Q30" s="110">
        <v>131675544</v>
      </c>
      <c r="R30" s="110">
        <v>12117600</v>
      </c>
      <c r="S30" s="110">
        <v>80060869.56521</v>
      </c>
      <c r="T30" s="110">
        <v>0</v>
      </c>
      <c r="U30" s="110">
        <v>133234605.26315001</v>
      </c>
      <c r="V30" s="110">
        <v>12075000</v>
      </c>
      <c r="W30" s="110">
        <v>8398674.1154500004</v>
      </c>
      <c r="X30" s="110">
        <v>12021428.571420001</v>
      </c>
      <c r="Y30" s="110">
        <v>44451000</v>
      </c>
      <c r="Z30" s="110">
        <v>22308244.44444</v>
      </c>
      <c r="AA30" s="110">
        <v>155961000</v>
      </c>
      <c r="AB30" s="110">
        <v>20830764.705880001</v>
      </c>
      <c r="AC30" s="110">
        <v>65769600</v>
      </c>
      <c r="AD30" s="110">
        <v>25836020.066879999</v>
      </c>
      <c r="AE30" s="110">
        <v>6849512.1951200003</v>
      </c>
      <c r="AF30" s="110">
        <v>31955000</v>
      </c>
      <c r="AG30" s="110">
        <v>67593103.448269993</v>
      </c>
    </row>
    <row r="31" spans="2:33" ht="15">
      <c r="B31" s="110"/>
      <c r="C31" s="110"/>
      <c r="D31" s="110">
        <v>2019</v>
      </c>
      <c r="E31" s="110">
        <v>39387897.435889997</v>
      </c>
      <c r="F31" s="110">
        <v>25347765.384610001</v>
      </c>
      <c r="G31" s="110">
        <v>13457472</v>
      </c>
      <c r="H31" s="110">
        <v>56538685.301200002</v>
      </c>
      <c r="I31" s="110">
        <v>0</v>
      </c>
      <c r="J31" s="110">
        <v>35368353.658529997</v>
      </c>
      <c r="K31" s="110">
        <v>371960952</v>
      </c>
      <c r="L31" s="110">
        <v>46567093.023249999</v>
      </c>
      <c r="M31" s="110">
        <v>2438063.1578899999</v>
      </c>
      <c r="N31" s="110">
        <v>12073476.92307</v>
      </c>
      <c r="O31" s="110">
        <v>35882447.457620002</v>
      </c>
      <c r="P31" s="110">
        <v>8000467.3913000003</v>
      </c>
      <c r="Q31" s="110">
        <v>119912839.2</v>
      </c>
      <c r="R31" s="110">
        <v>9439760</v>
      </c>
      <c r="S31" s="110">
        <v>75949739.130429998</v>
      </c>
      <c r="T31" s="110">
        <v>8570709.6385500003</v>
      </c>
      <c r="U31" s="110">
        <v>78777320.17543</v>
      </c>
      <c r="V31" s="110">
        <v>4040000</v>
      </c>
      <c r="W31" s="110">
        <v>0</v>
      </c>
      <c r="X31" s="110">
        <v>12835952.38095</v>
      </c>
      <c r="Y31" s="110">
        <v>30573675</v>
      </c>
      <c r="Z31" s="110">
        <v>8905296.8888799995</v>
      </c>
      <c r="AA31" s="110">
        <v>128464000</v>
      </c>
      <c r="AB31" s="110">
        <v>37542611.764700003</v>
      </c>
      <c r="AC31" s="110">
        <v>84189304</v>
      </c>
      <c r="AD31" s="110">
        <v>46340976.58862</v>
      </c>
      <c r="AE31" s="110">
        <v>2724995.1219500001</v>
      </c>
      <c r="AF31" s="110">
        <v>32721791.66666</v>
      </c>
      <c r="AG31" s="110">
        <v>50229186.206890002</v>
      </c>
    </row>
    <row r="32" spans="2:33" ht="15">
      <c r="B32" s="110"/>
      <c r="C32" s="110"/>
      <c r="D32" s="110">
        <v>2020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</row>
    <row r="33" spans="2:33" ht="15">
      <c r="B33" s="109" t="s">
        <v>72</v>
      </c>
      <c r="C33" s="109" t="s">
        <v>591</v>
      </c>
      <c r="D33" s="109">
        <v>2006</v>
      </c>
      <c r="E33" s="109"/>
      <c r="F33" s="109">
        <v>30657646.153840002</v>
      </c>
      <c r="G33" s="109">
        <v>4456120.3636299996</v>
      </c>
      <c r="H33" s="109"/>
      <c r="I33" s="109"/>
      <c r="J33" s="109">
        <v>474372.95</v>
      </c>
      <c r="K33" s="109"/>
      <c r="L33" s="109"/>
      <c r="M33" s="109"/>
      <c r="N33" s="109"/>
      <c r="O33" s="109">
        <v>6124930</v>
      </c>
      <c r="P33" s="109">
        <v>3095599</v>
      </c>
      <c r="Q33" s="109"/>
      <c r="R33" s="109"/>
      <c r="S33" s="109">
        <v>559</v>
      </c>
      <c r="T33" s="109">
        <v>338438.55420999997</v>
      </c>
      <c r="U33" s="109"/>
      <c r="V33" s="109">
        <v>1128100</v>
      </c>
      <c r="W33" s="109"/>
      <c r="X33" s="109">
        <v>951.26</v>
      </c>
      <c r="Y33" s="109"/>
      <c r="Z33" s="109">
        <v>1048382.22222</v>
      </c>
      <c r="AA33" s="109"/>
      <c r="AB33" s="109">
        <v>3934062</v>
      </c>
      <c r="AC33" s="109">
        <v>100624090.90909</v>
      </c>
      <c r="AD33" s="109">
        <v>8724086.0215000007</v>
      </c>
      <c r="AE33" s="109"/>
      <c r="AF33" s="109">
        <v>387000</v>
      </c>
      <c r="AG33" s="109">
        <v>5600250</v>
      </c>
    </row>
    <row r="34" spans="2:33" ht="15">
      <c r="B34" s="109"/>
      <c r="C34" s="109"/>
      <c r="D34" s="109">
        <v>2007</v>
      </c>
      <c r="E34" s="109"/>
      <c r="F34" s="109"/>
      <c r="G34" s="109">
        <v>3033000</v>
      </c>
      <c r="H34" s="109"/>
      <c r="I34" s="109">
        <v>0</v>
      </c>
      <c r="J34" s="109">
        <v>6208</v>
      </c>
      <c r="K34" s="109"/>
      <c r="L34" s="109">
        <v>2534564.2585499999</v>
      </c>
      <c r="M34" s="109">
        <v>0</v>
      </c>
      <c r="N34" s="109"/>
      <c r="O34" s="109">
        <v>4794790</v>
      </c>
      <c r="P34" s="109">
        <v>834478.26086000004</v>
      </c>
      <c r="Q34" s="109"/>
      <c r="R34" s="109"/>
      <c r="S34" s="109"/>
      <c r="T34" s="109">
        <v>701283.73493000004</v>
      </c>
      <c r="U34" s="109"/>
      <c r="V34" s="109">
        <v>586612</v>
      </c>
      <c r="W34" s="109"/>
      <c r="X34" s="109">
        <v>0</v>
      </c>
      <c r="Y34" s="109"/>
      <c r="Z34" s="109">
        <v>2916518.98734</v>
      </c>
      <c r="AA34" s="109">
        <v>24639.24</v>
      </c>
      <c r="AB34" s="109">
        <v>4310000</v>
      </c>
      <c r="AC34" s="109"/>
      <c r="AD34" s="109">
        <v>7412473.1182800001</v>
      </c>
      <c r="AE34" s="109">
        <v>1755878.0487800001</v>
      </c>
      <c r="AF34" s="109">
        <v>0</v>
      </c>
      <c r="AG34" s="109">
        <v>6944310</v>
      </c>
    </row>
    <row r="35" spans="2:33" ht="15">
      <c r="B35" s="109"/>
      <c r="C35" s="109"/>
      <c r="D35" s="109">
        <v>2008</v>
      </c>
      <c r="E35" s="109"/>
      <c r="F35" s="109"/>
      <c r="G35" s="109">
        <v>2490184.9090900002</v>
      </c>
      <c r="H35" s="109"/>
      <c r="I35" s="109">
        <v>0</v>
      </c>
      <c r="J35" s="109">
        <v>99249</v>
      </c>
      <c r="K35" s="109"/>
      <c r="L35" s="109">
        <v>2253981.36882</v>
      </c>
      <c r="M35" s="109">
        <v>0</v>
      </c>
      <c r="N35" s="109"/>
      <c r="O35" s="109"/>
      <c r="P35" s="109">
        <v>1507962</v>
      </c>
      <c r="Q35" s="109"/>
      <c r="R35" s="109"/>
      <c r="S35" s="109"/>
      <c r="T35" s="109">
        <v>326235.24096000002</v>
      </c>
      <c r="U35" s="109"/>
      <c r="V35" s="109">
        <v>586612</v>
      </c>
      <c r="W35" s="109"/>
      <c r="X35" s="109">
        <v>739.89</v>
      </c>
      <c r="Y35" s="109">
        <v>3100</v>
      </c>
      <c r="Z35" s="109">
        <v>579227</v>
      </c>
      <c r="AA35" s="109">
        <v>63193.06</v>
      </c>
      <c r="AB35" s="109">
        <v>5030000</v>
      </c>
      <c r="AC35" s="109"/>
      <c r="AD35" s="109">
        <v>2675483.87096</v>
      </c>
      <c r="AE35" s="109">
        <v>2582133.3333299998</v>
      </c>
      <c r="AF35" s="109">
        <v>0</v>
      </c>
      <c r="AG35" s="109">
        <v>4073604</v>
      </c>
    </row>
    <row r="36" spans="2:33" ht="15">
      <c r="B36" s="109"/>
      <c r="C36" s="109"/>
      <c r="D36" s="109">
        <v>2009</v>
      </c>
      <c r="E36" s="109">
        <v>17450568.239999998</v>
      </c>
      <c r="F36" s="109">
        <v>5235170.4797</v>
      </c>
      <c r="G36" s="109">
        <v>1441686</v>
      </c>
      <c r="H36" s="109">
        <v>10841625.542160001</v>
      </c>
      <c r="I36" s="109">
        <v>234725.51019999999</v>
      </c>
      <c r="J36" s="109">
        <v>81285.100000000006</v>
      </c>
      <c r="K36" s="109"/>
      <c r="L36" s="109">
        <v>2885271.8023199998</v>
      </c>
      <c r="M36" s="109">
        <v>588184.21051999996</v>
      </c>
      <c r="N36" s="109">
        <v>3554538.46153</v>
      </c>
      <c r="O36" s="109"/>
      <c r="P36" s="109">
        <v>2658876.8115900001</v>
      </c>
      <c r="Q36" s="109">
        <v>16243206.374500001</v>
      </c>
      <c r="R36" s="109"/>
      <c r="S36" s="109"/>
      <c r="T36" s="109">
        <v>291252.40963000001</v>
      </c>
      <c r="U36" s="109">
        <v>14479101</v>
      </c>
      <c r="V36" s="109">
        <v>634507.65</v>
      </c>
      <c r="W36" s="109">
        <v>0</v>
      </c>
      <c r="X36" s="109">
        <v>206</v>
      </c>
      <c r="Y36" s="109">
        <v>2558237.5</v>
      </c>
      <c r="Z36" s="109">
        <v>1599588.6075899999</v>
      </c>
      <c r="AA36" s="109">
        <v>13627918</v>
      </c>
      <c r="AB36" s="109">
        <v>2262560</v>
      </c>
      <c r="AC36" s="109">
        <v>0</v>
      </c>
      <c r="AD36" s="109">
        <v>5856627.7199999997</v>
      </c>
      <c r="AE36" s="109">
        <v>1949416</v>
      </c>
      <c r="AF36" s="109">
        <v>0</v>
      </c>
      <c r="AG36" s="109">
        <v>3097935</v>
      </c>
    </row>
    <row r="37" spans="2:33" ht="15">
      <c r="B37" s="109"/>
      <c r="C37" s="109"/>
      <c r="D37" s="109">
        <v>2010</v>
      </c>
      <c r="E37" s="109">
        <v>14729237.269370001</v>
      </c>
      <c r="F37" s="109">
        <v>51206801.556419998</v>
      </c>
      <c r="G37" s="109">
        <v>1504368</v>
      </c>
      <c r="H37" s="109">
        <v>11359963.855420001</v>
      </c>
      <c r="I37" s="109">
        <v>0</v>
      </c>
      <c r="J37" s="109">
        <v>28166466</v>
      </c>
      <c r="K37" s="109">
        <v>31336571.428569999</v>
      </c>
      <c r="L37" s="109">
        <v>1686043.6046500001</v>
      </c>
      <c r="M37" s="109">
        <v>1233473.6842100001</v>
      </c>
      <c r="N37" s="109">
        <v>3124195.8041900001</v>
      </c>
      <c r="O37" s="109">
        <v>7119225</v>
      </c>
      <c r="P37" s="109">
        <v>2199095.6521700001</v>
      </c>
      <c r="Q37" s="109">
        <v>12331738.65</v>
      </c>
      <c r="R37" s="109">
        <v>1842353.0769199999</v>
      </c>
      <c r="S37" s="109">
        <v>26469800</v>
      </c>
      <c r="T37" s="109">
        <v>0</v>
      </c>
      <c r="U37" s="109">
        <v>5695588.6905100001</v>
      </c>
      <c r="V37" s="109">
        <v>1100232.55813</v>
      </c>
      <c r="W37" s="109">
        <v>0</v>
      </c>
      <c r="X37" s="109">
        <v>1048571.42857</v>
      </c>
      <c r="Y37" s="109">
        <v>2924638.89</v>
      </c>
      <c r="Z37" s="109">
        <v>419535</v>
      </c>
      <c r="AA37" s="109">
        <v>33959879.999990001</v>
      </c>
      <c r="AB37" s="109">
        <v>2062080</v>
      </c>
      <c r="AC37" s="109">
        <v>128873372.72727001</v>
      </c>
      <c r="AD37" s="109">
        <v>10896755.4</v>
      </c>
      <c r="AE37" s="109">
        <v>1168680</v>
      </c>
      <c r="AF37" s="109">
        <v>3055094.5945899999</v>
      </c>
      <c r="AG37" s="109">
        <v>5106894.4444399998</v>
      </c>
    </row>
    <row r="38" spans="2:33" ht="15">
      <c r="B38" s="109"/>
      <c r="C38" s="109"/>
      <c r="D38" s="109">
        <v>2011</v>
      </c>
      <c r="E38" s="109">
        <v>13475284.61538</v>
      </c>
      <c r="F38" s="109">
        <v>6373237.35408</v>
      </c>
      <c r="G38" s="109">
        <v>0</v>
      </c>
      <c r="H38" s="109">
        <v>11823740.24096</v>
      </c>
      <c r="I38" s="109">
        <v>0</v>
      </c>
      <c r="J38" s="109">
        <v>30431868.292679999</v>
      </c>
      <c r="K38" s="109">
        <v>41352302.95403</v>
      </c>
      <c r="L38" s="109">
        <v>3761539.5348800002</v>
      </c>
      <c r="M38" s="109">
        <v>1600236.8421</v>
      </c>
      <c r="N38" s="109">
        <v>2583734.2657300001</v>
      </c>
      <c r="O38" s="109">
        <v>1638480.5825199999</v>
      </c>
      <c r="P38" s="109">
        <v>2037568</v>
      </c>
      <c r="Q38" s="109">
        <v>3193546.8</v>
      </c>
      <c r="R38" s="109">
        <v>1947936.5079300001</v>
      </c>
      <c r="S38" s="109">
        <v>29618394.28571</v>
      </c>
      <c r="T38" s="109">
        <v>288811.74698</v>
      </c>
      <c r="U38" s="109">
        <v>7122403.5087700002</v>
      </c>
      <c r="V38" s="109">
        <v>8637875</v>
      </c>
      <c r="W38" s="109">
        <v>56414.312259999999</v>
      </c>
      <c r="X38" s="109">
        <v>11475100</v>
      </c>
      <c r="Y38" s="109">
        <v>2355180</v>
      </c>
      <c r="Z38" s="109">
        <v>3216422.2222199999</v>
      </c>
      <c r="AA38" s="109">
        <v>37955159.999990001</v>
      </c>
      <c r="AB38" s="109">
        <v>602855.55555000005</v>
      </c>
      <c r="AC38" s="109">
        <v>106922413.63636</v>
      </c>
      <c r="AD38" s="109">
        <v>5198166</v>
      </c>
      <c r="AE38" s="109">
        <v>714673.17073000001</v>
      </c>
      <c r="AF38" s="109">
        <v>0</v>
      </c>
      <c r="AG38" s="109">
        <v>2035084.375</v>
      </c>
    </row>
    <row r="39" spans="2:33" ht="15">
      <c r="B39" s="109"/>
      <c r="C39" s="109"/>
      <c r="D39" s="109">
        <v>2012</v>
      </c>
      <c r="E39" s="109">
        <v>18158361.923069999</v>
      </c>
      <c r="F39" s="109">
        <v>3486000</v>
      </c>
      <c r="G39" s="109">
        <v>2507280</v>
      </c>
      <c r="H39" s="109">
        <v>7388026.0240900004</v>
      </c>
      <c r="I39" s="109">
        <v>532320.45453999995</v>
      </c>
      <c r="J39" s="109">
        <v>5963848</v>
      </c>
      <c r="K39" s="109">
        <v>33585666.049999997</v>
      </c>
      <c r="L39" s="109">
        <v>3822490.4069699999</v>
      </c>
      <c r="M39" s="109">
        <v>574411.76470000006</v>
      </c>
      <c r="N39" s="109">
        <v>571304.34782000002</v>
      </c>
      <c r="O39" s="109">
        <v>2796879.6116499999</v>
      </c>
      <c r="P39" s="109">
        <v>2021264</v>
      </c>
      <c r="Q39" s="109">
        <v>9735233.0508399997</v>
      </c>
      <c r="R39" s="109">
        <v>2653166.3551400001</v>
      </c>
      <c r="S39" s="109">
        <v>7374144.92753</v>
      </c>
      <c r="T39" s="109">
        <v>0</v>
      </c>
      <c r="U39" s="109">
        <v>8075548.6842099996</v>
      </c>
      <c r="V39" s="109">
        <v>594637.36262999999</v>
      </c>
      <c r="W39" s="109">
        <v>0</v>
      </c>
      <c r="X39" s="109">
        <v>524285.71428000001</v>
      </c>
      <c r="Y39" s="109">
        <v>14400000</v>
      </c>
      <c r="Z39" s="109">
        <v>2097666.6666600001</v>
      </c>
      <c r="AA39" s="109">
        <v>15400800</v>
      </c>
      <c r="AB39" s="109">
        <v>2011785.3658499999</v>
      </c>
      <c r="AC39" s="109">
        <v>12130391.5909</v>
      </c>
      <c r="AD39" s="109">
        <v>6434575.2000000002</v>
      </c>
      <c r="AE39" s="109">
        <v>734591.71597000002</v>
      </c>
      <c r="AF39" s="109">
        <v>2985686.48648</v>
      </c>
      <c r="AG39" s="109">
        <v>4651737.2413699999</v>
      </c>
    </row>
    <row r="40" spans="2:33" ht="15">
      <c r="B40" s="109"/>
      <c r="C40" s="109"/>
      <c r="D40" s="109">
        <v>2013</v>
      </c>
      <c r="E40" s="109">
        <v>20737978.02197</v>
      </c>
      <c r="F40" s="109">
        <v>3634442.3076900002</v>
      </c>
      <c r="G40" s="109">
        <v>1645402.5</v>
      </c>
      <c r="H40" s="109">
        <v>14662665.542160001</v>
      </c>
      <c r="I40" s="109">
        <v>0</v>
      </c>
      <c r="J40" s="109">
        <v>6042273.1707300004</v>
      </c>
      <c r="K40" s="109">
        <v>32226014.969999999</v>
      </c>
      <c r="L40" s="109">
        <v>1757284.88372</v>
      </c>
      <c r="M40" s="109">
        <v>337736.84210000001</v>
      </c>
      <c r="N40" s="109">
        <v>806318.18180999998</v>
      </c>
      <c r="O40" s="109">
        <v>14349861.01694</v>
      </c>
      <c r="P40" s="109">
        <v>742871.11392000003</v>
      </c>
      <c r="Q40" s="109">
        <v>24321369.600000001</v>
      </c>
      <c r="R40" s="109">
        <v>1492391.53846</v>
      </c>
      <c r="S40" s="109">
        <v>7364739.1304299999</v>
      </c>
      <c r="T40" s="109">
        <v>289625.30119999999</v>
      </c>
      <c r="U40" s="109">
        <v>6806568.42105</v>
      </c>
      <c r="V40" s="109">
        <v>808363.63636</v>
      </c>
      <c r="W40" s="109">
        <v>0</v>
      </c>
      <c r="X40" s="109">
        <v>1013619.04761</v>
      </c>
      <c r="Y40" s="109">
        <v>3905850</v>
      </c>
      <c r="Z40" s="109">
        <v>2054360</v>
      </c>
      <c r="AA40" s="109">
        <v>8624481.8181800004</v>
      </c>
      <c r="AB40" s="109">
        <v>1746829.41176</v>
      </c>
      <c r="AC40" s="109">
        <v>11663838.06818</v>
      </c>
      <c r="AD40" s="109">
        <v>6805992.6421400001</v>
      </c>
      <c r="AE40" s="109">
        <v>1376341.4634100001</v>
      </c>
      <c r="AF40" s="109">
        <v>4316127.0833299998</v>
      </c>
      <c r="AG40" s="109">
        <v>2879569.6551700002</v>
      </c>
    </row>
    <row r="41" spans="2:33" ht="15">
      <c r="B41" s="109"/>
      <c r="C41" s="109"/>
      <c r="D41" s="109">
        <v>2014</v>
      </c>
      <c r="E41" s="109">
        <v>12263221.978019999</v>
      </c>
      <c r="F41" s="109">
        <v>6723000</v>
      </c>
      <c r="G41" s="109">
        <v>0</v>
      </c>
      <c r="H41" s="109">
        <v>15971299.277100001</v>
      </c>
      <c r="I41" s="109">
        <v>0</v>
      </c>
      <c r="J41" s="109">
        <v>116197.56097000001</v>
      </c>
      <c r="K41" s="109">
        <v>34805233.246339999</v>
      </c>
      <c r="L41" s="109">
        <v>1097115.6976699999</v>
      </c>
      <c r="M41" s="109">
        <v>788052.63156999997</v>
      </c>
      <c r="N41" s="109">
        <v>1478250</v>
      </c>
      <c r="O41" s="109">
        <v>2624974.5762700001</v>
      </c>
      <c r="P41" s="109">
        <v>2594504</v>
      </c>
      <c r="Q41" s="109">
        <v>25130636.800000001</v>
      </c>
      <c r="R41" s="109">
        <v>1178203.8461500001</v>
      </c>
      <c r="S41" s="109">
        <v>7618695.6521699997</v>
      </c>
      <c r="T41" s="109">
        <v>340879.21685999999</v>
      </c>
      <c r="U41" s="109">
        <v>8456645.6140299998</v>
      </c>
      <c r="V41" s="109">
        <v>909409.09089999995</v>
      </c>
      <c r="W41" s="109">
        <v>0</v>
      </c>
      <c r="X41" s="109">
        <v>0</v>
      </c>
      <c r="Y41" s="109">
        <v>1179713.88888</v>
      </c>
      <c r="Z41" s="109">
        <v>2739146.6666600001</v>
      </c>
      <c r="AA41" s="109">
        <v>8112136.3636299996</v>
      </c>
      <c r="AB41" s="109">
        <v>2769498.52941</v>
      </c>
      <c r="AC41" s="109">
        <v>12037080.886360001</v>
      </c>
      <c r="AD41" s="109">
        <v>3603172.5752500002</v>
      </c>
      <c r="AE41" s="109">
        <v>1101073.1707299999</v>
      </c>
      <c r="AF41" s="109">
        <v>5365995.8333299998</v>
      </c>
      <c r="AG41" s="109">
        <v>2159677.2413699999</v>
      </c>
    </row>
    <row r="42" spans="2:33" ht="15">
      <c r="B42" s="109"/>
      <c r="C42" s="109"/>
      <c r="D42" s="109">
        <v>2015</v>
      </c>
      <c r="E42" s="109">
        <v>15606296.703290001</v>
      </c>
      <c r="F42" s="109">
        <v>1747788.46153</v>
      </c>
      <c r="G42" s="109">
        <v>2153981.4545399998</v>
      </c>
      <c r="H42" s="109">
        <v>13069286.74698</v>
      </c>
      <c r="I42" s="109">
        <v>0</v>
      </c>
      <c r="J42" s="109">
        <v>6852382.9268199997</v>
      </c>
      <c r="K42" s="109">
        <v>39193252.780000001</v>
      </c>
      <c r="L42" s="109">
        <v>1111363.9534799999</v>
      </c>
      <c r="M42" s="109">
        <v>509052.63157000003</v>
      </c>
      <c r="N42" s="109">
        <v>1364538.46153</v>
      </c>
      <c r="O42" s="109">
        <v>2194149.1525400002</v>
      </c>
      <c r="P42" s="109">
        <v>5555522</v>
      </c>
      <c r="Q42" s="109">
        <v>14145918.4</v>
      </c>
      <c r="R42" s="109">
        <v>1617600</v>
      </c>
      <c r="S42" s="109">
        <v>3606695.6521700001</v>
      </c>
      <c r="T42" s="109">
        <v>0</v>
      </c>
      <c r="U42" s="109">
        <v>8019149.5614</v>
      </c>
      <c r="V42" s="109">
        <v>552727.27272000001</v>
      </c>
      <c r="W42" s="109">
        <v>0</v>
      </c>
      <c r="X42" s="109">
        <v>0</v>
      </c>
      <c r="Y42" s="109">
        <v>2300277.77777</v>
      </c>
      <c r="Z42" s="109">
        <v>1216195.5555499999</v>
      </c>
      <c r="AA42" s="109">
        <v>8727627.2727199998</v>
      </c>
      <c r="AB42" s="109">
        <v>546476.47057999996</v>
      </c>
      <c r="AC42" s="109">
        <v>7962038.5909000002</v>
      </c>
      <c r="AD42" s="109">
        <v>4979727.0903000003</v>
      </c>
      <c r="AE42" s="109">
        <v>1956658.5365800001</v>
      </c>
      <c r="AF42" s="109">
        <v>4324020.8333299998</v>
      </c>
      <c r="AG42" s="109">
        <v>3210331.0344799999</v>
      </c>
    </row>
    <row r="43" spans="2:33" ht="15">
      <c r="B43" s="109"/>
      <c r="C43" s="109"/>
      <c r="D43" s="109">
        <v>2016</v>
      </c>
      <c r="E43" s="109">
        <v>18660659.34065</v>
      </c>
      <c r="F43" s="109">
        <v>6805361.5384600004</v>
      </c>
      <c r="G43" s="109">
        <v>3008736</v>
      </c>
      <c r="H43" s="109">
        <v>6223469.8795100003</v>
      </c>
      <c r="I43" s="109">
        <v>0</v>
      </c>
      <c r="J43" s="109">
        <v>7426006.0975599997</v>
      </c>
      <c r="K43" s="109">
        <v>49911653.5</v>
      </c>
      <c r="L43" s="109">
        <v>18351753.488370001</v>
      </c>
      <c r="M43" s="109">
        <v>778263.15789000003</v>
      </c>
      <c r="N43" s="109">
        <v>496195.80419</v>
      </c>
      <c r="O43" s="109">
        <v>4143457.6271099998</v>
      </c>
      <c r="P43" s="109">
        <v>2380938</v>
      </c>
      <c r="Q43" s="109">
        <v>17612400</v>
      </c>
      <c r="R43" s="109">
        <v>1101990</v>
      </c>
      <c r="S43" s="109">
        <v>5310000</v>
      </c>
      <c r="T43" s="109">
        <v>0</v>
      </c>
      <c r="U43" s="109">
        <v>9339694.7368400004</v>
      </c>
      <c r="V43" s="109">
        <v>699545.45453999995</v>
      </c>
      <c r="W43" s="109">
        <v>629194.22718000005</v>
      </c>
      <c r="X43" s="109">
        <v>335542.85713999998</v>
      </c>
      <c r="Y43" s="109">
        <v>3696053.4722199999</v>
      </c>
      <c r="Z43" s="109">
        <v>0</v>
      </c>
      <c r="AA43" s="109">
        <v>8556000</v>
      </c>
      <c r="AB43" s="109">
        <v>848144.11763999995</v>
      </c>
      <c r="AC43" s="109">
        <v>12251481.81818</v>
      </c>
      <c r="AD43" s="109">
        <v>4685404.0133699998</v>
      </c>
      <c r="AE43" s="109">
        <v>621365.85364999995</v>
      </c>
      <c r="AF43" s="109">
        <v>4312618.75</v>
      </c>
      <c r="AG43" s="109">
        <v>3511907.5861999998</v>
      </c>
    </row>
    <row r="44" spans="2:33" ht="15">
      <c r="B44" s="109"/>
      <c r="C44" s="109"/>
      <c r="D44" s="109">
        <v>2017</v>
      </c>
      <c r="E44" s="109">
        <v>13379340.65934</v>
      </c>
      <c r="F44" s="109">
        <v>6805361.5384600004</v>
      </c>
      <c r="G44" s="109">
        <v>2632644</v>
      </c>
      <c r="H44" s="109">
        <v>10579898.79518</v>
      </c>
      <c r="I44" s="109">
        <v>617947.40740000003</v>
      </c>
      <c r="J44" s="109">
        <v>7831060.9755999995</v>
      </c>
      <c r="K44" s="109">
        <v>59222625</v>
      </c>
      <c r="L44" s="109">
        <v>1146984.59302</v>
      </c>
      <c r="M44" s="109">
        <v>518842.10525999998</v>
      </c>
      <c r="N44" s="109">
        <v>1240489.5104799999</v>
      </c>
      <c r="O44" s="109">
        <v>3138983.0508400002</v>
      </c>
      <c r="P44" s="109">
        <v>3584326.0869499999</v>
      </c>
      <c r="Q44" s="109">
        <v>20430384</v>
      </c>
      <c r="R44" s="109">
        <v>932453.07692000002</v>
      </c>
      <c r="S44" s="109">
        <v>3933333.3333299998</v>
      </c>
      <c r="T44" s="109">
        <v>462098.79518000002</v>
      </c>
      <c r="U44" s="109">
        <v>8227826.3157799998</v>
      </c>
      <c r="V44" s="109">
        <v>1165909.0909</v>
      </c>
      <c r="W44" s="109">
        <v>629194.22718000005</v>
      </c>
      <c r="X44" s="109">
        <v>894780.95238000003</v>
      </c>
      <c r="Y44" s="109">
        <v>2016029.1666600001</v>
      </c>
      <c r="Z44" s="109">
        <v>0</v>
      </c>
      <c r="AA44" s="109">
        <v>8091000</v>
      </c>
      <c r="AB44" s="109">
        <v>706786.76470000006</v>
      </c>
      <c r="AC44" s="109">
        <v>9188611.3636300005</v>
      </c>
      <c r="AD44" s="109">
        <v>5111349.8327700002</v>
      </c>
      <c r="AE44" s="109">
        <v>466024.39023999998</v>
      </c>
      <c r="AF44" s="109">
        <v>5096731.25</v>
      </c>
      <c r="AG44" s="109">
        <v>2633930.6896500001</v>
      </c>
    </row>
    <row r="45" spans="2:33" ht="15">
      <c r="B45" s="109"/>
      <c r="C45" s="109"/>
      <c r="D45" s="109">
        <v>2018</v>
      </c>
      <c r="E45" s="109">
        <v>17309521.978020001</v>
      </c>
      <c r="F45" s="109">
        <v>4917750</v>
      </c>
      <c r="G45" s="109">
        <v>3222424.6363599999</v>
      </c>
      <c r="H45" s="109">
        <v>8617374.4578300007</v>
      </c>
      <c r="I45" s="109">
        <v>606851.66665999999</v>
      </c>
      <c r="J45" s="109">
        <v>8572434.1463399995</v>
      </c>
      <c r="K45" s="109">
        <v>42274109.280000001</v>
      </c>
      <c r="L45" s="109">
        <v>2034334.30232</v>
      </c>
      <c r="M45" s="109">
        <v>1908947.36842</v>
      </c>
      <c r="N45" s="109">
        <v>1580475.5244700001</v>
      </c>
      <c r="O45" s="109">
        <v>3455235.5932200002</v>
      </c>
      <c r="P45" s="109">
        <v>2120517.3912999998</v>
      </c>
      <c r="Q45" s="109">
        <v>14900090.4</v>
      </c>
      <c r="R45" s="109">
        <v>545940</v>
      </c>
      <c r="S45" s="109">
        <v>5540869.5652099997</v>
      </c>
      <c r="T45" s="109">
        <v>532878.01203999994</v>
      </c>
      <c r="U45" s="109">
        <v>19929032.894730002</v>
      </c>
      <c r="V45" s="109">
        <v>417136.36362999998</v>
      </c>
      <c r="W45" s="109">
        <v>0</v>
      </c>
      <c r="X45" s="109">
        <v>1069542.85714</v>
      </c>
      <c r="Y45" s="109">
        <v>2213195.8333299998</v>
      </c>
      <c r="Z45" s="109">
        <v>626142.22222</v>
      </c>
      <c r="AA45" s="109">
        <v>9052281.8181800004</v>
      </c>
      <c r="AB45" s="109">
        <v>1238258.8235200001</v>
      </c>
      <c r="AC45" s="109">
        <v>13630485.81818</v>
      </c>
      <c r="AD45" s="109">
        <v>1678189.96655</v>
      </c>
      <c r="AE45" s="109">
        <v>1786829.26829</v>
      </c>
      <c r="AF45" s="109">
        <v>5823833.3333299998</v>
      </c>
      <c r="AG45" s="109">
        <v>2918482.75862</v>
      </c>
    </row>
    <row r="46" spans="2:33" ht="15">
      <c r="B46" s="109"/>
      <c r="C46" s="109"/>
      <c r="D46" s="109">
        <v>2019</v>
      </c>
      <c r="E46" s="109">
        <v>14212732.74725</v>
      </c>
      <c r="F46" s="109">
        <v>4621056.9230699996</v>
      </c>
      <c r="G46" s="109">
        <v>2273647.0909000002</v>
      </c>
      <c r="H46" s="109">
        <v>7771323.5662599998</v>
      </c>
      <c r="I46" s="109">
        <v>303425.83332999999</v>
      </c>
      <c r="J46" s="109">
        <v>7990628.0487799998</v>
      </c>
      <c r="K46" s="109">
        <v>43061334</v>
      </c>
      <c r="L46" s="109">
        <v>2470172.6162700001</v>
      </c>
      <c r="M46" s="109">
        <v>483110.52630999999</v>
      </c>
      <c r="N46" s="109">
        <v>1054262.9370599999</v>
      </c>
      <c r="O46" s="109">
        <v>6057452.5423699999</v>
      </c>
      <c r="P46" s="109">
        <v>1769186.5941999999</v>
      </c>
      <c r="Q46" s="109">
        <v>12321635.039999999</v>
      </c>
      <c r="R46" s="109">
        <v>1275882</v>
      </c>
      <c r="S46" s="109">
        <v>5384733.3333299998</v>
      </c>
      <c r="T46" s="109">
        <v>0</v>
      </c>
      <c r="U46" s="109">
        <v>4471564.1666599996</v>
      </c>
      <c r="V46" s="109">
        <v>697818.18180999998</v>
      </c>
      <c r="W46" s="109">
        <v>0</v>
      </c>
      <c r="X46" s="109">
        <v>790622.85713999998</v>
      </c>
      <c r="Y46" s="109">
        <v>2214181.6666600001</v>
      </c>
      <c r="Z46" s="109">
        <v>1249758.2222200001</v>
      </c>
      <c r="AA46" s="109">
        <v>5255345.4545400003</v>
      </c>
      <c r="AB46" s="109">
        <v>2667547.4999899999</v>
      </c>
      <c r="AC46" s="109">
        <v>10480715.31818</v>
      </c>
      <c r="AD46" s="109">
        <v>3386360.6688899999</v>
      </c>
      <c r="AE46" s="109">
        <v>2488039.0243899999</v>
      </c>
      <c r="AF46" s="109">
        <v>5194087.4999900004</v>
      </c>
      <c r="AG46" s="109">
        <v>1478697.9310300001</v>
      </c>
    </row>
    <row r="47" spans="2:33" ht="15">
      <c r="B47" s="109"/>
      <c r="C47" s="109"/>
      <c r="D47" s="109">
        <v>2020</v>
      </c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</row>
    <row r="48" spans="2:33" ht="15">
      <c r="B48" s="110" t="s">
        <v>73</v>
      </c>
      <c r="C48" s="110" t="s">
        <v>917</v>
      </c>
      <c r="D48" s="110">
        <v>2006</v>
      </c>
      <c r="E48" s="110"/>
      <c r="F48" s="110"/>
      <c r="G48" s="110">
        <v>1091619</v>
      </c>
      <c r="H48" s="110"/>
      <c r="I48" s="110"/>
      <c r="J48" s="110">
        <v>1596003.56</v>
      </c>
      <c r="K48" s="110"/>
      <c r="L48" s="110"/>
      <c r="M48" s="110"/>
      <c r="N48" s="110"/>
      <c r="O48" s="110"/>
      <c r="P48" s="110"/>
      <c r="Q48" s="110"/>
      <c r="R48" s="110"/>
      <c r="S48" s="110">
        <v>1838231</v>
      </c>
      <c r="T48" s="110">
        <v>750000</v>
      </c>
      <c r="U48" s="110"/>
      <c r="V48" s="110">
        <v>12442</v>
      </c>
      <c r="W48" s="110"/>
      <c r="X48" s="110">
        <v>40036.910000000003</v>
      </c>
      <c r="Y48" s="110"/>
      <c r="Z48" s="110">
        <v>16389474.04109</v>
      </c>
      <c r="AA48" s="110">
        <v>4483573.4800000004</v>
      </c>
      <c r="AB48" s="110"/>
      <c r="AC48" s="110">
        <v>629858</v>
      </c>
      <c r="AD48" s="110">
        <v>21078726.559999999</v>
      </c>
      <c r="AE48" s="110">
        <v>1944225</v>
      </c>
      <c r="AF48" s="110">
        <v>20000</v>
      </c>
      <c r="AG48" s="110">
        <v>16071468</v>
      </c>
    </row>
    <row r="49" spans="2:33" ht="15.75" thickBot="1">
      <c r="B49" s="110"/>
      <c r="C49" s="110"/>
      <c r="D49" s="110">
        <v>2007</v>
      </c>
      <c r="E49" s="110"/>
      <c r="F49" s="110"/>
      <c r="G49" s="110">
        <v>572084</v>
      </c>
      <c r="H49" s="110"/>
      <c r="I49" s="110">
        <v>0</v>
      </c>
      <c r="J49" s="110">
        <v>3724791</v>
      </c>
      <c r="K49" s="110"/>
      <c r="L49" s="110"/>
      <c r="M49" s="110">
        <v>0</v>
      </c>
      <c r="N49" s="110">
        <v>1933255</v>
      </c>
      <c r="O49" s="110"/>
      <c r="P49" s="110"/>
      <c r="Q49" s="110"/>
      <c r="R49" s="110"/>
      <c r="S49" s="110">
        <v>16.667999999999999</v>
      </c>
      <c r="T49" s="110">
        <v>110000</v>
      </c>
      <c r="U49" s="110"/>
      <c r="V49" s="110">
        <v>60001.68</v>
      </c>
      <c r="W49" s="110"/>
      <c r="X49" s="110">
        <v>335235.13</v>
      </c>
      <c r="Y49" s="110"/>
      <c r="Z49" s="110">
        <v>3000000</v>
      </c>
      <c r="AA49" s="110">
        <v>5095911.57</v>
      </c>
      <c r="AB49" s="110"/>
      <c r="AC49" s="110">
        <v>317137.21999999997</v>
      </c>
      <c r="AD49" s="110">
        <v>24775842.79569</v>
      </c>
      <c r="AE49" s="110">
        <v>0</v>
      </c>
      <c r="AF49" s="110">
        <v>1890000</v>
      </c>
      <c r="AG49" s="110">
        <v>44406218</v>
      </c>
    </row>
    <row r="50" spans="2:33" ht="15.75" thickBot="1">
      <c r="B50" s="110"/>
      <c r="C50" s="110"/>
      <c r="D50" s="110">
        <v>2008</v>
      </c>
      <c r="E50" s="110"/>
      <c r="F50" s="110"/>
      <c r="G50" s="110">
        <v>634360.86</v>
      </c>
      <c r="H50" s="110"/>
      <c r="I50" s="110">
        <v>60000000</v>
      </c>
      <c r="J50" s="110">
        <v>9410339</v>
      </c>
      <c r="K50" s="110"/>
      <c r="L50" s="110"/>
      <c r="M50" s="110">
        <v>146101.85</v>
      </c>
      <c r="N50" s="110">
        <v>618441</v>
      </c>
      <c r="O50" s="110"/>
      <c r="P50" s="110"/>
      <c r="Q50" s="110"/>
      <c r="R50" s="110"/>
      <c r="S50" s="110"/>
      <c r="T50" s="110">
        <v>800000</v>
      </c>
      <c r="U50" s="110"/>
      <c r="V50" s="113">
        <v>118131.9</v>
      </c>
      <c r="W50" s="110"/>
      <c r="X50" s="117">
        <v>3340838.84</v>
      </c>
      <c r="Y50" s="110">
        <v>24300</v>
      </c>
      <c r="Z50" s="110">
        <v>3600000</v>
      </c>
      <c r="AA50" s="110">
        <v>2671815</v>
      </c>
      <c r="AB50" s="110">
        <v>750000</v>
      </c>
      <c r="AC50" s="110">
        <v>1490181.93</v>
      </c>
      <c r="AD50" s="110"/>
      <c r="AE50" s="110">
        <v>301987</v>
      </c>
      <c r="AF50" s="110">
        <v>2639224</v>
      </c>
      <c r="AG50" s="110">
        <v>6228951</v>
      </c>
    </row>
    <row r="51" spans="2:33" ht="15">
      <c r="B51" s="110"/>
      <c r="C51" s="110"/>
      <c r="D51" s="110">
        <v>2009</v>
      </c>
      <c r="E51" s="110"/>
      <c r="F51" s="110">
        <v>175198</v>
      </c>
      <c r="G51" s="110">
        <v>551004.995</v>
      </c>
      <c r="H51" s="110">
        <v>10571276.043</v>
      </c>
      <c r="I51" s="110">
        <v>0</v>
      </c>
      <c r="J51" s="110">
        <v>177338.5</v>
      </c>
      <c r="K51" s="110"/>
      <c r="L51" s="110">
        <v>3745982</v>
      </c>
      <c r="M51" s="110">
        <v>118331</v>
      </c>
      <c r="N51" s="110">
        <v>1974940.2</v>
      </c>
      <c r="O51" s="110"/>
      <c r="P51" s="110"/>
      <c r="Q51" s="110"/>
      <c r="R51" s="110"/>
      <c r="S51" s="110"/>
      <c r="T51" s="110">
        <v>12699000</v>
      </c>
      <c r="U51" s="110"/>
      <c r="V51" s="113">
        <v>967803.23199999996</v>
      </c>
      <c r="W51" s="110"/>
      <c r="X51" s="112">
        <v>765812.23</v>
      </c>
      <c r="Y51" s="113">
        <v>22000000</v>
      </c>
      <c r="Z51" s="110">
        <v>0</v>
      </c>
      <c r="AA51" s="110">
        <v>24132551</v>
      </c>
      <c r="AB51" s="110">
        <v>0</v>
      </c>
      <c r="AC51" s="110">
        <v>643897.30000000005</v>
      </c>
      <c r="AD51" s="110"/>
      <c r="AE51" s="110"/>
      <c r="AF51" s="110">
        <v>2124167</v>
      </c>
      <c r="AG51" s="110"/>
    </row>
    <row r="52" spans="2:33" ht="15">
      <c r="B52" s="110"/>
      <c r="C52" s="110"/>
      <c r="D52" s="110">
        <v>2010</v>
      </c>
      <c r="E52" s="110"/>
      <c r="F52" s="110"/>
      <c r="G52" s="110"/>
      <c r="H52" s="110">
        <v>21538592.396000002</v>
      </c>
      <c r="I52" s="110">
        <v>0</v>
      </c>
      <c r="J52" s="110"/>
      <c r="K52" s="110"/>
      <c r="L52" s="110">
        <v>0</v>
      </c>
      <c r="M52" s="110">
        <v>778756.36</v>
      </c>
      <c r="N52" s="110"/>
      <c r="O52" s="110">
        <v>7094304</v>
      </c>
      <c r="P52" s="110"/>
      <c r="Q52" s="110"/>
      <c r="R52" s="110"/>
      <c r="S52" s="110">
        <v>1775918</v>
      </c>
      <c r="T52" s="110"/>
      <c r="U52" s="110"/>
      <c r="V52" s="110">
        <v>44570</v>
      </c>
      <c r="W52" s="110"/>
      <c r="X52" s="110">
        <v>37263</v>
      </c>
      <c r="Y52" s="110">
        <v>49904277.780000001</v>
      </c>
      <c r="Z52" s="110">
        <v>3000000</v>
      </c>
      <c r="AA52" s="110">
        <v>40063004</v>
      </c>
      <c r="AB52" s="110"/>
      <c r="AC52" s="110">
        <v>948794</v>
      </c>
      <c r="AD52" s="110">
        <v>74597884</v>
      </c>
      <c r="AE52" s="110">
        <v>1124029</v>
      </c>
      <c r="AF52" s="110">
        <v>0</v>
      </c>
      <c r="AG52" s="110"/>
    </row>
    <row r="53" spans="2:33" ht="15">
      <c r="B53" s="110"/>
      <c r="C53" s="110"/>
      <c r="D53" s="110">
        <v>2011</v>
      </c>
      <c r="E53" s="110"/>
      <c r="F53" s="110">
        <v>3785179</v>
      </c>
      <c r="G53" s="110">
        <v>0</v>
      </c>
      <c r="H53" s="110">
        <v>19126781.140000001</v>
      </c>
      <c r="I53" s="110">
        <v>0</v>
      </c>
      <c r="J53" s="110"/>
      <c r="K53" s="110"/>
      <c r="L53" s="110">
        <v>4316081.0810799999</v>
      </c>
      <c r="M53" s="110">
        <v>2010</v>
      </c>
      <c r="N53" s="110"/>
      <c r="O53" s="110"/>
      <c r="P53" s="110"/>
      <c r="Q53" s="110"/>
      <c r="R53" s="110"/>
      <c r="S53" s="110">
        <v>2185538</v>
      </c>
      <c r="T53" s="110"/>
      <c r="U53" s="110"/>
      <c r="V53" s="110">
        <v>13570.53</v>
      </c>
      <c r="W53" s="110"/>
      <c r="X53" s="110">
        <v>79562.880000000005</v>
      </c>
      <c r="Y53" s="110">
        <v>35423253</v>
      </c>
      <c r="Z53" s="110">
        <v>33000000</v>
      </c>
      <c r="AA53" s="110">
        <v>209646287</v>
      </c>
      <c r="AB53" s="110"/>
      <c r="AC53" s="110">
        <v>1061206.3700000001</v>
      </c>
      <c r="AD53" s="110">
        <v>19228516.410999998</v>
      </c>
      <c r="AE53" s="110">
        <v>4023660.54</v>
      </c>
      <c r="AF53" s="110">
        <v>0</v>
      </c>
      <c r="AG53" s="110"/>
    </row>
    <row r="54" spans="2:33" ht="15">
      <c r="B54" s="110"/>
      <c r="C54" s="110"/>
      <c r="D54" s="110">
        <v>2012</v>
      </c>
      <c r="E54" s="110"/>
      <c r="F54" s="110"/>
      <c r="G54" s="110"/>
      <c r="H54" s="110">
        <v>23101387.559999999</v>
      </c>
      <c r="I54" s="110"/>
      <c r="J54" s="110">
        <v>6442178.5599999996</v>
      </c>
      <c r="K54" s="110"/>
      <c r="L54" s="110">
        <v>1027027.02702</v>
      </c>
      <c r="M54" s="110">
        <v>40973.85</v>
      </c>
      <c r="N54" s="110"/>
      <c r="O54" s="110"/>
      <c r="P54" s="110"/>
      <c r="Q54" s="110"/>
      <c r="R54" s="110"/>
      <c r="S54" s="110">
        <v>4032851</v>
      </c>
      <c r="T54" s="110"/>
      <c r="U54" s="110"/>
      <c r="V54" s="110">
        <v>646448</v>
      </c>
      <c r="W54" s="110">
        <v>0</v>
      </c>
      <c r="X54" s="110">
        <v>813788.2</v>
      </c>
      <c r="Y54" s="110">
        <v>34777800</v>
      </c>
      <c r="Z54" s="110">
        <v>8500000</v>
      </c>
      <c r="AA54" s="110">
        <v>10476716.880000001</v>
      </c>
      <c r="AB54" s="110"/>
      <c r="AC54" s="110">
        <v>439450</v>
      </c>
      <c r="AD54" s="110">
        <v>22248429.692249998</v>
      </c>
      <c r="AE54" s="110">
        <v>125106</v>
      </c>
      <c r="AF54" s="110">
        <v>2177142</v>
      </c>
      <c r="AG54" s="110"/>
    </row>
    <row r="55" spans="2:33" ht="15">
      <c r="B55" s="110"/>
      <c r="C55" s="110"/>
      <c r="D55" s="110">
        <v>2013</v>
      </c>
      <c r="E55" s="110"/>
      <c r="F55" s="110"/>
      <c r="G55" s="110"/>
      <c r="H55" s="110">
        <v>22741385.306850001</v>
      </c>
      <c r="I55" s="110"/>
      <c r="J55" s="110"/>
      <c r="K55" s="110"/>
      <c r="L55" s="110">
        <v>1364864.8648600001</v>
      </c>
      <c r="M55" s="110">
        <v>3545</v>
      </c>
      <c r="N55" s="110"/>
      <c r="O55" s="110"/>
      <c r="P55" s="110"/>
      <c r="Q55" s="110"/>
      <c r="R55" s="110"/>
      <c r="S55" s="110">
        <v>954763</v>
      </c>
      <c r="T55" s="110"/>
      <c r="U55" s="110"/>
      <c r="V55" s="110">
        <v>282195.01</v>
      </c>
      <c r="W55" s="110">
        <v>0</v>
      </c>
      <c r="X55" s="110">
        <v>3995</v>
      </c>
      <c r="Y55" s="110">
        <v>17769539</v>
      </c>
      <c r="Z55" s="110"/>
      <c r="AA55" s="110">
        <v>14254839.085999999</v>
      </c>
      <c r="AB55" s="110"/>
      <c r="AC55" s="110">
        <v>1224759.0919999999</v>
      </c>
      <c r="AD55" s="110">
        <v>30902490</v>
      </c>
      <c r="AE55" s="110">
        <v>314203</v>
      </c>
      <c r="AF55" s="110">
        <v>2498757</v>
      </c>
      <c r="AG55" s="110"/>
    </row>
    <row r="56" spans="2:33" ht="15">
      <c r="B56" s="110"/>
      <c r="C56" s="110"/>
      <c r="D56" s="110">
        <v>2014</v>
      </c>
      <c r="E56" s="110"/>
      <c r="F56" s="110"/>
      <c r="G56" s="110"/>
      <c r="H56" s="110">
        <v>3482586.86</v>
      </c>
      <c r="I56" s="110"/>
      <c r="J56" s="110"/>
      <c r="K56" s="110"/>
      <c r="L56" s="110"/>
      <c r="M56" s="110">
        <v>175699</v>
      </c>
      <c r="N56" s="110"/>
      <c r="O56" s="110"/>
      <c r="P56" s="110"/>
      <c r="Q56" s="110"/>
      <c r="R56" s="110"/>
      <c r="S56" s="110"/>
      <c r="T56" s="110"/>
      <c r="U56" s="110"/>
      <c r="V56" s="110"/>
      <c r="W56" s="110">
        <v>0</v>
      </c>
      <c r="X56" s="110"/>
      <c r="Y56" s="110"/>
      <c r="Z56" s="110"/>
      <c r="AA56" s="110">
        <v>11654100</v>
      </c>
      <c r="AB56" s="110"/>
      <c r="AC56" s="110"/>
      <c r="AD56" s="110">
        <v>216683547</v>
      </c>
      <c r="AE56" s="110">
        <v>3457498</v>
      </c>
      <c r="AF56" s="110">
        <v>370940</v>
      </c>
      <c r="AG56" s="110"/>
    </row>
    <row r="57" spans="2:33" ht="15">
      <c r="B57" s="110"/>
      <c r="C57" s="110"/>
      <c r="D57" s="110">
        <v>2015</v>
      </c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>
        <v>0</v>
      </c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</row>
    <row r="58" spans="2:33" ht="15">
      <c r="B58" s="110"/>
      <c r="C58" s="110"/>
      <c r="D58" s="110">
        <v>2016</v>
      </c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</row>
    <row r="59" spans="2:33" ht="15">
      <c r="B59" s="110"/>
      <c r="C59" s="110"/>
      <c r="D59" s="110">
        <v>2017</v>
      </c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</row>
    <row r="60" spans="2:33" ht="15">
      <c r="B60" s="110"/>
      <c r="C60" s="110"/>
      <c r="D60" s="110">
        <v>2018</v>
      </c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</row>
    <row r="61" spans="2:33" ht="15">
      <c r="B61" s="110"/>
      <c r="C61" s="110"/>
      <c r="D61" s="110">
        <v>2019</v>
      </c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</row>
    <row r="62" spans="2:33" ht="15">
      <c r="B62" s="110"/>
      <c r="C62" s="110"/>
      <c r="D62" s="110">
        <v>2020</v>
      </c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</row>
    <row r="63" spans="2:33" ht="15">
      <c r="B63" s="109" t="s">
        <v>74</v>
      </c>
      <c r="C63" s="109" t="s">
        <v>233</v>
      </c>
      <c r="D63" s="109">
        <v>2006</v>
      </c>
      <c r="E63" s="109"/>
      <c r="F63" s="109">
        <v>0</v>
      </c>
      <c r="G63" s="109">
        <v>0</v>
      </c>
      <c r="H63" s="109"/>
      <c r="I63" s="109"/>
      <c r="J63" s="109"/>
      <c r="K63" s="109"/>
      <c r="L63" s="109"/>
      <c r="M63" s="109"/>
      <c r="N63" s="109"/>
      <c r="O63" s="109">
        <v>0</v>
      </c>
      <c r="P63" s="109"/>
      <c r="Q63" s="109"/>
      <c r="R63" s="109"/>
      <c r="S63" s="109">
        <v>864</v>
      </c>
      <c r="T63" s="109">
        <v>0</v>
      </c>
      <c r="U63" s="109"/>
      <c r="V63" s="109">
        <v>0</v>
      </c>
      <c r="W63" s="109"/>
      <c r="X63" s="109">
        <v>2436.1</v>
      </c>
      <c r="Y63" s="109"/>
      <c r="Z63" s="109">
        <v>0</v>
      </c>
      <c r="AA63" s="109"/>
      <c r="AB63" s="109">
        <v>939861.37</v>
      </c>
      <c r="AC63" s="109">
        <v>0</v>
      </c>
      <c r="AD63" s="109">
        <v>1567322.3659999999</v>
      </c>
      <c r="AE63" s="109"/>
      <c r="AF63" s="109">
        <v>3000</v>
      </c>
      <c r="AG63" s="109">
        <v>17951385</v>
      </c>
    </row>
    <row r="64" spans="2:33" ht="15">
      <c r="B64" s="109"/>
      <c r="C64" s="109"/>
      <c r="D64" s="109">
        <v>2007</v>
      </c>
      <c r="E64" s="109"/>
      <c r="F64" s="109"/>
      <c r="G64" s="109">
        <v>0</v>
      </c>
      <c r="H64" s="109"/>
      <c r="I64" s="109">
        <v>0</v>
      </c>
      <c r="J64" s="109">
        <v>101070</v>
      </c>
      <c r="K64" s="109"/>
      <c r="L64" s="109">
        <v>0</v>
      </c>
      <c r="M64" s="109">
        <v>0</v>
      </c>
      <c r="N64" s="109">
        <v>186148</v>
      </c>
      <c r="O64" s="109">
        <v>0</v>
      </c>
      <c r="P64" s="109">
        <v>0</v>
      </c>
      <c r="Q64" s="109"/>
      <c r="R64" s="109"/>
      <c r="S64" s="109"/>
      <c r="T64" s="109">
        <v>0</v>
      </c>
      <c r="U64" s="109"/>
      <c r="V64" s="109">
        <v>0</v>
      </c>
      <c r="W64" s="109"/>
      <c r="X64" s="109">
        <v>2744.61</v>
      </c>
      <c r="Y64" s="109"/>
      <c r="Z64" s="109">
        <v>0</v>
      </c>
      <c r="AA64" s="109">
        <v>93226.46</v>
      </c>
      <c r="AB64" s="109">
        <v>980000</v>
      </c>
      <c r="AC64" s="109">
        <v>261241.44</v>
      </c>
      <c r="AD64" s="109">
        <v>4035032.2580599999</v>
      </c>
      <c r="AE64" s="109">
        <v>0</v>
      </c>
      <c r="AF64" s="109">
        <v>100000</v>
      </c>
      <c r="AG64" s="109">
        <v>8404773</v>
      </c>
    </row>
    <row r="65" spans="2:33" ht="15">
      <c r="B65" s="109"/>
      <c r="C65" s="109"/>
      <c r="D65" s="109">
        <v>2008</v>
      </c>
      <c r="E65" s="109"/>
      <c r="F65" s="109"/>
      <c r="G65" s="109">
        <v>0</v>
      </c>
      <c r="H65" s="109"/>
      <c r="I65" s="109">
        <v>70000000</v>
      </c>
      <c r="J65" s="109">
        <v>47529</v>
      </c>
      <c r="K65" s="109"/>
      <c r="L65" s="109">
        <v>0</v>
      </c>
      <c r="M65" s="109">
        <v>33645.5</v>
      </c>
      <c r="N65" s="109">
        <v>1574745</v>
      </c>
      <c r="O65" s="109"/>
      <c r="P65" s="109"/>
      <c r="Q65" s="109"/>
      <c r="R65" s="109"/>
      <c r="S65" s="109"/>
      <c r="T65" s="109">
        <v>0</v>
      </c>
      <c r="U65" s="109"/>
      <c r="V65" s="109">
        <v>0</v>
      </c>
      <c r="W65" s="109"/>
      <c r="X65" s="109">
        <v>192895.25</v>
      </c>
      <c r="Y65" s="109">
        <v>24300</v>
      </c>
      <c r="Z65" s="109">
        <v>0</v>
      </c>
      <c r="AA65" s="109">
        <v>105200.52</v>
      </c>
      <c r="AB65" s="109">
        <v>1376000</v>
      </c>
      <c r="AC65" s="109">
        <v>50644.98</v>
      </c>
      <c r="AD65" s="109">
        <v>2103838.7096699998</v>
      </c>
      <c r="AE65" s="109">
        <v>0</v>
      </c>
      <c r="AF65" s="109">
        <v>167151</v>
      </c>
      <c r="AG65" s="109">
        <v>4505253</v>
      </c>
    </row>
    <row r="66" spans="2:33" ht="15">
      <c r="B66" s="109"/>
      <c r="C66" s="109"/>
      <c r="D66" s="109">
        <v>2009</v>
      </c>
      <c r="E66" s="109">
        <v>0</v>
      </c>
      <c r="F66" s="109">
        <v>0</v>
      </c>
      <c r="G66" s="109">
        <v>0</v>
      </c>
      <c r="H66" s="109">
        <v>0</v>
      </c>
      <c r="I66" s="109">
        <v>0</v>
      </c>
      <c r="J66" s="109">
        <v>14951.7</v>
      </c>
      <c r="K66" s="109"/>
      <c r="L66" s="109">
        <v>0</v>
      </c>
      <c r="M66" s="109">
        <v>47206.992440000002</v>
      </c>
      <c r="N66" s="109">
        <v>0</v>
      </c>
      <c r="O66" s="109"/>
      <c r="P66" s="109">
        <v>0</v>
      </c>
      <c r="Q66" s="109">
        <v>0</v>
      </c>
      <c r="R66" s="109"/>
      <c r="S66" s="109"/>
      <c r="T66" s="109">
        <v>0</v>
      </c>
      <c r="U66" s="109">
        <v>0</v>
      </c>
      <c r="V66" s="109">
        <v>0</v>
      </c>
      <c r="W66" s="109">
        <v>0</v>
      </c>
      <c r="X66" s="109">
        <v>7990.73</v>
      </c>
      <c r="Y66" s="109">
        <v>0</v>
      </c>
      <c r="Z66" s="109">
        <v>0</v>
      </c>
      <c r="AA66" s="109">
        <v>0</v>
      </c>
      <c r="AB66" s="109">
        <v>0</v>
      </c>
      <c r="AC66" s="109">
        <v>34570.39</v>
      </c>
      <c r="AD66" s="109"/>
      <c r="AE66" s="109">
        <v>0</v>
      </c>
      <c r="AF66" s="109">
        <v>0</v>
      </c>
      <c r="AG66" s="109">
        <v>130747132.46186</v>
      </c>
    </row>
    <row r="67" spans="2:33" ht="15">
      <c r="B67" s="109"/>
      <c r="C67" s="109"/>
      <c r="D67" s="109">
        <v>2010</v>
      </c>
      <c r="E67" s="109">
        <v>0</v>
      </c>
      <c r="F67" s="109">
        <v>0</v>
      </c>
      <c r="G67" s="109">
        <v>0</v>
      </c>
      <c r="H67" s="109">
        <v>0</v>
      </c>
      <c r="I67" s="109">
        <v>0</v>
      </c>
      <c r="J67" s="109"/>
      <c r="K67" s="109">
        <v>0</v>
      </c>
      <c r="L67" s="109">
        <v>0</v>
      </c>
      <c r="M67" s="109">
        <v>10034809.12727</v>
      </c>
      <c r="N67" s="109">
        <v>0</v>
      </c>
      <c r="O67" s="109">
        <v>3768272.8733100002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09">
        <v>173706.46541999999</v>
      </c>
      <c r="W67" s="109">
        <v>0</v>
      </c>
      <c r="X67" s="109">
        <v>1030826.73237</v>
      </c>
      <c r="Y67" s="109">
        <v>0</v>
      </c>
      <c r="Z67" s="109">
        <v>0</v>
      </c>
      <c r="AA67" s="109">
        <v>5048866.4455700004</v>
      </c>
      <c r="AB67" s="109">
        <v>0</v>
      </c>
      <c r="AC67" s="109">
        <v>67790.603090000004</v>
      </c>
      <c r="AD67" s="109">
        <v>71721.29466</v>
      </c>
      <c r="AE67" s="109">
        <v>508367.96652999998</v>
      </c>
      <c r="AF67" s="109">
        <v>0</v>
      </c>
      <c r="AG67" s="109">
        <v>152056443.04865</v>
      </c>
    </row>
    <row r="68" spans="2:33" ht="15">
      <c r="B68" s="109"/>
      <c r="C68" s="109"/>
      <c r="D68" s="109">
        <v>2011</v>
      </c>
      <c r="E68" s="109">
        <v>0</v>
      </c>
      <c r="F68" s="109">
        <v>0</v>
      </c>
      <c r="G68" s="109">
        <v>0</v>
      </c>
      <c r="H68" s="109">
        <v>0</v>
      </c>
      <c r="I68" s="109">
        <v>0</v>
      </c>
      <c r="J68" s="109">
        <v>0</v>
      </c>
      <c r="K68" s="109">
        <v>0</v>
      </c>
      <c r="L68" s="109">
        <v>0</v>
      </c>
      <c r="M68" s="109">
        <v>285428.72463999997</v>
      </c>
      <c r="N68" s="109">
        <v>0</v>
      </c>
      <c r="O68" s="109">
        <v>0</v>
      </c>
      <c r="P68" s="109">
        <v>0</v>
      </c>
      <c r="Q68" s="109">
        <v>0</v>
      </c>
      <c r="R68" s="109">
        <v>0</v>
      </c>
      <c r="S68" s="109">
        <v>6361559.0865500001</v>
      </c>
      <c r="T68" s="109">
        <v>0</v>
      </c>
      <c r="U68" s="109">
        <v>0</v>
      </c>
      <c r="V68" s="109">
        <v>73400.81164</v>
      </c>
      <c r="W68" s="109">
        <v>0</v>
      </c>
      <c r="X68" s="109">
        <v>1933270.54119</v>
      </c>
      <c r="Y68" s="109">
        <v>16587389.693010001</v>
      </c>
      <c r="Z68" s="109">
        <v>0</v>
      </c>
      <c r="AA68" s="109">
        <v>33256059.36882</v>
      </c>
      <c r="AB68" s="109">
        <v>0</v>
      </c>
      <c r="AC68" s="109">
        <v>498721.00374999997</v>
      </c>
      <c r="AD68" s="109">
        <v>22544226.820560001</v>
      </c>
      <c r="AE68" s="109">
        <v>56139.387649999997</v>
      </c>
      <c r="AF68" s="109">
        <v>0</v>
      </c>
      <c r="AG68" s="109">
        <v>148495400.34689</v>
      </c>
    </row>
    <row r="69" spans="2:33" ht="15">
      <c r="B69" s="109"/>
      <c r="C69" s="109"/>
      <c r="D69" s="109">
        <v>2012</v>
      </c>
      <c r="E69" s="109">
        <v>0</v>
      </c>
      <c r="F69" s="109">
        <v>0</v>
      </c>
      <c r="G69" s="109">
        <v>699.00162</v>
      </c>
      <c r="H69" s="109">
        <v>0</v>
      </c>
      <c r="I69" s="109">
        <v>0</v>
      </c>
      <c r="J69" s="109">
        <v>138276.27588</v>
      </c>
      <c r="K69" s="109">
        <v>0</v>
      </c>
      <c r="L69" s="109">
        <v>0</v>
      </c>
      <c r="M69" s="109">
        <v>302090.19913999998</v>
      </c>
      <c r="N69" s="109">
        <v>0</v>
      </c>
      <c r="O69" s="109">
        <v>0</v>
      </c>
      <c r="P69" s="109">
        <v>0</v>
      </c>
      <c r="Q69" s="109">
        <v>0</v>
      </c>
      <c r="R69" s="109">
        <v>0</v>
      </c>
      <c r="S69" s="109">
        <v>8462274.0357499998</v>
      </c>
      <c r="T69" s="109">
        <v>0</v>
      </c>
      <c r="U69" s="109">
        <v>0</v>
      </c>
      <c r="V69" s="109">
        <v>586707.41176000005</v>
      </c>
      <c r="W69" s="109">
        <v>0</v>
      </c>
      <c r="X69" s="109">
        <v>921766.0797</v>
      </c>
      <c r="Y69" s="109">
        <v>12732638.93634</v>
      </c>
      <c r="Z69" s="109">
        <v>0</v>
      </c>
      <c r="AA69" s="109">
        <v>9144931.3909000009</v>
      </c>
      <c r="AB69" s="109">
        <v>0</v>
      </c>
      <c r="AC69" s="109">
        <v>1281640.3487799999</v>
      </c>
      <c r="AD69" s="109">
        <v>36206256.26777</v>
      </c>
      <c r="AE69" s="109">
        <v>106838.87926</v>
      </c>
      <c r="AF69" s="109">
        <v>1924442.03046</v>
      </c>
      <c r="AG69" s="109">
        <v>198872290.73552001</v>
      </c>
    </row>
    <row r="70" spans="2:33" ht="15">
      <c r="B70" s="109"/>
      <c r="C70" s="109"/>
      <c r="D70" s="109">
        <v>2013</v>
      </c>
      <c r="E70" s="109">
        <v>0</v>
      </c>
      <c r="F70" s="109">
        <v>0</v>
      </c>
      <c r="G70" s="109">
        <v>1303.61816</v>
      </c>
      <c r="H70" s="109">
        <v>0</v>
      </c>
      <c r="I70" s="109">
        <v>0</v>
      </c>
      <c r="J70" s="109">
        <v>0</v>
      </c>
      <c r="K70" s="109">
        <v>0</v>
      </c>
      <c r="L70" s="109">
        <v>0</v>
      </c>
      <c r="M70" s="109">
        <v>377783.74144999997</v>
      </c>
      <c r="N70" s="109">
        <v>0</v>
      </c>
      <c r="O70" s="109">
        <v>0</v>
      </c>
      <c r="P70" s="109">
        <v>0</v>
      </c>
      <c r="Q70" s="109">
        <v>0</v>
      </c>
      <c r="R70" s="109">
        <v>0</v>
      </c>
      <c r="S70" s="109">
        <v>5550289.6493699998</v>
      </c>
      <c r="T70" s="109">
        <v>0</v>
      </c>
      <c r="U70" s="109">
        <v>0</v>
      </c>
      <c r="V70" s="109">
        <v>455235.23303</v>
      </c>
      <c r="W70" s="109">
        <v>134987.00219</v>
      </c>
      <c r="X70" s="109">
        <v>703202.67405000003</v>
      </c>
      <c r="Y70" s="109">
        <v>2465245.8007999999</v>
      </c>
      <c r="Z70" s="109">
        <v>0</v>
      </c>
      <c r="AA70" s="109">
        <v>26645028.17472</v>
      </c>
      <c r="AB70" s="109">
        <v>0</v>
      </c>
      <c r="AC70" s="109">
        <v>965583.86546999996</v>
      </c>
      <c r="AD70" s="109">
        <v>10346617.507440001</v>
      </c>
      <c r="AE70" s="109">
        <v>95544.826260000002</v>
      </c>
      <c r="AF70" s="109">
        <v>2755379.1884699999</v>
      </c>
      <c r="AG70" s="109">
        <v>216945625.45506001</v>
      </c>
    </row>
    <row r="71" spans="2:33" ht="15">
      <c r="B71" s="109"/>
      <c r="C71" s="109"/>
      <c r="D71" s="109">
        <v>2014</v>
      </c>
      <c r="E71" s="109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3028535.59723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09">
        <v>0</v>
      </c>
      <c r="T71" s="109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36513754.61327</v>
      </c>
      <c r="AB71" s="109">
        <v>0</v>
      </c>
      <c r="AC71" s="109">
        <v>0</v>
      </c>
      <c r="AD71" s="109">
        <v>11175348.752839999</v>
      </c>
      <c r="AE71" s="109">
        <v>108617.20497000001</v>
      </c>
      <c r="AF71" s="109">
        <v>1583338.8459300001</v>
      </c>
      <c r="AG71" s="109">
        <v>0</v>
      </c>
    </row>
    <row r="72" spans="2:33" ht="15">
      <c r="B72" s="109"/>
      <c r="C72" s="109"/>
      <c r="D72" s="109">
        <v>2015</v>
      </c>
      <c r="E72" s="109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>
        <v>0</v>
      </c>
      <c r="R72" s="109">
        <v>0</v>
      </c>
      <c r="S72" s="109">
        <v>0</v>
      </c>
      <c r="T72" s="109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09">
        <v>0</v>
      </c>
      <c r="AD72" s="109">
        <v>0</v>
      </c>
      <c r="AE72" s="109">
        <v>0</v>
      </c>
      <c r="AF72" s="109">
        <v>0</v>
      </c>
      <c r="AG72" s="109">
        <v>0</v>
      </c>
    </row>
    <row r="73" spans="2:33" ht="15">
      <c r="B73" s="109"/>
      <c r="C73" s="109"/>
      <c r="D73" s="109">
        <v>2016</v>
      </c>
      <c r="E73" s="109">
        <v>0</v>
      </c>
      <c r="F73" s="109">
        <v>0</v>
      </c>
      <c r="G73" s="109">
        <v>0</v>
      </c>
      <c r="H73" s="109">
        <v>0</v>
      </c>
      <c r="I73" s="109">
        <v>0</v>
      </c>
      <c r="J73" s="109">
        <v>0</v>
      </c>
      <c r="K73" s="109">
        <v>0</v>
      </c>
      <c r="L73" s="109">
        <v>0</v>
      </c>
      <c r="M73" s="109">
        <v>0</v>
      </c>
      <c r="N73" s="109">
        <v>0</v>
      </c>
      <c r="O73" s="109">
        <v>0</v>
      </c>
      <c r="P73" s="109">
        <v>0</v>
      </c>
      <c r="Q73" s="109">
        <v>0</v>
      </c>
      <c r="R73" s="109">
        <v>0</v>
      </c>
      <c r="S73" s="109">
        <v>0</v>
      </c>
      <c r="T73" s="109">
        <v>0</v>
      </c>
      <c r="U73" s="109">
        <v>0</v>
      </c>
      <c r="V73" s="109">
        <v>0</v>
      </c>
      <c r="W73" s="109">
        <v>0</v>
      </c>
      <c r="X73" s="109">
        <v>0</v>
      </c>
      <c r="Y73" s="109">
        <v>0</v>
      </c>
      <c r="Z73" s="109">
        <v>0</v>
      </c>
      <c r="AA73" s="109">
        <v>0</v>
      </c>
      <c r="AB73" s="109">
        <v>0</v>
      </c>
      <c r="AC73" s="109">
        <v>0</v>
      </c>
      <c r="AD73" s="109">
        <v>0</v>
      </c>
      <c r="AE73" s="109">
        <v>0</v>
      </c>
      <c r="AF73" s="109">
        <v>0</v>
      </c>
      <c r="AG73" s="109">
        <v>0</v>
      </c>
    </row>
    <row r="74" spans="2:33" ht="15">
      <c r="B74" s="109"/>
      <c r="C74" s="109"/>
      <c r="D74" s="109">
        <v>2017</v>
      </c>
      <c r="E74" s="109">
        <v>0</v>
      </c>
      <c r="F74" s="109">
        <v>0</v>
      </c>
      <c r="G74" s="109">
        <v>0</v>
      </c>
      <c r="H74" s="109">
        <v>0</v>
      </c>
      <c r="I74" s="109">
        <v>0</v>
      </c>
      <c r="J74" s="109">
        <v>0</v>
      </c>
      <c r="K74" s="109">
        <v>0</v>
      </c>
      <c r="L74" s="109">
        <v>0</v>
      </c>
      <c r="M74" s="109">
        <v>0</v>
      </c>
      <c r="N74" s="109">
        <v>0</v>
      </c>
      <c r="O74" s="109">
        <v>0</v>
      </c>
      <c r="P74" s="109">
        <v>0</v>
      </c>
      <c r="Q74" s="109">
        <v>0</v>
      </c>
      <c r="R74" s="109">
        <v>0</v>
      </c>
      <c r="S74" s="109">
        <v>0</v>
      </c>
      <c r="T74" s="109">
        <v>0</v>
      </c>
      <c r="U74" s="109">
        <v>0</v>
      </c>
      <c r="V74" s="109">
        <v>0</v>
      </c>
      <c r="W74" s="109">
        <v>0</v>
      </c>
      <c r="X74" s="109">
        <v>0</v>
      </c>
      <c r="Y74" s="109">
        <v>0</v>
      </c>
      <c r="Z74" s="109">
        <v>0</v>
      </c>
      <c r="AA74" s="109">
        <v>0</v>
      </c>
      <c r="AB74" s="109">
        <v>0</v>
      </c>
      <c r="AC74" s="109">
        <v>0</v>
      </c>
      <c r="AD74" s="109">
        <v>0</v>
      </c>
      <c r="AE74" s="109">
        <v>0</v>
      </c>
      <c r="AF74" s="109">
        <v>0</v>
      </c>
      <c r="AG74" s="109">
        <v>0</v>
      </c>
    </row>
    <row r="75" spans="2:33" ht="15">
      <c r="B75" s="109"/>
      <c r="C75" s="109"/>
      <c r="D75" s="109">
        <v>2018</v>
      </c>
      <c r="E75" s="109">
        <v>0</v>
      </c>
      <c r="F75" s="109">
        <v>0</v>
      </c>
      <c r="G75" s="109">
        <v>0</v>
      </c>
      <c r="H75" s="109">
        <v>0</v>
      </c>
      <c r="I75" s="109">
        <v>0</v>
      </c>
      <c r="J75" s="109">
        <v>0</v>
      </c>
      <c r="K75" s="109">
        <v>0</v>
      </c>
      <c r="L75" s="109">
        <v>0</v>
      </c>
      <c r="M75" s="109">
        <v>0</v>
      </c>
      <c r="N75" s="109">
        <v>0</v>
      </c>
      <c r="O75" s="109">
        <v>0</v>
      </c>
      <c r="P75" s="109">
        <v>0</v>
      </c>
      <c r="Q75" s="109">
        <v>0</v>
      </c>
      <c r="R75" s="109">
        <v>0</v>
      </c>
      <c r="S75" s="109">
        <v>0</v>
      </c>
      <c r="T75" s="109">
        <v>0</v>
      </c>
      <c r="U75" s="109">
        <v>0</v>
      </c>
      <c r="V75" s="109">
        <v>0</v>
      </c>
      <c r="W75" s="109">
        <v>0</v>
      </c>
      <c r="X75" s="109">
        <v>0</v>
      </c>
      <c r="Y75" s="109">
        <v>0</v>
      </c>
      <c r="Z75" s="109">
        <v>0</v>
      </c>
      <c r="AA75" s="109">
        <v>0</v>
      </c>
      <c r="AB75" s="109">
        <v>0</v>
      </c>
      <c r="AC75" s="109">
        <v>0</v>
      </c>
      <c r="AD75" s="109">
        <v>0</v>
      </c>
      <c r="AE75" s="109">
        <v>0</v>
      </c>
      <c r="AF75" s="109">
        <v>0</v>
      </c>
      <c r="AG75" s="109">
        <v>0</v>
      </c>
    </row>
    <row r="76" spans="2:33" ht="15">
      <c r="B76" s="109"/>
      <c r="C76" s="109"/>
      <c r="D76" s="109">
        <v>2019</v>
      </c>
      <c r="E76" s="109">
        <v>0</v>
      </c>
      <c r="F76" s="109">
        <v>0</v>
      </c>
      <c r="G76" s="109">
        <v>0</v>
      </c>
      <c r="H76" s="109">
        <v>0</v>
      </c>
      <c r="I76" s="109">
        <v>0</v>
      </c>
      <c r="J76" s="109">
        <v>0</v>
      </c>
      <c r="K76" s="109">
        <v>0</v>
      </c>
      <c r="L76" s="109">
        <v>0</v>
      </c>
      <c r="M76" s="109">
        <v>0</v>
      </c>
      <c r="N76" s="109">
        <v>0</v>
      </c>
      <c r="O76" s="109">
        <v>0</v>
      </c>
      <c r="P76" s="109">
        <v>0</v>
      </c>
      <c r="Q76" s="109">
        <v>0</v>
      </c>
      <c r="R76" s="109">
        <v>0</v>
      </c>
      <c r="S76" s="109">
        <v>0</v>
      </c>
      <c r="T76" s="109">
        <v>0</v>
      </c>
      <c r="U76" s="109">
        <v>0</v>
      </c>
      <c r="V76" s="109">
        <v>0</v>
      </c>
      <c r="W76" s="109">
        <v>0</v>
      </c>
      <c r="X76" s="109">
        <v>0</v>
      </c>
      <c r="Y76" s="109">
        <v>0</v>
      </c>
      <c r="Z76" s="109">
        <v>0</v>
      </c>
      <c r="AA76" s="109">
        <v>0</v>
      </c>
      <c r="AB76" s="109">
        <v>0</v>
      </c>
      <c r="AC76" s="109">
        <v>0</v>
      </c>
      <c r="AD76" s="109">
        <v>0</v>
      </c>
      <c r="AE76" s="109">
        <v>0</v>
      </c>
      <c r="AF76" s="109">
        <v>0</v>
      </c>
      <c r="AG76" s="109">
        <v>0</v>
      </c>
    </row>
    <row r="77" spans="2:33" ht="15">
      <c r="B77" s="109"/>
      <c r="C77" s="109"/>
      <c r="D77" s="109">
        <v>2020</v>
      </c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</row>
    <row r="78" spans="2:33" ht="15">
      <c r="B78" s="110" t="s">
        <v>197</v>
      </c>
      <c r="C78" s="110" t="s">
        <v>918</v>
      </c>
      <c r="D78" s="110">
        <v>2006</v>
      </c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</row>
    <row r="79" spans="2:33" ht="15">
      <c r="B79" s="110"/>
      <c r="C79" s="110"/>
      <c r="D79" s="110">
        <v>2007</v>
      </c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</row>
    <row r="80" spans="2:33" ht="15">
      <c r="B80" s="110"/>
      <c r="C80" s="110"/>
      <c r="D80" s="110">
        <v>2008</v>
      </c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</row>
    <row r="81" spans="2:33" ht="15">
      <c r="B81" s="110"/>
      <c r="C81" s="110"/>
      <c r="D81" s="110">
        <v>2009</v>
      </c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>
        <v>11945249</v>
      </c>
    </row>
    <row r="82" spans="2:33" ht="15">
      <c r="B82" s="110"/>
      <c r="C82" s="110"/>
      <c r="D82" s="110">
        <v>2010</v>
      </c>
      <c r="E82" s="110"/>
      <c r="F82" s="110"/>
      <c r="G82" s="110"/>
      <c r="H82" s="110"/>
      <c r="I82" s="110">
        <v>0</v>
      </c>
      <c r="J82" s="110"/>
      <c r="K82" s="110"/>
      <c r="L82" s="110"/>
      <c r="M82" s="110">
        <v>4807</v>
      </c>
      <c r="N82" s="110"/>
      <c r="O82" s="110">
        <v>25641</v>
      </c>
      <c r="P82" s="110"/>
      <c r="Q82" s="110"/>
      <c r="R82" s="110"/>
      <c r="S82" s="110"/>
      <c r="T82" s="110"/>
      <c r="U82" s="110"/>
      <c r="V82" s="110">
        <v>961</v>
      </c>
      <c r="W82" s="110"/>
      <c r="X82" s="110">
        <v>5652</v>
      </c>
      <c r="Y82" s="110"/>
      <c r="Z82" s="110"/>
      <c r="AA82" s="110">
        <v>185585</v>
      </c>
      <c r="AB82" s="110"/>
      <c r="AC82" s="110">
        <v>9770</v>
      </c>
      <c r="AD82" s="110">
        <v>2054</v>
      </c>
      <c r="AE82" s="110">
        <v>6976</v>
      </c>
      <c r="AF82" s="110">
        <v>0</v>
      </c>
      <c r="AG82" s="112">
        <v>12533510</v>
      </c>
    </row>
    <row r="83" spans="2:33" ht="15.75" thickBot="1">
      <c r="B83" s="110"/>
      <c r="C83" s="110"/>
      <c r="D83" s="110">
        <v>2011</v>
      </c>
      <c r="E83" s="110"/>
      <c r="F83" s="110"/>
      <c r="G83" s="110">
        <v>0</v>
      </c>
      <c r="H83" s="110"/>
      <c r="I83" s="110">
        <v>0</v>
      </c>
      <c r="J83" s="110"/>
      <c r="K83" s="110"/>
      <c r="L83" s="110"/>
      <c r="M83" s="111">
        <v>1382</v>
      </c>
      <c r="N83" s="110"/>
      <c r="O83" s="110"/>
      <c r="P83" s="110"/>
      <c r="Q83" s="110"/>
      <c r="R83" s="110"/>
      <c r="S83" s="110">
        <v>153055</v>
      </c>
      <c r="T83" s="110"/>
      <c r="U83" s="110"/>
      <c r="V83" s="112">
        <v>291</v>
      </c>
      <c r="W83" s="110"/>
      <c r="X83" s="112">
        <v>3714</v>
      </c>
      <c r="Y83" s="110">
        <v>115000</v>
      </c>
      <c r="Z83" s="110"/>
      <c r="AA83" s="111">
        <v>334079</v>
      </c>
      <c r="AB83" s="110"/>
      <c r="AC83" s="112">
        <v>7642</v>
      </c>
      <c r="AD83" s="114">
        <v>120742</v>
      </c>
      <c r="AE83" s="112">
        <v>1057</v>
      </c>
      <c r="AF83" s="110">
        <v>0</v>
      </c>
      <c r="AG83" s="112">
        <v>12772052.43</v>
      </c>
    </row>
    <row r="84" spans="2:33" ht="15.75" thickBot="1">
      <c r="B84" s="110"/>
      <c r="C84" s="110"/>
      <c r="D84" s="110">
        <v>2012</v>
      </c>
      <c r="E84" s="110"/>
      <c r="F84" s="110"/>
      <c r="G84" s="113">
        <v>23673</v>
      </c>
      <c r="H84" s="110"/>
      <c r="I84" s="110"/>
      <c r="J84" s="110">
        <v>20991</v>
      </c>
      <c r="K84" s="110"/>
      <c r="L84" s="110"/>
      <c r="M84" s="112">
        <v>464</v>
      </c>
      <c r="N84" s="110"/>
      <c r="O84" s="110"/>
      <c r="P84" s="110"/>
      <c r="Q84" s="110"/>
      <c r="R84" s="110"/>
      <c r="S84" s="113">
        <v>202172</v>
      </c>
      <c r="T84" s="110"/>
      <c r="U84" s="110"/>
      <c r="V84" s="113">
        <v>2178</v>
      </c>
      <c r="W84" s="110">
        <v>0</v>
      </c>
      <c r="X84" s="111">
        <v>1495</v>
      </c>
      <c r="Y84" s="117">
        <v>87600</v>
      </c>
      <c r="Z84" s="110">
        <v>0</v>
      </c>
      <c r="AA84" s="112">
        <v>252506</v>
      </c>
      <c r="AB84" s="110"/>
      <c r="AC84" s="112">
        <v>14926</v>
      </c>
      <c r="AD84" s="112">
        <v>193221</v>
      </c>
      <c r="AE84" s="112">
        <v>2649</v>
      </c>
      <c r="AF84" s="114">
        <v>44289</v>
      </c>
      <c r="AG84" s="112">
        <v>11626410</v>
      </c>
    </row>
    <row r="85" spans="2:33" ht="15">
      <c r="B85" s="110"/>
      <c r="C85" s="110"/>
      <c r="D85" s="110">
        <v>2013</v>
      </c>
      <c r="E85" s="110"/>
      <c r="F85" s="110"/>
      <c r="G85" s="111">
        <v>34465</v>
      </c>
      <c r="H85" s="110"/>
      <c r="I85" s="110"/>
      <c r="J85" s="110"/>
      <c r="K85" s="110"/>
      <c r="L85" s="110"/>
      <c r="M85" s="112">
        <v>1167</v>
      </c>
      <c r="N85" s="110"/>
      <c r="O85" s="110"/>
      <c r="P85" s="110"/>
      <c r="Q85" s="110"/>
      <c r="R85" s="110"/>
      <c r="S85" s="112">
        <v>104165</v>
      </c>
      <c r="T85" s="110"/>
      <c r="U85" s="110"/>
      <c r="V85" s="112">
        <v>1324</v>
      </c>
      <c r="W85" s="112">
        <v>1431</v>
      </c>
      <c r="X85" s="112">
        <v>1375</v>
      </c>
      <c r="Y85" s="112">
        <v>15857</v>
      </c>
      <c r="Z85" s="110"/>
      <c r="AA85" s="112">
        <v>140408</v>
      </c>
      <c r="AB85" s="110"/>
      <c r="AC85" s="112">
        <v>10155</v>
      </c>
      <c r="AD85" s="113">
        <v>262886</v>
      </c>
      <c r="AE85" s="112">
        <v>1961</v>
      </c>
      <c r="AF85" s="114">
        <v>37999</v>
      </c>
      <c r="AG85" s="112">
        <v>12958173.5</v>
      </c>
    </row>
    <row r="86" spans="2:33" ht="15">
      <c r="B86" s="110"/>
      <c r="C86" s="110"/>
      <c r="D86" s="110">
        <v>2014</v>
      </c>
      <c r="E86" s="110"/>
      <c r="F86" s="110"/>
      <c r="G86" s="110"/>
      <c r="H86" s="110">
        <v>0</v>
      </c>
      <c r="I86" s="110"/>
      <c r="J86" s="110"/>
      <c r="K86" s="110"/>
      <c r="L86" s="110"/>
      <c r="M86" s="110">
        <v>4165</v>
      </c>
      <c r="N86" s="110"/>
      <c r="O86" s="110"/>
      <c r="P86" s="110"/>
      <c r="Q86" s="110"/>
      <c r="R86" s="110"/>
      <c r="S86" s="110"/>
      <c r="T86" s="110"/>
      <c r="U86" s="110"/>
      <c r="V86" s="110"/>
      <c r="W86" s="110">
        <v>0</v>
      </c>
      <c r="X86" s="110"/>
      <c r="Y86" s="110"/>
      <c r="Z86" s="110"/>
      <c r="AA86" s="110">
        <v>240610</v>
      </c>
      <c r="AB86" s="110"/>
      <c r="AC86" s="110"/>
      <c r="AD86" s="110">
        <v>314071</v>
      </c>
      <c r="AE86" s="110">
        <v>2376</v>
      </c>
      <c r="AF86" s="110">
        <v>35945</v>
      </c>
      <c r="AG86" s="110"/>
    </row>
    <row r="87" spans="2:33" ht="15">
      <c r="B87" s="110"/>
      <c r="C87" s="110"/>
      <c r="D87" s="110">
        <v>2015</v>
      </c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2">
        <v>0</v>
      </c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</row>
    <row r="88" spans="2:33" ht="15">
      <c r="B88" s="110"/>
      <c r="C88" s="110"/>
      <c r="D88" s="110">
        <v>2016</v>
      </c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</row>
    <row r="89" spans="2:33" ht="15">
      <c r="B89" s="110"/>
      <c r="C89" s="110"/>
      <c r="D89" s="110">
        <v>2017</v>
      </c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</row>
    <row r="90" spans="2:33" ht="15">
      <c r="B90" s="110"/>
      <c r="C90" s="110"/>
      <c r="D90" s="110">
        <v>2018</v>
      </c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</row>
    <row r="91" spans="2:33" ht="15">
      <c r="B91" s="110"/>
      <c r="C91" s="110"/>
      <c r="D91" s="110">
        <v>2019</v>
      </c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</row>
    <row r="92" spans="2:33" ht="15">
      <c r="B92" s="110"/>
      <c r="C92" s="110"/>
      <c r="D92" s="110">
        <v>2020</v>
      </c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</row>
    <row r="93" spans="2:33" ht="15">
      <c r="B93" s="109" t="s">
        <v>198</v>
      </c>
      <c r="C93" s="109" t="s">
        <v>919</v>
      </c>
      <c r="D93" s="109">
        <v>2006</v>
      </c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</row>
    <row r="94" spans="2:33" ht="15">
      <c r="B94" s="109"/>
      <c r="C94" s="109"/>
      <c r="D94" s="109">
        <v>2007</v>
      </c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</row>
    <row r="95" spans="2:33" ht="15">
      <c r="B95" s="109"/>
      <c r="C95" s="109"/>
      <c r="D95" s="109">
        <v>2008</v>
      </c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</row>
    <row r="96" spans="2:33" ht="15">
      <c r="B96" s="109"/>
      <c r="C96" s="109"/>
      <c r="D96" s="109">
        <v>2009</v>
      </c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>
        <v>6370561</v>
      </c>
    </row>
    <row r="97" spans="2:33" ht="15">
      <c r="B97" s="109"/>
      <c r="C97" s="109"/>
      <c r="D97" s="109">
        <v>2010</v>
      </c>
      <c r="E97" s="109"/>
      <c r="F97" s="109"/>
      <c r="G97" s="109"/>
      <c r="H97" s="109"/>
      <c r="I97" s="109">
        <v>0</v>
      </c>
      <c r="J97" s="109"/>
      <c r="K97" s="109"/>
      <c r="L97" s="109"/>
      <c r="M97" s="109">
        <v>56204</v>
      </c>
      <c r="N97" s="109"/>
      <c r="O97" s="109">
        <v>12385</v>
      </c>
      <c r="P97" s="109"/>
      <c r="Q97" s="109"/>
      <c r="R97" s="109"/>
      <c r="S97" s="109"/>
      <c r="T97" s="109"/>
      <c r="U97" s="109"/>
      <c r="V97" s="109">
        <v>2303</v>
      </c>
      <c r="W97" s="109"/>
      <c r="X97" s="109">
        <v>6799</v>
      </c>
      <c r="Y97" s="109"/>
      <c r="Z97" s="109"/>
      <c r="AA97" s="109">
        <v>160249</v>
      </c>
      <c r="AB97" s="109"/>
      <c r="AC97" s="109">
        <v>1835</v>
      </c>
      <c r="AD97" s="109">
        <v>2723</v>
      </c>
      <c r="AE97" s="109">
        <v>19570</v>
      </c>
      <c r="AF97" s="109">
        <v>0</v>
      </c>
      <c r="AG97" s="112">
        <v>6008865</v>
      </c>
    </row>
    <row r="98" spans="2:33" ht="15.75" thickBot="1">
      <c r="B98" s="109"/>
      <c r="C98" s="109"/>
      <c r="D98" s="109">
        <v>2011</v>
      </c>
      <c r="E98" s="109"/>
      <c r="F98" s="109"/>
      <c r="G98" s="109">
        <v>0</v>
      </c>
      <c r="H98" s="109"/>
      <c r="I98" s="109">
        <v>0</v>
      </c>
      <c r="J98" s="109"/>
      <c r="K98" s="109"/>
      <c r="L98" s="109"/>
      <c r="M98" s="111">
        <v>985</v>
      </c>
      <c r="N98" s="109"/>
      <c r="O98" s="109"/>
      <c r="P98" s="109"/>
      <c r="Q98" s="109"/>
      <c r="R98" s="109"/>
      <c r="S98" s="109">
        <v>44907</v>
      </c>
      <c r="T98" s="109"/>
      <c r="U98" s="109"/>
      <c r="V98" s="112">
        <v>650</v>
      </c>
      <c r="W98" s="109"/>
      <c r="X98" s="112">
        <v>14708</v>
      </c>
      <c r="Y98" s="109">
        <v>13800</v>
      </c>
      <c r="Z98" s="109"/>
      <c r="AA98" s="111">
        <v>1053549</v>
      </c>
      <c r="AB98" s="109"/>
      <c r="AC98" s="112">
        <v>2137</v>
      </c>
      <c r="AD98" s="114">
        <v>151430</v>
      </c>
      <c r="AE98" s="112">
        <v>496</v>
      </c>
      <c r="AF98" s="109">
        <v>0</v>
      </c>
      <c r="AG98" s="112">
        <v>5058662.2</v>
      </c>
    </row>
    <row r="99" spans="2:33" ht="15.75" thickBot="1">
      <c r="B99" s="109"/>
      <c r="C99" s="109"/>
      <c r="D99" s="109">
        <v>2012</v>
      </c>
      <c r="E99" s="109"/>
      <c r="F99" s="109"/>
      <c r="G99" s="113">
        <v>9133</v>
      </c>
      <c r="H99" s="109"/>
      <c r="I99" s="109"/>
      <c r="J99" s="109">
        <v>4275</v>
      </c>
      <c r="K99" s="109"/>
      <c r="L99" s="109"/>
      <c r="M99" s="112">
        <v>2092</v>
      </c>
      <c r="N99" s="109"/>
      <c r="O99" s="109"/>
      <c r="P99" s="109"/>
      <c r="Q99" s="109"/>
      <c r="R99" s="109"/>
      <c r="S99" s="113">
        <v>68477</v>
      </c>
      <c r="T99" s="109"/>
      <c r="U99" s="109"/>
      <c r="V99" s="113">
        <v>5952</v>
      </c>
      <c r="W99" s="109">
        <v>0</v>
      </c>
      <c r="X99" s="112">
        <v>10460</v>
      </c>
      <c r="Y99" s="115">
        <v>11388</v>
      </c>
      <c r="Z99" s="109">
        <v>0</v>
      </c>
      <c r="AA99" s="112">
        <v>282372</v>
      </c>
      <c r="AB99" s="109"/>
      <c r="AC99" s="112">
        <v>5558</v>
      </c>
      <c r="AD99" s="112">
        <v>224460</v>
      </c>
      <c r="AE99" s="112">
        <v>488</v>
      </c>
      <c r="AF99" s="114">
        <v>31563</v>
      </c>
      <c r="AG99" s="112">
        <v>6113212</v>
      </c>
    </row>
    <row r="100" spans="2:33" ht="15">
      <c r="B100" s="109"/>
      <c r="C100" s="109"/>
      <c r="D100" s="109">
        <v>2013</v>
      </c>
      <c r="E100" s="109"/>
      <c r="F100" s="109"/>
      <c r="G100" s="111">
        <v>15984</v>
      </c>
      <c r="H100" s="109"/>
      <c r="I100" s="109"/>
      <c r="J100" s="109"/>
      <c r="K100" s="109"/>
      <c r="L100" s="109"/>
      <c r="M100" s="112">
        <v>1008</v>
      </c>
      <c r="N100" s="109"/>
      <c r="O100" s="109"/>
      <c r="P100" s="109"/>
      <c r="Q100" s="109"/>
      <c r="R100" s="109"/>
      <c r="S100" s="113">
        <v>124235</v>
      </c>
      <c r="T100" s="109"/>
      <c r="U100" s="109"/>
      <c r="V100" s="112">
        <v>4289</v>
      </c>
      <c r="W100" s="109">
        <v>0</v>
      </c>
      <c r="X100" s="112">
        <v>4813</v>
      </c>
      <c r="Y100" s="112">
        <v>37000</v>
      </c>
      <c r="Z100" s="109"/>
      <c r="AA100" s="112">
        <v>386243</v>
      </c>
      <c r="AB100" s="109"/>
      <c r="AC100" s="112">
        <v>5916</v>
      </c>
      <c r="AD100" s="113">
        <v>248405</v>
      </c>
      <c r="AE100" s="112">
        <v>457</v>
      </c>
      <c r="AF100" s="114">
        <v>28770</v>
      </c>
      <c r="AG100" s="112">
        <v>6767340.5</v>
      </c>
    </row>
    <row r="101" spans="2:33" ht="15">
      <c r="B101" s="109"/>
      <c r="C101" s="109"/>
      <c r="D101" s="109">
        <v>2014</v>
      </c>
      <c r="E101" s="109"/>
      <c r="F101" s="109"/>
      <c r="G101" s="109"/>
      <c r="H101" s="109">
        <v>0</v>
      </c>
      <c r="I101" s="109"/>
      <c r="J101" s="109"/>
      <c r="K101" s="109"/>
      <c r="L101" s="109"/>
      <c r="M101" s="109">
        <v>16944</v>
      </c>
      <c r="N101" s="109"/>
      <c r="O101" s="109"/>
      <c r="P101" s="109"/>
      <c r="Q101" s="109"/>
      <c r="R101" s="109"/>
      <c r="S101" s="109"/>
      <c r="T101" s="109"/>
      <c r="U101" s="109"/>
      <c r="V101" s="109"/>
      <c r="W101" s="109">
        <v>0</v>
      </c>
      <c r="X101" s="109"/>
      <c r="Y101" s="109"/>
      <c r="Z101" s="109"/>
      <c r="AA101" s="109">
        <v>396905</v>
      </c>
      <c r="AB101" s="109"/>
      <c r="AC101" s="109"/>
      <c r="AD101" s="109">
        <v>255268</v>
      </c>
      <c r="AE101" s="109">
        <v>630</v>
      </c>
      <c r="AF101" s="109">
        <v>16125</v>
      </c>
      <c r="AG101" s="109"/>
    </row>
    <row r="102" spans="2:33" ht="15">
      <c r="B102" s="109"/>
      <c r="C102" s="109"/>
      <c r="D102" s="109">
        <v>2015</v>
      </c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>
        <v>0</v>
      </c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</row>
    <row r="103" spans="2:33" ht="15">
      <c r="B103" s="109"/>
      <c r="C103" s="109"/>
      <c r="D103" s="109">
        <v>2016</v>
      </c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</row>
    <row r="104" spans="2:33" ht="15">
      <c r="B104" s="109"/>
      <c r="C104" s="109"/>
      <c r="D104" s="109">
        <v>2017</v>
      </c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</row>
    <row r="105" spans="2:33" ht="15">
      <c r="B105" s="109"/>
      <c r="C105" s="109"/>
      <c r="D105" s="109">
        <v>2018</v>
      </c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</row>
    <row r="106" spans="2:33" ht="15">
      <c r="B106" s="109"/>
      <c r="C106" s="109"/>
      <c r="D106" s="109">
        <v>2019</v>
      </c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</row>
    <row r="107" spans="2:33" ht="15">
      <c r="B107" s="109"/>
      <c r="C107" s="109"/>
      <c r="D107" s="109">
        <v>2020</v>
      </c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</row>
    <row r="108" spans="2:33" ht="15">
      <c r="B108" s="110" t="s">
        <v>234</v>
      </c>
      <c r="C108" s="110" t="s">
        <v>920</v>
      </c>
      <c r="D108" s="110">
        <v>2006</v>
      </c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</row>
    <row r="109" spans="2:33" ht="15">
      <c r="B109" s="110"/>
      <c r="C109" s="110"/>
      <c r="D109" s="110">
        <v>2007</v>
      </c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</row>
    <row r="110" spans="2:33" ht="15">
      <c r="B110" s="110"/>
      <c r="C110" s="110"/>
      <c r="D110" s="110">
        <v>2008</v>
      </c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</row>
    <row r="111" spans="2:33" ht="15">
      <c r="B111" s="110"/>
      <c r="C111" s="110"/>
      <c r="D111" s="110">
        <v>2009</v>
      </c>
      <c r="E111" s="110"/>
      <c r="F111" s="110"/>
      <c r="G111" s="110"/>
      <c r="H111" s="110">
        <v>0</v>
      </c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</row>
    <row r="112" spans="2:33" ht="15">
      <c r="B112" s="110"/>
      <c r="C112" s="110"/>
      <c r="D112" s="110">
        <v>2010</v>
      </c>
      <c r="E112" s="110"/>
      <c r="F112" s="110"/>
      <c r="G112" s="110"/>
      <c r="H112" s="110">
        <v>0</v>
      </c>
      <c r="I112" s="110">
        <v>0</v>
      </c>
      <c r="J112" s="110"/>
      <c r="K112" s="110"/>
      <c r="L112" s="110">
        <v>0</v>
      </c>
      <c r="M112" s="110">
        <v>0</v>
      </c>
      <c r="N112" s="110"/>
      <c r="O112" s="110"/>
      <c r="P112" s="110"/>
      <c r="Q112" s="110"/>
      <c r="R112" s="110"/>
      <c r="S112" s="110">
        <v>0</v>
      </c>
      <c r="T112" s="110"/>
      <c r="U112" s="110"/>
      <c r="V112" s="110">
        <v>0</v>
      </c>
      <c r="W112" s="110"/>
      <c r="X112" s="110">
        <v>0</v>
      </c>
      <c r="Y112" s="110"/>
      <c r="Z112" s="110">
        <v>930000</v>
      </c>
      <c r="AA112" s="110">
        <v>1585485</v>
      </c>
      <c r="AB112" s="110"/>
      <c r="AC112" s="110">
        <v>0</v>
      </c>
      <c r="AD112" s="110">
        <v>0</v>
      </c>
      <c r="AE112" s="110"/>
      <c r="AF112" s="110">
        <v>0</v>
      </c>
      <c r="AG112" s="110"/>
    </row>
    <row r="113" spans="2:33" ht="15">
      <c r="B113" s="110"/>
      <c r="C113" s="110"/>
      <c r="D113" s="110">
        <v>2011</v>
      </c>
      <c r="E113" s="110"/>
      <c r="F113" s="110"/>
      <c r="G113" s="110">
        <v>0</v>
      </c>
      <c r="H113" s="110">
        <v>0</v>
      </c>
      <c r="I113" s="110">
        <v>0</v>
      </c>
      <c r="J113" s="110"/>
      <c r="K113" s="110"/>
      <c r="L113" s="110">
        <v>0</v>
      </c>
      <c r="M113" s="110">
        <v>0</v>
      </c>
      <c r="N113" s="110"/>
      <c r="O113" s="110"/>
      <c r="P113" s="110"/>
      <c r="Q113" s="110"/>
      <c r="R113" s="110"/>
      <c r="S113" s="110">
        <v>8966</v>
      </c>
      <c r="T113" s="110"/>
      <c r="U113" s="110">
        <v>0</v>
      </c>
      <c r="V113" s="110">
        <v>524286</v>
      </c>
      <c r="W113" s="110"/>
      <c r="X113" s="110">
        <v>0</v>
      </c>
      <c r="Y113" s="110">
        <v>0</v>
      </c>
      <c r="Z113" s="110">
        <v>1200000</v>
      </c>
      <c r="AA113" s="110">
        <v>914979</v>
      </c>
      <c r="AB113" s="110"/>
      <c r="AC113" s="110">
        <v>0</v>
      </c>
      <c r="AD113" s="110">
        <v>0</v>
      </c>
      <c r="AE113" s="110"/>
      <c r="AF113" s="110">
        <v>0</v>
      </c>
      <c r="AG113" s="110"/>
    </row>
    <row r="114" spans="2:33" ht="15">
      <c r="B114" s="110"/>
      <c r="C114" s="110"/>
      <c r="D114" s="110">
        <v>2012</v>
      </c>
      <c r="E114" s="110"/>
      <c r="F114" s="110">
        <v>0</v>
      </c>
      <c r="G114" s="110"/>
      <c r="H114" s="110">
        <v>0</v>
      </c>
      <c r="I114" s="110"/>
      <c r="J114" s="110"/>
      <c r="K114" s="110"/>
      <c r="L114" s="110">
        <v>0</v>
      </c>
      <c r="M114" s="110">
        <v>0</v>
      </c>
      <c r="N114" s="110"/>
      <c r="O114" s="110"/>
      <c r="P114" s="110"/>
      <c r="Q114" s="110"/>
      <c r="R114" s="110"/>
      <c r="S114" s="110">
        <v>0</v>
      </c>
      <c r="T114" s="110"/>
      <c r="U114" s="110"/>
      <c r="V114" s="110">
        <v>208</v>
      </c>
      <c r="W114" s="110">
        <v>0</v>
      </c>
      <c r="X114" s="110"/>
      <c r="Y114" s="110">
        <v>13168185</v>
      </c>
      <c r="Z114" s="110">
        <v>0</v>
      </c>
      <c r="AA114" s="110">
        <v>1374822</v>
      </c>
      <c r="AB114" s="110"/>
      <c r="AC114" s="110">
        <v>0</v>
      </c>
      <c r="AD114" s="110"/>
      <c r="AE114" s="110"/>
      <c r="AF114" s="110"/>
      <c r="AG114" s="110"/>
    </row>
    <row r="115" spans="2:33" ht="15">
      <c r="B115" s="110"/>
      <c r="C115" s="110"/>
      <c r="D115" s="110">
        <v>2013</v>
      </c>
      <c r="E115" s="110"/>
      <c r="F115" s="110"/>
      <c r="G115" s="110"/>
      <c r="H115" s="110"/>
      <c r="I115" s="110"/>
      <c r="J115" s="110"/>
      <c r="K115" s="110"/>
      <c r="L115" s="110">
        <v>0</v>
      </c>
      <c r="M115" s="110">
        <v>0</v>
      </c>
      <c r="N115" s="110"/>
      <c r="O115" s="110"/>
      <c r="P115" s="110"/>
      <c r="Q115" s="110"/>
      <c r="R115" s="110"/>
      <c r="S115" s="110">
        <v>608</v>
      </c>
      <c r="T115" s="110"/>
      <c r="U115" s="110"/>
      <c r="V115" s="110">
        <v>0</v>
      </c>
      <c r="W115" s="110">
        <v>0</v>
      </c>
      <c r="X115" s="110">
        <v>0</v>
      </c>
      <c r="Y115" s="110">
        <v>117000</v>
      </c>
      <c r="Z115" s="110"/>
      <c r="AA115" s="110">
        <v>316361</v>
      </c>
      <c r="AB115" s="110"/>
      <c r="AC115" s="110">
        <v>0</v>
      </c>
      <c r="AD115" s="110">
        <v>26013</v>
      </c>
      <c r="AE115" s="110"/>
      <c r="AF115" s="110"/>
      <c r="AG115" s="110"/>
    </row>
    <row r="116" spans="2:33" ht="15">
      <c r="B116" s="110"/>
      <c r="C116" s="110"/>
      <c r="D116" s="110">
        <v>2014</v>
      </c>
      <c r="E116" s="110"/>
      <c r="F116" s="110"/>
      <c r="G116" s="110"/>
      <c r="H116" s="110"/>
      <c r="I116" s="110"/>
      <c r="J116" s="110"/>
      <c r="K116" s="110"/>
      <c r="L116" s="110"/>
      <c r="M116" s="110">
        <v>0</v>
      </c>
      <c r="N116" s="110"/>
      <c r="O116" s="110"/>
      <c r="P116" s="110"/>
      <c r="Q116" s="110"/>
      <c r="R116" s="110"/>
      <c r="S116" s="110"/>
      <c r="T116" s="110"/>
      <c r="U116" s="110"/>
      <c r="V116" s="110"/>
      <c r="W116" s="110">
        <v>0</v>
      </c>
      <c r="X116" s="110"/>
      <c r="Y116" s="110"/>
      <c r="Z116" s="110"/>
      <c r="AA116" s="110"/>
      <c r="AB116" s="110"/>
      <c r="AC116" s="110"/>
      <c r="AD116" s="110">
        <v>0</v>
      </c>
      <c r="AE116" s="110"/>
      <c r="AF116" s="110"/>
      <c r="AG116" s="110"/>
    </row>
    <row r="117" spans="2:33" ht="15">
      <c r="B117" s="110"/>
      <c r="C117" s="110"/>
      <c r="D117" s="110">
        <v>2015</v>
      </c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>
        <v>0</v>
      </c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</row>
    <row r="118" spans="2:33" ht="15">
      <c r="B118" s="110"/>
      <c r="C118" s="110"/>
      <c r="D118" s="110">
        <v>2016</v>
      </c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</row>
    <row r="119" spans="2:33" ht="15">
      <c r="B119" s="110"/>
      <c r="C119" s="110"/>
      <c r="D119" s="110">
        <v>2017</v>
      </c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</row>
    <row r="120" spans="2:33" ht="15">
      <c r="B120" s="110"/>
      <c r="C120" s="110"/>
      <c r="D120" s="110">
        <v>2018</v>
      </c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</row>
    <row r="121" spans="2:33" ht="15">
      <c r="B121" s="110"/>
      <c r="C121" s="110"/>
      <c r="D121" s="110">
        <v>2019</v>
      </c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</row>
    <row r="122" spans="2:33" ht="15">
      <c r="B122" s="110"/>
      <c r="C122" s="110"/>
      <c r="D122" s="110">
        <v>2020</v>
      </c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</row>
    <row r="123" spans="2:33" ht="15">
      <c r="B123" s="109" t="s">
        <v>75</v>
      </c>
      <c r="C123" s="109" t="s">
        <v>592</v>
      </c>
      <c r="D123" s="109">
        <v>2006</v>
      </c>
      <c r="E123" s="109"/>
      <c r="F123" s="109">
        <v>68732876.923069999</v>
      </c>
      <c r="G123" s="109">
        <v>17387327.4958</v>
      </c>
      <c r="H123" s="109"/>
      <c r="I123" s="109"/>
      <c r="J123" s="109"/>
      <c r="K123" s="109"/>
      <c r="L123" s="109"/>
      <c r="M123" s="109"/>
      <c r="N123" s="109"/>
      <c r="O123" s="109">
        <v>85286138</v>
      </c>
      <c r="P123" s="109"/>
      <c r="Q123" s="109"/>
      <c r="R123" s="109"/>
      <c r="S123" s="109"/>
      <c r="T123" s="109">
        <v>338438.55420999997</v>
      </c>
      <c r="U123" s="109"/>
      <c r="V123" s="109"/>
      <c r="W123" s="109"/>
      <c r="X123" s="109"/>
      <c r="Y123" s="109"/>
      <c r="Z123" s="109"/>
      <c r="AA123" s="109"/>
      <c r="AB123" s="109"/>
      <c r="AC123" s="109">
        <v>597874090.90909004</v>
      </c>
      <c r="AD123" s="109"/>
      <c r="AE123" s="109"/>
      <c r="AF123" s="109"/>
      <c r="AG123" s="109"/>
    </row>
    <row r="124" spans="2:33" ht="15">
      <c r="B124" s="109"/>
      <c r="C124" s="109"/>
      <c r="D124" s="109">
        <v>2007</v>
      </c>
      <c r="E124" s="109"/>
      <c r="F124" s="109">
        <v>0</v>
      </c>
      <c r="G124" s="109">
        <v>21408877.990559999</v>
      </c>
      <c r="H124" s="109"/>
      <c r="I124" s="109"/>
      <c r="J124" s="109"/>
      <c r="K124" s="109"/>
      <c r="L124" s="109">
        <v>23012130.798470002</v>
      </c>
      <c r="M124" s="109"/>
      <c r="N124" s="109"/>
      <c r="O124" s="109">
        <v>101622755</v>
      </c>
      <c r="P124" s="109">
        <v>36689695.652170002</v>
      </c>
      <c r="Q124" s="109"/>
      <c r="R124" s="109"/>
      <c r="S124" s="109"/>
      <c r="T124" s="109">
        <v>6248505.6530299997</v>
      </c>
      <c r="U124" s="109"/>
      <c r="V124" s="109"/>
      <c r="W124" s="109"/>
      <c r="X124" s="109"/>
      <c r="Y124" s="109"/>
      <c r="Z124" s="109">
        <v>7072917.7215099996</v>
      </c>
      <c r="AA124" s="109"/>
      <c r="AB124" s="109"/>
      <c r="AC124" s="109"/>
      <c r="AD124" s="109"/>
      <c r="AE124" s="109">
        <v>9035195.1219500005</v>
      </c>
      <c r="AF124" s="109"/>
      <c r="AG124" s="109"/>
    </row>
    <row r="125" spans="2:33" ht="15">
      <c r="B125" s="109"/>
      <c r="C125" s="109"/>
      <c r="D125" s="109">
        <v>2008</v>
      </c>
      <c r="E125" s="109"/>
      <c r="F125" s="109">
        <v>0</v>
      </c>
      <c r="G125" s="109">
        <v>23823144.909090001</v>
      </c>
      <c r="H125" s="109"/>
      <c r="I125" s="109"/>
      <c r="J125" s="109">
        <v>57609.232909999999</v>
      </c>
      <c r="K125" s="109"/>
      <c r="L125" s="109">
        <v>30870711.40684</v>
      </c>
      <c r="M125" s="109"/>
      <c r="N125" s="109"/>
      <c r="O125" s="109">
        <v>0</v>
      </c>
      <c r="P125" s="109">
        <v>793159.07169999997</v>
      </c>
      <c r="Q125" s="109"/>
      <c r="R125" s="109"/>
      <c r="S125" s="109"/>
      <c r="T125" s="109">
        <v>8058771.3855400002</v>
      </c>
      <c r="U125" s="109">
        <v>0</v>
      </c>
      <c r="V125" s="109">
        <v>1301305.1716499999</v>
      </c>
      <c r="W125" s="109"/>
      <c r="X125" s="109">
        <v>181595.92624</v>
      </c>
      <c r="Y125" s="109"/>
      <c r="Z125" s="109">
        <v>4783430.2220000001</v>
      </c>
      <c r="AA125" s="109"/>
      <c r="AB125" s="109"/>
      <c r="AC125" s="109"/>
      <c r="AD125" s="109">
        <v>401542.33214999997</v>
      </c>
      <c r="AE125" s="109">
        <v>8571856.9105600007</v>
      </c>
      <c r="AF125" s="109"/>
      <c r="AG125" s="109">
        <v>235411.4944</v>
      </c>
    </row>
    <row r="126" spans="2:33" ht="15">
      <c r="B126" s="109"/>
      <c r="C126" s="109"/>
      <c r="D126" s="109">
        <v>2009</v>
      </c>
      <c r="E126" s="109">
        <v>89876841.307999998</v>
      </c>
      <c r="F126" s="109">
        <v>429882.66581999999</v>
      </c>
      <c r="G126" s="109">
        <v>15034703.777000001</v>
      </c>
      <c r="H126" s="109">
        <v>78140487.564860001</v>
      </c>
      <c r="I126" s="109"/>
      <c r="J126" s="109"/>
      <c r="K126" s="109"/>
      <c r="L126" s="109"/>
      <c r="M126" s="109"/>
      <c r="N126" s="109">
        <v>30692384.61538</v>
      </c>
      <c r="O126" s="109">
        <v>0</v>
      </c>
      <c r="P126" s="109">
        <v>29315942.028980002</v>
      </c>
      <c r="Q126" s="109">
        <v>161167636.65338001</v>
      </c>
      <c r="R126" s="109"/>
      <c r="S126" s="109"/>
      <c r="T126" s="109">
        <v>2592372.8915599999</v>
      </c>
      <c r="U126" s="109"/>
      <c r="V126" s="109">
        <v>1481440.5864899999</v>
      </c>
      <c r="W126" s="109"/>
      <c r="X126" s="109">
        <v>42108.418769999997</v>
      </c>
      <c r="Y126" s="109">
        <v>413109.75378000003</v>
      </c>
      <c r="Z126" s="109">
        <v>12997642.405060001</v>
      </c>
      <c r="AA126" s="109">
        <v>197046583.984</v>
      </c>
      <c r="AB126" s="109"/>
      <c r="AC126" s="109">
        <v>7666.3015800000003</v>
      </c>
      <c r="AD126" s="109">
        <v>415833.52266000002</v>
      </c>
      <c r="AE126" s="109">
        <v>13692323</v>
      </c>
      <c r="AF126" s="109"/>
      <c r="AG126" s="109">
        <v>107602313.30842</v>
      </c>
    </row>
    <row r="127" spans="2:33" ht="15">
      <c r="B127" s="109"/>
      <c r="C127" s="109"/>
      <c r="D127" s="109">
        <v>2010</v>
      </c>
      <c r="E127" s="109">
        <v>103336169.0246</v>
      </c>
      <c r="F127" s="109">
        <v>114521945.52529</v>
      </c>
      <c r="G127" s="109">
        <v>10328128</v>
      </c>
      <c r="H127" s="109">
        <v>58375786.082259998</v>
      </c>
      <c r="I127" s="109">
        <v>0</v>
      </c>
      <c r="J127" s="109">
        <v>128445756.78438</v>
      </c>
      <c r="K127" s="109"/>
      <c r="L127" s="109"/>
      <c r="M127" s="109">
        <v>19716170.42757</v>
      </c>
      <c r="N127" s="109">
        <v>38091543.740350001</v>
      </c>
      <c r="O127" s="109">
        <v>85925451</v>
      </c>
      <c r="P127" s="109">
        <v>28645108.26086</v>
      </c>
      <c r="Q127" s="109">
        <v>144796894.05899999</v>
      </c>
      <c r="R127" s="109"/>
      <c r="S127" s="109">
        <v>272378925</v>
      </c>
      <c r="T127" s="109">
        <v>7590000</v>
      </c>
      <c r="U127" s="109">
        <v>120002979.29151</v>
      </c>
      <c r="V127" s="109">
        <v>17703999.336089998</v>
      </c>
      <c r="W127" s="109">
        <v>1218121.878</v>
      </c>
      <c r="X127" s="109">
        <v>13350513.294299999</v>
      </c>
      <c r="Y127" s="109">
        <v>24952138.890000001</v>
      </c>
      <c r="Z127" s="109"/>
      <c r="AA127" s="109">
        <v>435902132.04587001</v>
      </c>
      <c r="AB127" s="109">
        <v>26316347.157729998</v>
      </c>
      <c r="AC127" s="109">
        <v>802783165.82727003</v>
      </c>
      <c r="AD127" s="109">
        <v>109151919.792</v>
      </c>
      <c r="AE127" s="109">
        <v>11621906</v>
      </c>
      <c r="AF127" s="109">
        <v>34366752.306299999</v>
      </c>
      <c r="AG127" s="109">
        <v>66461483.246619999</v>
      </c>
    </row>
    <row r="128" spans="2:33" ht="15">
      <c r="B128" s="109"/>
      <c r="C128" s="109"/>
      <c r="D128" s="109">
        <v>2011</v>
      </c>
      <c r="E128" s="109">
        <v>122678980.36804</v>
      </c>
      <c r="F128" s="109">
        <v>57858245.136179999</v>
      </c>
      <c r="G128" s="109">
        <v>552510.11</v>
      </c>
      <c r="H128" s="109">
        <v>55692573.638439998</v>
      </c>
      <c r="I128" s="109">
        <v>0</v>
      </c>
      <c r="J128" s="109">
        <v>122476971.57264</v>
      </c>
      <c r="K128" s="109"/>
      <c r="L128" s="109"/>
      <c r="M128" s="109">
        <v>17308236.842099998</v>
      </c>
      <c r="N128" s="109">
        <v>22392009.98835</v>
      </c>
      <c r="O128" s="109">
        <v>40114640.470090002</v>
      </c>
      <c r="P128" s="109">
        <v>12201436.331700001</v>
      </c>
      <c r="Q128" s="109">
        <v>42424650.799999997</v>
      </c>
      <c r="R128" s="109">
        <v>20833015.873009998</v>
      </c>
      <c r="S128" s="109">
        <v>288962666.91461003</v>
      </c>
      <c r="T128" s="109">
        <v>2570649.09638</v>
      </c>
      <c r="U128" s="109">
        <v>115622436.78947</v>
      </c>
      <c r="V128" s="109">
        <v>139577300.53694001</v>
      </c>
      <c r="W128" s="109">
        <v>56414.312259999999</v>
      </c>
      <c r="X128" s="109">
        <v>65695760.844420001</v>
      </c>
      <c r="Y128" s="109">
        <v>68608337.662049994</v>
      </c>
      <c r="Z128" s="109"/>
      <c r="AA128" s="109">
        <v>508420724.48749</v>
      </c>
      <c r="AB128" s="109">
        <v>7913335.7520599999</v>
      </c>
      <c r="AC128" s="109">
        <v>592467471.62018001</v>
      </c>
      <c r="AD128" s="109">
        <v>66861848.402000003</v>
      </c>
      <c r="AE128" s="109">
        <v>4057582.1415800001</v>
      </c>
      <c r="AF128" s="109">
        <v>1884516</v>
      </c>
      <c r="AG128" s="109">
        <v>131435783.59872</v>
      </c>
    </row>
    <row r="129" spans="2:33" ht="15">
      <c r="B129" s="109"/>
      <c r="C129" s="109"/>
      <c r="D129" s="109">
        <v>2012</v>
      </c>
      <c r="E129" s="109">
        <v>123621921.71540999</v>
      </c>
      <c r="F129" s="109">
        <v>63761025</v>
      </c>
      <c r="G129" s="109">
        <v>14883031.77664</v>
      </c>
      <c r="H129" s="109">
        <v>89002544.555130005</v>
      </c>
      <c r="I129" s="109">
        <v>2514229.5454500001</v>
      </c>
      <c r="J129" s="109">
        <v>29328483.275880001</v>
      </c>
      <c r="K129" s="109"/>
      <c r="L129" s="109"/>
      <c r="M129" s="109">
        <v>4922647.0588199999</v>
      </c>
      <c r="N129" s="109">
        <v>16962126.040429998</v>
      </c>
      <c r="O129" s="109">
        <v>43235307.870669998</v>
      </c>
      <c r="P129" s="109">
        <v>22578836.912560001</v>
      </c>
      <c r="Q129" s="109">
        <v>143514576.27118</v>
      </c>
      <c r="R129" s="109">
        <v>10286960.74766</v>
      </c>
      <c r="S129" s="109">
        <v>55907249.017520003</v>
      </c>
      <c r="T129" s="109">
        <v>0</v>
      </c>
      <c r="U129" s="109">
        <v>131094774.29824001</v>
      </c>
      <c r="V129" s="109">
        <v>11858843.343599999</v>
      </c>
      <c r="W129" s="109">
        <v>0</v>
      </c>
      <c r="X129" s="109">
        <v>10945349.832529999</v>
      </c>
      <c r="Y129" s="109">
        <v>97120438.936340004</v>
      </c>
      <c r="Z129" s="109">
        <v>10080055.55555</v>
      </c>
      <c r="AA129" s="109">
        <v>189819745.50617999</v>
      </c>
      <c r="AB129" s="109">
        <v>25284359.474950001</v>
      </c>
      <c r="AC129" s="109">
        <v>98834022.900810003</v>
      </c>
      <c r="AD129" s="109">
        <v>43123975.200000003</v>
      </c>
      <c r="AE129" s="109">
        <v>5427816.5680400003</v>
      </c>
      <c r="AF129" s="109">
        <v>40179726.420199998</v>
      </c>
      <c r="AG129" s="109">
        <v>104420490.10586999</v>
      </c>
    </row>
    <row r="130" spans="2:33" ht="15">
      <c r="B130" s="109"/>
      <c r="C130" s="109"/>
      <c r="D130" s="109">
        <v>2013</v>
      </c>
      <c r="E130" s="109">
        <v>119030115.7325</v>
      </c>
      <c r="F130" s="109">
        <v>48583735.866729997</v>
      </c>
      <c r="G130" s="109">
        <v>8682104.3825400006</v>
      </c>
      <c r="H130" s="109">
        <v>98155744.55889</v>
      </c>
      <c r="I130" s="109">
        <v>0</v>
      </c>
      <c r="J130" s="109">
        <v>33114105.545680001</v>
      </c>
      <c r="K130" s="109">
        <v>413268148.48179001</v>
      </c>
      <c r="L130" s="109"/>
      <c r="M130" s="109">
        <v>4026440.4338199999</v>
      </c>
      <c r="N130" s="109">
        <v>10164525.029139999</v>
      </c>
      <c r="O130" s="109">
        <v>181868745.92502001</v>
      </c>
      <c r="P130" s="109">
        <v>16881133.551430002</v>
      </c>
      <c r="Q130" s="109"/>
      <c r="R130" s="109">
        <v>11952883.84615</v>
      </c>
      <c r="S130" s="109"/>
      <c r="T130" s="109">
        <v>2755819.3339900002</v>
      </c>
      <c r="U130" s="109">
        <v>116916000.5614</v>
      </c>
      <c r="V130" s="109"/>
      <c r="W130" s="109">
        <v>11000283.091569999</v>
      </c>
      <c r="X130" s="109">
        <v>12300312.91708</v>
      </c>
      <c r="Y130" s="109">
        <v>54770399.711110003</v>
      </c>
      <c r="Z130" s="109">
        <v>25875535.66666</v>
      </c>
      <c r="AA130" s="109">
        <v>170223519.56369001</v>
      </c>
      <c r="AB130" s="109">
        <v>33485356.608229998</v>
      </c>
      <c r="AC130" s="109">
        <v>82375349.93242</v>
      </c>
      <c r="AD130" s="109">
        <v>53374621.404679999</v>
      </c>
      <c r="AE130" s="109">
        <v>6652317.0731699998</v>
      </c>
      <c r="AF130" s="109">
        <v>53112895.14621</v>
      </c>
      <c r="AG130" s="109">
        <v>72890465.655169994</v>
      </c>
    </row>
    <row r="131" spans="2:33" ht="15">
      <c r="B131" s="109"/>
      <c r="C131" s="109"/>
      <c r="D131" s="109">
        <v>2014</v>
      </c>
      <c r="E131" s="109">
        <v>97778660.303310007</v>
      </c>
      <c r="F131" s="109"/>
      <c r="G131" s="109"/>
      <c r="H131" s="109">
        <v>91575505.418180004</v>
      </c>
      <c r="I131" s="109">
        <v>0</v>
      </c>
      <c r="J131" s="109">
        <v>32392243.734329998</v>
      </c>
      <c r="K131" s="109">
        <v>476532404.84794998</v>
      </c>
      <c r="L131" s="109">
        <v>36735362.083559997</v>
      </c>
      <c r="M131" s="109">
        <v>11454647.19682</v>
      </c>
      <c r="N131" s="109"/>
      <c r="O131" s="109"/>
      <c r="P131" s="109">
        <v>18311726.257509999</v>
      </c>
      <c r="Q131" s="109"/>
      <c r="R131" s="109">
        <v>12514526.623980001</v>
      </c>
      <c r="S131" s="109">
        <v>81660049.107490003</v>
      </c>
      <c r="T131" s="109">
        <v>5958831.5602200003</v>
      </c>
      <c r="U131" s="109">
        <v>97643957.473680004</v>
      </c>
      <c r="V131" s="109">
        <v>10522472.791850001</v>
      </c>
      <c r="W131" s="109">
        <v>0</v>
      </c>
      <c r="X131" s="109"/>
      <c r="Y131" s="109">
        <v>28282578.796920002</v>
      </c>
      <c r="Z131" s="109">
        <v>10957229.33333</v>
      </c>
      <c r="AA131" s="109">
        <v>153896861.85403001</v>
      </c>
      <c r="AB131" s="109">
        <v>23421583.035390001</v>
      </c>
      <c r="AC131" s="109">
        <v>80153564.225710005</v>
      </c>
      <c r="AD131" s="109"/>
      <c r="AE131" s="109"/>
      <c r="AF131" s="109"/>
      <c r="AG131" s="109">
        <v>72377399.588149995</v>
      </c>
    </row>
    <row r="132" spans="2:33" ht="15">
      <c r="B132" s="109"/>
      <c r="C132" s="109"/>
      <c r="D132" s="109">
        <v>2015</v>
      </c>
      <c r="E132" s="109">
        <v>139413352.61658999</v>
      </c>
      <c r="F132" s="109">
        <v>31964565.788229998</v>
      </c>
      <c r="G132" s="109">
        <v>15571207.3211</v>
      </c>
      <c r="H132" s="109"/>
      <c r="I132" s="109">
        <v>20706400</v>
      </c>
      <c r="J132" s="109">
        <v>37874085.701169997</v>
      </c>
      <c r="K132" s="109">
        <v>411973717.69748998</v>
      </c>
      <c r="L132" s="109">
        <v>22792256.744180001</v>
      </c>
      <c r="M132" s="109"/>
      <c r="N132" s="109">
        <v>15092280.03332</v>
      </c>
      <c r="O132" s="109"/>
      <c r="P132" s="109">
        <v>26976813.75725</v>
      </c>
      <c r="Q132" s="109"/>
      <c r="R132" s="109">
        <v>10683022.44118</v>
      </c>
      <c r="S132" s="109">
        <v>82464316.597790003</v>
      </c>
      <c r="T132" s="109">
        <v>0</v>
      </c>
      <c r="U132" s="109">
        <v>105803988.39069</v>
      </c>
      <c r="V132" s="109">
        <v>7655469.1304299999</v>
      </c>
      <c r="W132" s="109">
        <v>0</v>
      </c>
      <c r="X132" s="109">
        <v>1220</v>
      </c>
      <c r="Y132" s="109">
        <v>50031880.759099998</v>
      </c>
      <c r="Z132" s="109">
        <v>13206781.77777</v>
      </c>
      <c r="AA132" s="109">
        <v>179231714.98872</v>
      </c>
      <c r="AB132" s="109">
        <v>20375909.599849999</v>
      </c>
      <c r="AC132" s="109">
        <v>79356171.025099993</v>
      </c>
      <c r="AD132" s="109">
        <v>61628858.983269997</v>
      </c>
      <c r="AE132" s="109"/>
      <c r="AF132" s="109"/>
      <c r="AG132" s="109"/>
    </row>
    <row r="133" spans="2:33" ht="15">
      <c r="B133" s="109"/>
      <c r="C133" s="109"/>
      <c r="D133" s="109">
        <v>2016</v>
      </c>
      <c r="E133" s="109">
        <v>126557596.29625</v>
      </c>
      <c r="F133" s="109">
        <v>40351582.779639997</v>
      </c>
      <c r="G133" s="109"/>
      <c r="H133" s="109">
        <v>93043049.620120004</v>
      </c>
      <c r="I133" s="109">
        <v>0</v>
      </c>
      <c r="J133" s="109">
        <v>44906985.915270001</v>
      </c>
      <c r="K133" s="109">
        <v>486883620.43300998</v>
      </c>
      <c r="L133" s="109">
        <v>40704157.906970002</v>
      </c>
      <c r="M133" s="109">
        <v>883042.99707000004</v>
      </c>
      <c r="N133" s="109">
        <v>10026133.2459</v>
      </c>
      <c r="O133" s="109"/>
      <c r="P133" s="109">
        <v>31766615.96934</v>
      </c>
      <c r="Q133" s="109"/>
      <c r="R133" s="109">
        <v>8705440.5384599995</v>
      </c>
      <c r="S133" s="109">
        <v>78962909.029060006</v>
      </c>
      <c r="T133" s="109">
        <v>0</v>
      </c>
      <c r="U133" s="109">
        <v>162851744.60992</v>
      </c>
      <c r="V133" s="109">
        <v>15109776.40694</v>
      </c>
      <c r="W133" s="109">
        <v>1991184.2886000001</v>
      </c>
      <c r="X133" s="109">
        <v>13087493.920779999</v>
      </c>
      <c r="Y133" s="109">
        <v>35477257.889459997</v>
      </c>
      <c r="Z133" s="109"/>
      <c r="AA133" s="109"/>
      <c r="AB133" s="109">
        <v>29129314.679329999</v>
      </c>
      <c r="AC133" s="109">
        <v>91406085.095349997</v>
      </c>
      <c r="AD133" s="109">
        <v>50587774.787929997</v>
      </c>
      <c r="AE133" s="109">
        <v>7035919.4369700002</v>
      </c>
      <c r="AF133" s="109">
        <v>35386229.514859997</v>
      </c>
      <c r="AG133" s="109">
        <v>69671611.362049997</v>
      </c>
    </row>
    <row r="134" spans="2:33" ht="15">
      <c r="B134" s="109"/>
      <c r="C134" s="109"/>
      <c r="D134" s="109">
        <v>2017</v>
      </c>
      <c r="E134" s="109">
        <v>141917851.16657999</v>
      </c>
      <c r="F134" s="109">
        <v>66794044.433009997</v>
      </c>
      <c r="G134" s="109">
        <v>14146804</v>
      </c>
      <c r="H134" s="109">
        <v>101944196.95466</v>
      </c>
      <c r="I134" s="109">
        <v>617947.40740000003</v>
      </c>
      <c r="J134" s="109">
        <v>119706730.86602999</v>
      </c>
      <c r="K134" s="109">
        <v>537371699.21930003</v>
      </c>
      <c r="L134" s="109">
        <v>20360705.523249999</v>
      </c>
      <c r="M134" s="134">
        <f>M44+M29+M149+M164+M209</f>
        <v>7504926.0186400004</v>
      </c>
      <c r="N134" s="134">
        <f t="shared" ref="N134:O136" si="0">N44+N29+N149+N164+N209</f>
        <v>18825574.39742</v>
      </c>
      <c r="O134" s="134">
        <f t="shared" si="0"/>
        <v>58728244.319699995</v>
      </c>
      <c r="P134" s="109">
        <v>29419381.425689999</v>
      </c>
      <c r="Q134" s="134">
        <f t="shared" ref="Q134" si="1">Q44+Q29+Q149+Q164+Q209</f>
        <v>257547264</v>
      </c>
      <c r="R134" s="109">
        <v>13701974.692299999</v>
      </c>
      <c r="S134" s="109">
        <v>78796492.837679997</v>
      </c>
      <c r="T134" s="109">
        <v>7777478.3132499997</v>
      </c>
      <c r="U134" s="109">
        <v>117217238.90741</v>
      </c>
      <c r="V134" s="109">
        <v>16130625.44366</v>
      </c>
      <c r="W134" s="109">
        <v>9380266.0837399997</v>
      </c>
      <c r="X134" s="109">
        <v>15005924.18066</v>
      </c>
      <c r="Y134" s="109">
        <v>37428058.166660003</v>
      </c>
      <c r="Z134" s="109">
        <v>13863241.33333</v>
      </c>
      <c r="AA134" s="109">
        <v>152729295.40869999</v>
      </c>
      <c r="AB134" s="109">
        <v>24209338.491939999</v>
      </c>
      <c r="AC134" s="109">
        <v>63626535.07632</v>
      </c>
      <c r="AD134" s="109">
        <v>47381457.933430001</v>
      </c>
      <c r="AE134" s="109">
        <v>9803123.5597799998</v>
      </c>
      <c r="AF134" s="134">
        <f t="shared" ref="AF134" si="2">AF44+AF29+AF149+AF164+AF209</f>
        <v>113566308.62944999</v>
      </c>
      <c r="AG134" s="109">
        <v>93122999.245309994</v>
      </c>
    </row>
    <row r="135" spans="2:33" ht="15">
      <c r="B135" s="109"/>
      <c r="C135" s="109"/>
      <c r="D135" s="109">
        <v>2018</v>
      </c>
      <c r="E135" s="109">
        <v>73113806.169579998</v>
      </c>
      <c r="F135" s="109">
        <v>38451239.732830003</v>
      </c>
      <c r="G135" s="109">
        <v>18802740.636360001</v>
      </c>
      <c r="H135" s="109">
        <v>63858816.379199997</v>
      </c>
      <c r="I135" s="109">
        <v>5125651.6666599996</v>
      </c>
      <c r="J135" s="109">
        <v>174457356.14861</v>
      </c>
      <c r="K135" s="109">
        <v>437995144.60105997</v>
      </c>
      <c r="L135" s="109">
        <v>30796785.116269998</v>
      </c>
      <c r="M135" s="109">
        <v>11457142.841639999</v>
      </c>
      <c r="N135" s="134">
        <f t="shared" si="0"/>
        <v>18733507.872540001</v>
      </c>
      <c r="O135" s="134">
        <f t="shared" si="0"/>
        <v>38518464.441849999</v>
      </c>
      <c r="P135" s="109">
        <v>23968335.781920001</v>
      </c>
      <c r="Q135" s="134">
        <f t="shared" ref="Q135" si="3">Q45+Q30+Q150+Q165+Q210</f>
        <v>146575634.40000001</v>
      </c>
      <c r="R135" s="109">
        <v>12797765</v>
      </c>
      <c r="S135" s="109">
        <v>86832844.109150007</v>
      </c>
      <c r="T135" s="109">
        <v>542878.01203999994</v>
      </c>
      <c r="U135" s="109">
        <v>187796855.90443999</v>
      </c>
      <c r="V135" s="134">
        <f t="shared" ref="V135:V136" si="4">V45+V30+V150+V165+V210</f>
        <v>13002991.901940001</v>
      </c>
      <c r="W135" s="109">
        <v>8549316.4877300002</v>
      </c>
      <c r="X135" s="109">
        <v>13420646.449349999</v>
      </c>
      <c r="Y135" s="109">
        <v>53293333.6096</v>
      </c>
      <c r="Z135" s="109">
        <v>22934387.766660001</v>
      </c>
      <c r="AA135" s="109">
        <v>188661605.13444999</v>
      </c>
      <c r="AB135" s="109">
        <v>26974921.58554</v>
      </c>
      <c r="AC135" s="109">
        <v>91697479.718150005</v>
      </c>
      <c r="AD135" s="109">
        <v>39543278.51472</v>
      </c>
      <c r="AE135" s="109">
        <v>8679738.6119299997</v>
      </c>
      <c r="AF135" s="109">
        <v>42377673.031659998</v>
      </c>
      <c r="AG135" s="134">
        <f t="shared" ref="AG135" si="5">AG45+AG30+AG150+AG165+AG210</f>
        <v>70741240.431689993</v>
      </c>
    </row>
    <row r="136" spans="2:33" ht="15">
      <c r="B136" s="109"/>
      <c r="C136" s="109"/>
      <c r="D136" s="109">
        <v>2019</v>
      </c>
      <c r="E136" s="310">
        <v>90679380.172548935</v>
      </c>
      <c r="F136" s="109">
        <v>31746325.030499998</v>
      </c>
      <c r="G136" s="109">
        <v>17393209.0909</v>
      </c>
      <c r="H136" s="109">
        <v>68414815.637459993</v>
      </c>
      <c r="I136" s="109">
        <v>303425.83332999999</v>
      </c>
      <c r="J136" s="109">
        <v>261911403.26165</v>
      </c>
      <c r="K136" s="109">
        <v>456288817.80634999</v>
      </c>
      <c r="L136" s="109">
        <v>49852526.929530002</v>
      </c>
      <c r="M136" s="109">
        <v>2975960.5679899999</v>
      </c>
      <c r="N136" s="134">
        <f>N46+N31+N151+N166+N211</f>
        <v>13141554.915520001</v>
      </c>
      <c r="O136" s="134">
        <f t="shared" si="0"/>
        <v>50932905.777270004</v>
      </c>
      <c r="P136" s="109">
        <v>11166540.76647</v>
      </c>
      <c r="Q136" s="134">
        <f t="shared" ref="Q136" si="6">Q46+Q31+Q151+Q166+Q211</f>
        <v>134944104.24000001</v>
      </c>
      <c r="R136" s="109">
        <v>10786797</v>
      </c>
      <c r="S136" s="109">
        <v>86210243.811570004</v>
      </c>
      <c r="T136" s="109">
        <v>8580709.6385500003</v>
      </c>
      <c r="U136" s="109">
        <v>87298236.834710002</v>
      </c>
      <c r="V136" s="134">
        <f t="shared" si="4"/>
        <v>4748842.8382599996</v>
      </c>
      <c r="W136" s="109">
        <v>0</v>
      </c>
      <c r="X136" s="109">
        <v>14133817.10266</v>
      </c>
      <c r="Y136" s="109">
        <v>42137123.666660003</v>
      </c>
      <c r="Z136" s="109">
        <v>17088771.021109998</v>
      </c>
      <c r="AA136" s="109">
        <v>141171807.63789001</v>
      </c>
      <c r="AB136" s="109">
        <v>44004070.22529</v>
      </c>
      <c r="AC136" s="109">
        <v>105866393.18138</v>
      </c>
      <c r="AD136" s="109">
        <v>57275525.670390002</v>
      </c>
      <c r="AE136" s="109">
        <v>7541102.2217899999</v>
      </c>
      <c r="AF136" s="109">
        <v>40638352.499860004</v>
      </c>
      <c r="AG136" s="134">
        <f t="shared" ref="AG136" si="7">AG46+AG31+AG151+AG166+AG211</f>
        <v>51902025.604050003</v>
      </c>
    </row>
    <row r="137" spans="2:33" ht="15">
      <c r="B137" s="109"/>
      <c r="C137" s="109"/>
      <c r="D137" s="109">
        <v>2020</v>
      </c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</row>
    <row r="138" spans="2:33" ht="15">
      <c r="B138" s="110" t="s">
        <v>76</v>
      </c>
      <c r="C138" s="110" t="s">
        <v>593</v>
      </c>
      <c r="D138" s="110">
        <v>2006</v>
      </c>
      <c r="E138" s="110"/>
      <c r="F138" s="110"/>
      <c r="G138" s="110">
        <v>30247.132170000001</v>
      </c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</row>
    <row r="139" spans="2:33" ht="15.75" thickBot="1">
      <c r="B139" s="110"/>
      <c r="C139" s="110"/>
      <c r="D139" s="110">
        <v>2007</v>
      </c>
      <c r="E139" s="110"/>
      <c r="F139" s="110"/>
      <c r="G139" s="110">
        <v>15877.99056</v>
      </c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>
        <v>6535.1710999999996</v>
      </c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</row>
    <row r="140" spans="2:33" ht="15.75" thickBot="1">
      <c r="B140" s="110"/>
      <c r="C140" s="110"/>
      <c r="D140" s="110">
        <v>2008</v>
      </c>
      <c r="E140" s="110"/>
      <c r="F140" s="110"/>
      <c r="G140" s="110"/>
      <c r="H140" s="110"/>
      <c r="I140" s="110"/>
      <c r="J140" s="110">
        <v>53785.351999999999</v>
      </c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3">
        <v>7468.6670000000004</v>
      </c>
      <c r="W140" s="110"/>
      <c r="X140" s="117">
        <v>171105.70199999999</v>
      </c>
      <c r="Y140" s="110"/>
      <c r="Z140" s="110">
        <v>76856.221999999994</v>
      </c>
      <c r="AA140" s="110"/>
      <c r="AB140" s="110"/>
      <c r="AC140" s="110"/>
      <c r="AD140" s="110"/>
      <c r="AE140" s="110"/>
      <c r="AF140" s="110"/>
      <c r="AG140" s="110">
        <v>11344.61</v>
      </c>
    </row>
    <row r="141" spans="2:33" ht="15.75" thickBot="1">
      <c r="B141" s="110"/>
      <c r="C141" s="110"/>
      <c r="D141" s="110">
        <v>2009</v>
      </c>
      <c r="E141" s="110"/>
      <c r="F141" s="110">
        <v>1907.02079</v>
      </c>
      <c r="G141" s="110">
        <v>17497.776999999998</v>
      </c>
      <c r="H141" s="110">
        <v>3029493.3480000002</v>
      </c>
      <c r="I141" s="110"/>
      <c r="J141" s="110"/>
      <c r="K141" s="110"/>
      <c r="L141" s="110">
        <v>45599.293969999999</v>
      </c>
      <c r="M141" s="110"/>
      <c r="N141" s="110"/>
      <c r="O141" s="110"/>
      <c r="P141" s="110"/>
      <c r="Q141" s="110"/>
      <c r="R141" s="110"/>
      <c r="S141" s="110"/>
      <c r="T141" s="110"/>
      <c r="U141" s="110"/>
      <c r="V141" s="113">
        <v>68868.087</v>
      </c>
      <c r="W141" s="110"/>
      <c r="X141" s="112">
        <v>40895.665000000001</v>
      </c>
      <c r="Y141" s="113">
        <v>166666.66699999999</v>
      </c>
      <c r="Z141" s="110"/>
      <c r="AA141" s="110">
        <v>115665.984</v>
      </c>
      <c r="AB141" s="110"/>
      <c r="AC141" s="110">
        <v>7275.6760000000004</v>
      </c>
      <c r="AD141" s="110"/>
      <c r="AE141" s="110">
        <v>0</v>
      </c>
      <c r="AF141" s="110"/>
      <c r="AG141" s="110">
        <v>5420412</v>
      </c>
    </row>
    <row r="142" spans="2:33" ht="15.75" thickBot="1">
      <c r="B142" s="110"/>
      <c r="C142" s="110"/>
      <c r="D142" s="110">
        <v>2010</v>
      </c>
      <c r="E142" s="110">
        <v>21598465</v>
      </c>
      <c r="F142" s="110"/>
      <c r="G142" s="111">
        <v>729040</v>
      </c>
      <c r="H142" s="111">
        <v>10651094.516000001</v>
      </c>
      <c r="I142" s="110">
        <v>0</v>
      </c>
      <c r="J142" s="114">
        <v>6665151</v>
      </c>
      <c r="K142" s="110">
        <v>57764418</v>
      </c>
      <c r="L142" s="110"/>
      <c r="M142" s="110">
        <v>761304.36</v>
      </c>
      <c r="N142" s="110">
        <v>304091.87</v>
      </c>
      <c r="O142" s="110"/>
      <c r="P142" s="110">
        <v>855230</v>
      </c>
      <c r="Q142" s="110"/>
      <c r="R142" s="110"/>
      <c r="S142" s="110">
        <v>925925</v>
      </c>
      <c r="T142" s="110"/>
      <c r="U142" s="110">
        <v>6380000</v>
      </c>
      <c r="V142" s="112">
        <v>44596.959999999999</v>
      </c>
      <c r="W142" s="110">
        <v>1082641.3999999999</v>
      </c>
      <c r="X142" s="112">
        <v>33740.76</v>
      </c>
      <c r="Y142" s="110"/>
      <c r="Z142" s="110"/>
      <c r="AA142" s="117">
        <v>14539486</v>
      </c>
      <c r="AB142" s="110">
        <v>2243000</v>
      </c>
      <c r="AC142" s="112">
        <v>454793.1</v>
      </c>
      <c r="AD142" s="110"/>
      <c r="AE142" s="110">
        <v>0</v>
      </c>
      <c r="AF142" s="110">
        <v>2503946</v>
      </c>
      <c r="AG142" s="115">
        <v>12774044.198000001</v>
      </c>
    </row>
    <row r="143" spans="2:33" ht="15.75" thickBot="1">
      <c r="B143" s="110"/>
      <c r="C143" s="110"/>
      <c r="D143" s="110">
        <v>2011</v>
      </c>
      <c r="E143" s="112">
        <v>28878764</v>
      </c>
      <c r="F143" s="110"/>
      <c r="G143" s="110">
        <v>552510.11</v>
      </c>
      <c r="H143" s="111">
        <v>6468303.2769999998</v>
      </c>
      <c r="I143" s="110">
        <v>0</v>
      </c>
      <c r="J143" s="112">
        <v>5091895</v>
      </c>
      <c r="K143" s="112">
        <v>45120000</v>
      </c>
      <c r="L143" s="110"/>
      <c r="M143" s="111">
        <v>0</v>
      </c>
      <c r="N143" s="114">
        <v>388631.58</v>
      </c>
      <c r="O143" s="110">
        <v>4479127</v>
      </c>
      <c r="P143" s="112">
        <v>283364</v>
      </c>
      <c r="Q143" s="110"/>
      <c r="R143" s="110"/>
      <c r="S143" s="114">
        <v>543789</v>
      </c>
      <c r="T143" s="112">
        <v>0</v>
      </c>
      <c r="U143" s="115">
        <v>4135121</v>
      </c>
      <c r="V143" s="115">
        <v>511.43</v>
      </c>
      <c r="W143" s="111">
        <v>0</v>
      </c>
      <c r="X143" s="112">
        <v>26560.75</v>
      </c>
      <c r="Y143" s="110">
        <v>35423253</v>
      </c>
      <c r="Z143" s="112">
        <v>20000000</v>
      </c>
      <c r="AA143" s="113">
        <v>26484896</v>
      </c>
      <c r="AB143" s="111">
        <v>689585.68</v>
      </c>
      <c r="AC143" s="112">
        <v>733583.32</v>
      </c>
      <c r="AD143" s="110">
        <v>4755842.4019999998</v>
      </c>
      <c r="AE143" s="113">
        <v>1577217</v>
      </c>
      <c r="AF143" s="112">
        <v>1884516</v>
      </c>
      <c r="AG143" s="114">
        <v>5016833.3590000002</v>
      </c>
    </row>
    <row r="144" spans="2:33" ht="15.75" thickBot="1">
      <c r="B144" s="110"/>
      <c r="C144" s="110"/>
      <c r="D144" s="110">
        <v>2012</v>
      </c>
      <c r="E144" s="112">
        <v>27767221</v>
      </c>
      <c r="F144" s="112">
        <v>1271025</v>
      </c>
      <c r="G144" s="111">
        <v>201810</v>
      </c>
      <c r="H144" s="111">
        <v>8667978.7719999999</v>
      </c>
      <c r="I144" s="110">
        <v>0</v>
      </c>
      <c r="J144" s="112">
        <v>5894759</v>
      </c>
      <c r="K144" s="112">
        <v>31862137</v>
      </c>
      <c r="L144" s="110"/>
      <c r="M144" s="111">
        <v>0</v>
      </c>
      <c r="N144" s="112">
        <v>398605.03</v>
      </c>
      <c r="O144" s="114">
        <v>3426325.77</v>
      </c>
      <c r="P144" s="112">
        <v>2752867</v>
      </c>
      <c r="Q144" s="110"/>
      <c r="R144" s="110"/>
      <c r="S144" s="113">
        <v>3254023</v>
      </c>
      <c r="T144" s="110">
        <v>0</v>
      </c>
      <c r="U144" s="118">
        <v>13410980</v>
      </c>
      <c r="V144" s="111">
        <v>522300</v>
      </c>
      <c r="W144" s="116">
        <v>0</v>
      </c>
      <c r="X144" s="111">
        <v>803744.88</v>
      </c>
      <c r="Y144" s="117">
        <v>34777800</v>
      </c>
      <c r="Z144" s="112">
        <v>3000000</v>
      </c>
      <c r="AA144" s="114">
        <v>6050876.6399999997</v>
      </c>
      <c r="AB144" s="111">
        <v>243569</v>
      </c>
      <c r="AC144" s="112">
        <v>81546</v>
      </c>
      <c r="AD144" s="110"/>
      <c r="AE144" s="112">
        <v>0</v>
      </c>
      <c r="AF144" s="110"/>
      <c r="AG144" s="112">
        <v>12812419.039999999</v>
      </c>
    </row>
    <row r="145" spans="2:33" ht="15.75" thickBot="1">
      <c r="B145" s="110"/>
      <c r="C145" s="110"/>
      <c r="D145" s="110">
        <v>2013</v>
      </c>
      <c r="E145" s="112">
        <v>30674809</v>
      </c>
      <c r="F145" s="112">
        <v>6352039</v>
      </c>
      <c r="G145" s="112">
        <v>79730</v>
      </c>
      <c r="H145" s="111">
        <v>16327185.040820001</v>
      </c>
      <c r="I145" s="110">
        <v>0</v>
      </c>
      <c r="J145" s="112">
        <v>6161260</v>
      </c>
      <c r="K145" s="112">
        <v>47569571</v>
      </c>
      <c r="L145" s="110"/>
      <c r="M145" s="111">
        <v>3545</v>
      </c>
      <c r="N145" s="114">
        <v>69589</v>
      </c>
      <c r="O145" s="117">
        <v>16646508.789999999</v>
      </c>
      <c r="P145" s="116">
        <v>4547468</v>
      </c>
      <c r="Q145" s="110"/>
      <c r="R145" s="110"/>
      <c r="S145" s="114">
        <v>616628</v>
      </c>
      <c r="T145" s="112">
        <v>109309.6</v>
      </c>
      <c r="U145" s="112">
        <v>12166976</v>
      </c>
      <c r="V145" s="110"/>
      <c r="W145" s="112">
        <v>0</v>
      </c>
      <c r="X145" s="111">
        <v>141612</v>
      </c>
      <c r="Y145" s="112">
        <v>13141900</v>
      </c>
      <c r="Z145" s="112">
        <v>4072473</v>
      </c>
      <c r="AA145" s="114">
        <v>5793425.9000000004</v>
      </c>
      <c r="AB145" s="111">
        <v>6286477.9500000002</v>
      </c>
      <c r="AC145" s="112">
        <v>523451.87</v>
      </c>
      <c r="AD145" s="110"/>
      <c r="AE145" s="112">
        <v>0</v>
      </c>
      <c r="AF145" s="110"/>
      <c r="AG145" s="110"/>
    </row>
    <row r="146" spans="2:33" ht="15.75" thickBot="1">
      <c r="B146" s="110"/>
      <c r="C146" s="110"/>
      <c r="D146" s="110">
        <v>2014</v>
      </c>
      <c r="E146" s="112">
        <v>19786308</v>
      </c>
      <c r="F146" s="110"/>
      <c r="G146" s="110"/>
      <c r="H146" s="110">
        <v>3482586.8639699998</v>
      </c>
      <c r="I146" s="110">
        <v>0</v>
      </c>
      <c r="J146" s="110">
        <v>5456594.1785700005</v>
      </c>
      <c r="K146" s="112">
        <v>40595088</v>
      </c>
      <c r="L146" s="110">
        <v>182432.43239999999</v>
      </c>
      <c r="M146" s="110">
        <v>175549</v>
      </c>
      <c r="N146" s="110">
        <v>1544664</v>
      </c>
      <c r="O146" s="110">
        <v>2755584.85</v>
      </c>
      <c r="P146" s="110">
        <v>987112</v>
      </c>
      <c r="Q146" s="110"/>
      <c r="R146" s="110">
        <v>129624</v>
      </c>
      <c r="S146" s="110">
        <v>3814241</v>
      </c>
      <c r="T146" s="112">
        <v>20747</v>
      </c>
      <c r="U146" s="110">
        <v>4089768</v>
      </c>
      <c r="V146" s="110">
        <v>1177060</v>
      </c>
      <c r="W146" s="110">
        <v>0</v>
      </c>
      <c r="X146" s="110">
        <v>91573.74</v>
      </c>
      <c r="Y146" s="110">
        <v>5683300</v>
      </c>
      <c r="Z146" s="110">
        <v>3338556</v>
      </c>
      <c r="AA146" s="110">
        <v>6518607.8099999996</v>
      </c>
      <c r="AB146" s="112">
        <v>844783.96</v>
      </c>
      <c r="AC146" s="110">
        <v>1671587</v>
      </c>
      <c r="AD146" s="110"/>
      <c r="AE146" s="110">
        <v>2635721</v>
      </c>
      <c r="AF146" s="110">
        <v>307700</v>
      </c>
      <c r="AG146" s="110">
        <v>4224322</v>
      </c>
    </row>
    <row r="147" spans="2:33" ht="15.75" thickBot="1">
      <c r="B147" s="110"/>
      <c r="C147" s="110"/>
      <c r="D147" s="110">
        <v>2015</v>
      </c>
      <c r="E147" s="112">
        <v>31276828</v>
      </c>
      <c r="F147" s="112">
        <v>137155</v>
      </c>
      <c r="G147" s="111">
        <v>136180.32999999999</v>
      </c>
      <c r="H147" s="111">
        <v>25841854.422740001</v>
      </c>
      <c r="I147" s="110">
        <v>0</v>
      </c>
      <c r="J147" s="113">
        <v>591712</v>
      </c>
      <c r="K147" s="112">
        <v>46411117</v>
      </c>
      <c r="L147" s="114">
        <v>729730</v>
      </c>
      <c r="M147" s="110"/>
      <c r="N147" s="114">
        <v>338260.54</v>
      </c>
      <c r="O147" s="118">
        <v>3863156.71</v>
      </c>
      <c r="P147" s="111">
        <v>2027788</v>
      </c>
      <c r="Q147" s="110"/>
      <c r="R147" s="113">
        <v>34797</v>
      </c>
      <c r="S147" s="114">
        <v>1645021</v>
      </c>
      <c r="T147" s="112">
        <v>0</v>
      </c>
      <c r="U147" s="114">
        <v>20171268</v>
      </c>
      <c r="V147" s="112">
        <v>134475.32999999999</v>
      </c>
      <c r="W147" s="110">
        <v>0</v>
      </c>
      <c r="X147" s="112">
        <v>1220</v>
      </c>
      <c r="Y147" s="115">
        <v>1980000</v>
      </c>
      <c r="Z147" s="112">
        <v>3324444</v>
      </c>
      <c r="AA147" s="114">
        <v>3194099</v>
      </c>
      <c r="AB147" s="112">
        <v>497880.12</v>
      </c>
      <c r="AC147" s="112">
        <v>190513.6</v>
      </c>
      <c r="AD147" s="113">
        <v>11218764</v>
      </c>
      <c r="AE147" s="113">
        <v>653200</v>
      </c>
      <c r="AF147" s="114">
        <v>2814431</v>
      </c>
      <c r="AG147" s="112">
        <v>3076661.18988</v>
      </c>
    </row>
    <row r="148" spans="2:33" ht="15.75" thickBot="1">
      <c r="B148" s="110"/>
      <c r="C148" s="110"/>
      <c r="D148" s="110">
        <v>2016</v>
      </c>
      <c r="E148" s="112">
        <v>22657823</v>
      </c>
      <c r="F148" s="112">
        <v>168414</v>
      </c>
      <c r="G148" s="111">
        <v>1423209.84</v>
      </c>
      <c r="H148" s="111">
        <v>5319917.09</v>
      </c>
      <c r="I148" s="110">
        <v>0</v>
      </c>
      <c r="J148" s="111">
        <v>3248860</v>
      </c>
      <c r="K148" s="112">
        <v>50775982</v>
      </c>
      <c r="L148" s="118">
        <v>729730</v>
      </c>
      <c r="M148" s="114">
        <v>0</v>
      </c>
      <c r="N148" s="114">
        <v>14313</v>
      </c>
      <c r="O148" s="111">
        <v>4645592.4000000004</v>
      </c>
      <c r="P148" s="111">
        <v>1403577.76</v>
      </c>
      <c r="Q148" s="110"/>
      <c r="R148" s="112">
        <v>704589</v>
      </c>
      <c r="S148" s="114">
        <v>2424293</v>
      </c>
      <c r="T148" s="112">
        <v>0</v>
      </c>
      <c r="U148" s="113">
        <v>6316928.4800000004</v>
      </c>
      <c r="V148" s="112">
        <v>341815</v>
      </c>
      <c r="W148" s="111">
        <v>876834</v>
      </c>
      <c r="X148" s="112">
        <v>0</v>
      </c>
      <c r="Y148" s="118">
        <v>11393049.77</v>
      </c>
      <c r="Z148" s="112">
        <v>6232149.1434699995</v>
      </c>
      <c r="AA148" s="112">
        <v>6056756.2599999998</v>
      </c>
      <c r="AB148" s="112">
        <v>627045</v>
      </c>
      <c r="AC148" s="112">
        <v>251528</v>
      </c>
      <c r="AD148" s="114">
        <v>6308859.4900000002</v>
      </c>
      <c r="AE148" s="112">
        <v>269423</v>
      </c>
      <c r="AF148" s="114">
        <v>6210925.1200000001</v>
      </c>
      <c r="AG148" s="112">
        <v>2495698.04819</v>
      </c>
    </row>
    <row r="149" spans="2:33" ht="15.75" thickBot="1">
      <c r="B149" s="110"/>
      <c r="C149" s="110"/>
      <c r="D149" s="110">
        <v>2017</v>
      </c>
      <c r="E149" s="112">
        <v>75855792</v>
      </c>
      <c r="F149" s="111">
        <v>3527377</v>
      </c>
      <c r="G149" s="111">
        <v>383920</v>
      </c>
      <c r="H149" s="112">
        <v>14392394.54503</v>
      </c>
      <c r="I149" s="110">
        <v>0</v>
      </c>
      <c r="J149" s="111">
        <v>76541141</v>
      </c>
      <c r="K149" s="112">
        <v>58244772</v>
      </c>
      <c r="L149" s="114">
        <v>680000</v>
      </c>
      <c r="M149" s="110"/>
      <c r="N149" s="110">
        <v>492652.83</v>
      </c>
      <c r="O149" s="114">
        <v>6718584.5599999996</v>
      </c>
      <c r="P149" s="112">
        <v>1030581</v>
      </c>
      <c r="Q149" s="110"/>
      <c r="R149" s="112">
        <v>226137</v>
      </c>
      <c r="S149" s="114">
        <v>253175</v>
      </c>
      <c r="T149" s="112">
        <v>13500</v>
      </c>
      <c r="U149" s="113">
        <v>13564470</v>
      </c>
      <c r="V149" s="112">
        <v>288107.42</v>
      </c>
      <c r="W149" s="117">
        <v>4630533</v>
      </c>
      <c r="X149" s="111">
        <v>473368</v>
      </c>
      <c r="Y149" s="118">
        <v>5043779</v>
      </c>
      <c r="Z149" s="112">
        <v>901448</v>
      </c>
      <c r="AA149" s="111">
        <v>9880132.4800000004</v>
      </c>
      <c r="AB149" s="112">
        <v>649800.19999999995</v>
      </c>
      <c r="AC149" s="112">
        <v>822746</v>
      </c>
      <c r="AD149" s="112">
        <v>1182705.91533</v>
      </c>
      <c r="AE149" s="112">
        <v>3280813</v>
      </c>
      <c r="AF149" s="114">
        <v>79177615</v>
      </c>
      <c r="AG149" s="112">
        <v>828552</v>
      </c>
    </row>
    <row r="150" spans="2:33" ht="15.75" thickBot="1">
      <c r="B150" s="110"/>
      <c r="C150" s="110"/>
      <c r="D150" s="110">
        <v>2018</v>
      </c>
      <c r="E150" s="112">
        <v>3429524</v>
      </c>
      <c r="F150" s="112">
        <v>1008498</v>
      </c>
      <c r="G150" s="117">
        <v>782156</v>
      </c>
      <c r="H150" s="112">
        <v>5981904.5719799995</v>
      </c>
      <c r="I150" s="110">
        <v>0</v>
      </c>
      <c r="J150" s="115">
        <v>128188832</v>
      </c>
      <c r="K150" s="112">
        <v>42001896</v>
      </c>
      <c r="L150" s="112">
        <v>9039195</v>
      </c>
      <c r="M150" s="111">
        <v>2884000</v>
      </c>
      <c r="N150" s="112">
        <v>40215</v>
      </c>
      <c r="O150" s="117">
        <v>6079409</v>
      </c>
      <c r="P150" s="112">
        <v>1454711</v>
      </c>
      <c r="Q150" s="110"/>
      <c r="R150" s="114">
        <v>134225</v>
      </c>
      <c r="S150" s="117">
        <v>1012124</v>
      </c>
      <c r="T150" s="116">
        <v>10000</v>
      </c>
      <c r="U150" s="111">
        <v>33423974</v>
      </c>
      <c r="V150" s="110"/>
      <c r="W150" s="110">
        <v>0</v>
      </c>
      <c r="X150" s="112">
        <v>6061</v>
      </c>
      <c r="Y150" s="118">
        <v>5291280</v>
      </c>
      <c r="Z150" s="112">
        <v>1.1000000000000001</v>
      </c>
      <c r="AA150" s="112">
        <v>5887328.8499999996</v>
      </c>
      <c r="AB150" s="114">
        <v>2689026.01</v>
      </c>
      <c r="AC150" s="116">
        <v>4932444.72</v>
      </c>
      <c r="AD150" s="112">
        <v>7755189.8499999996</v>
      </c>
      <c r="AE150" s="112">
        <v>25061</v>
      </c>
      <c r="AF150" s="114">
        <v>4573888</v>
      </c>
      <c r="AG150" s="110"/>
    </row>
    <row r="151" spans="2:33" ht="15">
      <c r="B151" s="110"/>
      <c r="C151" s="110"/>
      <c r="D151" s="110">
        <v>2019</v>
      </c>
      <c r="E151" s="112">
        <v>34600000</v>
      </c>
      <c r="F151" s="112">
        <v>1211276</v>
      </c>
      <c r="G151" s="110">
        <v>1662090</v>
      </c>
      <c r="H151" s="112">
        <v>4104806.77</v>
      </c>
      <c r="I151" s="110">
        <v>0</v>
      </c>
      <c r="J151" s="112">
        <v>208540496</v>
      </c>
      <c r="K151" s="112">
        <v>30706580</v>
      </c>
      <c r="L151" s="112">
        <v>815261.29</v>
      </c>
      <c r="M151" s="110">
        <v>0</v>
      </c>
      <c r="N151" s="112">
        <v>5598</v>
      </c>
      <c r="O151" s="114">
        <v>6283712.7800000003</v>
      </c>
      <c r="P151" s="112">
        <v>877389</v>
      </c>
      <c r="Q151" s="110">
        <v>2709630</v>
      </c>
      <c r="R151" s="112">
        <v>71155</v>
      </c>
      <c r="S151" s="112">
        <v>728691</v>
      </c>
      <c r="T151" s="112">
        <v>10000</v>
      </c>
      <c r="U151" s="112">
        <v>3793174</v>
      </c>
      <c r="V151" s="110"/>
      <c r="W151" s="110">
        <v>0</v>
      </c>
      <c r="X151" s="112">
        <v>0</v>
      </c>
      <c r="Y151" s="114">
        <v>9349267</v>
      </c>
      <c r="Z151" s="112">
        <v>6170415.9100000001</v>
      </c>
      <c r="AA151" s="112">
        <v>5147059</v>
      </c>
      <c r="AB151" s="112">
        <v>255960.84</v>
      </c>
      <c r="AC151" s="112">
        <v>3456182.7</v>
      </c>
      <c r="AD151" s="112">
        <v>6302851</v>
      </c>
      <c r="AE151" s="111">
        <v>2145403</v>
      </c>
      <c r="AF151" s="114">
        <v>2111642</v>
      </c>
      <c r="AG151" s="110"/>
    </row>
    <row r="152" spans="2:33" ht="15">
      <c r="B152" s="110"/>
      <c r="C152" s="110"/>
      <c r="D152" s="110">
        <v>2020</v>
      </c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</row>
    <row r="153" spans="2:33" ht="15">
      <c r="B153" s="109" t="s">
        <v>77</v>
      </c>
      <c r="C153" s="109" t="s">
        <v>594</v>
      </c>
      <c r="D153" s="109">
        <v>2006</v>
      </c>
      <c r="E153" s="109"/>
      <c r="F153" s="109">
        <v>0</v>
      </c>
      <c r="G153" s="109">
        <v>0</v>
      </c>
      <c r="H153" s="109"/>
      <c r="I153" s="109"/>
      <c r="J153" s="109"/>
      <c r="K153" s="109"/>
      <c r="L153" s="109"/>
      <c r="M153" s="109"/>
      <c r="N153" s="109"/>
      <c r="O153" s="109">
        <v>0</v>
      </c>
      <c r="P153" s="109"/>
      <c r="Q153" s="109"/>
      <c r="R153" s="109"/>
      <c r="S153" s="109"/>
      <c r="T153" s="109">
        <v>0</v>
      </c>
      <c r="U153" s="109"/>
      <c r="V153" s="109"/>
      <c r="W153" s="109"/>
      <c r="X153" s="109"/>
      <c r="Y153" s="109"/>
      <c r="Z153" s="109">
        <v>0</v>
      </c>
      <c r="AA153" s="109"/>
      <c r="AB153" s="109"/>
      <c r="AC153" s="109">
        <v>0</v>
      </c>
      <c r="AD153" s="109"/>
      <c r="AE153" s="109"/>
      <c r="AF153" s="109"/>
      <c r="AG153" s="109"/>
    </row>
    <row r="154" spans="2:33" ht="15">
      <c r="B154" s="109"/>
      <c r="C154" s="109"/>
      <c r="D154" s="109">
        <v>2007</v>
      </c>
      <c r="E154" s="109"/>
      <c r="F154" s="109"/>
      <c r="G154" s="109">
        <v>0</v>
      </c>
      <c r="H154" s="109"/>
      <c r="I154" s="109"/>
      <c r="J154" s="109"/>
      <c r="K154" s="109"/>
      <c r="L154" s="109">
        <v>0</v>
      </c>
      <c r="M154" s="109"/>
      <c r="N154" s="109"/>
      <c r="O154" s="109">
        <v>0</v>
      </c>
      <c r="P154" s="109">
        <v>0</v>
      </c>
      <c r="Q154" s="109"/>
      <c r="R154" s="109"/>
      <c r="S154" s="109"/>
      <c r="T154" s="109">
        <v>0</v>
      </c>
      <c r="U154" s="109"/>
      <c r="V154" s="109"/>
      <c r="W154" s="109"/>
      <c r="X154" s="109"/>
      <c r="Y154" s="109"/>
      <c r="Z154" s="109">
        <v>0</v>
      </c>
      <c r="AA154" s="109"/>
      <c r="AB154" s="109"/>
      <c r="AC154" s="109"/>
      <c r="AD154" s="109"/>
      <c r="AE154" s="109">
        <v>0</v>
      </c>
      <c r="AF154" s="109"/>
      <c r="AG154" s="109"/>
    </row>
    <row r="155" spans="2:33" ht="15">
      <c r="B155" s="109"/>
      <c r="C155" s="109"/>
      <c r="D155" s="109">
        <v>2008</v>
      </c>
      <c r="E155" s="109"/>
      <c r="F155" s="109"/>
      <c r="G155" s="109">
        <v>0</v>
      </c>
      <c r="H155" s="109"/>
      <c r="I155" s="109"/>
      <c r="J155" s="109">
        <v>271.65481999999997</v>
      </c>
      <c r="K155" s="109"/>
      <c r="L155" s="109">
        <v>0</v>
      </c>
      <c r="M155" s="109"/>
      <c r="N155" s="109"/>
      <c r="O155" s="109"/>
      <c r="P155" s="109"/>
      <c r="Q155" s="109"/>
      <c r="R155" s="109"/>
      <c r="S155" s="109"/>
      <c r="T155" s="109">
        <v>0</v>
      </c>
      <c r="U155" s="109"/>
      <c r="V155" s="109">
        <v>0</v>
      </c>
      <c r="W155" s="109"/>
      <c r="X155" s="109">
        <v>9879.3981999999996</v>
      </c>
      <c r="Y155" s="109"/>
      <c r="Z155" s="109">
        <v>0</v>
      </c>
      <c r="AA155" s="109"/>
      <c r="AB155" s="109"/>
      <c r="AC155" s="109"/>
      <c r="AD155" s="109">
        <v>15223.80645</v>
      </c>
      <c r="AE155" s="109">
        <v>0</v>
      </c>
      <c r="AF155" s="109"/>
      <c r="AG155" s="109">
        <v>8205.2882399999999</v>
      </c>
    </row>
    <row r="156" spans="2:33" ht="15">
      <c r="B156" s="109"/>
      <c r="C156" s="109"/>
      <c r="D156" s="109">
        <v>2009</v>
      </c>
      <c r="E156" s="109">
        <v>0</v>
      </c>
      <c r="F156" s="109">
        <v>0</v>
      </c>
      <c r="G156" s="109">
        <v>0</v>
      </c>
      <c r="H156" s="109">
        <v>0</v>
      </c>
      <c r="I156" s="109"/>
      <c r="J156" s="109"/>
      <c r="K156" s="109"/>
      <c r="L156" s="109">
        <v>0</v>
      </c>
      <c r="M156" s="109"/>
      <c r="N156" s="109">
        <v>0</v>
      </c>
      <c r="O156" s="109"/>
      <c r="P156" s="109">
        <v>0</v>
      </c>
      <c r="Q156" s="109">
        <v>0</v>
      </c>
      <c r="R156" s="109"/>
      <c r="S156" s="109"/>
      <c r="T156" s="109">
        <v>0</v>
      </c>
      <c r="U156" s="109">
        <v>0</v>
      </c>
      <c r="V156" s="109">
        <v>0</v>
      </c>
      <c r="W156" s="109"/>
      <c r="X156" s="109">
        <v>426.71845999999999</v>
      </c>
      <c r="Y156" s="109">
        <v>0</v>
      </c>
      <c r="Z156" s="109">
        <v>0</v>
      </c>
      <c r="AA156" s="109">
        <v>0</v>
      </c>
      <c r="AB156" s="109"/>
      <c r="AC156" s="109">
        <v>390.62587000000002</v>
      </c>
      <c r="AD156" s="109"/>
      <c r="AE156" s="109">
        <v>0</v>
      </c>
      <c r="AF156" s="109"/>
      <c r="AG156" s="109">
        <v>222907.30841999999</v>
      </c>
    </row>
    <row r="157" spans="2:33" ht="15">
      <c r="B157" s="109"/>
      <c r="C157" s="109"/>
      <c r="D157" s="109">
        <v>2010</v>
      </c>
      <c r="E157" s="109">
        <v>339758.26814</v>
      </c>
      <c r="F157" s="109">
        <v>0</v>
      </c>
      <c r="G157" s="109">
        <v>0</v>
      </c>
      <c r="H157" s="109">
        <v>0</v>
      </c>
      <c r="I157" s="109">
        <v>0</v>
      </c>
      <c r="J157" s="109">
        <v>262486.78437000001</v>
      </c>
      <c r="K157" s="109">
        <v>35026445.359729998</v>
      </c>
      <c r="L157" s="109">
        <v>0</v>
      </c>
      <c r="M157" s="109">
        <v>9718023.9623099994</v>
      </c>
      <c r="N157" s="109">
        <v>77409.91231</v>
      </c>
      <c r="O157" s="109">
        <v>0</v>
      </c>
      <c r="P157" s="109">
        <v>0</v>
      </c>
      <c r="Q157" s="109">
        <v>0</v>
      </c>
      <c r="R157" s="109">
        <v>0</v>
      </c>
      <c r="S157" s="109">
        <v>0</v>
      </c>
      <c r="T157" s="109">
        <v>0</v>
      </c>
      <c r="U157" s="109">
        <v>9241992.5830700006</v>
      </c>
      <c r="V157" s="109">
        <v>103937.25981</v>
      </c>
      <c r="W157" s="109">
        <v>135480.47795999999</v>
      </c>
      <c r="X157" s="109">
        <v>744391.58192000003</v>
      </c>
      <c r="Y157" s="109">
        <v>0</v>
      </c>
      <c r="Z157" s="109">
        <v>0</v>
      </c>
      <c r="AA157" s="109">
        <v>1559881.04587</v>
      </c>
      <c r="AB157" s="109">
        <v>812067.15772999998</v>
      </c>
      <c r="AC157" s="109">
        <v>0</v>
      </c>
      <c r="AD157" s="109">
        <v>0</v>
      </c>
      <c r="AE157" s="109">
        <v>0</v>
      </c>
      <c r="AF157" s="109">
        <v>0</v>
      </c>
      <c r="AG157" s="109">
        <v>466706.60418000002</v>
      </c>
    </row>
    <row r="158" spans="2:33" ht="15">
      <c r="B158" s="109"/>
      <c r="C158" s="109"/>
      <c r="D158" s="109">
        <v>2011</v>
      </c>
      <c r="E158" s="109">
        <v>3451854.8295700001</v>
      </c>
      <c r="F158" s="109">
        <v>0</v>
      </c>
      <c r="G158" s="109">
        <v>0</v>
      </c>
      <c r="H158" s="109">
        <v>0</v>
      </c>
      <c r="I158" s="109">
        <v>0</v>
      </c>
      <c r="J158" s="109">
        <v>245341.37752000001</v>
      </c>
      <c r="K158" s="109">
        <v>25943073.59028</v>
      </c>
      <c r="L158" s="109">
        <v>0</v>
      </c>
      <c r="M158" s="109">
        <v>0</v>
      </c>
      <c r="N158" s="109">
        <v>39644.142619999999</v>
      </c>
      <c r="O158" s="109">
        <v>908926.09144999995</v>
      </c>
      <c r="P158" s="109">
        <v>26439.331699999999</v>
      </c>
      <c r="Q158" s="109">
        <v>0</v>
      </c>
      <c r="R158" s="109">
        <v>0</v>
      </c>
      <c r="S158" s="109">
        <v>159683.62888999999</v>
      </c>
      <c r="T158" s="109">
        <v>0</v>
      </c>
      <c r="U158" s="109">
        <v>0</v>
      </c>
      <c r="V158" s="109">
        <v>28914.106940000001</v>
      </c>
      <c r="W158" s="109">
        <v>0</v>
      </c>
      <c r="X158" s="109">
        <v>691671.52298999997</v>
      </c>
      <c r="Y158" s="109">
        <v>103852.66205</v>
      </c>
      <c r="Z158" s="109">
        <v>0</v>
      </c>
      <c r="AA158" s="109">
        <v>8569689.4874900002</v>
      </c>
      <c r="AB158" s="109">
        <v>376479.70169000002</v>
      </c>
      <c r="AC158" s="109">
        <v>311474.66381</v>
      </c>
      <c r="AD158" s="109">
        <v>0</v>
      </c>
      <c r="AE158" s="109">
        <v>22862.702550000002</v>
      </c>
      <c r="AF158" s="109">
        <v>0</v>
      </c>
      <c r="AG158" s="109">
        <v>760677.38471999997</v>
      </c>
    </row>
    <row r="159" spans="2:33" ht="15">
      <c r="B159" s="109"/>
      <c r="C159" s="109"/>
      <c r="D159" s="109">
        <v>2012</v>
      </c>
      <c r="E159" s="109">
        <v>3194261.86925</v>
      </c>
      <c r="F159" s="109">
        <v>0</v>
      </c>
      <c r="G159" s="109">
        <v>241.77663999999999</v>
      </c>
      <c r="H159" s="109">
        <v>0</v>
      </c>
      <c r="I159" s="109">
        <v>0</v>
      </c>
      <c r="J159" s="109">
        <v>138276.27588</v>
      </c>
      <c r="K159" s="109">
        <v>31498652.569169998</v>
      </c>
      <c r="L159" s="109">
        <v>0</v>
      </c>
      <c r="M159" s="109">
        <v>0</v>
      </c>
      <c r="N159" s="109">
        <v>289955.79304000002</v>
      </c>
      <c r="O159" s="109">
        <v>1129888.8967899999</v>
      </c>
      <c r="P159" s="109">
        <v>209291.91256</v>
      </c>
      <c r="Q159" s="109">
        <v>0</v>
      </c>
      <c r="R159" s="109">
        <v>0</v>
      </c>
      <c r="S159" s="109">
        <v>284298.48128000001</v>
      </c>
      <c r="T159" s="109">
        <v>0</v>
      </c>
      <c r="U159" s="109">
        <v>0</v>
      </c>
      <c r="V159" s="109">
        <v>521576.31063000002</v>
      </c>
      <c r="W159" s="109">
        <v>0</v>
      </c>
      <c r="X159" s="109">
        <v>778033.52396000002</v>
      </c>
      <c r="Y159" s="109">
        <v>12732638.93634</v>
      </c>
      <c r="Z159" s="109">
        <v>0</v>
      </c>
      <c r="AA159" s="109">
        <v>1905598.8661700001</v>
      </c>
      <c r="AB159" s="109">
        <v>466663.64568000002</v>
      </c>
      <c r="AC159" s="109">
        <v>299485.30991000001</v>
      </c>
      <c r="AD159" s="109">
        <v>0</v>
      </c>
      <c r="AE159" s="109">
        <v>0</v>
      </c>
      <c r="AF159" s="109">
        <v>966580.47424999997</v>
      </c>
      <c r="AG159" s="109">
        <v>1184408.84449</v>
      </c>
    </row>
    <row r="160" spans="2:33" ht="15">
      <c r="B160" s="109"/>
      <c r="C160" s="109"/>
      <c r="D160" s="109">
        <v>2013</v>
      </c>
      <c r="E160" s="109">
        <v>3736090.61528</v>
      </c>
      <c r="F160" s="109">
        <v>2762850.71288</v>
      </c>
      <c r="G160" s="109">
        <v>571.88253999999995</v>
      </c>
      <c r="H160" s="109">
        <v>0</v>
      </c>
      <c r="I160" s="109">
        <v>0</v>
      </c>
      <c r="J160" s="109">
        <v>337889.44812000002</v>
      </c>
      <c r="K160" s="109">
        <v>34656011.611790001</v>
      </c>
      <c r="L160" s="109">
        <v>0</v>
      </c>
      <c r="M160" s="109">
        <v>276316.48645000003</v>
      </c>
      <c r="N160" s="109">
        <v>54617.847320000001</v>
      </c>
      <c r="O160" s="109">
        <v>2445087.9824799998</v>
      </c>
      <c r="P160" s="109">
        <v>94264.859989999997</v>
      </c>
      <c r="Q160" s="109">
        <v>0</v>
      </c>
      <c r="R160" s="109">
        <v>0</v>
      </c>
      <c r="S160" s="109">
        <v>1132577.14139</v>
      </c>
      <c r="T160" s="109">
        <v>68619.37255</v>
      </c>
      <c r="U160" s="109">
        <v>0</v>
      </c>
      <c r="V160" s="109">
        <v>0</v>
      </c>
      <c r="W160" s="109">
        <v>134987.00219</v>
      </c>
      <c r="X160" s="109">
        <v>511748.53613000002</v>
      </c>
      <c r="Y160" s="109">
        <v>285249.71110999997</v>
      </c>
      <c r="Z160" s="109">
        <v>0</v>
      </c>
      <c r="AA160" s="109">
        <v>13630238.84551</v>
      </c>
      <c r="AB160" s="109">
        <v>1196725.7170599999</v>
      </c>
      <c r="AC160" s="109">
        <v>460689.99424000003</v>
      </c>
      <c r="AD160" s="109">
        <v>0</v>
      </c>
      <c r="AE160" s="109">
        <v>0</v>
      </c>
      <c r="AF160" s="109">
        <v>1858851.3962099999</v>
      </c>
      <c r="AG160" s="109">
        <v>0</v>
      </c>
    </row>
    <row r="161" spans="2:33" ht="15">
      <c r="B161" s="109"/>
      <c r="C161" s="109"/>
      <c r="D161" s="109">
        <v>2014</v>
      </c>
      <c r="E161" s="109">
        <v>3163703.9516599998</v>
      </c>
      <c r="F161" s="109">
        <v>0</v>
      </c>
      <c r="G161" s="109">
        <v>0</v>
      </c>
      <c r="H161" s="109">
        <v>0</v>
      </c>
      <c r="I161" s="109">
        <v>0</v>
      </c>
      <c r="J161" s="109">
        <v>246403.21429999999</v>
      </c>
      <c r="K161" s="109">
        <v>31134598.388999999</v>
      </c>
      <c r="L161" s="109">
        <v>0</v>
      </c>
      <c r="M161" s="109">
        <v>2821150.8284</v>
      </c>
      <c r="N161" s="109">
        <v>52138.693099999997</v>
      </c>
      <c r="O161" s="109">
        <v>1654657.5880799999</v>
      </c>
      <c r="P161" s="109">
        <v>292916.25751000002</v>
      </c>
      <c r="Q161" s="109">
        <v>0</v>
      </c>
      <c r="R161" s="109">
        <v>165068.00859000001</v>
      </c>
      <c r="S161" s="109">
        <v>2026921.8901</v>
      </c>
      <c r="T161" s="109">
        <v>63205.343350000003</v>
      </c>
      <c r="U161" s="109">
        <v>0</v>
      </c>
      <c r="V161" s="109">
        <v>392253.70094000001</v>
      </c>
      <c r="W161" s="109">
        <v>0</v>
      </c>
      <c r="X161" s="109">
        <v>0</v>
      </c>
      <c r="Y161" s="109">
        <v>1427752.4080399999</v>
      </c>
      <c r="Z161" s="109">
        <v>0</v>
      </c>
      <c r="AA161" s="109">
        <v>10268917.68039</v>
      </c>
      <c r="AB161" s="109">
        <v>1072602.0165599999</v>
      </c>
      <c r="AC161" s="109">
        <v>169376.33934999999</v>
      </c>
      <c r="AD161" s="109">
        <v>0</v>
      </c>
      <c r="AE161" s="109">
        <v>39488.972450000001</v>
      </c>
      <c r="AF161" s="109">
        <v>1325389.6274300001</v>
      </c>
      <c r="AG161" s="109">
        <v>7115946.6967700003</v>
      </c>
    </row>
    <row r="162" spans="2:33" ht="15">
      <c r="B162" s="109"/>
      <c r="C162" s="109"/>
      <c r="D162" s="109">
        <v>2015</v>
      </c>
      <c r="E162" s="109">
        <v>3392663.81073</v>
      </c>
      <c r="F162" s="109">
        <v>167872.32670000001</v>
      </c>
      <c r="G162" s="109">
        <v>645.53656000000001</v>
      </c>
      <c r="H162" s="109">
        <v>0</v>
      </c>
      <c r="I162" s="109">
        <v>0</v>
      </c>
      <c r="J162" s="109">
        <v>2770356.628</v>
      </c>
      <c r="K162" s="109">
        <v>13550234.01749</v>
      </c>
      <c r="L162" s="109">
        <v>0</v>
      </c>
      <c r="M162" s="109">
        <v>57258.566030000002</v>
      </c>
      <c r="N162" s="109">
        <v>130404.1087</v>
      </c>
      <c r="O162" s="109">
        <v>1782647.32681</v>
      </c>
      <c r="P162" s="109">
        <v>26764.757249999999</v>
      </c>
      <c r="Q162" s="109">
        <v>0</v>
      </c>
      <c r="R162" s="109">
        <v>54625.441180000002</v>
      </c>
      <c r="S162" s="109">
        <v>59040.467349999999</v>
      </c>
      <c r="T162" s="109">
        <v>0</v>
      </c>
      <c r="U162" s="109">
        <v>4711.1801599999999</v>
      </c>
      <c r="V162" s="109">
        <v>568266.52769999998</v>
      </c>
      <c r="W162" s="109">
        <v>0</v>
      </c>
      <c r="X162" s="109">
        <v>0</v>
      </c>
      <c r="Y162" s="109">
        <v>1602.9813300000001</v>
      </c>
      <c r="Z162" s="109">
        <v>0</v>
      </c>
      <c r="AA162" s="109">
        <v>11085298.715989999</v>
      </c>
      <c r="AB162" s="109">
        <v>945214.77396999998</v>
      </c>
      <c r="AC162" s="109">
        <v>2050678.8341900001</v>
      </c>
      <c r="AD162" s="109">
        <v>0</v>
      </c>
      <c r="AE162" s="109">
        <v>60199.383950000003</v>
      </c>
      <c r="AF162" s="109">
        <v>15734.48134</v>
      </c>
      <c r="AG162" s="109">
        <v>314672.03311000002</v>
      </c>
    </row>
    <row r="163" spans="2:33" ht="15">
      <c r="B163" s="109"/>
      <c r="C163" s="109"/>
      <c r="D163" s="109">
        <v>2016</v>
      </c>
      <c r="E163" s="109">
        <v>5198392.0142000001</v>
      </c>
      <c r="F163" s="109">
        <v>370868.77964000002</v>
      </c>
      <c r="G163" s="109">
        <v>835.56561999999997</v>
      </c>
      <c r="H163" s="109">
        <v>0</v>
      </c>
      <c r="I163" s="109">
        <v>0</v>
      </c>
      <c r="J163" s="109">
        <v>269156.91527</v>
      </c>
      <c r="K163" s="109">
        <v>12293503.933010001</v>
      </c>
      <c r="L163" s="109">
        <v>0</v>
      </c>
      <c r="M163" s="109">
        <v>104779.83918</v>
      </c>
      <c r="N163" s="109">
        <v>44855.210930000001</v>
      </c>
      <c r="O163" s="109">
        <v>1694709.6309100001</v>
      </c>
      <c r="P163" s="109">
        <v>315330.20934</v>
      </c>
      <c r="Q163" s="109">
        <v>0</v>
      </c>
      <c r="R163" s="109">
        <v>0</v>
      </c>
      <c r="S163" s="109">
        <v>85632.695730000007</v>
      </c>
      <c r="T163" s="109">
        <v>0</v>
      </c>
      <c r="U163" s="109">
        <v>45647.708870000002</v>
      </c>
      <c r="V163" s="109">
        <v>568415.95238999999</v>
      </c>
      <c r="W163" s="109">
        <v>485156.06141000002</v>
      </c>
      <c r="X163" s="109">
        <v>180522.49221</v>
      </c>
      <c r="Y163" s="109">
        <v>104.64724</v>
      </c>
      <c r="Z163" s="109">
        <v>0</v>
      </c>
      <c r="AA163" s="109">
        <v>13476084.11317</v>
      </c>
      <c r="AB163" s="109">
        <v>1231882.9146199999</v>
      </c>
      <c r="AC163" s="109">
        <v>42795.277170000001</v>
      </c>
      <c r="AD163" s="109">
        <v>1705685.1976000001</v>
      </c>
      <c r="AE163" s="109">
        <v>190374.48574999999</v>
      </c>
      <c r="AF163" s="109">
        <v>4518.9781999999996</v>
      </c>
      <c r="AG163" s="109">
        <v>401867.79661999998</v>
      </c>
    </row>
    <row r="164" spans="2:33" ht="15">
      <c r="B164" s="109"/>
      <c r="C164" s="109"/>
      <c r="D164" s="109">
        <v>2017</v>
      </c>
      <c r="E164" s="109">
        <v>6041456.0896600001</v>
      </c>
      <c r="F164" s="109">
        <v>9308536.6637800001</v>
      </c>
      <c r="G164" s="109">
        <v>0</v>
      </c>
      <c r="H164" s="109">
        <v>0</v>
      </c>
      <c r="I164" s="109">
        <v>0</v>
      </c>
      <c r="J164" s="109">
        <v>473248.40260999999</v>
      </c>
      <c r="K164" s="109">
        <v>11710637.2193</v>
      </c>
      <c r="L164" s="109">
        <v>0</v>
      </c>
      <c r="M164" s="109">
        <v>112820.75549</v>
      </c>
      <c r="N164" s="109">
        <v>45047.441559999999</v>
      </c>
      <c r="O164" s="109">
        <v>2913049.5902200001</v>
      </c>
      <c r="P164" s="109">
        <v>218995.68656</v>
      </c>
      <c r="Q164" s="109">
        <v>0</v>
      </c>
      <c r="R164" s="109">
        <v>0</v>
      </c>
      <c r="S164" s="109">
        <v>203705.83768</v>
      </c>
      <c r="T164" s="109">
        <v>0</v>
      </c>
      <c r="U164" s="109">
        <v>187047.85477000001</v>
      </c>
      <c r="V164" s="109">
        <v>332858.93274999998</v>
      </c>
      <c r="W164" s="109">
        <v>86222.282999999996</v>
      </c>
      <c r="X164" s="109">
        <v>228251.41875000001</v>
      </c>
      <c r="Y164" s="109">
        <v>0</v>
      </c>
      <c r="Z164" s="109">
        <v>0</v>
      </c>
      <c r="AA164" s="109">
        <v>18136162.928690001</v>
      </c>
      <c r="AB164" s="109">
        <v>1714957.4095900001</v>
      </c>
      <c r="AC164" s="109">
        <v>135217.71268</v>
      </c>
      <c r="AD164" s="109">
        <v>285127.93783000001</v>
      </c>
      <c r="AE164" s="109">
        <v>101530.07197999999</v>
      </c>
      <c r="AF164" s="109">
        <v>609462.37945000001</v>
      </c>
      <c r="AG164" s="109">
        <v>469415.85566</v>
      </c>
    </row>
    <row r="165" spans="2:33" ht="15">
      <c r="B165" s="109"/>
      <c r="C165" s="109"/>
      <c r="D165" s="109">
        <v>2018</v>
      </c>
      <c r="E165" s="109">
        <v>7240043.1549300002</v>
      </c>
      <c r="F165" s="109">
        <v>154741.73282999999</v>
      </c>
      <c r="G165" s="109">
        <v>0</v>
      </c>
      <c r="H165" s="109">
        <v>0</v>
      </c>
      <c r="I165" s="109">
        <v>0</v>
      </c>
      <c r="J165" s="109">
        <v>504900.29495000001</v>
      </c>
      <c r="K165" s="109">
        <v>10037916.92106</v>
      </c>
      <c r="L165" s="109">
        <v>0</v>
      </c>
      <c r="M165" s="109">
        <v>643142.84164</v>
      </c>
      <c r="N165" s="109">
        <v>18663.501919999999</v>
      </c>
      <c r="O165" s="109">
        <v>2715074.08592</v>
      </c>
      <c r="P165" s="109">
        <v>522901.82539999997</v>
      </c>
      <c r="Q165" s="109">
        <v>0</v>
      </c>
      <c r="R165" s="109">
        <v>0</v>
      </c>
      <c r="S165" s="109">
        <v>218980.97872000001</v>
      </c>
      <c r="T165" s="109">
        <v>0</v>
      </c>
      <c r="U165" s="109">
        <v>1209243.74654</v>
      </c>
      <c r="V165" s="109">
        <v>510855.53830999997</v>
      </c>
      <c r="W165" s="109">
        <v>150642.37226999999</v>
      </c>
      <c r="X165" s="109">
        <v>323614.02078000002</v>
      </c>
      <c r="Y165" s="109">
        <v>1337857.77627</v>
      </c>
      <c r="Z165" s="109">
        <v>0</v>
      </c>
      <c r="AA165" s="109">
        <v>17760994.46627</v>
      </c>
      <c r="AB165" s="109">
        <v>2216872.0461300001</v>
      </c>
      <c r="AC165" s="109">
        <v>7164949.1799699999</v>
      </c>
      <c r="AD165" s="109">
        <v>4273878.6312800003</v>
      </c>
      <c r="AE165" s="109">
        <v>18336.148509999999</v>
      </c>
      <c r="AF165" s="109">
        <v>24951.698329999999</v>
      </c>
      <c r="AG165" s="109">
        <v>229654.2248</v>
      </c>
    </row>
    <row r="166" spans="2:33" ht="15">
      <c r="B166" s="109"/>
      <c r="C166" s="109"/>
      <c r="D166" s="109">
        <v>2019</v>
      </c>
      <c r="E166" s="134">
        <v>2318749.9894089443</v>
      </c>
      <c r="F166" s="109">
        <v>566226.72280999995</v>
      </c>
      <c r="G166" s="109">
        <v>0</v>
      </c>
      <c r="H166" s="109">
        <v>0</v>
      </c>
      <c r="I166" s="109">
        <v>0</v>
      </c>
      <c r="J166" s="109">
        <v>827314.55432999996</v>
      </c>
      <c r="K166" s="109">
        <v>10407951.80635</v>
      </c>
      <c r="L166" s="109">
        <v>0</v>
      </c>
      <c r="M166" s="109">
        <v>54786.883779999996</v>
      </c>
      <c r="N166" s="109">
        <v>8217.0553899999995</v>
      </c>
      <c r="O166" s="109">
        <v>2709292.9972799998</v>
      </c>
      <c r="P166" s="109">
        <v>519497.78096</v>
      </c>
      <c r="Q166" s="109">
        <v>0</v>
      </c>
      <c r="R166" s="109">
        <v>0</v>
      </c>
      <c r="S166" s="109">
        <v>4147080.3478000001</v>
      </c>
      <c r="T166" s="109">
        <v>0</v>
      </c>
      <c r="U166" s="109">
        <v>206178.49260999999</v>
      </c>
      <c r="V166" s="109">
        <v>11024.65645</v>
      </c>
      <c r="W166" s="109">
        <v>0</v>
      </c>
      <c r="X166" s="109">
        <v>507241.86456000002</v>
      </c>
      <c r="Y166" s="109">
        <v>0</v>
      </c>
      <c r="Z166" s="109">
        <v>0</v>
      </c>
      <c r="AA166" s="109">
        <v>2305403.1833500001</v>
      </c>
      <c r="AB166" s="109">
        <v>3537950.1205899999</v>
      </c>
      <c r="AC166" s="109">
        <v>7740191.1632000003</v>
      </c>
      <c r="AD166" s="109">
        <v>1245337.41286</v>
      </c>
      <c r="AE166" s="109">
        <v>182665.07545</v>
      </c>
      <c r="AF166" s="109">
        <v>610831.33319999999</v>
      </c>
      <c r="AG166" s="109">
        <v>194141.46612999999</v>
      </c>
    </row>
    <row r="167" spans="2:33" ht="15">
      <c r="B167" s="109"/>
      <c r="C167" s="109"/>
      <c r="D167" s="109">
        <v>2020</v>
      </c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</row>
    <row r="168" spans="2:33" ht="15">
      <c r="B168" s="110" t="s">
        <v>235</v>
      </c>
      <c r="C168" s="110" t="s">
        <v>595</v>
      </c>
      <c r="D168" s="110">
        <v>2006</v>
      </c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</row>
    <row r="169" spans="2:33" ht="15">
      <c r="B169" s="110"/>
      <c r="C169" s="110"/>
      <c r="D169" s="110">
        <v>2007</v>
      </c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</row>
    <row r="170" spans="2:33" ht="15">
      <c r="B170" s="110"/>
      <c r="C170" s="110"/>
      <c r="D170" s="110">
        <v>2008</v>
      </c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</row>
    <row r="171" spans="2:33" ht="15">
      <c r="B171" s="110"/>
      <c r="C171" s="110"/>
      <c r="D171" s="110">
        <v>2009</v>
      </c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>
        <v>49929</v>
      </c>
    </row>
    <row r="172" spans="2:33" ht="15">
      <c r="B172" s="110"/>
      <c r="C172" s="110"/>
      <c r="D172" s="110">
        <v>2010</v>
      </c>
      <c r="E172" s="110">
        <v>26007</v>
      </c>
      <c r="F172" s="110"/>
      <c r="G172" s="110"/>
      <c r="H172" s="110"/>
      <c r="I172" s="110">
        <v>0</v>
      </c>
      <c r="J172" s="110">
        <v>1920</v>
      </c>
      <c r="K172" s="110">
        <v>395223</v>
      </c>
      <c r="L172" s="110">
        <v>1440</v>
      </c>
      <c r="M172" s="110">
        <v>4361</v>
      </c>
      <c r="N172" s="110">
        <v>1602</v>
      </c>
      <c r="O172" s="110"/>
      <c r="P172" s="110"/>
      <c r="Q172" s="110"/>
      <c r="R172" s="110"/>
      <c r="S172" s="110"/>
      <c r="T172" s="110">
        <v>0</v>
      </c>
      <c r="U172" s="110">
        <v>81038</v>
      </c>
      <c r="V172" s="110">
        <v>919</v>
      </c>
      <c r="W172" s="110">
        <v>1455</v>
      </c>
      <c r="X172" s="110">
        <v>4013</v>
      </c>
      <c r="Y172" s="110"/>
      <c r="Z172" s="110"/>
      <c r="AA172" s="110">
        <v>48677</v>
      </c>
      <c r="AB172" s="110">
        <v>16567</v>
      </c>
      <c r="AC172" s="110">
        <v>2199</v>
      </c>
      <c r="AD172" s="110"/>
      <c r="AE172" s="110">
        <v>0</v>
      </c>
      <c r="AF172" s="110">
        <v>0</v>
      </c>
      <c r="AG172" s="114">
        <v>38469</v>
      </c>
    </row>
    <row r="173" spans="2:33" ht="15.75" thickBot="1">
      <c r="B173" s="110"/>
      <c r="C173" s="110"/>
      <c r="D173" s="110">
        <v>2011</v>
      </c>
      <c r="E173" s="112">
        <v>35648</v>
      </c>
      <c r="F173" s="110"/>
      <c r="G173" s="110">
        <v>0</v>
      </c>
      <c r="H173" s="110"/>
      <c r="I173" s="110">
        <v>0</v>
      </c>
      <c r="J173" s="114">
        <v>12085</v>
      </c>
      <c r="K173" s="112">
        <v>336640</v>
      </c>
      <c r="L173" s="110">
        <v>1440</v>
      </c>
      <c r="M173" s="111">
        <v>0</v>
      </c>
      <c r="N173" s="112">
        <v>869</v>
      </c>
      <c r="O173" s="110">
        <v>9436</v>
      </c>
      <c r="P173" s="110">
        <v>477</v>
      </c>
      <c r="Q173" s="110"/>
      <c r="R173" s="110"/>
      <c r="S173" s="110">
        <v>3642</v>
      </c>
      <c r="T173" s="110"/>
      <c r="U173" s="110"/>
      <c r="V173" s="112">
        <v>291</v>
      </c>
      <c r="W173" s="111">
        <v>0</v>
      </c>
      <c r="X173" s="112">
        <v>2565</v>
      </c>
      <c r="Y173" s="110">
        <v>720</v>
      </c>
      <c r="Z173" s="110"/>
      <c r="AA173" s="111">
        <v>155409</v>
      </c>
      <c r="AB173" s="111">
        <v>7677</v>
      </c>
      <c r="AC173" s="112">
        <v>4473</v>
      </c>
      <c r="AD173" s="110"/>
      <c r="AE173" s="113">
        <v>434</v>
      </c>
      <c r="AF173" s="110">
        <v>0</v>
      </c>
      <c r="AG173" s="112">
        <v>65425.672559999999</v>
      </c>
    </row>
    <row r="174" spans="2:33" ht="15.75" thickBot="1">
      <c r="B174" s="110"/>
      <c r="C174" s="110"/>
      <c r="D174" s="110">
        <v>2012</v>
      </c>
      <c r="E174" s="112">
        <v>39173</v>
      </c>
      <c r="F174" s="110"/>
      <c r="G174" s="113">
        <v>7583</v>
      </c>
      <c r="H174" s="110"/>
      <c r="I174" s="110">
        <v>0</v>
      </c>
      <c r="J174" s="114">
        <v>15048</v>
      </c>
      <c r="K174" s="112">
        <v>387773</v>
      </c>
      <c r="L174" s="114">
        <v>0</v>
      </c>
      <c r="M174" s="111">
        <v>0</v>
      </c>
      <c r="N174" s="112">
        <v>9421</v>
      </c>
      <c r="O174" s="112">
        <v>10557</v>
      </c>
      <c r="P174" s="113">
        <v>1541</v>
      </c>
      <c r="Q174" s="110"/>
      <c r="R174" s="110"/>
      <c r="S174" s="113">
        <v>6898</v>
      </c>
      <c r="T174" s="110">
        <v>0</v>
      </c>
      <c r="U174" s="110"/>
      <c r="V174" s="113">
        <v>1883</v>
      </c>
      <c r="W174" s="116">
        <v>0</v>
      </c>
      <c r="X174" s="112">
        <v>1091</v>
      </c>
      <c r="Y174" s="116">
        <v>87600</v>
      </c>
      <c r="Z174" s="110">
        <v>0</v>
      </c>
      <c r="AA174" s="112">
        <v>100379</v>
      </c>
      <c r="AB174" s="111">
        <v>10074</v>
      </c>
      <c r="AC174" s="112">
        <v>4501</v>
      </c>
      <c r="AD174" s="110"/>
      <c r="AE174" s="112">
        <v>0</v>
      </c>
      <c r="AF174" s="114">
        <v>23531</v>
      </c>
      <c r="AG174" s="112">
        <v>70674</v>
      </c>
    </row>
    <row r="175" spans="2:33" ht="15.75" thickBot="1">
      <c r="B175" s="110"/>
      <c r="C175" s="110"/>
      <c r="D175" s="110">
        <v>2013</v>
      </c>
      <c r="E175" s="112">
        <v>43874</v>
      </c>
      <c r="F175" s="110">
        <v>42201</v>
      </c>
      <c r="G175" s="111">
        <v>5157</v>
      </c>
      <c r="H175" s="110"/>
      <c r="I175" s="110">
        <v>0</v>
      </c>
      <c r="J175" s="114">
        <v>33110</v>
      </c>
      <c r="K175" s="112">
        <v>388131</v>
      </c>
      <c r="L175" s="114">
        <v>0</v>
      </c>
      <c r="M175" s="111">
        <v>894</v>
      </c>
      <c r="N175" s="114">
        <v>1596</v>
      </c>
      <c r="O175" s="115">
        <v>23549</v>
      </c>
      <c r="P175" s="112">
        <v>520</v>
      </c>
      <c r="Q175" s="110"/>
      <c r="R175" s="110"/>
      <c r="S175" s="112">
        <v>18816</v>
      </c>
      <c r="T175" s="112">
        <v>1467</v>
      </c>
      <c r="U175" s="110"/>
      <c r="V175" s="110"/>
      <c r="W175" s="112">
        <v>1431</v>
      </c>
      <c r="X175" s="111">
        <v>1331</v>
      </c>
      <c r="Y175" s="112">
        <v>2000</v>
      </c>
      <c r="Z175" s="110"/>
      <c r="AA175" s="112">
        <v>99944</v>
      </c>
      <c r="AB175" s="111">
        <v>26165</v>
      </c>
      <c r="AC175" s="112">
        <v>4456</v>
      </c>
      <c r="AD175" s="110"/>
      <c r="AE175" s="112">
        <v>0</v>
      </c>
      <c r="AF175" s="114">
        <v>28131</v>
      </c>
      <c r="AG175" s="110"/>
    </row>
    <row r="176" spans="2:33" ht="15.75" thickBot="1">
      <c r="B176" s="110"/>
      <c r="C176" s="110"/>
      <c r="D176" s="110">
        <v>2014</v>
      </c>
      <c r="E176" s="112">
        <v>42042</v>
      </c>
      <c r="F176" s="110"/>
      <c r="G176" s="110">
        <v>10882</v>
      </c>
      <c r="H176" s="110">
        <v>0</v>
      </c>
      <c r="I176" s="110">
        <v>0</v>
      </c>
      <c r="J176" s="110"/>
      <c r="K176" s="112">
        <v>341498</v>
      </c>
      <c r="L176" s="110"/>
      <c r="M176" s="110">
        <v>1477</v>
      </c>
      <c r="N176" s="110">
        <v>657</v>
      </c>
      <c r="O176" s="110">
        <v>14224</v>
      </c>
      <c r="P176" s="110">
        <v>4071</v>
      </c>
      <c r="Q176" s="110"/>
      <c r="R176" s="110">
        <v>5528</v>
      </c>
      <c r="S176" s="110">
        <v>30554</v>
      </c>
      <c r="T176" s="112">
        <v>1059</v>
      </c>
      <c r="U176" s="110"/>
      <c r="V176" s="110">
        <v>1250</v>
      </c>
      <c r="W176" s="110">
        <v>0</v>
      </c>
      <c r="X176" s="110">
        <v>893</v>
      </c>
      <c r="Y176" s="110">
        <v>9090</v>
      </c>
      <c r="Z176" s="110"/>
      <c r="AA176" s="110">
        <v>77133</v>
      </c>
      <c r="AB176" s="112">
        <v>20082</v>
      </c>
      <c r="AC176" s="110">
        <v>4601</v>
      </c>
      <c r="AD176" s="110"/>
      <c r="AE176" s="110">
        <v>926</v>
      </c>
      <c r="AF176" s="110">
        <v>28731</v>
      </c>
      <c r="AG176" s="110">
        <v>33907</v>
      </c>
    </row>
    <row r="177" spans="2:33" ht="15.75" thickBot="1">
      <c r="B177" s="110"/>
      <c r="C177" s="110"/>
      <c r="D177" s="110">
        <v>2015</v>
      </c>
      <c r="E177" s="112">
        <v>41477</v>
      </c>
      <c r="F177" s="115">
        <v>13137</v>
      </c>
      <c r="G177" s="117">
        <v>12833</v>
      </c>
      <c r="H177" s="110">
        <v>0</v>
      </c>
      <c r="I177" s="110">
        <v>0</v>
      </c>
      <c r="J177" s="113">
        <v>13802</v>
      </c>
      <c r="K177" s="115">
        <v>117377</v>
      </c>
      <c r="L177" s="114">
        <v>0</v>
      </c>
      <c r="M177" s="111">
        <v>825</v>
      </c>
      <c r="N177" s="112">
        <v>1679</v>
      </c>
      <c r="O177" s="118">
        <v>14218</v>
      </c>
      <c r="P177" s="112">
        <v>209</v>
      </c>
      <c r="Q177" s="110"/>
      <c r="R177" s="113">
        <v>4504</v>
      </c>
      <c r="S177" s="114">
        <v>1360</v>
      </c>
      <c r="T177" s="112">
        <v>87</v>
      </c>
      <c r="U177" s="110">
        <v>11375</v>
      </c>
      <c r="V177" s="112">
        <v>459</v>
      </c>
      <c r="W177" s="112">
        <v>0</v>
      </c>
      <c r="X177" s="112">
        <v>2438</v>
      </c>
      <c r="Y177" s="115">
        <v>47355</v>
      </c>
      <c r="Z177" s="110"/>
      <c r="AA177" s="112">
        <v>78682</v>
      </c>
      <c r="AB177" s="112">
        <v>16834</v>
      </c>
      <c r="AC177" s="112">
        <v>29332</v>
      </c>
      <c r="AD177" s="110">
        <v>0</v>
      </c>
      <c r="AE177" s="112">
        <v>760</v>
      </c>
      <c r="AF177" s="114">
        <v>31137</v>
      </c>
      <c r="AG177" s="112">
        <v>30164.65783</v>
      </c>
    </row>
    <row r="178" spans="2:33" ht="15.75" thickBot="1">
      <c r="B178" s="110"/>
      <c r="C178" s="110"/>
      <c r="D178" s="110">
        <v>2016</v>
      </c>
      <c r="E178" s="112">
        <v>56593</v>
      </c>
      <c r="F178" s="112">
        <v>3888</v>
      </c>
      <c r="G178" s="112">
        <v>6166</v>
      </c>
      <c r="H178" s="110">
        <v>0</v>
      </c>
      <c r="I178" s="110">
        <v>0</v>
      </c>
      <c r="J178" s="111">
        <v>26226</v>
      </c>
      <c r="K178" s="112">
        <v>94708</v>
      </c>
      <c r="L178" s="110">
        <v>0</v>
      </c>
      <c r="M178" s="111">
        <v>1178</v>
      </c>
      <c r="N178" s="112">
        <v>777</v>
      </c>
      <c r="O178" s="114">
        <v>12864</v>
      </c>
      <c r="P178" s="112">
        <v>2186</v>
      </c>
      <c r="Q178" s="110"/>
      <c r="R178" s="112">
        <v>0</v>
      </c>
      <c r="S178" s="114">
        <v>387</v>
      </c>
      <c r="T178" s="112">
        <v>0</v>
      </c>
      <c r="U178" s="113">
        <v>14519</v>
      </c>
      <c r="V178" s="112">
        <v>1298</v>
      </c>
      <c r="W178" s="111">
        <v>4211</v>
      </c>
      <c r="X178" s="112">
        <v>2233</v>
      </c>
      <c r="Y178" s="116">
        <v>14643</v>
      </c>
      <c r="Z178" s="110">
        <v>0</v>
      </c>
      <c r="AA178" s="112">
        <v>76762</v>
      </c>
      <c r="AB178" s="112">
        <v>19289</v>
      </c>
      <c r="AC178" s="112">
        <v>24217</v>
      </c>
      <c r="AD178" s="114">
        <v>46560</v>
      </c>
      <c r="AE178" s="112">
        <v>4275</v>
      </c>
      <c r="AF178" s="114">
        <v>13909</v>
      </c>
      <c r="AG178" s="112">
        <v>67408</v>
      </c>
    </row>
    <row r="179" spans="2:33" ht="15.75" thickBot="1">
      <c r="B179" s="110"/>
      <c r="C179" s="110"/>
      <c r="D179" s="110">
        <v>2017</v>
      </c>
      <c r="E179" s="112">
        <v>78942</v>
      </c>
      <c r="F179" s="111">
        <v>36122</v>
      </c>
      <c r="G179" s="116">
        <v>5219</v>
      </c>
      <c r="H179" s="110"/>
      <c r="I179" s="110">
        <v>0</v>
      </c>
      <c r="J179" s="111">
        <v>26840</v>
      </c>
      <c r="K179" s="112">
        <v>92387</v>
      </c>
      <c r="L179" s="110">
        <v>0</v>
      </c>
      <c r="M179" s="111">
        <v>1719</v>
      </c>
      <c r="N179" s="112">
        <v>3146</v>
      </c>
      <c r="O179" s="114">
        <v>20490</v>
      </c>
      <c r="P179" s="110">
        <v>1657</v>
      </c>
      <c r="Q179" s="110"/>
      <c r="R179" s="110"/>
      <c r="S179" s="114">
        <v>2097</v>
      </c>
      <c r="T179" s="112">
        <v>1841</v>
      </c>
      <c r="U179" s="113">
        <v>19856</v>
      </c>
      <c r="V179" s="112">
        <v>1380</v>
      </c>
      <c r="W179" s="117">
        <v>346</v>
      </c>
      <c r="X179" s="112">
        <v>2098</v>
      </c>
      <c r="Y179" s="118">
        <v>7924</v>
      </c>
      <c r="Z179" s="110"/>
      <c r="AA179" s="112">
        <v>115183</v>
      </c>
      <c r="AB179" s="112">
        <v>27828</v>
      </c>
      <c r="AC179" s="112">
        <v>1072</v>
      </c>
      <c r="AD179" s="113">
        <v>9780</v>
      </c>
      <c r="AE179" s="112">
        <v>475</v>
      </c>
      <c r="AF179" s="114">
        <v>10285</v>
      </c>
      <c r="AG179" s="112">
        <v>85436</v>
      </c>
    </row>
    <row r="180" spans="2:33" ht="15.75" thickBot="1">
      <c r="B180" s="110"/>
      <c r="C180" s="110"/>
      <c r="D180" s="110">
        <v>2018</v>
      </c>
      <c r="E180" s="112">
        <v>74727</v>
      </c>
      <c r="F180" s="112">
        <v>19825</v>
      </c>
      <c r="G180" s="117">
        <v>5978</v>
      </c>
      <c r="H180" s="110">
        <v>0</v>
      </c>
      <c r="I180" s="110">
        <v>0</v>
      </c>
      <c r="J180" s="111">
        <v>21992</v>
      </c>
      <c r="K180" s="112">
        <v>82252</v>
      </c>
      <c r="L180" s="110">
        <v>0</v>
      </c>
      <c r="M180" s="111">
        <v>5931</v>
      </c>
      <c r="N180" s="112">
        <v>2032</v>
      </c>
      <c r="O180" s="116">
        <v>17557</v>
      </c>
      <c r="P180" s="112">
        <v>2556</v>
      </c>
      <c r="Q180" s="110"/>
      <c r="R180" s="114">
        <v>7291</v>
      </c>
      <c r="S180" s="112">
        <v>1364</v>
      </c>
      <c r="T180" s="115">
        <v>2400</v>
      </c>
      <c r="U180" s="111">
        <v>88963</v>
      </c>
      <c r="V180" s="112">
        <v>817</v>
      </c>
      <c r="W180" s="116">
        <v>945</v>
      </c>
      <c r="X180" s="110">
        <v>1973</v>
      </c>
      <c r="Y180" s="118">
        <v>9091</v>
      </c>
      <c r="Z180" s="110"/>
      <c r="AA180" s="112">
        <v>105437</v>
      </c>
      <c r="AB180" s="112">
        <v>14293</v>
      </c>
      <c r="AC180" s="116">
        <v>84532</v>
      </c>
      <c r="AD180" s="110">
        <v>9996</v>
      </c>
      <c r="AE180" s="112">
        <v>602</v>
      </c>
      <c r="AF180" s="114">
        <v>34502</v>
      </c>
      <c r="AG180" s="113">
        <v>18842</v>
      </c>
    </row>
    <row r="181" spans="2:33" ht="15.75" thickBot="1">
      <c r="B181" s="110"/>
      <c r="C181" s="110"/>
      <c r="D181" s="110">
        <v>2019</v>
      </c>
      <c r="E181" s="112">
        <v>3245</v>
      </c>
      <c r="F181" s="112">
        <v>7906</v>
      </c>
      <c r="G181" s="118">
        <v>6865</v>
      </c>
      <c r="H181" s="110">
        <v>0</v>
      </c>
      <c r="I181" s="110">
        <v>0</v>
      </c>
      <c r="J181" s="112">
        <v>32693</v>
      </c>
      <c r="K181" s="112">
        <v>82022</v>
      </c>
      <c r="L181" s="110">
        <v>0</v>
      </c>
      <c r="M181" s="110">
        <v>647</v>
      </c>
      <c r="N181" s="112">
        <v>645</v>
      </c>
      <c r="O181" s="112">
        <v>17310</v>
      </c>
      <c r="P181" s="112">
        <v>4402</v>
      </c>
      <c r="Q181" s="110"/>
      <c r="R181" s="112">
        <v>9125</v>
      </c>
      <c r="S181" s="113">
        <v>69975</v>
      </c>
      <c r="T181" s="112">
        <v>2696</v>
      </c>
      <c r="U181" s="112">
        <v>4065</v>
      </c>
      <c r="V181" s="112">
        <v>331</v>
      </c>
      <c r="W181" s="116">
        <v>0</v>
      </c>
      <c r="X181" s="112">
        <v>1224</v>
      </c>
      <c r="Y181" s="114">
        <v>2432</v>
      </c>
      <c r="Z181" s="110"/>
      <c r="AA181" s="112">
        <v>61933</v>
      </c>
      <c r="AB181" s="112">
        <v>21192</v>
      </c>
      <c r="AC181" s="112">
        <v>104987</v>
      </c>
      <c r="AD181" s="112">
        <v>5880</v>
      </c>
      <c r="AE181" s="112">
        <v>2075</v>
      </c>
      <c r="AF181" s="114">
        <v>40393</v>
      </c>
      <c r="AG181" s="112">
        <v>46811</v>
      </c>
    </row>
    <row r="182" spans="2:33" ht="15">
      <c r="B182" s="110"/>
      <c r="C182" s="110"/>
      <c r="D182" s="110">
        <v>2020</v>
      </c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</row>
    <row r="183" spans="2:33" ht="15">
      <c r="B183" s="109" t="s">
        <v>251</v>
      </c>
      <c r="C183" s="109" t="s">
        <v>596</v>
      </c>
      <c r="D183" s="109">
        <v>2006</v>
      </c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  <c r="AA183" s="109"/>
      <c r="AB183" s="109"/>
      <c r="AC183" s="109"/>
      <c r="AD183" s="109"/>
      <c r="AE183" s="109"/>
      <c r="AF183" s="109"/>
      <c r="AG183" s="109"/>
    </row>
    <row r="184" spans="2:33" ht="15">
      <c r="B184" s="109"/>
      <c r="C184" s="109"/>
      <c r="D184" s="109">
        <v>2007</v>
      </c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  <c r="AD184" s="109"/>
      <c r="AE184" s="109"/>
      <c r="AF184" s="109"/>
      <c r="AG184" s="109"/>
    </row>
    <row r="185" spans="2:33" ht="15">
      <c r="B185" s="109"/>
      <c r="C185" s="109"/>
      <c r="D185" s="109">
        <v>2008</v>
      </c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</row>
    <row r="186" spans="2:33" ht="15">
      <c r="B186" s="109"/>
      <c r="C186" s="109"/>
      <c r="D186" s="109">
        <v>2009</v>
      </c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  <c r="AA186" s="109"/>
      <c r="AB186" s="109"/>
      <c r="AC186" s="109"/>
      <c r="AD186" s="109"/>
      <c r="AE186" s="109"/>
      <c r="AF186" s="109"/>
      <c r="AG186" s="109">
        <v>10861</v>
      </c>
    </row>
    <row r="187" spans="2:33" ht="15">
      <c r="B187" s="109"/>
      <c r="C187" s="109"/>
      <c r="D187" s="109">
        <v>2010</v>
      </c>
      <c r="E187" s="109">
        <v>10942</v>
      </c>
      <c r="F187" s="109"/>
      <c r="G187" s="109"/>
      <c r="H187" s="109"/>
      <c r="I187" s="109">
        <v>0</v>
      </c>
      <c r="J187" s="109">
        <v>2650</v>
      </c>
      <c r="K187" s="109">
        <v>537102</v>
      </c>
      <c r="L187" s="109"/>
      <c r="M187" s="109">
        <v>54517</v>
      </c>
      <c r="N187" s="109">
        <v>728</v>
      </c>
      <c r="O187" s="109"/>
      <c r="P187" s="109"/>
      <c r="Q187" s="109"/>
      <c r="R187" s="109"/>
      <c r="S187" s="109"/>
      <c r="T187" s="109">
        <v>0</v>
      </c>
      <c r="U187" s="109">
        <v>28426</v>
      </c>
      <c r="V187" s="109">
        <v>1378</v>
      </c>
      <c r="W187" s="109"/>
      <c r="X187" s="109">
        <v>4979</v>
      </c>
      <c r="Y187" s="109"/>
      <c r="Z187" s="109"/>
      <c r="AA187" s="109">
        <v>49510</v>
      </c>
      <c r="AB187" s="109">
        <v>7121</v>
      </c>
      <c r="AC187" s="109">
        <v>0</v>
      </c>
      <c r="AD187" s="109"/>
      <c r="AE187" s="109">
        <v>0</v>
      </c>
      <c r="AF187" s="109">
        <v>0</v>
      </c>
      <c r="AG187" s="114">
        <v>18443</v>
      </c>
    </row>
    <row r="188" spans="2:33" ht="15.75" thickBot="1">
      <c r="B188" s="109"/>
      <c r="C188" s="109"/>
      <c r="D188" s="109">
        <v>2011</v>
      </c>
      <c r="E188" s="112">
        <v>42440</v>
      </c>
      <c r="F188" s="109"/>
      <c r="G188" s="109">
        <v>0</v>
      </c>
      <c r="H188" s="109"/>
      <c r="I188" s="109">
        <v>0</v>
      </c>
      <c r="J188" s="114">
        <v>5043</v>
      </c>
      <c r="K188" s="112">
        <v>408757</v>
      </c>
      <c r="L188" s="109">
        <v>0</v>
      </c>
      <c r="M188" s="111">
        <v>0</v>
      </c>
      <c r="N188" s="112">
        <v>190</v>
      </c>
      <c r="O188" s="109">
        <v>2535</v>
      </c>
      <c r="P188" s="109">
        <v>242</v>
      </c>
      <c r="Q188" s="109"/>
      <c r="R188" s="109"/>
      <c r="S188" s="109">
        <v>1640</v>
      </c>
      <c r="T188" s="109"/>
      <c r="U188" s="109"/>
      <c r="V188" s="112">
        <v>128</v>
      </c>
      <c r="W188" s="109">
        <v>0</v>
      </c>
      <c r="X188" s="112">
        <v>4123</v>
      </c>
      <c r="Y188" s="109">
        <v>3960</v>
      </c>
      <c r="Z188" s="109"/>
      <c r="AA188" s="111">
        <v>271487</v>
      </c>
      <c r="AB188" s="111">
        <v>2291</v>
      </c>
      <c r="AC188" s="112">
        <v>1632</v>
      </c>
      <c r="AD188" s="109"/>
      <c r="AE188" s="113">
        <v>195</v>
      </c>
      <c r="AF188" s="109">
        <v>0</v>
      </c>
      <c r="AG188" s="112">
        <v>25913.327440000001</v>
      </c>
    </row>
    <row r="189" spans="2:33" ht="15.75" thickBot="1">
      <c r="B189" s="109"/>
      <c r="C189" s="109"/>
      <c r="D189" s="109">
        <v>2012</v>
      </c>
      <c r="E189" s="112">
        <v>23090</v>
      </c>
      <c r="F189" s="109"/>
      <c r="G189" s="113">
        <v>3159</v>
      </c>
      <c r="H189" s="109"/>
      <c r="I189" s="109">
        <v>0</v>
      </c>
      <c r="J189" s="114">
        <v>4275</v>
      </c>
      <c r="K189" s="112">
        <v>467691</v>
      </c>
      <c r="L189" s="109">
        <v>0</v>
      </c>
      <c r="M189" s="111">
        <v>0</v>
      </c>
      <c r="N189" s="109">
        <v>503</v>
      </c>
      <c r="O189" s="114">
        <v>12220</v>
      </c>
      <c r="P189" s="113">
        <v>2575</v>
      </c>
      <c r="Q189" s="109"/>
      <c r="R189" s="109"/>
      <c r="S189" s="113">
        <v>2019</v>
      </c>
      <c r="T189" s="109">
        <v>0</v>
      </c>
      <c r="U189" s="109"/>
      <c r="V189" s="113">
        <v>5332</v>
      </c>
      <c r="W189" s="109">
        <v>0</v>
      </c>
      <c r="X189" s="111">
        <v>8935</v>
      </c>
      <c r="Y189" s="116">
        <v>11388</v>
      </c>
      <c r="Z189" s="109">
        <v>0</v>
      </c>
      <c r="AA189" s="112">
        <v>58840</v>
      </c>
      <c r="AB189" s="111">
        <v>1137</v>
      </c>
      <c r="AC189" s="112">
        <v>0</v>
      </c>
      <c r="AD189" s="109"/>
      <c r="AE189" s="112">
        <v>0</v>
      </c>
      <c r="AF189" s="114">
        <v>15853</v>
      </c>
      <c r="AG189" s="112">
        <v>36408</v>
      </c>
    </row>
    <row r="190" spans="2:33" ht="15.75" thickBot="1">
      <c r="B190" s="109"/>
      <c r="C190" s="109"/>
      <c r="D190" s="109">
        <v>2013</v>
      </c>
      <c r="E190" s="112">
        <v>16322</v>
      </c>
      <c r="F190" s="109">
        <v>36759</v>
      </c>
      <c r="G190" s="111">
        <v>7012</v>
      </c>
      <c r="H190" s="109"/>
      <c r="I190" s="109">
        <v>0</v>
      </c>
      <c r="J190" s="114">
        <v>6839</v>
      </c>
      <c r="K190" s="112">
        <v>503833</v>
      </c>
      <c r="L190" s="109">
        <v>0</v>
      </c>
      <c r="M190" s="111">
        <v>730</v>
      </c>
      <c r="N190" s="114">
        <v>100</v>
      </c>
      <c r="O190" s="115">
        <v>8566</v>
      </c>
      <c r="P190" s="112">
        <v>1468</v>
      </c>
      <c r="Q190" s="109"/>
      <c r="R190" s="109"/>
      <c r="S190" s="112">
        <v>32745</v>
      </c>
      <c r="T190" s="109">
        <v>0</v>
      </c>
      <c r="U190" s="109"/>
      <c r="V190" s="109"/>
      <c r="W190" s="109">
        <v>0</v>
      </c>
      <c r="X190" s="112">
        <v>3291</v>
      </c>
      <c r="Y190" s="112">
        <v>0</v>
      </c>
      <c r="Z190" s="109"/>
      <c r="AA190" s="112">
        <v>112484</v>
      </c>
      <c r="AB190" s="111">
        <v>5031</v>
      </c>
      <c r="AC190" s="112">
        <v>3237</v>
      </c>
      <c r="AD190" s="109"/>
      <c r="AE190" s="112">
        <v>0</v>
      </c>
      <c r="AF190" s="114">
        <v>19409</v>
      </c>
      <c r="AG190" s="109"/>
    </row>
    <row r="191" spans="2:33" ht="15.75" thickBot="1">
      <c r="B191" s="109"/>
      <c r="C191" s="109"/>
      <c r="D191" s="109">
        <v>2014</v>
      </c>
      <c r="E191" s="112">
        <v>3152</v>
      </c>
      <c r="F191" s="109"/>
      <c r="G191" s="109">
        <v>4842</v>
      </c>
      <c r="H191" s="109">
        <v>0</v>
      </c>
      <c r="I191" s="109">
        <v>0</v>
      </c>
      <c r="J191" s="109">
        <v>4940</v>
      </c>
      <c r="K191" s="112">
        <v>403446</v>
      </c>
      <c r="L191" s="109"/>
      <c r="M191" s="109">
        <v>16638</v>
      </c>
      <c r="N191" s="109">
        <v>1253</v>
      </c>
      <c r="O191" s="109">
        <v>4292</v>
      </c>
      <c r="P191" s="109">
        <v>176</v>
      </c>
      <c r="Q191" s="109"/>
      <c r="R191" s="109">
        <v>8662</v>
      </c>
      <c r="S191" s="109">
        <v>25841</v>
      </c>
      <c r="T191" s="109">
        <v>0</v>
      </c>
      <c r="U191" s="109"/>
      <c r="V191" s="109">
        <v>3522</v>
      </c>
      <c r="W191" s="109">
        <v>0</v>
      </c>
      <c r="X191" s="109">
        <v>1720</v>
      </c>
      <c r="Y191" s="109">
        <v>125</v>
      </c>
      <c r="Z191" s="109"/>
      <c r="AA191" s="109">
        <v>83503</v>
      </c>
      <c r="AB191" s="112">
        <v>7534</v>
      </c>
      <c r="AC191" s="109">
        <v>2932</v>
      </c>
      <c r="AD191" s="109"/>
      <c r="AE191" s="109">
        <v>120</v>
      </c>
      <c r="AF191" s="109">
        <v>13498</v>
      </c>
      <c r="AG191" s="109">
        <v>11502</v>
      </c>
    </row>
    <row r="192" spans="2:33" ht="15.75" thickBot="1">
      <c r="B192" s="109"/>
      <c r="C192" s="109"/>
      <c r="D192" s="109">
        <v>2015</v>
      </c>
      <c r="E192" s="112">
        <v>8363</v>
      </c>
      <c r="F192" s="115">
        <v>6836</v>
      </c>
      <c r="G192" s="111">
        <v>7058</v>
      </c>
      <c r="H192" s="109">
        <v>0</v>
      </c>
      <c r="I192" s="109">
        <v>0</v>
      </c>
      <c r="J192" s="115">
        <v>48454</v>
      </c>
      <c r="K192" s="115">
        <v>212953</v>
      </c>
      <c r="L192" s="109">
        <v>0</v>
      </c>
      <c r="M192" s="111">
        <v>66</v>
      </c>
      <c r="N192" s="112">
        <v>1877</v>
      </c>
      <c r="O192" s="118">
        <v>5562</v>
      </c>
      <c r="P192" s="112">
        <v>224</v>
      </c>
      <c r="Q192" s="109"/>
      <c r="R192" s="113">
        <v>2721</v>
      </c>
      <c r="S192" s="114">
        <v>190</v>
      </c>
      <c r="T192" s="109">
        <v>0</v>
      </c>
      <c r="U192" s="109">
        <v>180</v>
      </c>
      <c r="V192" s="112">
        <v>4605</v>
      </c>
      <c r="W192" s="109">
        <v>0</v>
      </c>
      <c r="X192" s="112">
        <v>2382</v>
      </c>
      <c r="Y192" s="115">
        <v>5688</v>
      </c>
      <c r="Z192" s="109"/>
      <c r="AA192" s="112">
        <v>88462</v>
      </c>
      <c r="AB192" s="112">
        <v>6474</v>
      </c>
      <c r="AC192" s="112">
        <v>38045</v>
      </c>
      <c r="AD192" s="109">
        <v>0</v>
      </c>
      <c r="AE192" s="112">
        <v>1172</v>
      </c>
      <c r="AF192" s="114">
        <v>15044</v>
      </c>
      <c r="AG192" s="112">
        <v>8833.9628599999996</v>
      </c>
    </row>
    <row r="193" spans="2:33" ht="15.75" thickBot="1">
      <c r="B193" s="109"/>
      <c r="C193" s="109"/>
      <c r="D193" s="109">
        <v>2016</v>
      </c>
      <c r="E193" s="112">
        <v>20720</v>
      </c>
      <c r="F193" s="112">
        <v>5352</v>
      </c>
      <c r="G193" s="111">
        <v>8829</v>
      </c>
      <c r="H193" s="109">
        <v>0</v>
      </c>
      <c r="I193" s="109">
        <v>0</v>
      </c>
      <c r="J193" s="111">
        <v>4633</v>
      </c>
      <c r="K193" s="112">
        <v>189305</v>
      </c>
      <c r="L193" s="109">
        <v>0</v>
      </c>
      <c r="M193" s="111">
        <v>523</v>
      </c>
      <c r="N193" s="112">
        <v>60</v>
      </c>
      <c r="O193" s="114">
        <v>2663</v>
      </c>
      <c r="P193" s="112">
        <v>2732</v>
      </c>
      <c r="Q193" s="109"/>
      <c r="R193" s="112">
        <v>0</v>
      </c>
      <c r="S193" s="114">
        <v>4311</v>
      </c>
      <c r="T193" s="109">
        <v>0</v>
      </c>
      <c r="U193" s="113">
        <v>1630</v>
      </c>
      <c r="V193" s="112">
        <v>4299</v>
      </c>
      <c r="W193" s="111">
        <v>855</v>
      </c>
      <c r="X193" s="112">
        <v>1367</v>
      </c>
      <c r="Y193" s="117">
        <v>401</v>
      </c>
      <c r="Z193" s="109">
        <v>0</v>
      </c>
      <c r="AA193" s="112">
        <v>132287</v>
      </c>
      <c r="AB193" s="112">
        <v>8338</v>
      </c>
      <c r="AC193" s="112">
        <v>860</v>
      </c>
      <c r="AD193" s="114">
        <v>35160</v>
      </c>
      <c r="AE193" s="112">
        <v>255</v>
      </c>
      <c r="AF193" s="114">
        <v>4198</v>
      </c>
      <c r="AG193" s="112">
        <v>12707</v>
      </c>
    </row>
    <row r="194" spans="2:33" ht="15.75" thickBot="1">
      <c r="B194" s="109"/>
      <c r="C194" s="109"/>
      <c r="D194" s="109">
        <v>2017</v>
      </c>
      <c r="E194" s="112">
        <v>719</v>
      </c>
      <c r="F194" s="111">
        <v>18821</v>
      </c>
      <c r="G194" s="109">
        <v>0</v>
      </c>
      <c r="H194" s="109"/>
      <c r="I194" s="109">
        <v>0</v>
      </c>
      <c r="J194" s="111">
        <v>8394</v>
      </c>
      <c r="K194" s="112">
        <v>171519</v>
      </c>
      <c r="L194" s="109">
        <v>0</v>
      </c>
      <c r="M194" s="111">
        <v>579</v>
      </c>
      <c r="N194" s="112">
        <v>2540</v>
      </c>
      <c r="O194" s="114">
        <v>15747</v>
      </c>
      <c r="P194" s="112">
        <v>1406</v>
      </c>
      <c r="Q194" s="109"/>
      <c r="R194" s="109"/>
      <c r="S194" s="114">
        <v>5330</v>
      </c>
      <c r="T194" s="109">
        <v>0</v>
      </c>
      <c r="U194" s="113">
        <v>4162</v>
      </c>
      <c r="V194" s="112">
        <v>2449</v>
      </c>
      <c r="W194" s="117">
        <v>1049</v>
      </c>
      <c r="X194" s="111">
        <v>5234</v>
      </c>
      <c r="Y194" s="118">
        <v>0</v>
      </c>
      <c r="Z194" s="109"/>
      <c r="AA194" s="112">
        <v>135042</v>
      </c>
      <c r="AB194" s="112">
        <v>7951</v>
      </c>
      <c r="AC194" s="112">
        <v>1963</v>
      </c>
      <c r="AD194" s="113">
        <v>5880</v>
      </c>
      <c r="AE194" s="112">
        <v>4114</v>
      </c>
      <c r="AF194" s="114">
        <v>3815</v>
      </c>
      <c r="AG194" s="112">
        <v>14540</v>
      </c>
    </row>
    <row r="195" spans="2:33" ht="15.75" thickBot="1">
      <c r="B195" s="109"/>
      <c r="C195" s="109"/>
      <c r="D195" s="109">
        <v>2018</v>
      </c>
      <c r="E195" s="112">
        <v>24725</v>
      </c>
      <c r="F195" s="112">
        <v>2337</v>
      </c>
      <c r="G195" s="109">
        <v>0</v>
      </c>
      <c r="H195" s="109">
        <v>0</v>
      </c>
      <c r="I195" s="109">
        <v>0</v>
      </c>
      <c r="J195" s="111">
        <v>7553</v>
      </c>
      <c r="K195" s="112">
        <v>123361</v>
      </c>
      <c r="L195" s="109">
        <v>0</v>
      </c>
      <c r="M195" s="111">
        <v>452</v>
      </c>
      <c r="N195" s="112">
        <v>900</v>
      </c>
      <c r="O195" s="116">
        <v>7748</v>
      </c>
      <c r="P195" s="112">
        <v>4914</v>
      </c>
      <c r="Q195" s="109"/>
      <c r="R195" s="114">
        <v>6355</v>
      </c>
      <c r="S195" s="112">
        <v>5554</v>
      </c>
      <c r="T195" s="109">
        <v>0</v>
      </c>
      <c r="U195" s="111">
        <v>28078</v>
      </c>
      <c r="V195" s="112">
        <v>2877</v>
      </c>
      <c r="W195" s="116">
        <v>573</v>
      </c>
      <c r="X195" s="112">
        <v>1247</v>
      </c>
      <c r="Y195" s="114">
        <v>360</v>
      </c>
      <c r="Z195" s="109"/>
      <c r="AA195" s="112">
        <v>82421</v>
      </c>
      <c r="AB195" s="112">
        <v>3666</v>
      </c>
      <c r="AC195" s="116">
        <v>99010</v>
      </c>
      <c r="AD195" s="112">
        <v>88326</v>
      </c>
      <c r="AE195" s="112">
        <v>627</v>
      </c>
      <c r="AF195" s="114">
        <v>20094</v>
      </c>
      <c r="AG195" s="112">
        <v>7390</v>
      </c>
    </row>
    <row r="196" spans="2:33" ht="15.75" thickBot="1">
      <c r="B196" s="109"/>
      <c r="C196" s="109"/>
      <c r="D196" s="109">
        <v>2019</v>
      </c>
      <c r="E196" s="134">
        <v>41152</v>
      </c>
      <c r="F196" s="112">
        <v>8379</v>
      </c>
      <c r="G196" s="109">
        <v>0</v>
      </c>
      <c r="H196" s="109">
        <v>0</v>
      </c>
      <c r="I196" s="109">
        <v>0</v>
      </c>
      <c r="J196" s="112">
        <v>12563</v>
      </c>
      <c r="K196" s="112">
        <v>128489</v>
      </c>
      <c r="L196" s="109">
        <v>0</v>
      </c>
      <c r="M196" s="109">
        <v>0</v>
      </c>
      <c r="N196" s="112">
        <v>374</v>
      </c>
      <c r="O196" s="112">
        <v>3060</v>
      </c>
      <c r="P196" s="112">
        <v>1277</v>
      </c>
      <c r="Q196" s="109"/>
      <c r="R196" s="112">
        <v>4963</v>
      </c>
      <c r="S196" s="113">
        <v>18069</v>
      </c>
      <c r="T196" s="109">
        <v>0</v>
      </c>
      <c r="U196" s="112">
        <v>5116</v>
      </c>
      <c r="V196" s="113">
        <v>70</v>
      </c>
      <c r="W196" s="116">
        <v>0</v>
      </c>
      <c r="X196" s="111">
        <v>1870</v>
      </c>
      <c r="Y196" s="114">
        <v>0</v>
      </c>
      <c r="Z196" s="109"/>
      <c r="AA196" s="112">
        <v>51529</v>
      </c>
      <c r="AB196" s="112">
        <v>1722</v>
      </c>
      <c r="AC196" s="112">
        <v>113973</v>
      </c>
      <c r="AD196" s="112">
        <v>24240</v>
      </c>
      <c r="AE196" s="112">
        <v>6702</v>
      </c>
      <c r="AF196" s="114">
        <v>12046</v>
      </c>
      <c r="AG196" s="112">
        <v>6095</v>
      </c>
    </row>
    <row r="197" spans="2:33" ht="15">
      <c r="B197" s="109"/>
      <c r="C197" s="109"/>
      <c r="D197" s="109">
        <v>2020</v>
      </c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09"/>
      <c r="AE197" s="109"/>
      <c r="AF197" s="109"/>
      <c r="AG197" s="109"/>
    </row>
    <row r="198" spans="2:33" ht="15">
      <c r="B198" s="110" t="s">
        <v>252</v>
      </c>
      <c r="C198" s="110" t="s">
        <v>597</v>
      </c>
      <c r="D198" s="110">
        <v>2006</v>
      </c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  <c r="AA198" s="110"/>
      <c r="AB198" s="110"/>
      <c r="AC198" s="110"/>
      <c r="AD198" s="110"/>
      <c r="AE198" s="110"/>
      <c r="AF198" s="110"/>
      <c r="AG198" s="110"/>
    </row>
    <row r="199" spans="2:33" ht="15">
      <c r="B199" s="110"/>
      <c r="C199" s="110"/>
      <c r="D199" s="110">
        <v>2007</v>
      </c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  <c r="AA199" s="110"/>
      <c r="AB199" s="110"/>
      <c r="AC199" s="110"/>
      <c r="AD199" s="110"/>
      <c r="AE199" s="110"/>
      <c r="AF199" s="110"/>
      <c r="AG199" s="110"/>
    </row>
    <row r="200" spans="2:33" ht="15">
      <c r="B200" s="110"/>
      <c r="C200" s="110"/>
      <c r="D200" s="110">
        <v>2008</v>
      </c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  <c r="AA200" s="110"/>
      <c r="AB200" s="110"/>
      <c r="AC200" s="110"/>
      <c r="AD200" s="110"/>
      <c r="AE200" s="110"/>
      <c r="AF200" s="110"/>
      <c r="AG200" s="110"/>
    </row>
    <row r="201" spans="2:33" ht="15">
      <c r="B201" s="110"/>
      <c r="C201" s="110"/>
      <c r="D201" s="110">
        <v>2009</v>
      </c>
      <c r="E201" s="110"/>
      <c r="F201" s="110"/>
      <c r="G201" s="110"/>
      <c r="H201" s="110">
        <v>0</v>
      </c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  <c r="AA201" s="110"/>
      <c r="AB201" s="110"/>
      <c r="AC201" s="110"/>
      <c r="AD201" s="110"/>
      <c r="AE201" s="110"/>
      <c r="AF201" s="110"/>
      <c r="AG201" s="110"/>
    </row>
    <row r="202" spans="2:33" ht="15">
      <c r="B202" s="110"/>
      <c r="C202" s="110"/>
      <c r="D202" s="110">
        <v>2010</v>
      </c>
      <c r="E202" s="110">
        <v>620000</v>
      </c>
      <c r="F202" s="110"/>
      <c r="G202" s="110"/>
      <c r="H202" s="110">
        <v>0</v>
      </c>
      <c r="I202" s="110">
        <v>0</v>
      </c>
      <c r="J202" s="110">
        <v>139349</v>
      </c>
      <c r="K202" s="110"/>
      <c r="L202" s="110"/>
      <c r="M202" s="110">
        <v>0</v>
      </c>
      <c r="N202" s="110"/>
      <c r="O202" s="110"/>
      <c r="P202" s="110">
        <v>0</v>
      </c>
      <c r="Q202" s="110"/>
      <c r="R202" s="110"/>
      <c r="S202" s="110">
        <v>0</v>
      </c>
      <c r="T202" s="110">
        <v>0</v>
      </c>
      <c r="U202" s="110">
        <v>0</v>
      </c>
      <c r="V202" s="110">
        <v>0</v>
      </c>
      <c r="W202" s="110">
        <v>0</v>
      </c>
      <c r="X202" s="110">
        <v>0</v>
      </c>
      <c r="Y202" s="110"/>
      <c r="Z202" s="110"/>
      <c r="AA202" s="110">
        <v>1585485</v>
      </c>
      <c r="AB202" s="110">
        <v>0</v>
      </c>
      <c r="AC202" s="110">
        <v>0</v>
      </c>
      <c r="AD202" s="110"/>
      <c r="AE202" s="110">
        <v>0</v>
      </c>
      <c r="AF202" s="110">
        <v>0</v>
      </c>
      <c r="AG202" s="110">
        <v>791532</v>
      </c>
    </row>
    <row r="203" spans="2:33" ht="15">
      <c r="B203" s="110"/>
      <c r="C203" s="110"/>
      <c r="D203" s="110">
        <v>2011</v>
      </c>
      <c r="E203" s="110">
        <v>110000</v>
      </c>
      <c r="F203" s="110"/>
      <c r="G203" s="110">
        <v>0</v>
      </c>
      <c r="H203" s="110">
        <v>0</v>
      </c>
      <c r="I203" s="110">
        <v>0</v>
      </c>
      <c r="J203" s="110">
        <v>356123</v>
      </c>
      <c r="K203" s="110"/>
      <c r="L203" s="110"/>
      <c r="M203" s="110">
        <v>0</v>
      </c>
      <c r="N203" s="110"/>
      <c r="O203" s="110"/>
      <c r="P203" s="110"/>
      <c r="Q203" s="110"/>
      <c r="R203" s="110"/>
      <c r="S203" s="110">
        <v>0</v>
      </c>
      <c r="T203" s="110">
        <v>0</v>
      </c>
      <c r="U203" s="110">
        <v>0</v>
      </c>
      <c r="V203" s="110">
        <v>0</v>
      </c>
      <c r="W203" s="110">
        <v>0</v>
      </c>
      <c r="X203" s="110">
        <v>0</v>
      </c>
      <c r="Y203" s="110">
        <v>0</v>
      </c>
      <c r="Z203" s="110"/>
      <c r="AA203" s="110">
        <v>914979</v>
      </c>
      <c r="AB203" s="110">
        <v>0</v>
      </c>
      <c r="AC203" s="110">
        <v>0</v>
      </c>
      <c r="AD203" s="110">
        <v>0</v>
      </c>
      <c r="AE203" s="110"/>
      <c r="AF203" s="110">
        <v>0</v>
      </c>
      <c r="AG203" s="110">
        <v>0</v>
      </c>
    </row>
    <row r="204" spans="2:33" ht="15">
      <c r="B204" s="110"/>
      <c r="C204" s="110"/>
      <c r="D204" s="110">
        <v>2012</v>
      </c>
      <c r="E204" s="110">
        <v>115000</v>
      </c>
      <c r="F204" s="110">
        <v>0</v>
      </c>
      <c r="G204" s="110"/>
      <c r="H204" s="110">
        <v>0</v>
      </c>
      <c r="I204" s="110">
        <v>0</v>
      </c>
      <c r="J204" s="110"/>
      <c r="K204" s="110"/>
      <c r="L204" s="110"/>
      <c r="M204" s="110">
        <v>0</v>
      </c>
      <c r="N204" s="110"/>
      <c r="O204" s="110"/>
      <c r="P204" s="110">
        <v>0</v>
      </c>
      <c r="Q204" s="110"/>
      <c r="R204" s="110"/>
      <c r="S204" s="110">
        <v>0</v>
      </c>
      <c r="T204" s="110">
        <v>0</v>
      </c>
      <c r="U204" s="110">
        <v>0</v>
      </c>
      <c r="V204" s="110"/>
      <c r="W204" s="110">
        <v>0</v>
      </c>
      <c r="X204" s="110"/>
      <c r="Y204" s="110">
        <v>10000</v>
      </c>
      <c r="Z204" s="110">
        <v>0</v>
      </c>
      <c r="AA204" s="110">
        <v>122670</v>
      </c>
      <c r="AB204" s="110">
        <v>0</v>
      </c>
      <c r="AC204" s="110">
        <v>0</v>
      </c>
      <c r="AD204" s="110"/>
      <c r="AE204" s="110">
        <v>0</v>
      </c>
      <c r="AF204" s="110"/>
      <c r="AG204" s="110">
        <v>0</v>
      </c>
    </row>
    <row r="205" spans="2:33" ht="15">
      <c r="B205" s="110"/>
      <c r="C205" s="110"/>
      <c r="D205" s="110">
        <v>2013</v>
      </c>
      <c r="E205" s="110">
        <v>186000</v>
      </c>
      <c r="F205" s="110">
        <v>3212000</v>
      </c>
      <c r="G205" s="110"/>
      <c r="H205" s="110">
        <v>0</v>
      </c>
      <c r="I205" s="110">
        <v>0</v>
      </c>
      <c r="J205" s="110">
        <v>0</v>
      </c>
      <c r="K205" s="110">
        <v>58500</v>
      </c>
      <c r="L205" s="110"/>
      <c r="M205" s="110">
        <v>0</v>
      </c>
      <c r="N205" s="110">
        <v>0</v>
      </c>
      <c r="O205" s="110"/>
      <c r="P205" s="110">
        <v>0</v>
      </c>
      <c r="Q205" s="110"/>
      <c r="R205" s="110"/>
      <c r="S205" s="110"/>
      <c r="T205" s="110">
        <v>0</v>
      </c>
      <c r="U205" s="110">
        <v>0</v>
      </c>
      <c r="V205" s="110"/>
      <c r="W205" s="110">
        <v>0</v>
      </c>
      <c r="X205" s="110">
        <v>0</v>
      </c>
      <c r="Y205" s="110">
        <v>0</v>
      </c>
      <c r="Z205" s="110">
        <v>230596</v>
      </c>
      <c r="AA205" s="110">
        <v>27973</v>
      </c>
      <c r="AB205" s="110">
        <v>0</v>
      </c>
      <c r="AC205" s="110">
        <v>0</v>
      </c>
      <c r="AD205" s="110"/>
      <c r="AE205" s="110">
        <v>0</v>
      </c>
      <c r="AF205" s="110"/>
      <c r="AG205" s="110"/>
    </row>
    <row r="206" spans="2:33" ht="15">
      <c r="B206" s="110"/>
      <c r="C206" s="110"/>
      <c r="D206" s="110">
        <v>2014</v>
      </c>
      <c r="E206" s="110">
        <v>191800</v>
      </c>
      <c r="F206" s="110"/>
      <c r="G206" s="110"/>
      <c r="H206" s="110">
        <v>0</v>
      </c>
      <c r="I206" s="110">
        <v>0</v>
      </c>
      <c r="J206" s="110">
        <v>0</v>
      </c>
      <c r="K206" s="110">
        <v>72000</v>
      </c>
      <c r="L206" s="110">
        <v>0</v>
      </c>
      <c r="M206" s="110">
        <v>0</v>
      </c>
      <c r="N206" s="110"/>
      <c r="O206" s="110"/>
      <c r="P206" s="110">
        <v>0</v>
      </c>
      <c r="Q206" s="110"/>
      <c r="R206" s="110">
        <v>0</v>
      </c>
      <c r="S206" s="110">
        <v>19321</v>
      </c>
      <c r="T206" s="110">
        <v>0</v>
      </c>
      <c r="U206" s="110">
        <v>0</v>
      </c>
      <c r="V206" s="110">
        <v>0</v>
      </c>
      <c r="W206" s="110">
        <v>0</v>
      </c>
      <c r="X206" s="110"/>
      <c r="Y206" s="110">
        <v>0</v>
      </c>
      <c r="Z206" s="110">
        <v>0</v>
      </c>
      <c r="AA206" s="110">
        <v>0</v>
      </c>
      <c r="AB206" s="110">
        <v>0</v>
      </c>
      <c r="AC206" s="110">
        <v>0</v>
      </c>
      <c r="AD206" s="110"/>
      <c r="AE206" s="110"/>
      <c r="AF206" s="110"/>
      <c r="AG206" s="110">
        <v>2294233</v>
      </c>
    </row>
    <row r="207" spans="2:33" ht="15">
      <c r="B207" s="110"/>
      <c r="C207" s="110"/>
      <c r="D207" s="110">
        <v>2015</v>
      </c>
      <c r="E207" s="110">
        <v>235000</v>
      </c>
      <c r="F207" s="110">
        <v>0</v>
      </c>
      <c r="G207" s="110">
        <v>0</v>
      </c>
      <c r="H207" s="110"/>
      <c r="I207" s="110">
        <v>0</v>
      </c>
      <c r="J207" s="110">
        <v>0</v>
      </c>
      <c r="K207" s="110">
        <v>176000</v>
      </c>
      <c r="L207" s="110">
        <v>0</v>
      </c>
      <c r="M207" s="110"/>
      <c r="N207" s="110">
        <v>0</v>
      </c>
      <c r="O207" s="110"/>
      <c r="P207" s="110">
        <v>0</v>
      </c>
      <c r="Q207" s="110"/>
      <c r="R207" s="110">
        <v>0</v>
      </c>
      <c r="S207" s="110">
        <v>516</v>
      </c>
      <c r="T207" s="110">
        <v>0</v>
      </c>
      <c r="U207" s="110">
        <v>0</v>
      </c>
      <c r="V207" s="110">
        <v>0</v>
      </c>
      <c r="W207" s="110">
        <v>0</v>
      </c>
      <c r="X207" s="110">
        <v>0</v>
      </c>
      <c r="Y207" s="110">
        <v>1200000</v>
      </c>
      <c r="Z207" s="110">
        <v>0</v>
      </c>
      <c r="AA207" s="110">
        <v>3290</v>
      </c>
      <c r="AB207" s="110">
        <v>0</v>
      </c>
      <c r="AC207" s="110">
        <v>0</v>
      </c>
      <c r="AD207" s="110">
        <v>0</v>
      </c>
      <c r="AE207" s="110"/>
      <c r="AF207" s="110"/>
      <c r="AG207" s="110"/>
    </row>
    <row r="208" spans="2:33" ht="15">
      <c r="B208" s="110"/>
      <c r="C208" s="110"/>
      <c r="D208" s="110">
        <v>2016</v>
      </c>
      <c r="E208" s="110">
        <v>99330</v>
      </c>
      <c r="F208" s="110">
        <v>0</v>
      </c>
      <c r="G208" s="110"/>
      <c r="H208" s="110">
        <v>0</v>
      </c>
      <c r="I208" s="110">
        <v>0</v>
      </c>
      <c r="J208" s="110">
        <v>97719</v>
      </c>
      <c r="K208" s="110">
        <v>49000</v>
      </c>
      <c r="L208" s="110">
        <v>0</v>
      </c>
      <c r="M208" s="110">
        <v>0</v>
      </c>
      <c r="N208" s="110">
        <v>0</v>
      </c>
      <c r="O208" s="110"/>
      <c r="P208" s="110">
        <v>0</v>
      </c>
      <c r="Q208" s="110"/>
      <c r="R208" s="110">
        <v>0</v>
      </c>
      <c r="S208" s="110">
        <v>9650</v>
      </c>
      <c r="T208" s="110">
        <v>0</v>
      </c>
      <c r="U208" s="110">
        <v>10000</v>
      </c>
      <c r="V208" s="110">
        <v>0</v>
      </c>
      <c r="W208" s="110">
        <v>0</v>
      </c>
      <c r="X208" s="110">
        <v>0</v>
      </c>
      <c r="Y208" s="110">
        <v>142550</v>
      </c>
      <c r="Z208" s="110"/>
      <c r="AA208" s="110"/>
      <c r="AB208" s="110">
        <v>0</v>
      </c>
      <c r="AC208" s="110">
        <v>0</v>
      </c>
      <c r="AD208" s="110">
        <v>0</v>
      </c>
      <c r="AE208" s="110">
        <v>0</v>
      </c>
      <c r="AF208" s="110">
        <v>0</v>
      </c>
      <c r="AG208" s="110">
        <v>0</v>
      </c>
    </row>
    <row r="209" spans="2:33" ht="15">
      <c r="B209" s="110"/>
      <c r="C209" s="110"/>
      <c r="D209" s="110">
        <v>2017</v>
      </c>
      <c r="E209" s="110">
        <v>223680</v>
      </c>
      <c r="F209" s="110">
        <v>0</v>
      </c>
      <c r="G209" s="110">
        <v>0</v>
      </c>
      <c r="H209" s="110">
        <v>0</v>
      </c>
      <c r="I209" s="110">
        <v>0</v>
      </c>
      <c r="J209" s="110">
        <v>0</v>
      </c>
      <c r="K209" s="110">
        <v>175000</v>
      </c>
      <c r="L209" s="110">
        <v>0</v>
      </c>
      <c r="M209" s="110"/>
      <c r="N209" s="110"/>
      <c r="O209" s="110"/>
      <c r="P209" s="110">
        <v>26783</v>
      </c>
      <c r="Q209" s="110"/>
      <c r="R209" s="110">
        <v>0</v>
      </c>
      <c r="S209" s="110">
        <v>339612</v>
      </c>
      <c r="T209" s="110">
        <v>0</v>
      </c>
      <c r="U209" s="110">
        <v>30000</v>
      </c>
      <c r="V209" s="110">
        <v>0</v>
      </c>
      <c r="W209" s="110">
        <v>0</v>
      </c>
      <c r="X209" s="110">
        <v>0</v>
      </c>
      <c r="Y209" s="110">
        <v>0</v>
      </c>
      <c r="Z209" s="110">
        <v>20440</v>
      </c>
      <c r="AA209" s="110">
        <v>0</v>
      </c>
      <c r="AB209" s="110">
        <v>0</v>
      </c>
      <c r="AC209" s="110">
        <v>0</v>
      </c>
      <c r="AD209" s="110">
        <v>0</v>
      </c>
      <c r="AE209" s="110">
        <v>0</v>
      </c>
      <c r="AF209" s="110"/>
      <c r="AG209" s="110">
        <v>0</v>
      </c>
    </row>
    <row r="210" spans="2:33" ht="15">
      <c r="B210" s="110"/>
      <c r="C210" s="110"/>
      <c r="D210" s="110">
        <v>2018</v>
      </c>
      <c r="E210" s="110">
        <v>58087</v>
      </c>
      <c r="F210" s="110">
        <v>0</v>
      </c>
      <c r="G210" s="110">
        <v>0</v>
      </c>
      <c r="H210" s="110">
        <v>0</v>
      </c>
      <c r="I210" s="110">
        <v>0</v>
      </c>
      <c r="J210" s="110">
        <v>4400458</v>
      </c>
      <c r="K210" s="110">
        <v>0</v>
      </c>
      <c r="L210" s="110">
        <v>0</v>
      </c>
      <c r="M210" s="110">
        <v>0</v>
      </c>
      <c r="N210" s="110"/>
      <c r="O210" s="110"/>
      <c r="P210" s="110">
        <v>6551836</v>
      </c>
      <c r="Q210" s="110"/>
      <c r="R210" s="110">
        <v>0</v>
      </c>
      <c r="S210" s="110">
        <v>0</v>
      </c>
      <c r="T210" s="110">
        <v>0</v>
      </c>
      <c r="U210" s="110">
        <v>0</v>
      </c>
      <c r="V210" s="110"/>
      <c r="W210" s="110">
        <v>0</v>
      </c>
      <c r="X210" s="110">
        <v>0</v>
      </c>
      <c r="Y210" s="110">
        <v>0</v>
      </c>
      <c r="Z210" s="110"/>
      <c r="AA210" s="110">
        <v>0</v>
      </c>
      <c r="AB210" s="110">
        <v>0</v>
      </c>
      <c r="AC210" s="110">
        <v>200000</v>
      </c>
      <c r="AD210" s="110">
        <v>0</v>
      </c>
      <c r="AE210" s="110">
        <v>0</v>
      </c>
      <c r="AF210" s="110">
        <v>0</v>
      </c>
      <c r="AG210" s="110">
        <v>0</v>
      </c>
    </row>
    <row r="211" spans="2:33" ht="15">
      <c r="B211" s="110"/>
      <c r="C211" s="110"/>
      <c r="D211" s="110">
        <v>2019</v>
      </c>
      <c r="E211" s="110">
        <v>160000</v>
      </c>
      <c r="F211" s="110">
        <v>0</v>
      </c>
      <c r="G211" s="110">
        <v>0</v>
      </c>
      <c r="H211" s="110">
        <v>0</v>
      </c>
      <c r="I211" s="110">
        <v>0</v>
      </c>
      <c r="J211" s="110">
        <v>9184611</v>
      </c>
      <c r="K211" s="110">
        <v>152000</v>
      </c>
      <c r="L211" s="110">
        <v>0</v>
      </c>
      <c r="M211" s="110">
        <v>0</v>
      </c>
      <c r="N211" s="110"/>
      <c r="O211" s="110"/>
      <c r="P211" s="110">
        <v>0</v>
      </c>
      <c r="Q211" s="110"/>
      <c r="R211" s="110">
        <v>0</v>
      </c>
      <c r="S211" s="110">
        <v>0</v>
      </c>
      <c r="T211" s="110">
        <v>0</v>
      </c>
      <c r="U211" s="110">
        <v>50000</v>
      </c>
      <c r="V211" s="110">
        <v>0</v>
      </c>
      <c r="W211" s="110">
        <v>0</v>
      </c>
      <c r="X211" s="110">
        <v>0</v>
      </c>
      <c r="Y211" s="110">
        <v>0</v>
      </c>
      <c r="Z211" s="110">
        <v>763300</v>
      </c>
      <c r="AA211" s="110">
        <v>0</v>
      </c>
      <c r="AB211" s="110">
        <v>0</v>
      </c>
      <c r="AC211" s="110">
        <v>0</v>
      </c>
      <c r="AD211" s="110">
        <v>0</v>
      </c>
      <c r="AE211" s="110">
        <v>0</v>
      </c>
      <c r="AF211" s="110">
        <v>0</v>
      </c>
      <c r="AG211" s="110"/>
    </row>
    <row r="212" spans="2:33" ht="15">
      <c r="B212" s="110"/>
      <c r="C212" s="110"/>
      <c r="D212" s="110">
        <v>2020</v>
      </c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</row>
    <row r="213" spans="2:33" ht="15">
      <c r="B213" s="109" t="s">
        <v>921</v>
      </c>
      <c r="C213" s="109" t="s">
        <v>922</v>
      </c>
      <c r="D213" s="109">
        <v>2006</v>
      </c>
      <c r="E213" s="109">
        <v>0</v>
      </c>
      <c r="F213" s="109"/>
      <c r="G213" s="109">
        <v>511185.90643999999</v>
      </c>
      <c r="H213" s="109"/>
      <c r="I213" s="109"/>
      <c r="J213" s="109">
        <v>18965.478289999999</v>
      </c>
      <c r="K213" s="109">
        <v>0</v>
      </c>
      <c r="L213" s="109">
        <v>0</v>
      </c>
      <c r="M213" s="109"/>
      <c r="N213" s="109">
        <v>0</v>
      </c>
      <c r="O213" s="109"/>
      <c r="P213" s="109">
        <v>891279.03732</v>
      </c>
      <c r="Q213" s="109">
        <v>0</v>
      </c>
      <c r="R213" s="109"/>
      <c r="S213" s="109">
        <v>17542.472389999999</v>
      </c>
      <c r="T213" s="109">
        <v>59666.623950000001</v>
      </c>
      <c r="U213" s="109">
        <v>0</v>
      </c>
      <c r="V213" s="109">
        <v>1304465.3214700001</v>
      </c>
      <c r="W213" s="109"/>
      <c r="X213" s="109">
        <v>2536.1680799999999</v>
      </c>
      <c r="Y213" s="109">
        <v>0</v>
      </c>
      <c r="Z213" s="109"/>
      <c r="AA213" s="109">
        <v>20220.231530000001</v>
      </c>
      <c r="AB213" s="109">
        <v>1327269.8494800001</v>
      </c>
      <c r="AC213" s="109">
        <v>6306680.1781700002</v>
      </c>
      <c r="AD213" s="109">
        <v>507540.97522000002</v>
      </c>
      <c r="AE213" s="109">
        <v>102435.45836999999</v>
      </c>
      <c r="AF213" s="109">
        <v>22754.91388</v>
      </c>
      <c r="AG213" s="109">
        <v>224479.94706000001</v>
      </c>
    </row>
    <row r="214" spans="2:33" ht="15">
      <c r="B214" s="109"/>
      <c r="C214" s="109"/>
      <c r="D214" s="109">
        <v>2007</v>
      </c>
      <c r="E214" s="109">
        <v>0</v>
      </c>
      <c r="F214" s="109"/>
      <c r="G214" s="109">
        <v>609633.19455999997</v>
      </c>
      <c r="H214" s="109"/>
      <c r="I214" s="109">
        <v>0</v>
      </c>
      <c r="J214" s="109">
        <v>25146.78527</v>
      </c>
      <c r="K214" s="109">
        <v>0</v>
      </c>
      <c r="L214" s="109"/>
      <c r="M214" s="109">
        <v>0</v>
      </c>
      <c r="N214" s="109">
        <v>106475.91056999999</v>
      </c>
      <c r="O214" s="109"/>
      <c r="P214" s="109"/>
      <c r="Q214" s="109">
        <v>0</v>
      </c>
      <c r="R214" s="109"/>
      <c r="S214" s="109">
        <v>0.14621000000000001</v>
      </c>
      <c r="T214" s="109">
        <v>377374.67216000002</v>
      </c>
      <c r="U214" s="109">
        <v>0</v>
      </c>
      <c r="V214" s="109">
        <v>1236447.0170700001</v>
      </c>
      <c r="W214" s="109"/>
      <c r="X214" s="109">
        <v>18264.005809999999</v>
      </c>
      <c r="Y214" s="109">
        <v>0</v>
      </c>
      <c r="Z214" s="109">
        <v>212546.32217999999</v>
      </c>
      <c r="AA214" s="109">
        <v>24077.697759999999</v>
      </c>
      <c r="AB214" s="109">
        <v>1470229.3801800001</v>
      </c>
      <c r="AC214" s="109">
        <v>6030.4549999999999</v>
      </c>
      <c r="AD214" s="109">
        <v>591983.16657</v>
      </c>
      <c r="AE214" s="109"/>
      <c r="AF214" s="109">
        <v>39017.419800000003</v>
      </c>
      <c r="AG214" s="109">
        <v>363867.27784</v>
      </c>
    </row>
    <row r="215" spans="2:33" ht="15">
      <c r="B215" s="109"/>
      <c r="C215" s="109"/>
      <c r="D215" s="109">
        <v>2008</v>
      </c>
      <c r="E215" s="109">
        <v>0</v>
      </c>
      <c r="F215" s="109"/>
      <c r="G215" s="109">
        <v>697291.68264999997</v>
      </c>
      <c r="H215" s="109"/>
      <c r="I215" s="109">
        <v>23465703.971110001</v>
      </c>
      <c r="J215" s="109"/>
      <c r="K215" s="109">
        <v>0</v>
      </c>
      <c r="L215" s="109"/>
      <c r="M215" s="109">
        <v>25206.471740000001</v>
      </c>
      <c r="N215" s="109">
        <v>103628.14212</v>
      </c>
      <c r="O215" s="109"/>
      <c r="P215" s="109"/>
      <c r="Q215" s="109">
        <v>0</v>
      </c>
      <c r="R215" s="109"/>
      <c r="S215" s="109">
        <v>0</v>
      </c>
      <c r="T215" s="109">
        <v>444739.76532000001</v>
      </c>
      <c r="U215" s="109"/>
      <c r="V215" s="109"/>
      <c r="W215" s="109"/>
      <c r="X215" s="109"/>
      <c r="Y215" s="109">
        <v>661.15107</v>
      </c>
      <c r="Z215" s="109">
        <v>177336.63729000001</v>
      </c>
      <c r="AA215" s="109">
        <v>12725.882310000001</v>
      </c>
      <c r="AB215" s="109">
        <v>1142145.59387</v>
      </c>
      <c r="AC215" s="109">
        <v>16037.31769</v>
      </c>
      <c r="AD215" s="109"/>
      <c r="AE215" s="109">
        <v>441528.70487000002</v>
      </c>
      <c r="AF215" s="109">
        <v>56888.061520000003</v>
      </c>
      <c r="AG215" s="109"/>
    </row>
    <row r="216" spans="2:33" ht="15">
      <c r="B216" s="109"/>
      <c r="C216" s="109"/>
      <c r="D216" s="109">
        <v>2009</v>
      </c>
      <c r="E216" s="109"/>
      <c r="F216" s="109"/>
      <c r="G216" s="109">
        <v>494385.86836999998</v>
      </c>
      <c r="H216" s="109">
        <v>488370.15179999999</v>
      </c>
      <c r="I216" s="109">
        <v>41532.128369999999</v>
      </c>
      <c r="J216" s="109">
        <v>1868.4123099999999</v>
      </c>
      <c r="K216" s="109">
        <v>0</v>
      </c>
      <c r="L216" s="109"/>
      <c r="M216" s="109">
        <v>1043170.66823</v>
      </c>
      <c r="N216" s="109">
        <v>1665595.5139599999</v>
      </c>
      <c r="O216" s="109"/>
      <c r="P216" s="109"/>
      <c r="Q216" s="109"/>
      <c r="R216" s="109"/>
      <c r="S216" s="109">
        <v>0</v>
      </c>
      <c r="T216" s="109">
        <v>841017.09886000003</v>
      </c>
      <c r="U216" s="109"/>
      <c r="V216" s="109"/>
      <c r="W216" s="109">
        <v>1012443.25933</v>
      </c>
      <c r="X216" s="109"/>
      <c r="Y216" s="109"/>
      <c r="Z216" s="109"/>
      <c r="AA216" s="109">
        <v>1059545.00095</v>
      </c>
      <c r="AB216" s="109">
        <v>796855.52087000001</v>
      </c>
      <c r="AC216" s="109"/>
      <c r="AD216" s="109"/>
      <c r="AE216" s="109"/>
      <c r="AF216" s="109">
        <v>47248.254659999999</v>
      </c>
      <c r="AG216" s="109">
        <v>409284.21993000002</v>
      </c>
    </row>
    <row r="217" spans="2:33" ht="15">
      <c r="B217" s="109"/>
      <c r="C217" s="109"/>
      <c r="D217" s="109">
        <v>2010</v>
      </c>
      <c r="E217" s="109"/>
      <c r="F217" s="109"/>
      <c r="G217" s="109"/>
      <c r="H217" s="109">
        <v>388361.43891999999</v>
      </c>
      <c r="I217" s="109"/>
      <c r="J217" s="109"/>
      <c r="K217" s="109"/>
      <c r="L217" s="109">
        <v>411665.63584</v>
      </c>
      <c r="M217" s="109">
        <v>2244281.1274299999</v>
      </c>
      <c r="N217" s="109"/>
      <c r="O217" s="109">
        <v>518386.95234999998</v>
      </c>
      <c r="P217" s="109"/>
      <c r="Q217" s="109"/>
      <c r="R217" s="109"/>
      <c r="S217" s="109">
        <v>2665647.9804799999</v>
      </c>
      <c r="T217" s="109"/>
      <c r="U217" s="109"/>
      <c r="V217" s="109">
        <v>1257516.7384800001</v>
      </c>
      <c r="W217" s="109"/>
      <c r="X217" s="109">
        <v>820430.09050000005</v>
      </c>
      <c r="Y217" s="109">
        <v>511919.25342000002</v>
      </c>
      <c r="Z217" s="109">
        <v>209416.07660999999</v>
      </c>
      <c r="AA217" s="109">
        <v>2122295.0597299999</v>
      </c>
      <c r="AB217" s="109"/>
      <c r="AC217" s="109">
        <v>8590087.2255099993</v>
      </c>
      <c r="AD217" s="109">
        <v>1300663.8770900001</v>
      </c>
      <c r="AE217" s="109">
        <v>703407.25821</v>
      </c>
      <c r="AF217" s="109"/>
      <c r="AG217" s="109">
        <v>393229.33941000002</v>
      </c>
    </row>
    <row r="218" spans="2:33" ht="15">
      <c r="B218" s="109"/>
      <c r="C218" s="109"/>
      <c r="D218" s="109">
        <v>2011</v>
      </c>
      <c r="E218" s="109"/>
      <c r="F218" s="109">
        <v>612962.42220000003</v>
      </c>
      <c r="G218" s="109"/>
      <c r="H218" s="109">
        <v>379121.13939000003</v>
      </c>
      <c r="I218" s="109"/>
      <c r="J218" s="109"/>
      <c r="K218" s="109"/>
      <c r="L218" s="109">
        <v>294547.27078000002</v>
      </c>
      <c r="M218" s="109">
        <v>2513667.9380999999</v>
      </c>
      <c r="N218" s="109"/>
      <c r="O218" s="109"/>
      <c r="P218" s="109"/>
      <c r="Q218" s="109"/>
      <c r="R218" s="109"/>
      <c r="S218" s="109">
        <v>2693081.2543899999</v>
      </c>
      <c r="T218" s="109"/>
      <c r="U218" s="109"/>
      <c r="V218" s="109">
        <v>9147887.6767100003</v>
      </c>
      <c r="W218" s="109"/>
      <c r="X218" s="109">
        <v>3626785.8801699998</v>
      </c>
      <c r="Y218" s="109">
        <v>570860.04408000002</v>
      </c>
      <c r="Z218" s="109">
        <v>816061.55336999998</v>
      </c>
      <c r="AA218" s="109">
        <v>3150662.6024000002</v>
      </c>
      <c r="AB218" s="109"/>
      <c r="AC218" s="109">
        <v>5690809.4146800004</v>
      </c>
      <c r="AD218" s="109">
        <v>740198.72759000002</v>
      </c>
      <c r="AE218" s="109">
        <v>321511.94445000001</v>
      </c>
      <c r="AF218" s="109"/>
      <c r="AG218" s="109">
        <v>518773.17455</v>
      </c>
    </row>
    <row r="219" spans="2:33" ht="15">
      <c r="B219" s="109"/>
      <c r="C219" s="109"/>
      <c r="D219" s="109">
        <v>2012</v>
      </c>
      <c r="E219" s="109"/>
      <c r="F219" s="109"/>
      <c r="G219" s="109"/>
      <c r="H219" s="109">
        <v>569738.68766000005</v>
      </c>
      <c r="I219" s="109"/>
      <c r="J219" s="109">
        <v>185104.72636</v>
      </c>
      <c r="K219" s="109"/>
      <c r="L219" s="109">
        <v>431846.65639000002</v>
      </c>
      <c r="M219" s="109">
        <v>747227.34609999997</v>
      </c>
      <c r="N219" s="109"/>
      <c r="O219" s="109"/>
      <c r="P219" s="109"/>
      <c r="Q219" s="109"/>
      <c r="R219" s="109"/>
      <c r="S219" s="109">
        <v>560612.91726000002</v>
      </c>
      <c r="T219" s="109"/>
      <c r="U219" s="109"/>
      <c r="V219" s="109">
        <v>821570.43605000002</v>
      </c>
      <c r="W219" s="109"/>
      <c r="X219" s="109">
        <v>588781.79981</v>
      </c>
      <c r="Y219" s="109">
        <v>736305.10129000002</v>
      </c>
      <c r="Z219" s="109">
        <v>333142.07786000002</v>
      </c>
      <c r="AA219" s="109">
        <v>905128.73635000002</v>
      </c>
      <c r="AB219" s="109"/>
      <c r="AC219" s="109">
        <v>923689.09118999995</v>
      </c>
      <c r="AD219" s="109">
        <v>723325.39917999995</v>
      </c>
      <c r="AE219" s="109">
        <v>284896.88147000002</v>
      </c>
      <c r="AF219" s="109">
        <v>936473.95793000003</v>
      </c>
      <c r="AG219" s="109">
        <v>540140.30232000002</v>
      </c>
    </row>
    <row r="220" spans="2:33" ht="15">
      <c r="B220" s="109"/>
      <c r="C220" s="109"/>
      <c r="D220" s="109">
        <v>2013</v>
      </c>
      <c r="E220" s="109"/>
      <c r="F220" s="109"/>
      <c r="G220" s="109"/>
      <c r="H220" s="109"/>
      <c r="I220" s="109"/>
      <c r="J220" s="109"/>
      <c r="K220" s="109"/>
      <c r="L220" s="109">
        <v>403158.50863</v>
      </c>
      <c r="M220" s="109">
        <v>609285.26772</v>
      </c>
      <c r="N220" s="109"/>
      <c r="O220" s="109"/>
      <c r="P220" s="109"/>
      <c r="Q220" s="109"/>
      <c r="R220" s="109"/>
      <c r="S220" s="109">
        <v>681068.1078</v>
      </c>
      <c r="T220" s="109"/>
      <c r="U220" s="109"/>
      <c r="V220" s="109">
        <v>988126.11377000005</v>
      </c>
      <c r="W220" s="109"/>
      <c r="X220" s="109">
        <v>702898.84245</v>
      </c>
      <c r="Y220" s="109">
        <v>408531.53480999998</v>
      </c>
      <c r="Z220" s="109"/>
      <c r="AA220" s="109">
        <v>884693.74247000006</v>
      </c>
      <c r="AB220" s="109"/>
      <c r="AC220" s="109">
        <v>895471.84453</v>
      </c>
      <c r="AD220" s="109">
        <v>649977.62609000003</v>
      </c>
      <c r="AE220" s="109">
        <v>350661.17044000002</v>
      </c>
      <c r="AF220" s="109">
        <v>1208291.7428600001</v>
      </c>
      <c r="AG220" s="109">
        <v>540457.30088999995</v>
      </c>
    </row>
    <row r="221" spans="2:33" ht="15">
      <c r="B221" s="109"/>
      <c r="C221" s="109"/>
      <c r="D221" s="109">
        <v>2014</v>
      </c>
      <c r="E221" s="109"/>
      <c r="F221" s="109"/>
      <c r="G221" s="109"/>
      <c r="H221" s="109"/>
      <c r="I221" s="109"/>
      <c r="J221" s="109"/>
      <c r="K221" s="109"/>
      <c r="L221" s="109"/>
      <c r="M221" s="109">
        <v>1557033.6402700001</v>
      </c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  <c r="X221" s="109"/>
      <c r="Y221" s="109"/>
      <c r="Z221" s="109"/>
      <c r="AA221" s="109"/>
      <c r="AB221" s="109"/>
      <c r="AC221" s="109"/>
      <c r="AD221" s="109">
        <v>2021159.0020999999</v>
      </c>
      <c r="AE221" s="109"/>
      <c r="AF221" s="109"/>
      <c r="AG221" s="109"/>
    </row>
    <row r="222" spans="2:33" ht="15">
      <c r="B222" s="109"/>
      <c r="C222" s="109"/>
      <c r="D222" s="109">
        <v>2015</v>
      </c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  <c r="X222" s="109"/>
      <c r="Y222" s="109"/>
      <c r="Z222" s="109"/>
      <c r="AA222" s="109"/>
      <c r="AB222" s="109"/>
      <c r="AC222" s="109"/>
      <c r="AD222" s="109"/>
      <c r="AE222" s="109"/>
      <c r="AF222" s="109"/>
      <c r="AG222" s="109"/>
    </row>
    <row r="223" spans="2:33" ht="15">
      <c r="B223" s="109"/>
      <c r="C223" s="109"/>
      <c r="D223" s="109">
        <v>2016</v>
      </c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  <c r="X223" s="109"/>
      <c r="Y223" s="109"/>
      <c r="Z223" s="109"/>
      <c r="AA223" s="109"/>
      <c r="AB223" s="109"/>
      <c r="AC223" s="109"/>
      <c r="AD223" s="109"/>
      <c r="AE223" s="109"/>
      <c r="AF223" s="109"/>
      <c r="AG223" s="109"/>
    </row>
    <row r="224" spans="2:33" ht="15">
      <c r="B224" s="109"/>
      <c r="C224" s="109"/>
      <c r="D224" s="109">
        <v>2017</v>
      </c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  <c r="AD224" s="109"/>
      <c r="AE224" s="109"/>
      <c r="AF224" s="109"/>
      <c r="AG224" s="109"/>
    </row>
    <row r="225" spans="2:33" ht="15">
      <c r="B225" s="109"/>
      <c r="C225" s="109"/>
      <c r="D225" s="109">
        <v>2018</v>
      </c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  <c r="X225" s="109"/>
      <c r="Y225" s="109"/>
      <c r="Z225" s="109"/>
      <c r="AA225" s="109"/>
      <c r="AB225" s="109"/>
      <c r="AC225" s="109"/>
      <c r="AD225" s="109"/>
      <c r="AE225" s="109"/>
      <c r="AF225" s="109"/>
      <c r="AG225" s="109"/>
    </row>
    <row r="226" spans="2:33" ht="15">
      <c r="B226" s="109"/>
      <c r="C226" s="109"/>
      <c r="D226" s="109">
        <v>2019</v>
      </c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  <c r="X226" s="109"/>
      <c r="Y226" s="109"/>
      <c r="Z226" s="109"/>
      <c r="AA226" s="109"/>
      <c r="AB226" s="109"/>
      <c r="AC226" s="109"/>
      <c r="AD226" s="109"/>
      <c r="AE226" s="109"/>
      <c r="AF226" s="109"/>
      <c r="AG226" s="109"/>
    </row>
    <row r="227" spans="2:33" ht="15">
      <c r="B227" s="109"/>
      <c r="C227" s="109"/>
      <c r="D227" s="109">
        <v>2020</v>
      </c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09"/>
      <c r="AE227" s="109"/>
      <c r="AF227" s="109"/>
      <c r="AG227" s="109"/>
    </row>
    <row r="228" spans="2:33" ht="15">
      <c r="B228" s="110" t="s">
        <v>923</v>
      </c>
      <c r="C228" s="110" t="s">
        <v>924</v>
      </c>
      <c r="D228" s="110">
        <v>2006</v>
      </c>
      <c r="E228" s="110"/>
      <c r="F228" s="110"/>
      <c r="G228" s="110">
        <v>481776.87712999998</v>
      </c>
      <c r="H228" s="110"/>
      <c r="I228" s="110"/>
      <c r="J228" s="110"/>
      <c r="K228" s="110"/>
      <c r="L228" s="110"/>
      <c r="M228" s="110"/>
      <c r="N228" s="110"/>
      <c r="O228" s="110">
        <v>460787.92966000002</v>
      </c>
      <c r="P228" s="110"/>
      <c r="Q228" s="110"/>
      <c r="R228" s="110"/>
      <c r="S228" s="110"/>
      <c r="T228" s="110">
        <v>18552.710999999999</v>
      </c>
      <c r="U228" s="110"/>
      <c r="V228" s="110"/>
      <c r="W228" s="110"/>
      <c r="X228" s="110"/>
      <c r="Y228" s="110"/>
      <c r="Z228" s="110"/>
      <c r="AA228" s="110"/>
      <c r="AB228" s="110"/>
      <c r="AC228" s="110">
        <v>6300043.10757</v>
      </c>
      <c r="AD228" s="110"/>
      <c r="AE228" s="110"/>
      <c r="AF228" s="110"/>
      <c r="AG228" s="110"/>
    </row>
    <row r="229" spans="2:33" ht="15">
      <c r="B229" s="110"/>
      <c r="C229" s="110"/>
      <c r="D229" s="110">
        <v>2007</v>
      </c>
      <c r="E229" s="110"/>
      <c r="F229" s="110"/>
      <c r="G229" s="110">
        <v>594195.89205000002</v>
      </c>
      <c r="H229" s="110"/>
      <c r="I229" s="110"/>
      <c r="J229" s="110"/>
      <c r="K229" s="110"/>
      <c r="L229" s="110">
        <v>292403.18676000001</v>
      </c>
      <c r="M229" s="110"/>
      <c r="N229" s="110"/>
      <c r="O229" s="110">
        <v>547627.51526000001</v>
      </c>
      <c r="P229" s="110">
        <v>697827.86488000001</v>
      </c>
      <c r="Q229" s="110"/>
      <c r="R229" s="110"/>
      <c r="S229" s="110"/>
      <c r="T229" s="110">
        <v>371227.7598</v>
      </c>
      <c r="U229" s="110"/>
      <c r="V229" s="110"/>
      <c r="W229" s="110"/>
      <c r="X229" s="110"/>
      <c r="Y229" s="110"/>
      <c r="Z229" s="110">
        <v>149244.01155</v>
      </c>
      <c r="AA229" s="110"/>
      <c r="AB229" s="110"/>
      <c r="AC229" s="110"/>
      <c r="AD229" s="110"/>
      <c r="AE229" s="110">
        <v>471565.5074</v>
      </c>
      <c r="AF229" s="110"/>
      <c r="AG229" s="110"/>
    </row>
    <row r="230" spans="2:33" ht="15">
      <c r="B230" s="110"/>
      <c r="C230" s="110"/>
      <c r="D230" s="110">
        <v>2008</v>
      </c>
      <c r="E230" s="110"/>
      <c r="F230" s="110"/>
      <c r="G230" s="110">
        <v>679205.84201999998</v>
      </c>
      <c r="H230" s="110"/>
      <c r="I230" s="110"/>
      <c r="J230" s="110"/>
      <c r="K230" s="110"/>
      <c r="L230" s="110">
        <v>376472.09032000002</v>
      </c>
      <c r="M230" s="110"/>
      <c r="N230" s="110"/>
      <c r="O230" s="110"/>
      <c r="P230" s="110"/>
      <c r="Q230" s="110"/>
      <c r="R230" s="110"/>
      <c r="S230" s="110"/>
      <c r="T230" s="110">
        <v>404577.10655000003</v>
      </c>
      <c r="U230" s="110"/>
      <c r="V230" s="110"/>
      <c r="W230" s="110"/>
      <c r="X230" s="110"/>
      <c r="Y230" s="110"/>
      <c r="Z230" s="110">
        <v>102121.21511</v>
      </c>
      <c r="AA230" s="110"/>
      <c r="AB230" s="110"/>
      <c r="AC230" s="110"/>
      <c r="AD230" s="110"/>
      <c r="AE230" s="110">
        <v>426502.98092</v>
      </c>
      <c r="AF230" s="110"/>
      <c r="AG230" s="110"/>
    </row>
    <row r="231" spans="2:33" ht="15">
      <c r="B231" s="110"/>
      <c r="C231" s="110"/>
      <c r="D231" s="110">
        <v>2009</v>
      </c>
      <c r="E231" s="110">
        <v>590130.27778999996</v>
      </c>
      <c r="F231" s="110"/>
      <c r="G231" s="110">
        <v>477443.75283999997</v>
      </c>
      <c r="H231" s="110">
        <v>445383.64422999998</v>
      </c>
      <c r="I231" s="110"/>
      <c r="J231" s="110"/>
      <c r="K231" s="110"/>
      <c r="L231" s="110"/>
      <c r="M231" s="110"/>
      <c r="N231" s="110">
        <v>1564900.0466700001</v>
      </c>
      <c r="O231" s="110"/>
      <c r="P231" s="110">
        <v>586096.12404999998</v>
      </c>
      <c r="Q231" s="110">
        <v>319777.05684999999</v>
      </c>
      <c r="R231" s="110"/>
      <c r="S231" s="110"/>
      <c r="T231" s="110">
        <v>142579.08324000001</v>
      </c>
      <c r="U231" s="110"/>
      <c r="V231" s="110"/>
      <c r="W231" s="110"/>
      <c r="X231" s="110"/>
      <c r="Y231" s="110"/>
      <c r="Z231" s="110">
        <v>300329.09110999998</v>
      </c>
      <c r="AA231" s="110">
        <v>944433.39716000005</v>
      </c>
      <c r="AB231" s="110"/>
      <c r="AC231" s="110"/>
      <c r="AD231" s="110"/>
      <c r="AE231" s="110">
        <v>751994.89234999998</v>
      </c>
      <c r="AF231" s="110"/>
      <c r="AG231" s="110">
        <v>189251.26525</v>
      </c>
    </row>
    <row r="232" spans="2:33" ht="15">
      <c r="B232" s="110"/>
      <c r="C232" s="110"/>
      <c r="D232" s="110">
        <v>2010</v>
      </c>
      <c r="E232" s="110">
        <v>661986.98925999994</v>
      </c>
      <c r="F232" s="110">
        <v>1168591.2808699999</v>
      </c>
      <c r="G232" s="110">
        <v>337112.90269000002</v>
      </c>
      <c r="H232" s="110">
        <v>327314.89159000001</v>
      </c>
      <c r="I232" s="110">
        <v>0</v>
      </c>
      <c r="J232" s="110">
        <v>801808.77544999996</v>
      </c>
      <c r="K232" s="110"/>
      <c r="L232" s="110"/>
      <c r="M232" s="110">
        <v>2206869.31134</v>
      </c>
      <c r="N232" s="110">
        <v>2245566.4528800002</v>
      </c>
      <c r="O232" s="110">
        <v>460208.08205000003</v>
      </c>
      <c r="P232" s="110">
        <v>561668.78942000004</v>
      </c>
      <c r="Q232" s="110">
        <v>298698.10639999999</v>
      </c>
      <c r="R232" s="110"/>
      <c r="S232" s="110">
        <v>2657355.3658500002</v>
      </c>
      <c r="T232" s="110">
        <v>429007.46098999999</v>
      </c>
      <c r="U232" s="110">
        <v>370431.01445999998</v>
      </c>
      <c r="V232" s="110">
        <v>1252582.3783799999</v>
      </c>
      <c r="W232" s="110">
        <v>149261.35008</v>
      </c>
      <c r="X232" s="110">
        <v>802990.09348000004</v>
      </c>
      <c r="Y232" s="110">
        <v>170639.75114000001</v>
      </c>
      <c r="Z232" s="110"/>
      <c r="AA232" s="110">
        <v>1989855.4935300001</v>
      </c>
      <c r="AB232" s="110">
        <v>657908.67894000001</v>
      </c>
      <c r="AC232" s="110">
        <v>8584080.0451999996</v>
      </c>
      <c r="AD232" s="110">
        <v>772324.99904999998</v>
      </c>
      <c r="AE232" s="110">
        <v>616775.77879999997</v>
      </c>
      <c r="AF232" s="110">
        <v>722917.02194000001</v>
      </c>
      <c r="AG232" s="110">
        <v>127806.55261</v>
      </c>
    </row>
    <row r="233" spans="2:33" ht="15">
      <c r="B233" s="110"/>
      <c r="C233" s="110"/>
      <c r="D233" s="110">
        <v>2011</v>
      </c>
      <c r="E233" s="110">
        <v>806037.97875999997</v>
      </c>
      <c r="F233" s="110">
        <v>575323.81726000004</v>
      </c>
      <c r="G233" s="110">
        <v>17685.41692</v>
      </c>
      <c r="H233" s="110">
        <v>308908.66357999999</v>
      </c>
      <c r="I233" s="110">
        <v>0</v>
      </c>
      <c r="J233" s="110">
        <v>762621.24265999999</v>
      </c>
      <c r="K233" s="110"/>
      <c r="L233" s="110"/>
      <c r="M233" s="110">
        <v>2472605.26315</v>
      </c>
      <c r="N233" s="110">
        <v>1786501.5149399999</v>
      </c>
      <c r="O233" s="110">
        <v>209640.13832999999</v>
      </c>
      <c r="P233" s="110">
        <v>238915.92582</v>
      </c>
      <c r="Q233" s="110">
        <v>84592.989910000004</v>
      </c>
      <c r="R233" s="110">
        <v>813789.68252999999</v>
      </c>
      <c r="S233" s="110">
        <v>2621832.6792799998</v>
      </c>
      <c r="T233" s="110">
        <v>142355.13879</v>
      </c>
      <c r="U233" s="110">
        <v>364306.56884000002</v>
      </c>
      <c r="V233" s="110">
        <v>9109912.7555800006</v>
      </c>
      <c r="W233" s="110">
        <v>6366.58529</v>
      </c>
      <c r="X233" s="110">
        <v>3556697.5715600001</v>
      </c>
      <c r="Y233" s="110">
        <v>460276.12864000001</v>
      </c>
      <c r="Z233" s="110"/>
      <c r="AA233" s="110">
        <v>2236399.0537800002</v>
      </c>
      <c r="AB233" s="110">
        <v>212672.6263</v>
      </c>
      <c r="AC233" s="110">
        <v>5685868.2497100001</v>
      </c>
      <c r="AD233" s="110">
        <v>476430.98783</v>
      </c>
      <c r="AE233" s="110">
        <v>199556.49148999999</v>
      </c>
      <c r="AF233" s="110">
        <v>41520.137479999998</v>
      </c>
      <c r="AG233" s="110">
        <v>248712.18361000001</v>
      </c>
    </row>
    <row r="234" spans="2:33" ht="15">
      <c r="B234" s="110"/>
      <c r="C234" s="110"/>
      <c r="D234" s="110">
        <v>2012</v>
      </c>
      <c r="E234" s="110">
        <v>825246.47340000002</v>
      </c>
      <c r="F234" s="110">
        <v>642396.10094999999</v>
      </c>
      <c r="G234" s="110">
        <v>535380.11355000001</v>
      </c>
      <c r="H234" s="110">
        <v>490237.59431999997</v>
      </c>
      <c r="I234" s="110">
        <v>436725.64623999997</v>
      </c>
      <c r="J234" s="110">
        <v>181713.03143999999</v>
      </c>
      <c r="K234" s="110"/>
      <c r="L234" s="110"/>
      <c r="M234" s="110">
        <v>698545.06298000005</v>
      </c>
      <c r="N234" s="110">
        <v>1450374.1804500001</v>
      </c>
      <c r="O234" s="110">
        <v>229090.96763</v>
      </c>
      <c r="P234" s="110">
        <v>443679.24764000002</v>
      </c>
      <c r="Q234" s="110">
        <v>280356.66394</v>
      </c>
      <c r="R234" s="110">
        <v>399586.72885000001</v>
      </c>
      <c r="S234" s="110">
        <v>483200.24304999999</v>
      </c>
      <c r="T234" s="110">
        <v>0</v>
      </c>
      <c r="U234" s="110">
        <v>414190.9902</v>
      </c>
      <c r="V234" s="110">
        <v>808649.39266999997</v>
      </c>
      <c r="W234" s="110">
        <v>0</v>
      </c>
      <c r="X234" s="110">
        <v>580624.36117000005</v>
      </c>
      <c r="Y234" s="110">
        <v>648450.91529000003</v>
      </c>
      <c r="Z234" s="110">
        <v>215537.78424000001</v>
      </c>
      <c r="AA234" s="110">
        <v>847458.76101999998</v>
      </c>
      <c r="AB234" s="110">
        <v>674339.49792999995</v>
      </c>
      <c r="AC234" s="110">
        <v>911332.62240999995</v>
      </c>
      <c r="AD234" s="110">
        <v>307078.92995999998</v>
      </c>
      <c r="AE234" s="110">
        <v>273221.41185999999</v>
      </c>
      <c r="AF234" s="110">
        <v>868694.49375999998</v>
      </c>
      <c r="AG234" s="110">
        <v>194961.9914</v>
      </c>
    </row>
    <row r="235" spans="2:33" ht="15">
      <c r="B235" s="110"/>
      <c r="C235" s="110"/>
      <c r="D235" s="110">
        <v>2013</v>
      </c>
      <c r="E235" s="110">
        <v>789848.14685999998</v>
      </c>
      <c r="F235" s="110">
        <v>500908.93051999999</v>
      </c>
      <c r="G235" s="110">
        <v>308050.82254000002</v>
      </c>
      <c r="H235" s="110">
        <v>529568.47216</v>
      </c>
      <c r="I235" s="110">
        <v>0</v>
      </c>
      <c r="J235" s="110">
        <v>205805.5037</v>
      </c>
      <c r="K235" s="110">
        <v>400396.98693000001</v>
      </c>
      <c r="L235" s="110"/>
      <c r="M235" s="110">
        <v>594308.55111</v>
      </c>
      <c r="N235" s="110">
        <v>908357.91145000001</v>
      </c>
      <c r="O235" s="110">
        <v>915733.62393</v>
      </c>
      <c r="P235" s="110">
        <v>334538.22856000002</v>
      </c>
      <c r="Q235" s="110"/>
      <c r="R235" s="110">
        <v>531168.45958999998</v>
      </c>
      <c r="S235" s="110"/>
      <c r="T235" s="110">
        <v>150838.49666</v>
      </c>
      <c r="U235" s="110">
        <v>352549.52977999998</v>
      </c>
      <c r="V235" s="110"/>
      <c r="W235" s="110">
        <v>1220084.63748</v>
      </c>
      <c r="X235" s="110">
        <v>699835.73719999997</v>
      </c>
      <c r="Y235" s="110">
        <v>362678.05875000003</v>
      </c>
      <c r="Z235" s="110">
        <v>533307.27480999997</v>
      </c>
      <c r="AA235" s="110">
        <v>784401.08877999999</v>
      </c>
      <c r="AB235" s="110">
        <v>922995.57892999996</v>
      </c>
      <c r="AC235" s="110">
        <v>882548.90754000004</v>
      </c>
      <c r="AD235" s="110">
        <v>366533.59019000002</v>
      </c>
      <c r="AE235" s="110">
        <v>330315.47064999997</v>
      </c>
      <c r="AF235" s="110">
        <v>1135691.73019</v>
      </c>
      <c r="AG235" s="110">
        <v>135918.83666999999</v>
      </c>
    </row>
    <row r="236" spans="2:33" ht="15">
      <c r="B236" s="110"/>
      <c r="C236" s="110"/>
      <c r="D236" s="110">
        <v>2014</v>
      </c>
      <c r="E236" s="110">
        <v>641592.25919999997</v>
      </c>
      <c r="F236" s="110"/>
      <c r="G236" s="110"/>
      <c r="H236" s="110">
        <v>483809.23777000001</v>
      </c>
      <c r="I236" s="110">
        <v>0</v>
      </c>
      <c r="J236" s="110">
        <v>202303.58884000001</v>
      </c>
      <c r="K236" s="110">
        <v>456784.68916000001</v>
      </c>
      <c r="L236" s="110">
        <v>580566.76543999999</v>
      </c>
      <c r="M236" s="110">
        <v>1529325.3934299999</v>
      </c>
      <c r="N236" s="110"/>
      <c r="O236" s="110"/>
      <c r="P236" s="110">
        <v>368608.36300000001</v>
      </c>
      <c r="Q236" s="110"/>
      <c r="R236" s="110">
        <v>597780.11100000003</v>
      </c>
      <c r="S236" s="110">
        <v>807739.58779000002</v>
      </c>
      <c r="T236" s="110">
        <v>326136.03853999998</v>
      </c>
      <c r="U236" s="110">
        <v>295364.76211000001</v>
      </c>
      <c r="V236" s="110">
        <v>736043.14436000003</v>
      </c>
      <c r="W236" s="110">
        <v>0</v>
      </c>
      <c r="X236" s="110"/>
      <c r="Y236" s="110">
        <v>181849.96043000001</v>
      </c>
      <c r="Z236" s="110">
        <v>221941.04381</v>
      </c>
      <c r="AA236" s="110">
        <v>721100.03197999997</v>
      </c>
      <c r="AB236" s="110">
        <v>640826.91824999999</v>
      </c>
      <c r="AC236" s="110">
        <v>885870.51531000005</v>
      </c>
      <c r="AD236" s="110"/>
      <c r="AE236" s="110"/>
      <c r="AF236" s="110"/>
      <c r="AG236" s="110">
        <v>132543.4999</v>
      </c>
    </row>
    <row r="237" spans="2:33" ht="15">
      <c r="B237" s="110"/>
      <c r="C237" s="110"/>
      <c r="D237" s="110">
        <v>2015</v>
      </c>
      <c r="E237" s="110">
        <v>912988.55674999999</v>
      </c>
      <c r="F237" s="110">
        <v>330704.41346000001</v>
      </c>
      <c r="G237" s="110">
        <v>516475.08445000002</v>
      </c>
      <c r="H237" s="110"/>
      <c r="I237" s="110">
        <v>2580236.7601200002</v>
      </c>
      <c r="J237" s="110">
        <v>239344.32733</v>
      </c>
      <c r="K237" s="110">
        <v>395522.74034999998</v>
      </c>
      <c r="L237" s="110">
        <v>363003.38828999997</v>
      </c>
      <c r="M237" s="110"/>
      <c r="N237" s="110">
        <v>1392790.70074</v>
      </c>
      <c r="O237" s="110"/>
      <c r="P237" s="110">
        <v>555570.02609000006</v>
      </c>
      <c r="Q237" s="110"/>
      <c r="R237" s="110">
        <v>510270.46432000003</v>
      </c>
      <c r="S237" s="110">
        <v>763558.48701000004</v>
      </c>
      <c r="T237" s="110">
        <v>0</v>
      </c>
      <c r="U237" s="110">
        <v>310699.30664999998</v>
      </c>
      <c r="V237" s="110">
        <v>541481.76052999997</v>
      </c>
      <c r="W237" s="110">
        <v>0</v>
      </c>
      <c r="X237" s="110">
        <v>65.672600000000003</v>
      </c>
      <c r="Y237" s="110">
        <v>321054.7034</v>
      </c>
      <c r="Z237" s="110">
        <v>255298.85378</v>
      </c>
      <c r="AA237" s="110">
        <v>796737.66536999994</v>
      </c>
      <c r="AB237" s="110">
        <v>532734.24343999999</v>
      </c>
      <c r="AC237" s="110">
        <v>955062.83577999996</v>
      </c>
      <c r="AD237" s="110">
        <v>415016.45101999998</v>
      </c>
      <c r="AE237" s="110"/>
      <c r="AF237" s="110"/>
      <c r="AG237" s="110"/>
    </row>
    <row r="238" spans="2:33" ht="15">
      <c r="B238" s="110"/>
      <c r="C238" s="110"/>
      <c r="D238" s="110">
        <v>2016</v>
      </c>
      <c r="E238" s="110">
        <v>825555.09650999994</v>
      </c>
      <c r="F238" s="110">
        <v>415546.71980000002</v>
      </c>
      <c r="G238" s="110"/>
      <c r="H238" s="110">
        <v>477725.16959</v>
      </c>
      <c r="I238" s="110">
        <v>0</v>
      </c>
      <c r="J238" s="110">
        <v>277203.61676</v>
      </c>
      <c r="K238" s="110">
        <v>456534.57169999997</v>
      </c>
      <c r="L238" s="110">
        <v>648279.25569999998</v>
      </c>
      <c r="M238" s="110">
        <v>131856.50247000001</v>
      </c>
      <c r="N238" s="110">
        <v>962108.55443999998</v>
      </c>
      <c r="O238" s="110"/>
      <c r="P238" s="110">
        <v>678773.84548999998</v>
      </c>
      <c r="Q238" s="110"/>
      <c r="R238" s="110">
        <v>418450.32390000002</v>
      </c>
      <c r="S238" s="110">
        <v>632725.75705000001</v>
      </c>
      <c r="T238" s="110">
        <v>0</v>
      </c>
      <c r="U238" s="110">
        <v>436060.91294000001</v>
      </c>
      <c r="V238" s="110">
        <v>1044791.61989</v>
      </c>
      <c r="W238" s="110">
        <v>228661.49385999999</v>
      </c>
      <c r="X238" s="110">
        <v>792423.60462</v>
      </c>
      <c r="Y238" s="110">
        <v>225198.09753</v>
      </c>
      <c r="Z238" s="110"/>
      <c r="AA238" s="110"/>
      <c r="AB238" s="110">
        <v>784966.30680000002</v>
      </c>
      <c r="AC238" s="110">
        <v>1069752.65191</v>
      </c>
      <c r="AD238" s="110">
        <v>331382.95147999999</v>
      </c>
      <c r="AE238" s="110">
        <v>330592.38769</v>
      </c>
      <c r="AF238" s="110">
        <v>696661.60401999997</v>
      </c>
      <c r="AG238" s="110">
        <v>123188.74535</v>
      </c>
    </row>
    <row r="239" spans="2:33" ht="15">
      <c r="B239" s="110"/>
      <c r="C239" s="110"/>
      <c r="D239" s="110">
        <v>2017</v>
      </c>
      <c r="E239" s="110">
        <v>911482.66645000002</v>
      </c>
      <c r="F239" s="110">
        <v>668274.58161999995</v>
      </c>
      <c r="G239" s="110">
        <v>462631.34830999997</v>
      </c>
      <c r="H239" s="110">
        <v>532300.26509</v>
      </c>
      <c r="I239" s="110">
        <v>75423.826119999998</v>
      </c>
      <c r="J239" s="110">
        <v>708030.58417000005</v>
      </c>
      <c r="K239" s="110">
        <v>500588.45922999998</v>
      </c>
      <c r="L239" s="110">
        <v>328658.22219</v>
      </c>
      <c r="M239" s="110"/>
      <c r="N239" s="110"/>
      <c r="O239" s="110"/>
      <c r="P239" s="110">
        <v>611629.55145999999</v>
      </c>
      <c r="Q239" s="110"/>
      <c r="R239" s="110">
        <v>634350.68018999998</v>
      </c>
      <c r="S239" s="110">
        <v>677702.69920999999</v>
      </c>
      <c r="T239" s="110">
        <v>412182.85616999998</v>
      </c>
      <c r="U239" s="110">
        <v>312920.59581000003</v>
      </c>
      <c r="V239" s="110">
        <v>1051128.98759</v>
      </c>
      <c r="W239" s="110">
        <v>1051599.3367399999</v>
      </c>
      <c r="X239" s="110">
        <v>957926.85481000005</v>
      </c>
      <c r="Y239" s="110">
        <v>235473.60247000001</v>
      </c>
      <c r="Z239" s="110">
        <v>268762.06569000002</v>
      </c>
      <c r="AA239" s="110">
        <v>626905.78682000004</v>
      </c>
      <c r="AB239" s="110">
        <v>633326.89329000004</v>
      </c>
      <c r="AC239" s="110">
        <v>713222.00511000003</v>
      </c>
      <c r="AD239" s="110">
        <v>295426.93385999999</v>
      </c>
      <c r="AE239" s="110">
        <v>445556.23904999997</v>
      </c>
      <c r="AF239" s="110"/>
      <c r="AG239" s="110">
        <v>164328.97810000001</v>
      </c>
    </row>
    <row r="240" spans="2:33" ht="15">
      <c r="B240" s="110"/>
      <c r="C240" s="110"/>
      <c r="D240" s="110">
        <v>2018</v>
      </c>
      <c r="E240" s="110">
        <v>443921.10606000002</v>
      </c>
      <c r="F240" s="110">
        <v>378643.42424999998</v>
      </c>
      <c r="G240" s="110">
        <v>631939.92862000002</v>
      </c>
      <c r="H240" s="110">
        <v>341126.15587000002</v>
      </c>
      <c r="I240" s="110">
        <v>620839.59140000003</v>
      </c>
      <c r="J240" s="110">
        <v>1001708.33391</v>
      </c>
      <c r="K240" s="110">
        <v>403813.16759000003</v>
      </c>
      <c r="L240" s="110">
        <v>518822.50569999998</v>
      </c>
      <c r="M240" s="110">
        <v>1591269.8391100001</v>
      </c>
      <c r="N240" s="110"/>
      <c r="O240" s="110"/>
      <c r="P240" s="110">
        <v>475562.21789000003</v>
      </c>
      <c r="Q240" s="110"/>
      <c r="R240" s="110">
        <v>524455.57741000003</v>
      </c>
      <c r="S240" s="110">
        <v>749166.08380000002</v>
      </c>
      <c r="T240" s="110">
        <v>29202.690259999999</v>
      </c>
      <c r="U240" s="110">
        <v>485517.87088</v>
      </c>
      <c r="V240" s="110"/>
      <c r="W240" s="110">
        <v>982793.02076999994</v>
      </c>
      <c r="X240" s="110">
        <v>794920.71606000001</v>
      </c>
      <c r="Y240" s="110">
        <v>327435.07993000001</v>
      </c>
      <c r="Z240" s="110">
        <v>441529.90328999999</v>
      </c>
      <c r="AA240" s="110">
        <v>731975.81207999995</v>
      </c>
      <c r="AB240" s="110">
        <v>741558.21380000003</v>
      </c>
      <c r="AC240" s="110">
        <v>1065308.32889</v>
      </c>
      <c r="AD240" s="110">
        <v>246991.12126000001</v>
      </c>
      <c r="AE240" s="110">
        <v>434312.66509000002</v>
      </c>
      <c r="AF240" s="110">
        <v>802546.64479000005</v>
      </c>
      <c r="AG240" s="110"/>
    </row>
    <row r="241" spans="2:33" ht="15">
      <c r="B241" s="110"/>
      <c r="C241" s="110"/>
      <c r="D241" s="110">
        <v>2019</v>
      </c>
      <c r="E241" s="309">
        <v>565891.91223690915</v>
      </c>
      <c r="F241" s="110">
        <v>315028.08321999997</v>
      </c>
      <c r="G241" s="110">
        <v>574412.45345999999</v>
      </c>
      <c r="H241" s="110">
        <v>360267.59155999997</v>
      </c>
      <c r="I241" s="110">
        <v>38413.682070000003</v>
      </c>
      <c r="J241" s="110">
        <v>1496764.8841899999</v>
      </c>
      <c r="K241" s="110">
        <v>419386.95925999997</v>
      </c>
      <c r="L241" s="110">
        <v>838604.58776999998</v>
      </c>
      <c r="M241" s="110">
        <v>405941.96808000002</v>
      </c>
      <c r="N241" s="110"/>
      <c r="O241" s="110"/>
      <c r="P241" s="110">
        <v>216826.0343</v>
      </c>
      <c r="Q241" s="110"/>
      <c r="R241" s="110">
        <v>493855.73664999998</v>
      </c>
      <c r="S241" s="110">
        <v>786144.63986999996</v>
      </c>
      <c r="T241" s="110">
        <v>445450.32644999999</v>
      </c>
      <c r="U241" s="110">
        <v>225345.67079999999</v>
      </c>
      <c r="V241" s="110"/>
      <c r="W241" s="110">
        <v>0</v>
      </c>
      <c r="X241" s="110">
        <v>921826.79180000001</v>
      </c>
      <c r="Y241" s="110">
        <v>256229.73655999999</v>
      </c>
      <c r="Z241" s="309">
        <v>336545.50330090389</v>
      </c>
      <c r="AA241" s="110">
        <v>555943.35348000005</v>
      </c>
      <c r="AB241" s="110">
        <v>1203125.71105</v>
      </c>
      <c r="AC241" s="110">
        <v>1335196.4734199999</v>
      </c>
      <c r="AD241" s="110">
        <v>352072.83503999998</v>
      </c>
      <c r="AE241" s="110">
        <v>374955.36106000002</v>
      </c>
      <c r="AF241" s="110">
        <v>761916.72759000002</v>
      </c>
      <c r="AG241" s="110"/>
    </row>
    <row r="242" spans="2:33" ht="15">
      <c r="B242" s="110"/>
      <c r="C242" s="110"/>
      <c r="D242" s="110">
        <v>2020</v>
      </c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</row>
    <row r="243" spans="2:33" ht="15">
      <c r="B243" s="109" t="s">
        <v>925</v>
      </c>
      <c r="C243" s="109" t="s">
        <v>926</v>
      </c>
      <c r="D243" s="109">
        <v>2006</v>
      </c>
      <c r="E243" s="109"/>
      <c r="F243" s="109"/>
      <c r="G243" s="109">
        <v>357466.33416000003</v>
      </c>
      <c r="H243" s="109"/>
      <c r="I243" s="109"/>
      <c r="J243" s="109">
        <v>5944.1401699999997</v>
      </c>
      <c r="K243" s="109"/>
      <c r="L243" s="109"/>
      <c r="M243" s="109"/>
      <c r="N243" s="109"/>
      <c r="O243" s="109">
        <v>427695.87179</v>
      </c>
      <c r="P243" s="109">
        <v>830461.76817000005</v>
      </c>
      <c r="Q243" s="109"/>
      <c r="R243" s="109"/>
      <c r="S243" s="109">
        <v>315.15071999999998</v>
      </c>
      <c r="T243" s="109">
        <v>0</v>
      </c>
      <c r="U243" s="109"/>
      <c r="V243" s="109">
        <v>1221978.73725</v>
      </c>
      <c r="W243" s="109"/>
      <c r="X243" s="109">
        <v>0</v>
      </c>
      <c r="Y243" s="109"/>
      <c r="Z243" s="109">
        <v>78815.268649999998</v>
      </c>
      <c r="AA243" s="109"/>
      <c r="AB243" s="109">
        <v>1203137.73431</v>
      </c>
      <c r="AC243" s="109">
        <v>5239726.0273900004</v>
      </c>
      <c r="AD243" s="109">
        <v>270418.94618000003</v>
      </c>
      <c r="AE243" s="109"/>
      <c r="AF243" s="109">
        <v>14712.228800000001</v>
      </c>
      <c r="AG243" s="109">
        <v>150522.71832000001</v>
      </c>
    </row>
    <row r="244" spans="2:33" ht="15">
      <c r="B244" s="109"/>
      <c r="C244" s="109"/>
      <c r="D244" s="109">
        <v>2007</v>
      </c>
      <c r="E244" s="109"/>
      <c r="F244" s="109"/>
      <c r="G244" s="109">
        <v>509575.35386999999</v>
      </c>
      <c r="H244" s="109"/>
      <c r="I244" s="109">
        <v>0</v>
      </c>
      <c r="J244" s="109">
        <v>82.562619999999995</v>
      </c>
      <c r="K244" s="109"/>
      <c r="L244" s="109">
        <v>260197.79592999999</v>
      </c>
      <c r="M244" s="109">
        <v>0</v>
      </c>
      <c r="N244" s="109"/>
      <c r="O244" s="109">
        <v>521789.21818000003</v>
      </c>
      <c r="P244" s="109">
        <v>681956.31912999996</v>
      </c>
      <c r="Q244" s="109"/>
      <c r="R244" s="109"/>
      <c r="S244" s="109"/>
      <c r="T244" s="109">
        <v>329175.78107000003</v>
      </c>
      <c r="U244" s="109"/>
      <c r="V244" s="109">
        <v>1193316.4354300001</v>
      </c>
      <c r="W244" s="109"/>
      <c r="X244" s="109">
        <v>71.53407</v>
      </c>
      <c r="Y244" s="109"/>
      <c r="Z244" s="109">
        <v>87703.214590000003</v>
      </c>
      <c r="AA244" s="109">
        <v>700.78034000000002</v>
      </c>
      <c r="AB244" s="109">
        <v>1341142.02049</v>
      </c>
      <c r="AC244" s="109">
        <v>22.07517</v>
      </c>
      <c r="AD244" s="109">
        <v>322354.35528999998</v>
      </c>
      <c r="AE244" s="109">
        <v>379922.60298000003</v>
      </c>
      <c r="AF244" s="109">
        <v>0</v>
      </c>
      <c r="AG244" s="109">
        <v>249238.04699999999</v>
      </c>
    </row>
    <row r="245" spans="2:33" ht="15">
      <c r="B245" s="109"/>
      <c r="C245" s="109"/>
      <c r="D245" s="109">
        <v>2008</v>
      </c>
      <c r="E245" s="109"/>
      <c r="F245" s="109"/>
      <c r="G245" s="109">
        <v>608209.83606</v>
      </c>
      <c r="H245" s="109"/>
      <c r="I245" s="109">
        <v>0</v>
      </c>
      <c r="J245" s="109"/>
      <c r="K245" s="109"/>
      <c r="L245" s="109">
        <v>348984.51264999999</v>
      </c>
      <c r="M245" s="109">
        <v>0</v>
      </c>
      <c r="N245" s="109"/>
      <c r="O245" s="109"/>
      <c r="P245" s="109"/>
      <c r="Q245" s="109"/>
      <c r="R245" s="109"/>
      <c r="S245" s="109"/>
      <c r="T245" s="109">
        <v>388199.01322999998</v>
      </c>
      <c r="U245" s="109"/>
      <c r="V245" s="109"/>
      <c r="W245" s="109"/>
      <c r="X245" s="109"/>
      <c r="Y245" s="109">
        <v>289.20863000000003</v>
      </c>
      <c r="Z245" s="109">
        <v>88114.526870000002</v>
      </c>
      <c r="AA245" s="109">
        <v>66.668369999999996</v>
      </c>
      <c r="AB245" s="109">
        <v>970785.44061000005</v>
      </c>
      <c r="AC245" s="109">
        <v>11.24343</v>
      </c>
      <c r="AD245" s="109"/>
      <c r="AE245" s="109">
        <v>298025.85217999999</v>
      </c>
      <c r="AF245" s="109">
        <v>0</v>
      </c>
      <c r="AG245" s="109"/>
    </row>
    <row r="246" spans="2:33" ht="15">
      <c r="B246" s="109"/>
      <c r="C246" s="109"/>
      <c r="D246" s="109">
        <v>2009</v>
      </c>
      <c r="E246" s="109">
        <v>475550.05297000002</v>
      </c>
      <c r="F246" s="109"/>
      <c r="G246" s="109">
        <v>431105.74784999999</v>
      </c>
      <c r="H246" s="109">
        <v>366321.30825</v>
      </c>
      <c r="I246" s="109">
        <v>0</v>
      </c>
      <c r="J246" s="109">
        <v>191.95953</v>
      </c>
      <c r="K246" s="109"/>
      <c r="L246" s="109">
        <v>441407.52169000002</v>
      </c>
      <c r="M246" s="109">
        <v>932654.21617999999</v>
      </c>
      <c r="N246" s="109">
        <v>1383666.2496199999</v>
      </c>
      <c r="O246" s="109"/>
      <c r="P246" s="109">
        <v>532938.78760000004</v>
      </c>
      <c r="Q246" s="109">
        <v>287548.47276999999</v>
      </c>
      <c r="R246" s="109"/>
      <c r="S246" s="109"/>
      <c r="T246" s="109">
        <v>126560.3609</v>
      </c>
      <c r="U246" s="109">
        <v>362286.85261</v>
      </c>
      <c r="V246" s="109"/>
      <c r="W246" s="109">
        <v>1012443.25933</v>
      </c>
      <c r="X246" s="109"/>
      <c r="Y246" s="109"/>
      <c r="Z246" s="109">
        <v>263368.31177999999</v>
      </c>
      <c r="AA246" s="109">
        <v>878561.15796999994</v>
      </c>
      <c r="AB246" s="109">
        <v>741099.97626999998</v>
      </c>
      <c r="AC246" s="109"/>
      <c r="AD246" s="109"/>
      <c r="AE246" s="109">
        <v>644931.18409</v>
      </c>
      <c r="AF246" s="109">
        <v>0</v>
      </c>
      <c r="AG246" s="109">
        <v>173877.12145000001</v>
      </c>
    </row>
    <row r="247" spans="2:33" ht="15">
      <c r="B247" s="109"/>
      <c r="C247" s="109"/>
      <c r="D247" s="109">
        <v>2010</v>
      </c>
      <c r="E247" s="109">
        <v>423117.92752000003</v>
      </c>
      <c r="F247" s="109">
        <v>646072.89763999998</v>
      </c>
      <c r="G247" s="109">
        <v>264213.85905000003</v>
      </c>
      <c r="H247" s="109">
        <v>203898.18633999999</v>
      </c>
      <c r="I247" s="109">
        <v>0</v>
      </c>
      <c r="J247" s="109">
        <v>581867.74867999996</v>
      </c>
      <c r="K247" s="109">
        <v>276721.47645000002</v>
      </c>
      <c r="L247" s="109">
        <v>385179.67014</v>
      </c>
      <c r="M247" s="109">
        <v>895832.59693</v>
      </c>
      <c r="N247" s="109">
        <v>2038899.1424700001</v>
      </c>
      <c r="O247" s="109">
        <v>422078.22827000002</v>
      </c>
      <c r="P247" s="109">
        <v>501780.05115000001</v>
      </c>
      <c r="Q247" s="109">
        <v>273259.25283999997</v>
      </c>
      <c r="R247" s="109">
        <v>663960.42131999996</v>
      </c>
      <c r="S247" s="109">
        <v>2390080</v>
      </c>
      <c r="T247" s="109">
        <v>429007.46098999999</v>
      </c>
      <c r="U247" s="109">
        <v>304626.87106999999</v>
      </c>
      <c r="V247" s="109">
        <v>1164230.40598</v>
      </c>
      <c r="W247" s="109">
        <v>0</v>
      </c>
      <c r="X247" s="109">
        <v>693119.78370000003</v>
      </c>
      <c r="Y247" s="109">
        <v>150639.07485999999</v>
      </c>
      <c r="Z247" s="109">
        <v>115807.23123999999</v>
      </c>
      <c r="AA247" s="109">
        <v>1754101.7630100001</v>
      </c>
      <c r="AB247" s="109">
        <v>529980</v>
      </c>
      <c r="AC247" s="109">
        <v>7201186.9118900001</v>
      </c>
      <c r="AD247" s="109">
        <v>695222.95064000005</v>
      </c>
      <c r="AE247" s="109">
        <v>554753.80778000003</v>
      </c>
      <c r="AF247" s="109">
        <v>605980.59933</v>
      </c>
      <c r="AG247" s="109">
        <v>91001.592139999993</v>
      </c>
    </row>
    <row r="248" spans="2:33" ht="15">
      <c r="B248" s="109"/>
      <c r="C248" s="109"/>
      <c r="D248" s="109">
        <v>2011</v>
      </c>
      <c r="E248" s="109">
        <v>504356.61577999999</v>
      </c>
      <c r="F248" s="109">
        <v>511950.39079999999</v>
      </c>
      <c r="G248" s="109">
        <v>0</v>
      </c>
      <c r="H248" s="109">
        <v>207448.62414999999</v>
      </c>
      <c r="I248" s="109">
        <v>0</v>
      </c>
      <c r="J248" s="109">
        <v>537682.09154000005</v>
      </c>
      <c r="K248" s="109">
        <v>270738.87328</v>
      </c>
      <c r="L248" s="109">
        <v>170167.11254999999</v>
      </c>
      <c r="M248" s="109">
        <v>2244000</v>
      </c>
      <c r="N248" s="109">
        <v>1546194.35136</v>
      </c>
      <c r="O248" s="109">
        <v>172919.29342</v>
      </c>
      <c r="P248" s="109">
        <v>192952.12453</v>
      </c>
      <c r="Q248" s="109">
        <v>78225.190359999993</v>
      </c>
      <c r="R248" s="109">
        <v>737698.41269000003</v>
      </c>
      <c r="S248" s="109">
        <v>2346714.5734600001</v>
      </c>
      <c r="T248" s="109">
        <v>126361.57655</v>
      </c>
      <c r="U248" s="109">
        <v>328836.03006000002</v>
      </c>
      <c r="V248" s="109">
        <v>8544216.5326700006</v>
      </c>
      <c r="W248" s="109">
        <v>0</v>
      </c>
      <c r="X248" s="109">
        <v>2896563.7253700001</v>
      </c>
      <c r="Y248" s="109">
        <v>206133.37598000001</v>
      </c>
      <c r="Z248" s="109">
        <v>0</v>
      </c>
      <c r="AA248" s="109">
        <v>1911225.0867600001</v>
      </c>
      <c r="AB248" s="109">
        <v>167820.01168</v>
      </c>
      <c r="AC248" s="109">
        <v>4649712.0921299998</v>
      </c>
      <c r="AD248" s="109">
        <v>405502.67566000001</v>
      </c>
      <c r="AE248" s="109">
        <v>85714.31998</v>
      </c>
      <c r="AF248" s="109">
        <v>0</v>
      </c>
      <c r="AG248" s="109">
        <v>233928.63274999999</v>
      </c>
    </row>
    <row r="249" spans="2:33" ht="15">
      <c r="B249" s="109"/>
      <c r="C249" s="109"/>
      <c r="D249" s="109">
        <v>2012</v>
      </c>
      <c r="E249" s="109">
        <v>496575.94741000002</v>
      </c>
      <c r="F249" s="109">
        <v>594468.79249999998</v>
      </c>
      <c r="G249" s="109">
        <v>437918.63016</v>
      </c>
      <c r="H249" s="109">
        <v>401799.03107000003</v>
      </c>
      <c r="I249" s="109">
        <v>344260.74186000001</v>
      </c>
      <c r="J249" s="109">
        <v>107382.89962</v>
      </c>
      <c r="K249" s="109">
        <v>281105.20824000001</v>
      </c>
      <c r="L249" s="109">
        <v>355162.31998999999</v>
      </c>
      <c r="M249" s="109">
        <v>617033.53116000001</v>
      </c>
      <c r="N249" s="109">
        <v>1342647.3595100001</v>
      </c>
      <c r="O249" s="109">
        <v>190129.11986000001</v>
      </c>
      <c r="P249" s="109">
        <v>345753.86125999998</v>
      </c>
      <c r="Q249" s="109">
        <v>261338.82246</v>
      </c>
      <c r="R249" s="109">
        <v>296527.12835999997</v>
      </c>
      <c r="S249" s="109">
        <v>388884.98852000001</v>
      </c>
      <c r="T249" s="109">
        <v>0</v>
      </c>
      <c r="U249" s="109">
        <v>346304.78619999997</v>
      </c>
      <c r="V249" s="109">
        <v>696919.85476999998</v>
      </c>
      <c r="W249" s="109">
        <v>0</v>
      </c>
      <c r="X249" s="109">
        <v>468902.74862000003</v>
      </c>
      <c r="Y249" s="109">
        <v>235022.33379</v>
      </c>
      <c r="Z249" s="109">
        <v>106536.42288</v>
      </c>
      <c r="AA249" s="109">
        <v>742631.49199999997</v>
      </c>
      <c r="AB249" s="109">
        <v>601742.67137999996</v>
      </c>
      <c r="AC249" s="109">
        <v>795966.80497000006</v>
      </c>
      <c r="AD249" s="109">
        <v>261259.34912999999</v>
      </c>
      <c r="AE249" s="109">
        <v>236244.07792000001</v>
      </c>
      <c r="AF249" s="109">
        <v>783245.61562000006</v>
      </c>
      <c r="AG249" s="109">
        <v>160143.52436000001</v>
      </c>
    </row>
    <row r="250" spans="2:33" ht="15">
      <c r="B250" s="109"/>
      <c r="C250" s="109"/>
      <c r="D250" s="109">
        <v>2013</v>
      </c>
      <c r="E250" s="109">
        <v>422662.49565</v>
      </c>
      <c r="F250" s="109">
        <v>336344.11043</v>
      </c>
      <c r="G250" s="109">
        <v>246820.89128000001</v>
      </c>
      <c r="H250" s="109">
        <v>362372.47258</v>
      </c>
      <c r="I250" s="109">
        <v>0</v>
      </c>
      <c r="J250" s="109">
        <v>127860.05548</v>
      </c>
      <c r="K250" s="109">
        <v>289453.28558000003</v>
      </c>
      <c r="L250" s="109">
        <v>354443.42439</v>
      </c>
      <c r="M250" s="109">
        <v>503150.12622999999</v>
      </c>
      <c r="N250" s="109">
        <v>825201.07238000003</v>
      </c>
      <c r="O250" s="109">
        <v>747351.38115000003</v>
      </c>
      <c r="P250" s="109">
        <v>227829.99895000001</v>
      </c>
      <c r="Q250" s="109">
        <v>412886.98794999998</v>
      </c>
      <c r="R250" s="109">
        <v>464848.78938999999</v>
      </c>
      <c r="S250" s="109">
        <v>560364.41090999998</v>
      </c>
      <c r="T250" s="109">
        <v>125247.12973</v>
      </c>
      <c r="U250" s="109">
        <v>295336.53813</v>
      </c>
      <c r="V250" s="109">
        <v>878844.11451999994</v>
      </c>
      <c r="W250" s="109">
        <v>1205112.6984600001</v>
      </c>
      <c r="X250" s="109">
        <v>604991.65527999995</v>
      </c>
      <c r="Y250" s="109">
        <v>247902.58293</v>
      </c>
      <c r="Z250" s="109">
        <v>402277.59571000002</v>
      </c>
      <c r="AA250" s="109">
        <v>655024.49728000001</v>
      </c>
      <c r="AB250" s="109">
        <v>668577.51121000003</v>
      </c>
      <c r="AC250" s="109">
        <v>747041.61219999997</v>
      </c>
      <c r="AD250" s="109">
        <v>319795.55528999999</v>
      </c>
      <c r="AE250" s="109">
        <v>261974.33879000001</v>
      </c>
      <c r="AF250" s="109">
        <v>1003654.64251</v>
      </c>
      <c r="AG250" s="109">
        <v>130549.30370999999</v>
      </c>
    </row>
    <row r="251" spans="2:33" ht="15">
      <c r="B251" s="109"/>
      <c r="C251" s="109"/>
      <c r="D251" s="109">
        <v>2014</v>
      </c>
      <c r="E251" s="109">
        <v>409275.76360000001</v>
      </c>
      <c r="F251" s="109">
        <v>373124.44380000001</v>
      </c>
      <c r="G251" s="109">
        <v>0</v>
      </c>
      <c r="H251" s="109">
        <v>381030.99174999999</v>
      </c>
      <c r="I251" s="109">
        <v>0</v>
      </c>
      <c r="J251" s="109">
        <v>165960.19648000001</v>
      </c>
      <c r="K251" s="109">
        <v>354595.60788999998</v>
      </c>
      <c r="L251" s="109">
        <v>560344.74837000004</v>
      </c>
      <c r="M251" s="109">
        <v>1024017.98889</v>
      </c>
      <c r="N251" s="109">
        <v>803305.78512000002</v>
      </c>
      <c r="O251" s="109">
        <v>173023.76951000001</v>
      </c>
      <c r="P251" s="109">
        <v>290615.44345000002</v>
      </c>
      <c r="Q251" s="109">
        <v>322673.8518</v>
      </c>
      <c r="R251" s="109">
        <v>527424.44562000001</v>
      </c>
      <c r="S251" s="109">
        <v>674410.41341000004</v>
      </c>
      <c r="T251" s="109">
        <v>302884.35225</v>
      </c>
      <c r="U251" s="109">
        <v>257412.91574</v>
      </c>
      <c r="V251" s="109">
        <v>562657.38668</v>
      </c>
      <c r="W251" s="109">
        <v>0</v>
      </c>
      <c r="X251" s="109">
        <v>0</v>
      </c>
      <c r="Y251" s="109">
        <v>128542.39135000001</v>
      </c>
      <c r="Z251" s="109">
        <v>98835.865229999996</v>
      </c>
      <c r="AA251" s="109">
        <v>604430.03142000001</v>
      </c>
      <c r="AB251" s="109">
        <v>512591.27552999998</v>
      </c>
      <c r="AC251" s="109">
        <v>732488.06365999999</v>
      </c>
      <c r="AD251" s="109">
        <v>461469.38059999997</v>
      </c>
      <c r="AE251" s="109">
        <v>154252.50659999999</v>
      </c>
      <c r="AF251" s="109">
        <v>0</v>
      </c>
      <c r="AG251" s="109">
        <v>103619.88885</v>
      </c>
    </row>
    <row r="252" spans="2:33" ht="15">
      <c r="B252" s="109"/>
      <c r="C252" s="109"/>
      <c r="D252" s="109">
        <v>2015</v>
      </c>
      <c r="E252" s="109">
        <v>582204.08710999996</v>
      </c>
      <c r="F252" s="109">
        <v>309466.04452</v>
      </c>
      <c r="G252" s="109">
        <v>440492.22196</v>
      </c>
      <c r="H252" s="109">
        <v>237002.04824</v>
      </c>
      <c r="I252" s="109">
        <v>2580236.7601200002</v>
      </c>
      <c r="J252" s="109">
        <v>174794.35889</v>
      </c>
      <c r="K252" s="109">
        <v>300158.61655999999</v>
      </c>
      <c r="L252" s="109">
        <v>333681.00258999999</v>
      </c>
      <c r="M252" s="109">
        <v>273645.34044</v>
      </c>
      <c r="N252" s="109">
        <v>1223613.5956999999</v>
      </c>
      <c r="O252" s="109">
        <v>147104.07522999999</v>
      </c>
      <c r="P252" s="109">
        <v>398845.45997000003</v>
      </c>
      <c r="Q252" s="109">
        <v>270084.82591000001</v>
      </c>
      <c r="R252" s="109">
        <v>428735.19296000001</v>
      </c>
      <c r="S252" s="109">
        <v>714380.03220000002</v>
      </c>
      <c r="T252" s="109">
        <v>0</v>
      </c>
      <c r="U252" s="109">
        <v>227902.74024000001</v>
      </c>
      <c r="V252" s="109">
        <v>452680.71863000002</v>
      </c>
      <c r="W252" s="109">
        <v>0</v>
      </c>
      <c r="X252" s="109">
        <v>0</v>
      </c>
      <c r="Y252" s="109">
        <v>285877.46091999998</v>
      </c>
      <c r="Z252" s="109">
        <v>167524.24726</v>
      </c>
      <c r="AA252" s="109">
        <v>694450.05044999998</v>
      </c>
      <c r="AB252" s="109">
        <v>480716.30576000002</v>
      </c>
      <c r="AC252" s="109">
        <v>832265.49523999996</v>
      </c>
      <c r="AD252" s="109">
        <v>305933.78431000002</v>
      </c>
      <c r="AE252" s="109">
        <v>53558.094270000001</v>
      </c>
      <c r="AF252" s="109">
        <v>942390.57038000005</v>
      </c>
      <c r="AG252" s="109">
        <v>100321.56668</v>
      </c>
    </row>
    <row r="253" spans="2:33" ht="15">
      <c r="B253" s="109"/>
      <c r="C253" s="109"/>
      <c r="D253" s="109">
        <v>2016</v>
      </c>
      <c r="E253" s="109">
        <v>521470.26705999998</v>
      </c>
      <c r="F253" s="109">
        <v>339910.45860999997</v>
      </c>
      <c r="G253" s="109">
        <v>520458.42543</v>
      </c>
      <c r="H253" s="109">
        <v>418456.19118999998</v>
      </c>
      <c r="I253" s="109">
        <v>0</v>
      </c>
      <c r="J253" s="109">
        <v>209044.71544</v>
      </c>
      <c r="K253" s="109">
        <v>350549.9706</v>
      </c>
      <c r="L253" s="109">
        <v>344375.90652000002</v>
      </c>
      <c r="M253" s="109">
        <v>0</v>
      </c>
      <c r="N253" s="109">
        <v>908815.77878000005</v>
      </c>
      <c r="O253" s="109">
        <v>214484.95796</v>
      </c>
      <c r="P253" s="109">
        <v>591170.29914000002</v>
      </c>
      <c r="Q253" s="109">
        <v>434732.17021000001</v>
      </c>
      <c r="R253" s="109">
        <v>331612.26390999998</v>
      </c>
      <c r="S253" s="109">
        <v>569987.76688999997</v>
      </c>
      <c r="T253" s="109">
        <v>0</v>
      </c>
      <c r="U253" s="109">
        <v>393988.86009999999</v>
      </c>
      <c r="V253" s="109">
        <v>933480.84635000001</v>
      </c>
      <c r="W253" s="109">
        <v>0</v>
      </c>
      <c r="X253" s="109">
        <v>761176.80009000003</v>
      </c>
      <c r="Y253" s="109">
        <v>128511.8511</v>
      </c>
      <c r="Z253" s="109">
        <v>257025.82454</v>
      </c>
      <c r="AA253" s="109">
        <v>486107.43582000001</v>
      </c>
      <c r="AB253" s="109">
        <v>712017.10224000004</v>
      </c>
      <c r="AC253" s="109">
        <v>922925.35635999998</v>
      </c>
      <c r="AD253" s="109">
        <v>248189.99622</v>
      </c>
      <c r="AE253" s="109">
        <v>279792.43566999998</v>
      </c>
      <c r="AF253" s="109">
        <v>489391.79168000002</v>
      </c>
      <c r="AG253" s="109">
        <v>111855.93741</v>
      </c>
    </row>
    <row r="254" spans="2:33" ht="15">
      <c r="B254" s="109"/>
      <c r="C254" s="109"/>
      <c r="D254" s="109">
        <v>2017</v>
      </c>
      <c r="E254" s="109">
        <v>298121.91661000001</v>
      </c>
      <c r="F254" s="109">
        <v>471763.57409000001</v>
      </c>
      <c r="G254" s="109">
        <v>363983.12566999998</v>
      </c>
      <c r="H254" s="109">
        <v>401907.76838999998</v>
      </c>
      <c r="I254" s="109">
        <v>0</v>
      </c>
      <c r="J254" s="109">
        <v>206194.36025</v>
      </c>
      <c r="K254" s="109">
        <v>380089.67563000001</v>
      </c>
      <c r="L254" s="109">
        <v>299167.42151000001</v>
      </c>
      <c r="M254" s="109">
        <v>1055800.7923000001</v>
      </c>
      <c r="N254" s="109">
        <v>1563693.3237300001</v>
      </c>
      <c r="O254" s="109">
        <v>230446.26707999999</v>
      </c>
      <c r="P254" s="109">
        <v>510575.79317999998</v>
      </c>
      <c r="Q254" s="109">
        <v>487894.81481000001</v>
      </c>
      <c r="R254" s="109">
        <v>580712.25071000005</v>
      </c>
      <c r="S254" s="109">
        <v>637023.02112000005</v>
      </c>
      <c r="T254" s="109">
        <v>386977.55673000001</v>
      </c>
      <c r="U254" s="109">
        <v>254164.92851</v>
      </c>
      <c r="V254" s="109">
        <v>934689.82145000005</v>
      </c>
      <c r="W254" s="109">
        <v>452277.64276999998</v>
      </c>
      <c r="X254" s="109">
        <v>856018.11742000002</v>
      </c>
      <c r="Y254" s="109">
        <v>191057.76732000001</v>
      </c>
      <c r="Z254" s="109">
        <v>250889.72852999999</v>
      </c>
      <c r="AA254" s="109">
        <v>478696.68012999999</v>
      </c>
      <c r="AB254" s="109">
        <v>552973.94779999997</v>
      </c>
      <c r="AC254" s="109">
        <v>599483.91434999998</v>
      </c>
      <c r="AD254" s="109">
        <v>254405.23152</v>
      </c>
      <c r="AE254" s="109">
        <v>270646.26036000001</v>
      </c>
      <c r="AF254" s="109">
        <v>555494.22669000004</v>
      </c>
      <c r="AG254" s="109">
        <v>157390.57539000001</v>
      </c>
    </row>
    <row r="255" spans="2:33" ht="15">
      <c r="B255" s="109"/>
      <c r="C255" s="109"/>
      <c r="D255" s="109">
        <v>2018</v>
      </c>
      <c r="E255" s="109">
        <v>273689.31412</v>
      </c>
      <c r="F255" s="109">
        <v>318761.69374000002</v>
      </c>
      <c r="G255" s="109">
        <v>497350.27223</v>
      </c>
      <c r="H255" s="109">
        <v>263138.55420999997</v>
      </c>
      <c r="I255" s="109">
        <v>547335.27130999998</v>
      </c>
      <c r="J255" s="109">
        <v>188279.53117</v>
      </c>
      <c r="K255" s="109">
        <v>316859.68387000001</v>
      </c>
      <c r="L255" s="109">
        <v>332270.68874999997</v>
      </c>
      <c r="M255" s="109">
        <v>836257.30993999995</v>
      </c>
      <c r="N255" s="109">
        <v>1552743.5594599999</v>
      </c>
      <c r="O255" s="109">
        <v>131391.53167999999</v>
      </c>
      <c r="P255" s="109">
        <v>264253.36437999998</v>
      </c>
      <c r="Q255" s="109">
        <v>297235.99096999998</v>
      </c>
      <c r="R255" s="109">
        <v>496582.24735000002</v>
      </c>
      <c r="S255" s="109">
        <v>690739.64734000002</v>
      </c>
      <c r="T255" s="109">
        <v>0</v>
      </c>
      <c r="U255" s="109">
        <v>344456.14951000002</v>
      </c>
      <c r="V255" s="109">
        <v>784396.51812000002</v>
      </c>
      <c r="W255" s="109">
        <v>965475.81507999997</v>
      </c>
      <c r="X255" s="109">
        <v>712043.39106000005</v>
      </c>
      <c r="Y255" s="109">
        <v>273107.64315000002</v>
      </c>
      <c r="Z255" s="109">
        <v>429475.47204000002</v>
      </c>
      <c r="AA255" s="109">
        <v>605102.87477999995</v>
      </c>
      <c r="AB255" s="109">
        <v>572651.32796000002</v>
      </c>
      <c r="AC255" s="109">
        <v>764087.55053000001</v>
      </c>
      <c r="AD255" s="109">
        <v>161374.2665</v>
      </c>
      <c r="AE255" s="109">
        <v>342732.65925000003</v>
      </c>
      <c r="AF255" s="109">
        <v>605162.48768999998</v>
      </c>
      <c r="AG255" s="109">
        <v>118816.70947</v>
      </c>
    </row>
    <row r="256" spans="2:33" ht="15">
      <c r="B256" s="109"/>
      <c r="C256" s="109"/>
      <c r="D256" s="109">
        <v>2019</v>
      </c>
      <c r="E256" s="109">
        <v>245803.31886</v>
      </c>
      <c r="F256" s="109">
        <v>251533.30142</v>
      </c>
      <c r="G256" s="109">
        <v>444434.34610000002</v>
      </c>
      <c r="H256" s="109">
        <v>297728.72723000002</v>
      </c>
      <c r="I256" s="109">
        <v>0</v>
      </c>
      <c r="J256" s="109">
        <v>202122.2028</v>
      </c>
      <c r="K256" s="109">
        <v>341879.01727000001</v>
      </c>
      <c r="L256" s="109">
        <v>783337.98211999994</v>
      </c>
      <c r="M256" s="109">
        <v>332568.97528999997</v>
      </c>
      <c r="N256" s="109">
        <v>1090746.8536499999</v>
      </c>
      <c r="O256" s="109">
        <v>178990.79451000001</v>
      </c>
      <c r="P256" s="109">
        <v>155348.88138000001</v>
      </c>
      <c r="Q256" s="109">
        <v>267066.45701000001</v>
      </c>
      <c r="R256" s="109">
        <v>432183.86593999999</v>
      </c>
      <c r="S256" s="109">
        <v>692579.88003999996</v>
      </c>
      <c r="T256" s="109">
        <v>444931.19650999998</v>
      </c>
      <c r="U256" s="109">
        <v>203350.36196000001</v>
      </c>
      <c r="V256" s="109">
        <v>238968.41357999999</v>
      </c>
      <c r="W256" s="109">
        <v>0</v>
      </c>
      <c r="X256" s="109">
        <v>837178.28787</v>
      </c>
      <c r="Y256" s="109">
        <v>185914.08262</v>
      </c>
      <c r="Z256" s="309">
        <v>175380.52442798903</v>
      </c>
      <c r="AA256" s="109">
        <v>505899.21711000003</v>
      </c>
      <c r="AB256" s="109">
        <v>1026461.44419</v>
      </c>
      <c r="AC256" s="109">
        <v>1061803.07482</v>
      </c>
      <c r="AD256" s="109">
        <v>284858.12770999997</v>
      </c>
      <c r="AE256" s="109">
        <v>135491.00646</v>
      </c>
      <c r="AF256" s="109">
        <v>613491.41621000005</v>
      </c>
      <c r="AG256" s="109">
        <v>85109.809030000004</v>
      </c>
    </row>
    <row r="257" spans="2:33" ht="15">
      <c r="B257" s="109"/>
      <c r="C257" s="109"/>
      <c r="D257" s="109">
        <v>2020</v>
      </c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  <c r="AD257" s="109"/>
      <c r="AE257" s="109"/>
      <c r="AF257" s="109"/>
      <c r="AG257" s="109"/>
    </row>
    <row r="258" spans="2:33" ht="15">
      <c r="B258" s="110" t="s">
        <v>927</v>
      </c>
      <c r="C258" s="110" t="s">
        <v>928</v>
      </c>
      <c r="D258" s="110">
        <v>2006</v>
      </c>
      <c r="E258" s="110"/>
      <c r="F258" s="110"/>
      <c r="G258" s="110">
        <v>123472.44011</v>
      </c>
      <c r="H258" s="110"/>
      <c r="I258" s="110"/>
      <c r="J258" s="110">
        <v>2983.5010900000002</v>
      </c>
      <c r="K258" s="110"/>
      <c r="L258" s="110"/>
      <c r="M258" s="110"/>
      <c r="N258" s="110"/>
      <c r="O258" s="110">
        <v>33092.057860000001</v>
      </c>
      <c r="P258" s="110">
        <v>60817.26915</v>
      </c>
      <c r="Q258" s="110"/>
      <c r="R258" s="110"/>
      <c r="S258" s="110">
        <v>5.2347200000000003</v>
      </c>
      <c r="T258" s="110">
        <v>18552.710999999999</v>
      </c>
      <c r="U258" s="110"/>
      <c r="V258" s="110">
        <v>81586.75056</v>
      </c>
      <c r="W258" s="110"/>
      <c r="X258" s="110">
        <v>55.557760000000002</v>
      </c>
      <c r="Y258" s="110"/>
      <c r="Z258" s="110">
        <v>22121.67236</v>
      </c>
      <c r="AA258" s="110"/>
      <c r="AB258" s="110">
        <v>100195.14058000001</v>
      </c>
      <c r="AC258" s="110">
        <v>1060317.08018</v>
      </c>
      <c r="AD258" s="110">
        <v>65944.025500000003</v>
      </c>
      <c r="AE258" s="110"/>
      <c r="AF258" s="110">
        <v>7591.5100599999996</v>
      </c>
      <c r="AG258" s="110">
        <v>10452.966549999999</v>
      </c>
    </row>
    <row r="259" spans="2:33" ht="15">
      <c r="B259" s="110"/>
      <c r="C259" s="110"/>
      <c r="D259" s="110">
        <v>2007</v>
      </c>
      <c r="E259" s="110"/>
      <c r="F259" s="110"/>
      <c r="G259" s="110">
        <v>84179.850120000003</v>
      </c>
      <c r="H259" s="110"/>
      <c r="I259" s="110">
        <v>0</v>
      </c>
      <c r="J259" s="110">
        <v>40.604349999999997</v>
      </c>
      <c r="K259" s="110"/>
      <c r="L259" s="110">
        <v>32205.39083</v>
      </c>
      <c r="M259" s="110">
        <v>0</v>
      </c>
      <c r="N259" s="110"/>
      <c r="O259" s="110">
        <v>25838.29708</v>
      </c>
      <c r="P259" s="110">
        <v>15871.54574</v>
      </c>
      <c r="Q259" s="110"/>
      <c r="R259" s="110"/>
      <c r="S259" s="110"/>
      <c r="T259" s="110">
        <v>41663.719989999998</v>
      </c>
      <c r="U259" s="110"/>
      <c r="V259" s="110">
        <v>39128.33511</v>
      </c>
      <c r="W259" s="110"/>
      <c r="X259" s="110">
        <v>0</v>
      </c>
      <c r="Y259" s="110"/>
      <c r="Z259" s="110">
        <v>61540.79696</v>
      </c>
      <c r="AA259" s="110">
        <v>110.47450000000001</v>
      </c>
      <c r="AB259" s="110">
        <v>105173.25524</v>
      </c>
      <c r="AC259" s="110"/>
      <c r="AD259" s="110">
        <v>55174.808960000002</v>
      </c>
      <c r="AE259" s="110">
        <v>91642.904420000006</v>
      </c>
      <c r="AF259" s="110">
        <v>0</v>
      </c>
      <c r="AG259" s="110">
        <v>13321.34389</v>
      </c>
    </row>
    <row r="260" spans="2:33" ht="15">
      <c r="B260" s="110"/>
      <c r="C260" s="110"/>
      <c r="D260" s="110">
        <v>2008</v>
      </c>
      <c r="E260" s="110"/>
      <c r="F260" s="110"/>
      <c r="G260" s="110">
        <v>70996.005959999995</v>
      </c>
      <c r="H260" s="110"/>
      <c r="I260" s="110">
        <v>0</v>
      </c>
      <c r="J260" s="110"/>
      <c r="K260" s="110"/>
      <c r="L260" s="110">
        <v>27487.577659999999</v>
      </c>
      <c r="M260" s="110">
        <v>0</v>
      </c>
      <c r="N260" s="110"/>
      <c r="O260" s="110"/>
      <c r="P260" s="110"/>
      <c r="Q260" s="110"/>
      <c r="R260" s="110"/>
      <c r="S260" s="110"/>
      <c r="T260" s="110">
        <v>16378.09332</v>
      </c>
      <c r="U260" s="110"/>
      <c r="V260" s="110"/>
      <c r="W260" s="110"/>
      <c r="X260" s="110"/>
      <c r="Y260" s="110">
        <v>22.302150000000001</v>
      </c>
      <c r="Z260" s="110">
        <v>12365.888559999999</v>
      </c>
      <c r="AA260" s="110">
        <v>281.66046</v>
      </c>
      <c r="AB260" s="110">
        <v>120450.19157</v>
      </c>
      <c r="AC260" s="110"/>
      <c r="AD260" s="110"/>
      <c r="AE260" s="110">
        <v>128477.12873</v>
      </c>
      <c r="AF260" s="110">
        <v>0</v>
      </c>
      <c r="AG260" s="110"/>
    </row>
    <row r="261" spans="2:33" ht="15">
      <c r="B261" s="110"/>
      <c r="C261" s="110"/>
      <c r="D261" s="110">
        <v>2009</v>
      </c>
      <c r="E261" s="110">
        <v>114580.22482</v>
      </c>
      <c r="F261" s="110"/>
      <c r="G261" s="110">
        <v>45782.3436</v>
      </c>
      <c r="H261" s="110">
        <v>61794.888200000001</v>
      </c>
      <c r="I261" s="110">
        <v>41532.128369999999</v>
      </c>
      <c r="J261" s="110">
        <v>498.11014</v>
      </c>
      <c r="K261" s="110"/>
      <c r="L261" s="110">
        <v>35121.99394</v>
      </c>
      <c r="M261" s="110">
        <v>86244.019130000001</v>
      </c>
      <c r="N261" s="110">
        <v>181233.79704</v>
      </c>
      <c r="O261" s="110"/>
      <c r="P261" s="110">
        <v>53157.336439999999</v>
      </c>
      <c r="Q261" s="110">
        <v>32228.584070000001</v>
      </c>
      <c r="R261" s="110"/>
      <c r="S261" s="110"/>
      <c r="T261" s="110">
        <v>16018.72234</v>
      </c>
      <c r="U261" s="110">
        <v>41304.128170000004</v>
      </c>
      <c r="V261" s="110"/>
      <c r="W261" s="110">
        <v>0</v>
      </c>
      <c r="X261" s="110"/>
      <c r="Y261" s="110"/>
      <c r="Z261" s="110">
        <v>36960.779320000001</v>
      </c>
      <c r="AA261" s="110">
        <v>65317.858509999998</v>
      </c>
      <c r="AB261" s="110">
        <v>55755.544600000001</v>
      </c>
      <c r="AC261" s="110"/>
      <c r="AD261" s="110"/>
      <c r="AE261" s="110">
        <v>107063.70826</v>
      </c>
      <c r="AF261" s="110">
        <v>0</v>
      </c>
      <c r="AG261" s="110">
        <v>5448.6571899999999</v>
      </c>
    </row>
    <row r="262" spans="2:33" ht="15">
      <c r="B262" s="110"/>
      <c r="C262" s="110"/>
      <c r="D262" s="110">
        <v>2010</v>
      </c>
      <c r="E262" s="110">
        <v>94357.701910000003</v>
      </c>
      <c r="F262" s="110">
        <v>522518.38322000002</v>
      </c>
      <c r="G262" s="110">
        <v>49102.980049999998</v>
      </c>
      <c r="H262" s="110">
        <v>63695.679100000001</v>
      </c>
      <c r="I262" s="110">
        <v>0</v>
      </c>
      <c r="J262" s="110">
        <v>175826.12440999999</v>
      </c>
      <c r="K262" s="110">
        <v>30364.894789999998</v>
      </c>
      <c r="L262" s="110">
        <v>26485.965700000001</v>
      </c>
      <c r="M262" s="110">
        <v>138065.10904000001</v>
      </c>
      <c r="N262" s="110">
        <v>184177.07977000001</v>
      </c>
      <c r="O262" s="110">
        <v>38129.853779999998</v>
      </c>
      <c r="P262" s="110">
        <v>43119.52259</v>
      </c>
      <c r="Q262" s="110">
        <v>25438.85356</v>
      </c>
      <c r="R262" s="110">
        <v>76446.185759999993</v>
      </c>
      <c r="S262" s="110">
        <v>258241.95121</v>
      </c>
      <c r="T262" s="110">
        <v>0</v>
      </c>
      <c r="U262" s="110">
        <v>17581.419300000001</v>
      </c>
      <c r="V262" s="110">
        <v>77842.971420000002</v>
      </c>
      <c r="W262" s="110">
        <v>0</v>
      </c>
      <c r="X262" s="110">
        <v>63068.172050000001</v>
      </c>
      <c r="Y262" s="110">
        <v>20000.67628</v>
      </c>
      <c r="Z262" s="110">
        <v>9029.0541200000007</v>
      </c>
      <c r="AA262" s="110">
        <v>155023.91204</v>
      </c>
      <c r="AB262" s="110">
        <v>51552</v>
      </c>
      <c r="AC262" s="110">
        <v>1378030.0762100001</v>
      </c>
      <c r="AD262" s="110">
        <v>77102.048410000003</v>
      </c>
      <c r="AE262" s="110">
        <v>62021.971019999997</v>
      </c>
      <c r="AF262" s="110">
        <v>64265.01597</v>
      </c>
      <c r="AG262" s="110">
        <v>9820.6440999999995</v>
      </c>
    </row>
    <row r="263" spans="2:33" ht="15">
      <c r="B263" s="110"/>
      <c r="C263" s="110"/>
      <c r="D263" s="110">
        <v>2011</v>
      </c>
      <c r="E263" s="110">
        <v>88536.692609999998</v>
      </c>
      <c r="F263" s="110">
        <v>63373.426449999999</v>
      </c>
      <c r="G263" s="110">
        <v>0</v>
      </c>
      <c r="H263" s="110">
        <v>65582.456649999993</v>
      </c>
      <c r="I263" s="110">
        <v>0</v>
      </c>
      <c r="J263" s="110">
        <v>189488.59458999999</v>
      </c>
      <c r="K263" s="110">
        <v>39261.211560000003</v>
      </c>
      <c r="L263" s="110">
        <v>57920.630929999999</v>
      </c>
      <c r="M263" s="110">
        <v>228605.26315000001</v>
      </c>
      <c r="N263" s="110">
        <v>206138.04577</v>
      </c>
      <c r="O263" s="110">
        <v>8562.7414800000006</v>
      </c>
      <c r="P263" s="110">
        <v>39897.552369999998</v>
      </c>
      <c r="Q263" s="110">
        <v>6367.79954</v>
      </c>
      <c r="R263" s="110">
        <v>76091.269839999994</v>
      </c>
      <c r="S263" s="110">
        <v>268735.31751999998</v>
      </c>
      <c r="T263" s="110">
        <v>15993.562239999999</v>
      </c>
      <c r="U263" s="110">
        <v>22441.4781</v>
      </c>
      <c r="V263" s="110">
        <v>563775.68085999996</v>
      </c>
      <c r="W263" s="110">
        <v>6366.58529</v>
      </c>
      <c r="X263" s="110">
        <v>621249.52627999999</v>
      </c>
      <c r="Y263" s="110">
        <v>15800.311879999999</v>
      </c>
      <c r="Z263" s="110">
        <v>70150.975399999996</v>
      </c>
      <c r="AA263" s="110">
        <v>166954.0202</v>
      </c>
      <c r="AB263" s="110">
        <v>16201.874690000001</v>
      </c>
      <c r="AC263" s="110">
        <v>1026126.81032</v>
      </c>
      <c r="AD263" s="110">
        <v>37040.067260000003</v>
      </c>
      <c r="AE263" s="110">
        <v>35148.43705</v>
      </c>
      <c r="AF263" s="110">
        <v>0</v>
      </c>
      <c r="AG263" s="110">
        <v>3850.9321</v>
      </c>
    </row>
    <row r="264" spans="2:33" ht="15">
      <c r="B264" s="110"/>
      <c r="C264" s="110"/>
      <c r="D264" s="110">
        <v>2012</v>
      </c>
      <c r="E264" s="110">
        <v>121217.36930999999</v>
      </c>
      <c r="F264" s="110">
        <v>35121.656329999998</v>
      </c>
      <c r="G264" s="110">
        <v>90193.172409999999</v>
      </c>
      <c r="H264" s="110">
        <v>40694.208489999997</v>
      </c>
      <c r="I264" s="110">
        <v>92464.904380000007</v>
      </c>
      <c r="J264" s="110">
        <v>36950.731099999997</v>
      </c>
      <c r="K264" s="110">
        <v>32352.766810000001</v>
      </c>
      <c r="L264" s="110">
        <v>60444.187330000001</v>
      </c>
      <c r="M264" s="110">
        <v>81511.53181</v>
      </c>
      <c r="N264" s="110">
        <v>48850.307630000003</v>
      </c>
      <c r="O264" s="110">
        <v>14819.8287</v>
      </c>
      <c r="P264" s="110">
        <v>39718.29436</v>
      </c>
      <c r="Q264" s="110">
        <v>19017.841469999999</v>
      </c>
      <c r="R264" s="110">
        <v>103059.60049</v>
      </c>
      <c r="S264" s="110">
        <v>63733.928670000001</v>
      </c>
      <c r="T264" s="110">
        <v>0</v>
      </c>
      <c r="U264" s="110">
        <v>25514.51439</v>
      </c>
      <c r="V264" s="110">
        <v>40548.064270000003</v>
      </c>
      <c r="W264" s="110">
        <v>0</v>
      </c>
      <c r="X264" s="110">
        <v>27812.0903</v>
      </c>
      <c r="Y264" s="110">
        <v>96145.500190000006</v>
      </c>
      <c r="Z264" s="110">
        <v>44853.564830000003</v>
      </c>
      <c r="AA264" s="110">
        <v>68757.561820000003</v>
      </c>
      <c r="AB264" s="110">
        <v>53654.763720000003</v>
      </c>
      <c r="AC264" s="110">
        <v>111852.38903000001</v>
      </c>
      <c r="AD264" s="110">
        <v>45819.580820000003</v>
      </c>
      <c r="AE264" s="110">
        <v>36977.333930000001</v>
      </c>
      <c r="AF264" s="110">
        <v>64551.196380000001</v>
      </c>
      <c r="AG264" s="110">
        <v>8685.1915200000003</v>
      </c>
    </row>
    <row r="265" spans="2:33" ht="15">
      <c r="B265" s="110"/>
      <c r="C265" s="110"/>
      <c r="D265" s="110">
        <v>2013</v>
      </c>
      <c r="E265" s="110">
        <v>137611.00213000001</v>
      </c>
      <c r="F265" s="110">
        <v>37471.894180000003</v>
      </c>
      <c r="G265" s="110">
        <v>58380.730199999998</v>
      </c>
      <c r="H265" s="110">
        <v>79107.80386</v>
      </c>
      <c r="I265" s="110">
        <v>0</v>
      </c>
      <c r="J265" s="110">
        <v>37552.971850000002</v>
      </c>
      <c r="K265" s="110">
        <v>31222.341570000001</v>
      </c>
      <c r="L265" s="110">
        <v>27419.018309999999</v>
      </c>
      <c r="M265" s="110">
        <v>49850.456389999999</v>
      </c>
      <c r="N265" s="110">
        <v>72057.031440000006</v>
      </c>
      <c r="O265" s="110">
        <v>72253.482390000005</v>
      </c>
      <c r="P265" s="110">
        <v>14721.68831</v>
      </c>
      <c r="Q265" s="110">
        <v>48838.091560000001</v>
      </c>
      <c r="R265" s="110">
        <v>66319.670190000004</v>
      </c>
      <c r="S265" s="110">
        <v>64089.806620000003</v>
      </c>
      <c r="T265" s="110">
        <v>15852.5069</v>
      </c>
      <c r="U265" s="110">
        <v>20524.585889999998</v>
      </c>
      <c r="V265" s="110">
        <v>57148.365949999999</v>
      </c>
      <c r="W265" s="110">
        <v>0</v>
      </c>
      <c r="X265" s="110">
        <v>57670.633110000002</v>
      </c>
      <c r="Y265" s="110">
        <v>25863.71659</v>
      </c>
      <c r="Z265" s="110">
        <v>42341.350810000004</v>
      </c>
      <c r="AA265" s="110">
        <v>39742.175139999999</v>
      </c>
      <c r="AB265" s="110">
        <v>48149.877659999998</v>
      </c>
      <c r="AC265" s="110">
        <v>124963.44541</v>
      </c>
      <c r="AD265" s="110">
        <v>46738.034899999999</v>
      </c>
      <c r="AE265" s="110">
        <v>68341.131859999994</v>
      </c>
      <c r="AF265" s="110">
        <v>92290.013959999997</v>
      </c>
      <c r="AG265" s="110">
        <v>5369.5329499999998</v>
      </c>
    </row>
    <row r="266" spans="2:33" ht="15">
      <c r="B266" s="110"/>
      <c r="C266" s="110"/>
      <c r="D266" s="110">
        <v>2014</v>
      </c>
      <c r="E266" s="110">
        <v>80467.335810000004</v>
      </c>
      <c r="F266" s="110">
        <v>69568.906640000001</v>
      </c>
      <c r="G266" s="110">
        <v>0</v>
      </c>
      <c r="H266" s="110">
        <v>84379.137130000003</v>
      </c>
      <c r="I266" s="110">
        <v>0</v>
      </c>
      <c r="J266" s="110">
        <v>725.70407999999998</v>
      </c>
      <c r="K266" s="110">
        <v>33362.888830000004</v>
      </c>
      <c r="L266" s="110">
        <v>17338.849419999999</v>
      </c>
      <c r="M266" s="110">
        <v>105213.96950000001</v>
      </c>
      <c r="N266" s="110">
        <v>128599.39103</v>
      </c>
      <c r="O266" s="110">
        <v>12851.872499999999</v>
      </c>
      <c r="P266" s="110">
        <v>52226.418129999998</v>
      </c>
      <c r="Q266" s="110">
        <v>51297.482750000003</v>
      </c>
      <c r="R266" s="110">
        <v>56279.142399999997</v>
      </c>
      <c r="S266" s="110">
        <v>75360.254520000002</v>
      </c>
      <c r="T266" s="110">
        <v>18656.845099999999</v>
      </c>
      <c r="U266" s="110">
        <v>25580.642</v>
      </c>
      <c r="V266" s="110">
        <v>63612.835120000003</v>
      </c>
      <c r="W266" s="110">
        <v>0</v>
      </c>
      <c r="X266" s="110">
        <v>0</v>
      </c>
      <c r="Y266" s="110">
        <v>7585.2674299999999</v>
      </c>
      <c r="Z266" s="110">
        <v>55482.006609999997</v>
      </c>
      <c r="AA266" s="110">
        <v>38010.273370000003</v>
      </c>
      <c r="AB266" s="110">
        <v>75774.946760000006</v>
      </c>
      <c r="AC266" s="110">
        <v>133035.81881</v>
      </c>
      <c r="AD266" s="110">
        <v>24279.705569999998</v>
      </c>
      <c r="AE266" s="110">
        <v>53653.045769999997</v>
      </c>
      <c r="AF266" s="110">
        <v>114170.12411</v>
      </c>
      <c r="AG266" s="110">
        <v>3954.9801699999998</v>
      </c>
    </row>
    <row r="267" spans="2:33" ht="15">
      <c r="B267" s="110"/>
      <c r="C267" s="110"/>
      <c r="D267" s="110">
        <v>2015</v>
      </c>
      <c r="E267" s="110">
        <v>102202.33597</v>
      </c>
      <c r="F267" s="110">
        <v>18082.565600000002</v>
      </c>
      <c r="G267" s="110">
        <v>71444.540590000004</v>
      </c>
      <c r="H267" s="110">
        <v>68410.17164</v>
      </c>
      <c r="I267" s="110">
        <v>0</v>
      </c>
      <c r="J267" s="110">
        <v>43303.460709999999</v>
      </c>
      <c r="K267" s="110">
        <v>37628.183729999997</v>
      </c>
      <c r="L267" s="110">
        <v>17700.260450000002</v>
      </c>
      <c r="M267" s="110">
        <v>72298.342780000006</v>
      </c>
      <c r="N267" s="110">
        <v>125926.39917999999</v>
      </c>
      <c r="O267" s="110">
        <v>10926.60751</v>
      </c>
      <c r="P267" s="110">
        <v>114412.38132</v>
      </c>
      <c r="Q267" s="110">
        <v>28635.462339999998</v>
      </c>
      <c r="R267" s="110">
        <v>77264.042790000007</v>
      </c>
      <c r="S267" s="110">
        <v>33395.330110000003</v>
      </c>
      <c r="T267" s="110">
        <v>0</v>
      </c>
      <c r="U267" s="110">
        <v>23548.679459999999</v>
      </c>
      <c r="V267" s="110">
        <v>39095.152970000003</v>
      </c>
      <c r="W267" s="110">
        <v>0</v>
      </c>
      <c r="X267" s="110">
        <v>0</v>
      </c>
      <c r="Y267" s="110">
        <v>14760.888220000001</v>
      </c>
      <c r="Z267" s="110">
        <v>23510.143230000001</v>
      </c>
      <c r="AA267" s="110">
        <v>38796.869050000001</v>
      </c>
      <c r="AB267" s="110">
        <v>14287.790569999999</v>
      </c>
      <c r="AC267" s="110">
        <v>95824.269950000002</v>
      </c>
      <c r="AD267" s="110">
        <v>33534.105580000003</v>
      </c>
      <c r="AE267" s="110">
        <v>90815.898979999998</v>
      </c>
      <c r="AF267" s="110">
        <v>85875.85067</v>
      </c>
      <c r="AG267" s="110">
        <v>5649.9222200000004</v>
      </c>
    </row>
    <row r="268" spans="2:33" ht="15">
      <c r="B268" s="110"/>
      <c r="C268" s="110"/>
      <c r="D268" s="110">
        <v>2016</v>
      </c>
      <c r="E268" s="110">
        <v>121726.41448000001</v>
      </c>
      <c r="F268" s="110">
        <v>70082.645319999996</v>
      </c>
      <c r="G268" s="110">
        <v>102320.55772</v>
      </c>
      <c r="H268" s="110">
        <v>31954.113880000001</v>
      </c>
      <c r="I268" s="110">
        <v>0</v>
      </c>
      <c r="J268" s="110">
        <v>45839.543810000003</v>
      </c>
      <c r="K268" s="110">
        <v>46800.496859999999</v>
      </c>
      <c r="L268" s="110">
        <v>292281.22392999998</v>
      </c>
      <c r="M268" s="110">
        <v>116210.71493</v>
      </c>
      <c r="N268" s="110">
        <v>47614.98936</v>
      </c>
      <c r="O268" s="110">
        <v>20862.717540000001</v>
      </c>
      <c r="P268" s="110">
        <v>50874.743580000002</v>
      </c>
      <c r="Q268" s="110">
        <v>37473.191480000001</v>
      </c>
      <c r="R268" s="110">
        <v>52970.101900000001</v>
      </c>
      <c r="S268" s="110">
        <v>42548.75879</v>
      </c>
      <c r="T268" s="110">
        <v>0</v>
      </c>
      <c r="U268" s="110">
        <v>25008.48746</v>
      </c>
      <c r="V268" s="110">
        <v>48371.280220000001</v>
      </c>
      <c r="W268" s="110">
        <v>72254.734400000001</v>
      </c>
      <c r="X268" s="110">
        <v>20316.500769999999</v>
      </c>
      <c r="Y268" s="110">
        <v>23461.345649999999</v>
      </c>
      <c r="Z268" s="110">
        <v>0</v>
      </c>
      <c r="AA268" s="110">
        <v>36517.597240000003</v>
      </c>
      <c r="AB268" s="110">
        <v>22855.482970000001</v>
      </c>
      <c r="AC268" s="110">
        <v>143382.74252</v>
      </c>
      <c r="AD268" s="110">
        <v>30692.455180000001</v>
      </c>
      <c r="AE268" s="110">
        <v>29195.732410000001</v>
      </c>
      <c r="AF268" s="110">
        <v>84904.09792</v>
      </c>
      <c r="AG268" s="110">
        <v>6209.5232299999998</v>
      </c>
    </row>
    <row r="269" spans="2:33" ht="15">
      <c r="B269" s="110"/>
      <c r="C269" s="110"/>
      <c r="D269" s="110">
        <v>2017</v>
      </c>
      <c r="E269" s="110">
        <v>85930.254709999994</v>
      </c>
      <c r="F269" s="110">
        <v>68087.659209999998</v>
      </c>
      <c r="G269" s="110">
        <v>86093.201209999999</v>
      </c>
      <c r="H269" s="110">
        <v>55242.800479999998</v>
      </c>
      <c r="I269" s="110">
        <v>75423.826119999998</v>
      </c>
      <c r="J269" s="110">
        <v>46318.453750000001</v>
      </c>
      <c r="K269" s="110">
        <v>55168.820090000001</v>
      </c>
      <c r="L269" s="110">
        <v>18514.383829999999</v>
      </c>
      <c r="M269" s="110">
        <v>79699.248120000004</v>
      </c>
      <c r="N269" s="110">
        <v>113785.49903000001</v>
      </c>
      <c r="O269" s="110">
        <v>15739.86673</v>
      </c>
      <c r="P269" s="110">
        <v>74518.213860000003</v>
      </c>
      <c r="Q269" s="110">
        <v>42037.827160000001</v>
      </c>
      <c r="R269" s="110">
        <v>43169.123930000002</v>
      </c>
      <c r="S269" s="110">
        <v>33829.305350000002</v>
      </c>
      <c r="T269" s="110">
        <v>24489.840219999998</v>
      </c>
      <c r="U269" s="110">
        <v>21964.82647</v>
      </c>
      <c r="V269" s="110">
        <v>75974.787620000003</v>
      </c>
      <c r="W269" s="110">
        <v>70537.469410000005</v>
      </c>
      <c r="X269" s="110">
        <v>57119.754379999998</v>
      </c>
      <c r="Y269" s="110">
        <v>12683.576800000001</v>
      </c>
      <c r="Z269" s="110">
        <v>0</v>
      </c>
      <c r="AA269" s="110">
        <v>33211.01369</v>
      </c>
      <c r="AB269" s="110">
        <v>18489.851180000001</v>
      </c>
      <c r="AC269" s="110">
        <v>102999.79109</v>
      </c>
      <c r="AD269" s="110">
        <v>31869.64848</v>
      </c>
      <c r="AE269" s="110">
        <v>21181.01168</v>
      </c>
      <c r="AF269" s="110">
        <v>98708.438389999996</v>
      </c>
      <c r="AG269" s="110">
        <v>4647.9510099999998</v>
      </c>
    </row>
    <row r="270" spans="2:33" ht="15">
      <c r="B270" s="110"/>
      <c r="C270" s="110"/>
      <c r="D270" s="110">
        <v>2018</v>
      </c>
      <c r="E270" s="110">
        <v>105097.27976</v>
      </c>
      <c r="F270" s="110">
        <v>48426.883300000001</v>
      </c>
      <c r="G270" s="110">
        <v>108302.23285</v>
      </c>
      <c r="H270" s="110">
        <v>46032.983209999999</v>
      </c>
      <c r="I270" s="110">
        <v>73504.320089999994</v>
      </c>
      <c r="J270" s="110">
        <v>49221.648860000001</v>
      </c>
      <c r="K270" s="110">
        <v>38974.957110000003</v>
      </c>
      <c r="L270" s="110">
        <v>34271.707779999997</v>
      </c>
      <c r="M270" s="110">
        <v>265131.57893999998</v>
      </c>
      <c r="N270" s="110">
        <v>143562.13320000001</v>
      </c>
      <c r="O270" s="110">
        <v>17282.465670000001</v>
      </c>
      <c r="P270" s="110">
        <v>42073.75776</v>
      </c>
      <c r="Q270" s="110">
        <v>33634.515570000003</v>
      </c>
      <c r="R270" s="110">
        <v>22372.75633</v>
      </c>
      <c r="S270" s="110">
        <v>47804.855349999998</v>
      </c>
      <c r="T270" s="110">
        <v>28664.766650000001</v>
      </c>
      <c r="U270" s="110">
        <v>51523.235430000001</v>
      </c>
      <c r="V270" s="110">
        <v>27097.33426</v>
      </c>
      <c r="W270" s="110">
        <v>0</v>
      </c>
      <c r="X270" s="110">
        <v>63350.284729999999</v>
      </c>
      <c r="Y270" s="110">
        <v>13597.91001</v>
      </c>
      <c r="Z270" s="110">
        <v>12054.41006</v>
      </c>
      <c r="AA270" s="110">
        <v>35121.355660000001</v>
      </c>
      <c r="AB270" s="110">
        <v>34040.543859999998</v>
      </c>
      <c r="AC270" s="110">
        <v>158354.08032000001</v>
      </c>
      <c r="AD270" s="110">
        <v>10482.13595</v>
      </c>
      <c r="AE270" s="110">
        <v>89408.519799999995</v>
      </c>
      <c r="AF270" s="110">
        <v>110291.51831</v>
      </c>
      <c r="AG270" s="110">
        <v>5130.1760100000001</v>
      </c>
    </row>
    <row r="271" spans="2:33" ht="15">
      <c r="B271" s="110"/>
      <c r="C271" s="110"/>
      <c r="D271" s="110">
        <v>2019</v>
      </c>
      <c r="E271" s="110">
        <v>88695.693520000001</v>
      </c>
      <c r="F271" s="110">
        <v>45856.101560000003</v>
      </c>
      <c r="G271" s="110">
        <v>75087.420429999998</v>
      </c>
      <c r="H271" s="110">
        <v>40923.241520000003</v>
      </c>
      <c r="I271" s="110">
        <v>38413.682070000003</v>
      </c>
      <c r="J271" s="110">
        <v>45664.645810000002</v>
      </c>
      <c r="K271" s="110">
        <v>39578.795760000001</v>
      </c>
      <c r="L271" s="110">
        <v>41552.519319999999</v>
      </c>
      <c r="M271" s="110">
        <v>65899.676210000005</v>
      </c>
      <c r="N271" s="110">
        <v>95244.641520000005</v>
      </c>
      <c r="O271" s="110">
        <v>30216.11735</v>
      </c>
      <c r="P271" s="110">
        <v>34353.137750000002</v>
      </c>
      <c r="Q271" s="110">
        <v>27442.39429</v>
      </c>
      <c r="R271" s="110">
        <v>58414.156210000001</v>
      </c>
      <c r="S271" s="110">
        <v>49102.972679999999</v>
      </c>
      <c r="T271" s="110">
        <v>0</v>
      </c>
      <c r="U271" s="110">
        <v>11542.588519999999</v>
      </c>
      <c r="V271" s="110">
        <v>41276.36234</v>
      </c>
      <c r="W271" s="110">
        <v>0</v>
      </c>
      <c r="X271" s="110">
        <v>51565.49901</v>
      </c>
      <c r="Y271" s="110">
        <v>13464.11752</v>
      </c>
      <c r="Z271" s="309">
        <v>24612.683345215355</v>
      </c>
      <c r="AA271" s="110">
        <v>20695.877059999999</v>
      </c>
      <c r="AB271" s="110">
        <v>72934.048280000003</v>
      </c>
      <c r="AC271" s="110">
        <v>132183.72432000001</v>
      </c>
      <c r="AD271" s="110">
        <v>20815.969590000001</v>
      </c>
      <c r="AE271" s="110">
        <v>123709.17981</v>
      </c>
      <c r="AF271" s="110">
        <v>97382.44558</v>
      </c>
      <c r="AG271" s="110">
        <v>2505.5492199999999</v>
      </c>
    </row>
    <row r="272" spans="2:33" ht="15">
      <c r="B272" s="110"/>
      <c r="C272" s="110"/>
      <c r="D272" s="110">
        <v>2020</v>
      </c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</row>
    <row r="273" spans="2:33" ht="15">
      <c r="B273" s="109" t="s">
        <v>929</v>
      </c>
      <c r="C273" s="109" t="s">
        <v>930</v>
      </c>
      <c r="D273" s="109">
        <v>2006</v>
      </c>
      <c r="E273" s="109"/>
      <c r="F273" s="109"/>
      <c r="G273" s="109">
        <v>30247.132160000001</v>
      </c>
      <c r="H273" s="109"/>
      <c r="I273" s="109"/>
      <c r="J273" s="109">
        <v>10037.837020000001</v>
      </c>
      <c r="K273" s="109"/>
      <c r="L273" s="109"/>
      <c r="M273" s="109"/>
      <c r="N273" s="109"/>
      <c r="O273" s="109"/>
      <c r="P273" s="109"/>
      <c r="Q273" s="109"/>
      <c r="R273" s="109"/>
      <c r="S273" s="109">
        <v>17213.996080000001</v>
      </c>
      <c r="T273" s="109">
        <v>41113.912940000002</v>
      </c>
      <c r="U273" s="109"/>
      <c r="V273" s="109">
        <v>899.83365000000003</v>
      </c>
      <c r="W273" s="109"/>
      <c r="X273" s="109">
        <v>2338.3313800000001</v>
      </c>
      <c r="Y273" s="109"/>
      <c r="Z273" s="109">
        <v>345830.52559999999</v>
      </c>
      <c r="AA273" s="109">
        <v>20220.231530000001</v>
      </c>
      <c r="AB273" s="109"/>
      <c r="AC273" s="109">
        <v>6637.0706</v>
      </c>
      <c r="AD273" s="109">
        <v>159330.85464000001</v>
      </c>
      <c r="AE273" s="109">
        <v>102435.45836999999</v>
      </c>
      <c r="AF273" s="109">
        <v>392.3261</v>
      </c>
      <c r="AG273" s="109">
        <v>29997.681779999999</v>
      </c>
    </row>
    <row r="274" spans="2:33" ht="15">
      <c r="B274" s="109"/>
      <c r="C274" s="109"/>
      <c r="D274" s="109">
        <v>2007</v>
      </c>
      <c r="E274" s="109"/>
      <c r="F274" s="109"/>
      <c r="G274" s="109">
        <v>15877.99056</v>
      </c>
      <c r="H274" s="109"/>
      <c r="I274" s="109">
        <v>0</v>
      </c>
      <c r="J274" s="109">
        <v>24362.554769999999</v>
      </c>
      <c r="K274" s="109"/>
      <c r="L274" s="109"/>
      <c r="M274" s="109">
        <v>0</v>
      </c>
      <c r="N274" s="109">
        <v>97124.089420000004</v>
      </c>
      <c r="O274" s="109"/>
      <c r="P274" s="109"/>
      <c r="Q274" s="109"/>
      <c r="R274" s="109"/>
      <c r="S274" s="109">
        <v>0.14621000000000001</v>
      </c>
      <c r="T274" s="109">
        <v>6535.1710999999996</v>
      </c>
      <c r="U274" s="109"/>
      <c r="V274" s="109">
        <v>4002.2465299999999</v>
      </c>
      <c r="W274" s="109"/>
      <c r="X274" s="109">
        <v>18044.73732</v>
      </c>
      <c r="Y274" s="109"/>
      <c r="Z274" s="109">
        <v>63302.310619999997</v>
      </c>
      <c r="AA274" s="109">
        <v>22848.44514</v>
      </c>
      <c r="AB274" s="109"/>
      <c r="AC274" s="109">
        <v>3294.5214099999998</v>
      </c>
      <c r="AD274" s="109">
        <v>184419.20415000001</v>
      </c>
      <c r="AE274" s="109">
        <v>0</v>
      </c>
      <c r="AF274" s="109">
        <v>37056.745439999999</v>
      </c>
      <c r="AG274" s="109">
        <v>85184.921310000005</v>
      </c>
    </row>
    <row r="275" spans="2:33" ht="15">
      <c r="B275" s="109"/>
      <c r="C275" s="109"/>
      <c r="D275" s="109">
        <v>2008</v>
      </c>
      <c r="E275" s="109"/>
      <c r="F275" s="109"/>
      <c r="G275" s="109">
        <v>18085.840619999999</v>
      </c>
      <c r="H275" s="109"/>
      <c r="I275" s="109">
        <v>10830324.909739999</v>
      </c>
      <c r="J275" s="109"/>
      <c r="K275" s="109"/>
      <c r="L275" s="109"/>
      <c r="M275" s="109">
        <v>20488.269520000002</v>
      </c>
      <c r="N275" s="109">
        <v>29221.366470000001</v>
      </c>
      <c r="O275" s="109"/>
      <c r="P275" s="109"/>
      <c r="Q275" s="109"/>
      <c r="R275" s="109"/>
      <c r="S275" s="109"/>
      <c r="T275" s="109">
        <v>40162.658759999998</v>
      </c>
      <c r="U275" s="109"/>
      <c r="V275" s="109"/>
      <c r="W275" s="109"/>
      <c r="X275" s="109"/>
      <c r="Y275" s="109">
        <v>174.82014000000001</v>
      </c>
      <c r="Z275" s="109">
        <v>76856.221860000005</v>
      </c>
      <c r="AA275" s="109">
        <v>11908.65978</v>
      </c>
      <c r="AB275" s="109">
        <v>17959.770110000001</v>
      </c>
      <c r="AC275" s="109">
        <v>15499.317999999999</v>
      </c>
      <c r="AD275" s="109"/>
      <c r="AE275" s="109">
        <v>15025.72395</v>
      </c>
      <c r="AF275" s="109">
        <v>53499.741580000002</v>
      </c>
      <c r="AG275" s="109"/>
    </row>
    <row r="276" spans="2:33" ht="15">
      <c r="B276" s="109"/>
      <c r="C276" s="109"/>
      <c r="D276" s="109">
        <v>2009</v>
      </c>
      <c r="E276" s="109"/>
      <c r="F276" s="109"/>
      <c r="G276" s="109">
        <v>17497.77691</v>
      </c>
      <c r="H276" s="109">
        <v>60253.95534</v>
      </c>
      <c r="I276" s="109">
        <v>0</v>
      </c>
      <c r="J276" s="109">
        <v>1086.7195300000001</v>
      </c>
      <c r="K276" s="109"/>
      <c r="L276" s="109">
        <v>45599.293969999999</v>
      </c>
      <c r="M276" s="109">
        <v>17350.586510000001</v>
      </c>
      <c r="N276" s="109">
        <v>100695.46729</v>
      </c>
      <c r="O276" s="109"/>
      <c r="P276" s="109"/>
      <c r="Q276" s="109"/>
      <c r="R276" s="109"/>
      <c r="S276" s="109"/>
      <c r="T276" s="109">
        <v>698438.01561</v>
      </c>
      <c r="U276" s="109"/>
      <c r="V276" s="109"/>
      <c r="W276" s="109"/>
      <c r="X276" s="109"/>
      <c r="Y276" s="109"/>
      <c r="Z276" s="109">
        <v>0</v>
      </c>
      <c r="AA276" s="109">
        <v>115665.98447</v>
      </c>
      <c r="AB276" s="109">
        <v>0</v>
      </c>
      <c r="AC276" s="109"/>
      <c r="AD276" s="109"/>
      <c r="AE276" s="109"/>
      <c r="AF276" s="109">
        <v>47248.254659999999</v>
      </c>
      <c r="AG276" s="109"/>
    </row>
    <row r="277" spans="2:33" ht="15">
      <c r="B277" s="109"/>
      <c r="C277" s="109"/>
      <c r="D277" s="109">
        <v>2010</v>
      </c>
      <c r="E277" s="109"/>
      <c r="F277" s="109"/>
      <c r="G277" s="109"/>
      <c r="H277" s="109">
        <v>120767.57348000001</v>
      </c>
      <c r="I277" s="109">
        <v>0</v>
      </c>
      <c r="J277" s="109"/>
      <c r="K277" s="109"/>
      <c r="L277" s="109"/>
      <c r="M277" s="109">
        <v>87167.714340000006</v>
      </c>
      <c r="N277" s="109"/>
      <c r="O277" s="109">
        <v>37996.379410000001</v>
      </c>
      <c r="P277" s="109"/>
      <c r="Q277" s="109"/>
      <c r="R277" s="109"/>
      <c r="S277" s="109">
        <v>17326.029259999999</v>
      </c>
      <c r="T277" s="109"/>
      <c r="U277" s="109"/>
      <c r="V277" s="109">
        <v>3153.3889899999999</v>
      </c>
      <c r="W277" s="109"/>
      <c r="X277" s="109">
        <v>2241.2486399999998</v>
      </c>
      <c r="Y277" s="109">
        <v>341279.50228000002</v>
      </c>
      <c r="Z277" s="109">
        <v>64564.726130000003</v>
      </c>
      <c r="AA277" s="109">
        <v>182884.14470999999</v>
      </c>
      <c r="AB277" s="109"/>
      <c r="AC277" s="109">
        <v>10145.359280000001</v>
      </c>
      <c r="AD277" s="109">
        <v>527831.40049000003</v>
      </c>
      <c r="AE277" s="109">
        <v>59652.337729999999</v>
      </c>
      <c r="AF277" s="109">
        <v>0</v>
      </c>
      <c r="AG277" s="109"/>
    </row>
    <row r="278" spans="2:33" ht="15">
      <c r="B278" s="109"/>
      <c r="C278" s="109"/>
      <c r="D278" s="109">
        <v>2011</v>
      </c>
      <c r="E278" s="109"/>
      <c r="F278" s="109">
        <v>37638.604939999997</v>
      </c>
      <c r="G278" s="109">
        <v>0</v>
      </c>
      <c r="H278" s="109">
        <v>106090.05859</v>
      </c>
      <c r="I278" s="109">
        <v>0</v>
      </c>
      <c r="J278" s="109"/>
      <c r="K278" s="109"/>
      <c r="L278" s="109">
        <v>66459.527289999998</v>
      </c>
      <c r="M278" s="109">
        <v>287.14285000000001</v>
      </c>
      <c r="N278" s="109"/>
      <c r="O278" s="109"/>
      <c r="P278" s="109"/>
      <c r="Q278" s="109"/>
      <c r="R278" s="109"/>
      <c r="S278" s="109">
        <v>19829.949000000001</v>
      </c>
      <c r="T278" s="109"/>
      <c r="U278" s="109"/>
      <c r="V278" s="109">
        <v>885.71955000000003</v>
      </c>
      <c r="W278" s="109"/>
      <c r="X278" s="109">
        <v>4307.4484300000004</v>
      </c>
      <c r="Y278" s="109">
        <v>237645.71930999999</v>
      </c>
      <c r="Z278" s="109">
        <v>719738.27699000004</v>
      </c>
      <c r="AA278" s="109">
        <v>922174.75664000004</v>
      </c>
      <c r="AB278" s="109"/>
      <c r="AC278" s="109">
        <v>10184.32216</v>
      </c>
      <c r="AD278" s="109">
        <v>137014.77429999999</v>
      </c>
      <c r="AE278" s="109">
        <v>197888.18865</v>
      </c>
      <c r="AF278" s="109">
        <v>0</v>
      </c>
      <c r="AG278" s="109"/>
    </row>
    <row r="279" spans="2:33" ht="15">
      <c r="B279" s="109"/>
      <c r="C279" s="109"/>
      <c r="D279" s="109">
        <v>2012</v>
      </c>
      <c r="E279" s="109"/>
      <c r="F279" s="109"/>
      <c r="G279" s="109"/>
      <c r="H279" s="109">
        <v>127245.44808</v>
      </c>
      <c r="I279" s="109"/>
      <c r="J279" s="109">
        <v>39914.365299999998</v>
      </c>
      <c r="K279" s="109"/>
      <c r="L279" s="109">
        <v>16240.14906</v>
      </c>
      <c r="M279" s="109">
        <v>5814.3678099999997</v>
      </c>
      <c r="N279" s="109"/>
      <c r="O279" s="109"/>
      <c r="P279" s="109"/>
      <c r="Q279" s="109"/>
      <c r="R279" s="109"/>
      <c r="S279" s="109">
        <v>34855.490429999998</v>
      </c>
      <c r="T279" s="109"/>
      <c r="U279" s="109"/>
      <c r="V279" s="109">
        <v>44081.0092</v>
      </c>
      <c r="W279" s="109">
        <v>0</v>
      </c>
      <c r="X279" s="109">
        <v>43169.497629999998</v>
      </c>
      <c r="Y279" s="109">
        <v>232203.40114</v>
      </c>
      <c r="Z279" s="109">
        <v>181752.09013999999</v>
      </c>
      <c r="AA279" s="109">
        <v>46773.772040000003</v>
      </c>
      <c r="AB279" s="109"/>
      <c r="AC279" s="109">
        <v>4052.0977400000002</v>
      </c>
      <c r="AD279" s="109">
        <v>158427.50932000001</v>
      </c>
      <c r="AE279" s="109">
        <v>6297.4931999999999</v>
      </c>
      <c r="AF279" s="109">
        <v>47070.287329999999</v>
      </c>
      <c r="AG279" s="109"/>
    </row>
    <row r="280" spans="2:33" ht="15">
      <c r="B280" s="109"/>
      <c r="C280" s="109"/>
      <c r="D280" s="109">
        <v>2013</v>
      </c>
      <c r="E280" s="109"/>
      <c r="F280" s="109"/>
      <c r="G280" s="109"/>
      <c r="H280" s="109">
        <v>122693.99744000001</v>
      </c>
      <c r="I280" s="109"/>
      <c r="J280" s="109"/>
      <c r="K280" s="109"/>
      <c r="L280" s="109">
        <v>21296.065920000001</v>
      </c>
      <c r="M280" s="109">
        <v>523.24722999999994</v>
      </c>
      <c r="N280" s="109"/>
      <c r="O280" s="109"/>
      <c r="P280" s="109"/>
      <c r="Q280" s="109"/>
      <c r="R280" s="109"/>
      <c r="S280" s="109">
        <v>8308.5870300000006</v>
      </c>
      <c r="T280" s="109"/>
      <c r="U280" s="109"/>
      <c r="V280" s="109">
        <v>19950.159769999998</v>
      </c>
      <c r="W280" s="109">
        <v>0</v>
      </c>
      <c r="X280" s="109">
        <v>227.29857999999999</v>
      </c>
      <c r="Y280" s="109">
        <v>117666.1471</v>
      </c>
      <c r="Z280" s="109"/>
      <c r="AA280" s="109">
        <v>65687.228929999997</v>
      </c>
      <c r="AB280" s="109"/>
      <c r="AC280" s="109">
        <v>13121.76275</v>
      </c>
      <c r="AD280" s="109">
        <v>212213.2262</v>
      </c>
      <c r="AE280" s="109">
        <v>15601.49804</v>
      </c>
      <c r="AF280" s="109">
        <v>53429.918530000003</v>
      </c>
      <c r="AG280" s="109"/>
    </row>
    <row r="281" spans="2:33" ht="15">
      <c r="B281" s="109"/>
      <c r="C281" s="109"/>
      <c r="D281" s="109">
        <v>2014</v>
      </c>
      <c r="E281" s="109"/>
      <c r="F281" s="109"/>
      <c r="G281" s="109"/>
      <c r="H281" s="109">
        <v>18399.10887</v>
      </c>
      <c r="I281" s="109"/>
      <c r="J281" s="109"/>
      <c r="K281" s="109"/>
      <c r="L281" s="109"/>
      <c r="M281" s="109">
        <v>23457.810409999998</v>
      </c>
      <c r="N281" s="109"/>
      <c r="O281" s="109"/>
      <c r="P281" s="109"/>
      <c r="Q281" s="109"/>
      <c r="R281" s="109"/>
      <c r="S281" s="109"/>
      <c r="T281" s="109"/>
      <c r="U281" s="109"/>
      <c r="V281" s="109"/>
      <c r="W281" s="109">
        <v>0</v>
      </c>
      <c r="X281" s="109"/>
      <c r="Y281" s="109"/>
      <c r="Z281" s="109"/>
      <c r="AA281" s="109">
        <v>54606.518810000001</v>
      </c>
      <c r="AB281" s="109"/>
      <c r="AC281" s="109"/>
      <c r="AD281" s="109">
        <v>1460105.67453</v>
      </c>
      <c r="AE281" s="109">
        <v>168476.81280000001</v>
      </c>
      <c r="AF281" s="109">
        <v>7892.3404200000004</v>
      </c>
      <c r="AG281" s="109"/>
    </row>
    <row r="282" spans="2:33" ht="15">
      <c r="B282" s="109"/>
      <c r="C282" s="109"/>
      <c r="D282" s="109">
        <v>2015</v>
      </c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>
        <v>0</v>
      </c>
      <c r="X282" s="109"/>
      <c r="Y282" s="109"/>
      <c r="Z282" s="109"/>
      <c r="AA282" s="109"/>
      <c r="AB282" s="109"/>
      <c r="AC282" s="109"/>
      <c r="AD282" s="109"/>
      <c r="AE282" s="109"/>
      <c r="AF282" s="109"/>
      <c r="AG282" s="109"/>
    </row>
    <row r="283" spans="2:33" ht="15">
      <c r="B283" s="109"/>
      <c r="C283" s="109"/>
      <c r="D283" s="109">
        <v>2016</v>
      </c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  <c r="X283" s="109"/>
      <c r="Y283" s="109"/>
      <c r="Z283" s="109"/>
      <c r="AA283" s="109"/>
      <c r="AB283" s="109"/>
      <c r="AC283" s="109"/>
      <c r="AD283" s="109"/>
      <c r="AE283" s="109"/>
      <c r="AF283" s="109"/>
      <c r="AG283" s="109"/>
    </row>
    <row r="284" spans="2:33" ht="15">
      <c r="B284" s="109"/>
      <c r="C284" s="109"/>
      <c r="D284" s="109">
        <v>2017</v>
      </c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  <c r="X284" s="109"/>
      <c r="Y284" s="109"/>
      <c r="Z284" s="109"/>
      <c r="AA284" s="109"/>
      <c r="AB284" s="109"/>
      <c r="AC284" s="109"/>
      <c r="AD284" s="109"/>
      <c r="AE284" s="109"/>
      <c r="AF284" s="109"/>
      <c r="AG284" s="109"/>
    </row>
    <row r="285" spans="2:33" ht="15">
      <c r="B285" s="109"/>
      <c r="C285" s="109"/>
      <c r="D285" s="109">
        <v>2018</v>
      </c>
      <c r="E285" s="109"/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  <c r="X285" s="109"/>
      <c r="Y285" s="109"/>
      <c r="Z285" s="109"/>
      <c r="AA285" s="109"/>
      <c r="AB285" s="109"/>
      <c r="AC285" s="109"/>
      <c r="AD285" s="109"/>
      <c r="AE285" s="109"/>
      <c r="AF285" s="109"/>
      <c r="AG285" s="109"/>
    </row>
    <row r="286" spans="2:33" ht="15">
      <c r="B286" s="109"/>
      <c r="C286" s="109"/>
      <c r="D286" s="109">
        <v>2019</v>
      </c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  <c r="AD286" s="109"/>
      <c r="AE286" s="109"/>
      <c r="AF286" s="109"/>
      <c r="AG286" s="109"/>
    </row>
    <row r="287" spans="2:33" ht="15">
      <c r="B287" s="109"/>
      <c r="C287" s="109"/>
      <c r="D287" s="109">
        <v>2020</v>
      </c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</row>
    <row r="288" spans="2:33" ht="15">
      <c r="B288" s="110" t="s">
        <v>931</v>
      </c>
      <c r="C288" s="110" t="s">
        <v>932</v>
      </c>
      <c r="D288" s="110">
        <v>2006</v>
      </c>
      <c r="E288" s="110"/>
      <c r="F288" s="110"/>
      <c r="G288" s="110">
        <v>0</v>
      </c>
      <c r="H288" s="110"/>
      <c r="I288" s="110"/>
      <c r="J288" s="110"/>
      <c r="K288" s="110"/>
      <c r="L288" s="110"/>
      <c r="M288" s="110"/>
      <c r="N288" s="110"/>
      <c r="O288" s="110">
        <v>0</v>
      </c>
      <c r="P288" s="110"/>
      <c r="Q288" s="110"/>
      <c r="R288" s="110"/>
      <c r="S288" s="110">
        <v>8.0908700000000007</v>
      </c>
      <c r="T288" s="110">
        <v>0</v>
      </c>
      <c r="U288" s="110"/>
      <c r="V288" s="110">
        <v>0</v>
      </c>
      <c r="W288" s="110"/>
      <c r="X288" s="110">
        <v>142.27893</v>
      </c>
      <c r="Y288" s="110"/>
      <c r="Z288" s="110">
        <v>0</v>
      </c>
      <c r="AA288" s="110"/>
      <c r="AB288" s="110">
        <v>23936.974579999998</v>
      </c>
      <c r="AC288" s="110">
        <v>0</v>
      </c>
      <c r="AD288" s="110">
        <v>11847.14889</v>
      </c>
      <c r="AE288" s="110"/>
      <c r="AF288" s="110">
        <v>58.848909999999997</v>
      </c>
      <c r="AG288" s="110">
        <v>33506.580399999999</v>
      </c>
    </row>
    <row r="289" spans="2:33" ht="15">
      <c r="B289" s="110"/>
      <c r="C289" s="110"/>
      <c r="D289" s="110">
        <v>2007</v>
      </c>
      <c r="E289" s="110"/>
      <c r="F289" s="110"/>
      <c r="G289" s="110">
        <v>0</v>
      </c>
      <c r="H289" s="110"/>
      <c r="I289" s="110">
        <v>0</v>
      </c>
      <c r="J289" s="110">
        <v>661.06350999999995</v>
      </c>
      <c r="K289" s="110"/>
      <c r="L289" s="110">
        <v>0</v>
      </c>
      <c r="M289" s="110">
        <v>0</v>
      </c>
      <c r="N289" s="110">
        <v>9351.8211499999998</v>
      </c>
      <c r="O289" s="110">
        <v>0</v>
      </c>
      <c r="P289" s="110">
        <v>0</v>
      </c>
      <c r="Q289" s="110"/>
      <c r="R289" s="110"/>
      <c r="S289" s="110"/>
      <c r="T289" s="110">
        <v>0</v>
      </c>
      <c r="U289" s="110"/>
      <c r="V289" s="110">
        <v>0</v>
      </c>
      <c r="W289" s="110"/>
      <c r="X289" s="110">
        <v>147.73441</v>
      </c>
      <c r="Y289" s="110"/>
      <c r="Z289" s="110">
        <v>0</v>
      </c>
      <c r="AA289" s="110">
        <v>417.99776000000003</v>
      </c>
      <c r="AB289" s="110">
        <v>23914.104439999999</v>
      </c>
      <c r="AC289" s="110">
        <v>2713.85842</v>
      </c>
      <c r="AD289" s="110">
        <v>30034.798159999998</v>
      </c>
      <c r="AE289" s="110">
        <v>0</v>
      </c>
      <c r="AF289" s="110">
        <v>1960.67436</v>
      </c>
      <c r="AG289" s="110">
        <v>16122.965630000001</v>
      </c>
    </row>
    <row r="290" spans="2:33" ht="15">
      <c r="B290" s="110"/>
      <c r="C290" s="110"/>
      <c r="D290" s="110">
        <v>2008</v>
      </c>
      <c r="E290" s="110"/>
      <c r="F290" s="110"/>
      <c r="G290" s="110">
        <v>0</v>
      </c>
      <c r="H290" s="110"/>
      <c r="I290" s="110">
        <v>12635379.06137</v>
      </c>
      <c r="J290" s="110"/>
      <c r="K290" s="110"/>
      <c r="L290" s="110">
        <v>0</v>
      </c>
      <c r="M290" s="110">
        <v>4718.2022100000004</v>
      </c>
      <c r="N290" s="110">
        <v>74406.775649999996</v>
      </c>
      <c r="O290" s="110"/>
      <c r="P290" s="110"/>
      <c r="Q290" s="110"/>
      <c r="R290" s="110"/>
      <c r="S290" s="110"/>
      <c r="T290" s="110">
        <v>0</v>
      </c>
      <c r="U290" s="110"/>
      <c r="V290" s="110"/>
      <c r="W290" s="110"/>
      <c r="X290" s="110"/>
      <c r="Y290" s="110">
        <v>174.82014000000001</v>
      </c>
      <c r="Z290" s="110">
        <v>0</v>
      </c>
      <c r="AA290" s="110">
        <v>468.89368999999999</v>
      </c>
      <c r="AB290" s="110">
        <v>32950.191570000003</v>
      </c>
      <c r="AC290" s="110">
        <v>526.75625000000002</v>
      </c>
      <c r="AD290" s="110"/>
      <c r="AE290" s="110">
        <v>0</v>
      </c>
      <c r="AF290" s="110">
        <v>3388.3199399999999</v>
      </c>
      <c r="AG290" s="110"/>
    </row>
    <row r="291" spans="2:33" ht="15">
      <c r="B291" s="110"/>
      <c r="C291" s="110"/>
      <c r="D291" s="110">
        <v>2009</v>
      </c>
      <c r="E291" s="110">
        <v>0</v>
      </c>
      <c r="F291" s="110"/>
      <c r="G291" s="110">
        <v>0</v>
      </c>
      <c r="H291" s="110">
        <v>0</v>
      </c>
      <c r="I291" s="110">
        <v>0</v>
      </c>
      <c r="J291" s="110">
        <v>91.623099999999994</v>
      </c>
      <c r="K291" s="110"/>
      <c r="L291" s="110">
        <v>0</v>
      </c>
      <c r="M291" s="110">
        <v>6921.8464000000004</v>
      </c>
      <c r="N291" s="110">
        <v>0</v>
      </c>
      <c r="O291" s="110"/>
      <c r="P291" s="110">
        <v>0</v>
      </c>
      <c r="Q291" s="110">
        <v>0</v>
      </c>
      <c r="R291" s="110"/>
      <c r="S291" s="110"/>
      <c r="T291" s="110">
        <v>0</v>
      </c>
      <c r="U291" s="110">
        <v>0</v>
      </c>
      <c r="V291" s="110"/>
      <c r="W291" s="110">
        <v>0</v>
      </c>
      <c r="X291" s="110"/>
      <c r="Y291" s="110"/>
      <c r="Z291" s="110">
        <v>0</v>
      </c>
      <c r="AA291" s="110">
        <v>0</v>
      </c>
      <c r="AB291" s="110">
        <v>0</v>
      </c>
      <c r="AC291" s="110"/>
      <c r="AD291" s="110"/>
      <c r="AE291" s="110">
        <v>0</v>
      </c>
      <c r="AF291" s="110">
        <v>0</v>
      </c>
      <c r="AG291" s="110">
        <v>229958.44128</v>
      </c>
    </row>
    <row r="292" spans="2:33" ht="15">
      <c r="B292" s="110"/>
      <c r="C292" s="110"/>
      <c r="D292" s="110">
        <v>2010</v>
      </c>
      <c r="E292" s="110">
        <v>0</v>
      </c>
      <c r="F292" s="110">
        <v>0</v>
      </c>
      <c r="G292" s="110">
        <v>0</v>
      </c>
      <c r="H292" s="110">
        <v>0</v>
      </c>
      <c r="I292" s="110">
        <v>0</v>
      </c>
      <c r="J292" s="110">
        <v>0</v>
      </c>
      <c r="K292" s="110">
        <v>0</v>
      </c>
      <c r="L292" s="110"/>
      <c r="M292" s="110">
        <v>1123215.7071</v>
      </c>
      <c r="N292" s="110">
        <v>0</v>
      </c>
      <c r="O292" s="110">
        <v>20182.490890000001</v>
      </c>
      <c r="P292" s="110">
        <v>0</v>
      </c>
      <c r="Q292" s="110">
        <v>0</v>
      </c>
      <c r="R292" s="110">
        <v>0</v>
      </c>
      <c r="S292" s="110">
        <v>0</v>
      </c>
      <c r="T292" s="110">
        <v>0</v>
      </c>
      <c r="U292" s="110">
        <v>0</v>
      </c>
      <c r="V292" s="110">
        <v>12289.97208</v>
      </c>
      <c r="W292" s="110">
        <v>0</v>
      </c>
      <c r="X292" s="110">
        <v>62000.886100000003</v>
      </c>
      <c r="Y292" s="110">
        <v>0</v>
      </c>
      <c r="Z292" s="110">
        <v>0</v>
      </c>
      <c r="AA292" s="110">
        <v>23047.638200000001</v>
      </c>
      <c r="AB292" s="110">
        <v>0</v>
      </c>
      <c r="AC292" s="110">
        <v>724.87813000000006</v>
      </c>
      <c r="AD292" s="110">
        <v>507.47753999999998</v>
      </c>
      <c r="AE292" s="110">
        <v>26979.141670000001</v>
      </c>
      <c r="AF292" s="110">
        <v>0</v>
      </c>
      <c r="AG292" s="110">
        <v>292407.10317000002</v>
      </c>
    </row>
    <row r="293" spans="2:33" ht="15">
      <c r="B293" s="110"/>
      <c r="C293" s="110"/>
      <c r="D293" s="110">
        <v>2011</v>
      </c>
      <c r="E293" s="110">
        <v>0</v>
      </c>
      <c r="F293" s="110">
        <v>0</v>
      </c>
      <c r="G293" s="110">
        <v>0</v>
      </c>
      <c r="H293" s="110">
        <v>0</v>
      </c>
      <c r="I293" s="110">
        <v>0</v>
      </c>
      <c r="J293" s="110">
        <v>0</v>
      </c>
      <c r="K293" s="110">
        <v>0</v>
      </c>
      <c r="L293" s="110">
        <v>0</v>
      </c>
      <c r="M293" s="110">
        <v>40775.532090000001</v>
      </c>
      <c r="N293" s="110">
        <v>0</v>
      </c>
      <c r="O293" s="110">
        <v>0</v>
      </c>
      <c r="P293" s="110">
        <v>0</v>
      </c>
      <c r="Q293" s="110">
        <v>0</v>
      </c>
      <c r="R293" s="110">
        <v>0</v>
      </c>
      <c r="S293" s="110">
        <v>57720.063569999998</v>
      </c>
      <c r="T293" s="110">
        <v>0</v>
      </c>
      <c r="U293" s="110">
        <v>0</v>
      </c>
      <c r="V293" s="110">
        <v>4790.7144399999997</v>
      </c>
      <c r="W293" s="110">
        <v>0</v>
      </c>
      <c r="X293" s="110">
        <v>104665.18007</v>
      </c>
      <c r="Y293" s="110">
        <v>111280.6369</v>
      </c>
      <c r="Z293" s="110">
        <v>0</v>
      </c>
      <c r="AA293" s="110">
        <v>146284.0048</v>
      </c>
      <c r="AB293" s="110">
        <v>0</v>
      </c>
      <c r="AC293" s="110">
        <v>4786.1900500000002</v>
      </c>
      <c r="AD293" s="110">
        <v>160641.21035000001</v>
      </c>
      <c r="AE293" s="110">
        <v>2760.9987500000002</v>
      </c>
      <c r="AF293" s="110">
        <v>0</v>
      </c>
      <c r="AG293" s="110">
        <v>280993.60969000001</v>
      </c>
    </row>
    <row r="294" spans="2:33" ht="15">
      <c r="B294" s="110"/>
      <c r="C294" s="110"/>
      <c r="D294" s="110">
        <v>2012</v>
      </c>
      <c r="E294" s="110">
        <v>0</v>
      </c>
      <c r="F294" s="110">
        <v>0</v>
      </c>
      <c r="G294" s="110">
        <v>25.144839999999999</v>
      </c>
      <c r="H294" s="110">
        <v>0</v>
      </c>
      <c r="I294" s="110">
        <v>0</v>
      </c>
      <c r="J294" s="110">
        <v>856.73032999999998</v>
      </c>
      <c r="K294" s="110">
        <v>0</v>
      </c>
      <c r="L294" s="110">
        <v>0</v>
      </c>
      <c r="M294" s="110">
        <v>42867.915300000001</v>
      </c>
      <c r="N294" s="110">
        <v>0</v>
      </c>
      <c r="O294" s="110">
        <v>0</v>
      </c>
      <c r="P294" s="110">
        <v>0</v>
      </c>
      <c r="Q294" s="110">
        <v>0</v>
      </c>
      <c r="R294" s="110">
        <v>0</v>
      </c>
      <c r="S294" s="110">
        <v>73138.50963</v>
      </c>
      <c r="T294" s="110">
        <v>0</v>
      </c>
      <c r="U294" s="110">
        <v>0</v>
      </c>
      <c r="V294" s="110">
        <v>40007.324359999999</v>
      </c>
      <c r="W294" s="110">
        <v>0</v>
      </c>
      <c r="X294" s="110">
        <v>48897.463239999997</v>
      </c>
      <c r="Y294" s="110">
        <v>85012.91244</v>
      </c>
      <c r="Z294" s="110">
        <v>0</v>
      </c>
      <c r="AA294" s="110">
        <v>40827.956039999997</v>
      </c>
      <c r="AB294" s="110">
        <v>0</v>
      </c>
      <c r="AC294" s="110">
        <v>11817.799429999999</v>
      </c>
      <c r="AD294" s="110">
        <v>257818.95989</v>
      </c>
      <c r="AE294" s="110">
        <v>5377.9763999999996</v>
      </c>
      <c r="AF294" s="110">
        <v>41606.858590000003</v>
      </c>
      <c r="AG294" s="110">
        <v>371311.58643000002</v>
      </c>
    </row>
    <row r="295" spans="2:33" ht="15">
      <c r="B295" s="110"/>
      <c r="C295" s="110"/>
      <c r="D295" s="110">
        <v>2013</v>
      </c>
      <c r="E295" s="110">
        <v>0</v>
      </c>
      <c r="F295" s="110">
        <v>0</v>
      </c>
      <c r="G295" s="110">
        <v>46.253830000000001</v>
      </c>
      <c r="H295" s="110">
        <v>0</v>
      </c>
      <c r="I295" s="110">
        <v>0</v>
      </c>
      <c r="J295" s="110">
        <v>0</v>
      </c>
      <c r="K295" s="110">
        <v>0</v>
      </c>
      <c r="L295" s="110">
        <v>0</v>
      </c>
      <c r="M295" s="110">
        <v>55761.437850000002</v>
      </c>
      <c r="N295" s="110">
        <v>0</v>
      </c>
      <c r="O295" s="110">
        <v>0</v>
      </c>
      <c r="P295" s="110">
        <v>0</v>
      </c>
      <c r="Q295" s="110">
        <v>0</v>
      </c>
      <c r="R295" s="110">
        <v>0</v>
      </c>
      <c r="S295" s="110">
        <v>48300.012260000003</v>
      </c>
      <c r="T295" s="110">
        <v>0</v>
      </c>
      <c r="U295" s="110">
        <v>0</v>
      </c>
      <c r="V295" s="110">
        <v>32183.47352</v>
      </c>
      <c r="W295" s="110">
        <v>14971.93901</v>
      </c>
      <c r="X295" s="110">
        <v>40009.25546</v>
      </c>
      <c r="Y295" s="110">
        <v>16324.3388</v>
      </c>
      <c r="Z295" s="110">
        <v>0</v>
      </c>
      <c r="AA295" s="110">
        <v>122782.02897</v>
      </c>
      <c r="AB295" s="110">
        <v>0</v>
      </c>
      <c r="AC295" s="110">
        <v>10345.024160000001</v>
      </c>
      <c r="AD295" s="110">
        <v>71052.173509999993</v>
      </c>
      <c r="AE295" s="110">
        <v>4744.2017400000004</v>
      </c>
      <c r="AF295" s="110">
        <v>58917.167840000002</v>
      </c>
      <c r="AG295" s="110">
        <v>404538.46422000002</v>
      </c>
    </row>
    <row r="296" spans="2:33" ht="15">
      <c r="B296" s="110"/>
      <c r="C296" s="110"/>
      <c r="D296" s="110">
        <v>2014</v>
      </c>
      <c r="E296" s="110">
        <v>0</v>
      </c>
      <c r="F296" s="110">
        <v>0</v>
      </c>
      <c r="G296" s="110">
        <v>0</v>
      </c>
      <c r="H296" s="110">
        <v>0</v>
      </c>
      <c r="I296" s="110">
        <v>0</v>
      </c>
      <c r="J296" s="110"/>
      <c r="K296" s="110">
        <v>0</v>
      </c>
      <c r="L296" s="110"/>
      <c r="M296" s="110">
        <v>404343.87144999998</v>
      </c>
      <c r="N296" s="110">
        <v>0</v>
      </c>
      <c r="O296" s="110">
        <v>0</v>
      </c>
      <c r="P296" s="110">
        <v>0</v>
      </c>
      <c r="Q296" s="110">
        <v>0</v>
      </c>
      <c r="R296" s="110">
        <v>0</v>
      </c>
      <c r="S296" s="110">
        <v>0</v>
      </c>
      <c r="T296" s="110">
        <v>0</v>
      </c>
      <c r="U296" s="110">
        <v>0</v>
      </c>
      <c r="V296" s="110"/>
      <c r="W296" s="110">
        <v>0</v>
      </c>
      <c r="X296" s="110">
        <v>0</v>
      </c>
      <c r="Y296" s="110">
        <v>0</v>
      </c>
      <c r="Z296" s="110">
        <v>0</v>
      </c>
      <c r="AA296" s="110">
        <v>171089.06122</v>
      </c>
      <c r="AB296" s="110">
        <v>0</v>
      </c>
      <c r="AC296" s="110">
        <v>0</v>
      </c>
      <c r="AD296" s="110">
        <v>75304.241389999996</v>
      </c>
      <c r="AE296" s="110">
        <v>5292.69445</v>
      </c>
      <c r="AF296" s="110">
        <v>33688.060550000002</v>
      </c>
      <c r="AG296" s="110">
        <v>0</v>
      </c>
    </row>
    <row r="297" spans="2:33" ht="15">
      <c r="B297" s="110"/>
      <c r="C297" s="110"/>
      <c r="D297" s="110">
        <v>2015</v>
      </c>
      <c r="E297" s="110">
        <v>0</v>
      </c>
      <c r="F297" s="110">
        <v>0</v>
      </c>
      <c r="G297" s="110">
        <v>0</v>
      </c>
      <c r="H297" s="110">
        <v>0</v>
      </c>
      <c r="I297" s="110">
        <v>0</v>
      </c>
      <c r="J297" s="110">
        <v>0</v>
      </c>
      <c r="K297" s="110">
        <v>0</v>
      </c>
      <c r="L297" s="110">
        <v>0</v>
      </c>
      <c r="M297" s="110">
        <v>0</v>
      </c>
      <c r="N297" s="110">
        <v>0</v>
      </c>
      <c r="O297" s="110">
        <v>0</v>
      </c>
      <c r="P297" s="110">
        <v>0</v>
      </c>
      <c r="Q297" s="110">
        <v>0</v>
      </c>
      <c r="R297" s="110">
        <v>0</v>
      </c>
      <c r="S297" s="110">
        <v>0</v>
      </c>
      <c r="T297" s="110">
        <v>0</v>
      </c>
      <c r="U297" s="110">
        <v>0</v>
      </c>
      <c r="V297" s="110">
        <v>0</v>
      </c>
      <c r="W297" s="110">
        <v>0</v>
      </c>
      <c r="X297" s="110">
        <v>0</v>
      </c>
      <c r="Y297" s="110">
        <v>0</v>
      </c>
      <c r="Z297" s="110">
        <v>0</v>
      </c>
      <c r="AA297" s="110">
        <v>0</v>
      </c>
      <c r="AB297" s="110">
        <v>0</v>
      </c>
      <c r="AC297" s="110">
        <v>0</v>
      </c>
      <c r="AD297" s="110">
        <v>0</v>
      </c>
      <c r="AE297" s="110">
        <v>0</v>
      </c>
      <c r="AF297" s="110">
        <v>0</v>
      </c>
      <c r="AG297" s="110">
        <v>0</v>
      </c>
    </row>
    <row r="298" spans="2:33" ht="15">
      <c r="B298" s="110"/>
      <c r="C298" s="110"/>
      <c r="D298" s="110">
        <v>2016</v>
      </c>
      <c r="E298" s="110">
        <v>0</v>
      </c>
      <c r="F298" s="110">
        <v>0</v>
      </c>
      <c r="G298" s="110">
        <v>0</v>
      </c>
      <c r="H298" s="110">
        <v>0</v>
      </c>
      <c r="I298" s="110">
        <v>0</v>
      </c>
      <c r="J298" s="110"/>
      <c r="K298" s="110">
        <v>0</v>
      </c>
      <c r="L298" s="110">
        <v>0</v>
      </c>
      <c r="M298" s="110">
        <v>0</v>
      </c>
      <c r="N298" s="110">
        <v>0</v>
      </c>
      <c r="O298" s="110">
        <v>0</v>
      </c>
      <c r="P298" s="110">
        <v>0</v>
      </c>
      <c r="Q298" s="110">
        <v>0</v>
      </c>
      <c r="R298" s="110">
        <v>0</v>
      </c>
      <c r="S298" s="110">
        <v>0</v>
      </c>
      <c r="T298" s="110">
        <v>0</v>
      </c>
      <c r="U298" s="110">
        <v>0</v>
      </c>
      <c r="V298" s="110">
        <v>0</v>
      </c>
      <c r="W298" s="110">
        <v>0</v>
      </c>
      <c r="X298" s="110">
        <v>0</v>
      </c>
      <c r="Y298" s="110"/>
      <c r="Z298" s="110">
        <v>0</v>
      </c>
      <c r="AA298" s="110">
        <v>0</v>
      </c>
      <c r="AB298" s="110">
        <v>0</v>
      </c>
      <c r="AC298" s="110">
        <v>0</v>
      </c>
      <c r="AD298" s="110">
        <v>0</v>
      </c>
      <c r="AE298" s="110">
        <v>0</v>
      </c>
      <c r="AF298" s="110">
        <v>0</v>
      </c>
      <c r="AG298" s="110">
        <v>0</v>
      </c>
    </row>
    <row r="299" spans="2:33" ht="15">
      <c r="B299" s="110"/>
      <c r="C299" s="110"/>
      <c r="D299" s="110">
        <v>2017</v>
      </c>
      <c r="E299" s="110">
        <v>0</v>
      </c>
      <c r="F299" s="110">
        <v>0</v>
      </c>
      <c r="G299" s="110">
        <v>0</v>
      </c>
      <c r="H299" s="110"/>
      <c r="I299" s="110">
        <v>0</v>
      </c>
      <c r="J299" s="110">
        <v>0</v>
      </c>
      <c r="K299" s="110">
        <v>0</v>
      </c>
      <c r="L299" s="110">
        <v>0</v>
      </c>
      <c r="M299" s="110">
        <v>0</v>
      </c>
      <c r="N299" s="110"/>
      <c r="O299" s="110">
        <v>0</v>
      </c>
      <c r="P299" s="110">
        <v>0</v>
      </c>
      <c r="Q299" s="110"/>
      <c r="R299" s="110">
        <v>0</v>
      </c>
      <c r="S299" s="110">
        <v>0</v>
      </c>
      <c r="T299" s="110">
        <v>0</v>
      </c>
      <c r="U299" s="110">
        <v>0</v>
      </c>
      <c r="V299" s="110">
        <v>0</v>
      </c>
      <c r="W299" s="110">
        <v>0</v>
      </c>
      <c r="X299" s="110">
        <v>0</v>
      </c>
      <c r="Y299" s="110">
        <v>0</v>
      </c>
      <c r="Z299" s="110">
        <v>0</v>
      </c>
      <c r="AA299" s="110">
        <v>0</v>
      </c>
      <c r="AB299" s="110">
        <v>0</v>
      </c>
      <c r="AC299" s="110">
        <v>0</v>
      </c>
      <c r="AD299" s="110">
        <v>0</v>
      </c>
      <c r="AE299" s="110">
        <v>0</v>
      </c>
      <c r="AF299" s="110">
        <v>0</v>
      </c>
      <c r="AG299" s="110">
        <v>0</v>
      </c>
    </row>
    <row r="300" spans="2:33" ht="15">
      <c r="B300" s="110"/>
      <c r="C300" s="110"/>
      <c r="D300" s="110">
        <v>2018</v>
      </c>
      <c r="E300" s="110">
        <v>0</v>
      </c>
      <c r="F300" s="110">
        <v>0</v>
      </c>
      <c r="G300" s="110">
        <v>0</v>
      </c>
      <c r="H300" s="110">
        <v>0</v>
      </c>
      <c r="I300" s="110">
        <v>0</v>
      </c>
      <c r="J300" s="110">
        <v>0</v>
      </c>
      <c r="K300" s="110">
        <v>0</v>
      </c>
      <c r="L300" s="110">
        <v>0</v>
      </c>
      <c r="M300" s="110">
        <v>0</v>
      </c>
      <c r="N300" s="110">
        <v>0</v>
      </c>
      <c r="O300" s="110">
        <v>0</v>
      </c>
      <c r="P300" s="110">
        <v>0</v>
      </c>
      <c r="Q300" s="110">
        <v>0</v>
      </c>
      <c r="R300" s="110">
        <v>0</v>
      </c>
      <c r="S300" s="110">
        <v>0</v>
      </c>
      <c r="T300" s="110">
        <v>0</v>
      </c>
      <c r="U300" s="110">
        <v>0</v>
      </c>
      <c r="V300" s="110">
        <v>0</v>
      </c>
      <c r="W300" s="110">
        <v>0</v>
      </c>
      <c r="X300" s="110">
        <v>0</v>
      </c>
      <c r="Y300" s="110">
        <v>0</v>
      </c>
      <c r="Z300" s="110">
        <v>0</v>
      </c>
      <c r="AA300" s="110">
        <v>0</v>
      </c>
      <c r="AB300" s="110">
        <v>0</v>
      </c>
      <c r="AC300" s="110">
        <v>0</v>
      </c>
      <c r="AD300" s="110">
        <v>0</v>
      </c>
      <c r="AE300" s="110">
        <v>0</v>
      </c>
      <c r="AF300" s="110">
        <v>0</v>
      </c>
      <c r="AG300" s="110">
        <v>0</v>
      </c>
    </row>
    <row r="301" spans="2:33" ht="15">
      <c r="B301" s="110"/>
      <c r="C301" s="110"/>
      <c r="D301" s="110">
        <v>2019</v>
      </c>
      <c r="E301" s="110">
        <v>0</v>
      </c>
      <c r="F301" s="110">
        <v>0</v>
      </c>
      <c r="G301" s="110">
        <v>0</v>
      </c>
      <c r="H301" s="110">
        <v>0</v>
      </c>
      <c r="I301" s="110">
        <v>0</v>
      </c>
      <c r="J301" s="110">
        <v>0</v>
      </c>
      <c r="K301" s="110">
        <v>0</v>
      </c>
      <c r="L301" s="110">
        <v>0</v>
      </c>
      <c r="M301" s="110">
        <v>0</v>
      </c>
      <c r="N301" s="110">
        <v>0</v>
      </c>
      <c r="O301" s="110">
        <v>0</v>
      </c>
      <c r="P301" s="110">
        <v>0</v>
      </c>
      <c r="Q301" s="110">
        <v>0</v>
      </c>
      <c r="R301" s="110">
        <v>0</v>
      </c>
      <c r="S301" s="110">
        <v>0</v>
      </c>
      <c r="T301" s="110">
        <v>0</v>
      </c>
      <c r="U301" s="110">
        <v>0</v>
      </c>
      <c r="V301" s="110"/>
      <c r="W301" s="110">
        <v>0</v>
      </c>
      <c r="X301" s="110">
        <v>0</v>
      </c>
      <c r="Y301" s="110">
        <v>0</v>
      </c>
      <c r="Z301" s="110">
        <v>0</v>
      </c>
      <c r="AA301" s="110">
        <v>0</v>
      </c>
      <c r="AB301" s="110">
        <v>0</v>
      </c>
      <c r="AC301" s="110">
        <v>0</v>
      </c>
      <c r="AD301" s="110">
        <v>0</v>
      </c>
      <c r="AE301" s="110">
        <v>0</v>
      </c>
      <c r="AF301" s="110">
        <v>0</v>
      </c>
      <c r="AG301" s="110">
        <v>0</v>
      </c>
    </row>
    <row r="302" spans="2:33" ht="15">
      <c r="B302" s="110"/>
      <c r="C302" s="110"/>
      <c r="D302" s="110">
        <v>2020</v>
      </c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0"/>
      <c r="AD302" s="110"/>
      <c r="AE302" s="110"/>
      <c r="AF302" s="110"/>
      <c r="AG302" s="110"/>
    </row>
    <row r="303" spans="2:33" ht="15">
      <c r="B303" s="109" t="s">
        <v>933</v>
      </c>
      <c r="C303" s="109" t="s">
        <v>934</v>
      </c>
      <c r="D303" s="109">
        <v>2006</v>
      </c>
      <c r="E303" s="109"/>
      <c r="F303" s="109"/>
      <c r="G303" s="109">
        <v>838.10284999999999</v>
      </c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  <c r="X303" s="109"/>
      <c r="Y303" s="109"/>
      <c r="Z303" s="109"/>
      <c r="AA303" s="109"/>
      <c r="AB303" s="109"/>
      <c r="AC303" s="109"/>
      <c r="AD303" s="109"/>
      <c r="AE303" s="109"/>
      <c r="AF303" s="109"/>
      <c r="AG303" s="109"/>
    </row>
    <row r="304" spans="2:33" ht="15">
      <c r="B304" s="109"/>
      <c r="C304" s="109"/>
      <c r="D304" s="109">
        <v>2007</v>
      </c>
      <c r="E304" s="109"/>
      <c r="F304" s="109"/>
      <c r="G304" s="109">
        <v>440.68804999999998</v>
      </c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>
        <v>388.25873000000001</v>
      </c>
      <c r="U304" s="109"/>
      <c r="V304" s="109"/>
      <c r="W304" s="109"/>
      <c r="X304" s="109"/>
      <c r="Y304" s="109"/>
      <c r="Z304" s="109"/>
      <c r="AA304" s="109"/>
      <c r="AB304" s="109"/>
      <c r="AC304" s="109"/>
      <c r="AD304" s="109"/>
      <c r="AE304" s="109"/>
      <c r="AF304" s="109"/>
      <c r="AG304" s="109"/>
    </row>
    <row r="305" spans="2:33" ht="15">
      <c r="B305" s="109"/>
      <c r="C305" s="109"/>
      <c r="D305" s="109">
        <v>2008</v>
      </c>
      <c r="E305" s="109"/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  <c r="X305" s="109"/>
      <c r="Y305" s="109"/>
      <c r="Z305" s="109">
        <v>1640.7996800000001</v>
      </c>
      <c r="AA305" s="109"/>
      <c r="AB305" s="109"/>
      <c r="AC305" s="109"/>
      <c r="AD305" s="109"/>
      <c r="AE305" s="109"/>
      <c r="AF305" s="109"/>
      <c r="AG305" s="109"/>
    </row>
    <row r="306" spans="2:33" ht="15">
      <c r="B306" s="109"/>
      <c r="C306" s="109"/>
      <c r="D306" s="109">
        <v>2009</v>
      </c>
      <c r="E306" s="109"/>
      <c r="F306" s="109"/>
      <c r="G306" s="109">
        <v>555.66138000000001</v>
      </c>
      <c r="H306" s="109">
        <v>17267.447759999999</v>
      </c>
      <c r="I306" s="109"/>
      <c r="J306" s="109"/>
      <c r="K306" s="109"/>
      <c r="L306" s="109">
        <v>555.07357000000002</v>
      </c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  <c r="X306" s="109"/>
      <c r="Y306" s="109"/>
      <c r="Z306" s="109"/>
      <c r="AA306" s="109">
        <v>554.38067000000001</v>
      </c>
      <c r="AB306" s="109"/>
      <c r="AC306" s="109"/>
      <c r="AD306" s="109"/>
      <c r="AE306" s="109">
        <v>0</v>
      </c>
      <c r="AF306" s="109"/>
      <c r="AG306" s="109">
        <v>9533.4365699999998</v>
      </c>
    </row>
    <row r="307" spans="2:33" ht="15">
      <c r="B307" s="109"/>
      <c r="C307" s="109"/>
      <c r="D307" s="109">
        <v>2010</v>
      </c>
      <c r="E307" s="109">
        <v>138363.00448</v>
      </c>
      <c r="F307" s="109"/>
      <c r="G307" s="109">
        <v>23796.063579999998</v>
      </c>
      <c r="H307" s="109">
        <v>59721.026140000002</v>
      </c>
      <c r="I307" s="109">
        <v>0</v>
      </c>
      <c r="J307" s="109">
        <v>41606.485840000001</v>
      </c>
      <c r="K307" s="109">
        <v>55973.273249999998</v>
      </c>
      <c r="L307" s="109"/>
      <c r="M307" s="109">
        <v>85214.278030000001</v>
      </c>
      <c r="N307" s="109">
        <v>17926.774150000001</v>
      </c>
      <c r="O307" s="109"/>
      <c r="P307" s="109">
        <v>16769.215680000001</v>
      </c>
      <c r="Q307" s="109"/>
      <c r="R307" s="109"/>
      <c r="S307" s="109">
        <v>9033.4146299999993</v>
      </c>
      <c r="T307" s="109"/>
      <c r="U307" s="109">
        <v>19694.09331</v>
      </c>
      <c r="V307" s="109">
        <v>3155.2964400000001</v>
      </c>
      <c r="W307" s="109">
        <v>132660.38475999999</v>
      </c>
      <c r="X307" s="109">
        <v>2029.39732</v>
      </c>
      <c r="Y307" s="109"/>
      <c r="Z307" s="109"/>
      <c r="AA307" s="109">
        <v>66371.494789999997</v>
      </c>
      <c r="AB307" s="109">
        <v>56075</v>
      </c>
      <c r="AC307" s="109">
        <v>4863.0571</v>
      </c>
      <c r="AD307" s="109"/>
      <c r="AE307" s="109">
        <v>0</v>
      </c>
      <c r="AF307" s="109">
        <v>52671.406629999998</v>
      </c>
      <c r="AG307" s="109">
        <v>24564.70232</v>
      </c>
    </row>
    <row r="308" spans="2:33" ht="15">
      <c r="B308" s="109"/>
      <c r="C308" s="109"/>
      <c r="D308" s="109">
        <v>2011</v>
      </c>
      <c r="E308" s="109">
        <v>189742.20762</v>
      </c>
      <c r="F308" s="109"/>
      <c r="G308" s="109">
        <v>17685.41692</v>
      </c>
      <c r="H308" s="109">
        <v>35877.582770000001</v>
      </c>
      <c r="I308" s="109">
        <v>0</v>
      </c>
      <c r="J308" s="109">
        <v>31705.44831</v>
      </c>
      <c r="K308" s="109">
        <v>42838.38478</v>
      </c>
      <c r="L308" s="109"/>
      <c r="M308" s="109">
        <v>0</v>
      </c>
      <c r="N308" s="109">
        <v>31006.189559999999</v>
      </c>
      <c r="O308" s="109">
        <v>23408.0324</v>
      </c>
      <c r="P308" s="109">
        <v>5548.5412100000003</v>
      </c>
      <c r="Q308" s="109"/>
      <c r="R308" s="109"/>
      <c r="S308" s="109">
        <v>4933.9376099999999</v>
      </c>
      <c r="T308" s="109">
        <v>0</v>
      </c>
      <c r="U308" s="109">
        <v>13029.060659999999</v>
      </c>
      <c r="V308" s="109">
        <v>33.379939999999998</v>
      </c>
      <c r="W308" s="109">
        <v>0</v>
      </c>
      <c r="X308" s="109">
        <v>1437.9703300000001</v>
      </c>
      <c r="Y308" s="109">
        <v>237645.71930999999</v>
      </c>
      <c r="Z308" s="109">
        <v>436205.01634999999</v>
      </c>
      <c r="AA308" s="109">
        <v>116499.57111999999</v>
      </c>
      <c r="AB308" s="109">
        <v>18532.765719999999</v>
      </c>
      <c r="AC308" s="109">
        <v>7040.1470200000003</v>
      </c>
      <c r="AD308" s="109">
        <v>33888.244899999998</v>
      </c>
      <c r="AE308" s="109">
        <v>77569.320800000001</v>
      </c>
      <c r="AF308" s="109">
        <v>41520.137479999998</v>
      </c>
      <c r="AG308" s="109">
        <v>9493.2106399999993</v>
      </c>
    </row>
    <row r="309" spans="2:33" ht="15">
      <c r="B309" s="109"/>
      <c r="C309" s="109"/>
      <c r="D309" s="109">
        <v>2012</v>
      </c>
      <c r="E309" s="109">
        <v>185361.95594000001</v>
      </c>
      <c r="F309" s="109">
        <v>12805.652099999999</v>
      </c>
      <c r="G309" s="109">
        <v>7259.6136500000002</v>
      </c>
      <c r="H309" s="109">
        <v>47744.354740000002</v>
      </c>
      <c r="I309" s="109">
        <v>0</v>
      </c>
      <c r="J309" s="109">
        <v>36522.670380000003</v>
      </c>
      <c r="K309" s="109">
        <v>30692.506939999999</v>
      </c>
      <c r="L309" s="109"/>
      <c r="M309" s="109">
        <v>0</v>
      </c>
      <c r="N309" s="109">
        <v>34083.371520000001</v>
      </c>
      <c r="O309" s="109">
        <v>18155.075669999998</v>
      </c>
      <c r="P309" s="109">
        <v>54094.458630000001</v>
      </c>
      <c r="Q309" s="109"/>
      <c r="R309" s="109"/>
      <c r="S309" s="109">
        <v>28124.165150000001</v>
      </c>
      <c r="T309" s="109">
        <v>0</v>
      </c>
      <c r="U309" s="109">
        <v>42371.689599999998</v>
      </c>
      <c r="V309" s="109">
        <v>35615.410839999997</v>
      </c>
      <c r="W309" s="109">
        <v>0</v>
      </c>
      <c r="X309" s="109">
        <v>42636.72378</v>
      </c>
      <c r="Y309" s="109">
        <v>232203.40114</v>
      </c>
      <c r="Z309" s="109">
        <v>64147.796520000004</v>
      </c>
      <c r="AA309" s="109">
        <v>27014.409940000001</v>
      </c>
      <c r="AB309" s="109">
        <v>6496.0394699999997</v>
      </c>
      <c r="AC309" s="109">
        <v>751.92254000000003</v>
      </c>
      <c r="AD309" s="109"/>
      <c r="AE309" s="109">
        <v>0</v>
      </c>
      <c r="AF309" s="109"/>
      <c r="AG309" s="109">
        <v>23921.882839999998</v>
      </c>
    </row>
    <row r="310" spans="2:33" ht="15">
      <c r="B310" s="109"/>
      <c r="C310" s="109"/>
      <c r="D310" s="109">
        <v>2013</v>
      </c>
      <c r="E310" s="109">
        <v>203548.83210999999</v>
      </c>
      <c r="F310" s="109">
        <v>65490.909769999998</v>
      </c>
      <c r="G310" s="109">
        <v>2828.9100100000001</v>
      </c>
      <c r="H310" s="109">
        <v>88088.195699999997</v>
      </c>
      <c r="I310" s="109">
        <v>0</v>
      </c>
      <c r="J310" s="109">
        <v>38292.479800000001</v>
      </c>
      <c r="K310" s="109">
        <v>46088.025329999997</v>
      </c>
      <c r="L310" s="109"/>
      <c r="M310" s="109">
        <v>523.24722999999994</v>
      </c>
      <c r="N310" s="109">
        <v>6218.8561200000004</v>
      </c>
      <c r="O310" s="109">
        <v>83817.41317</v>
      </c>
      <c r="P310" s="109">
        <v>90118.467720000001</v>
      </c>
      <c r="Q310" s="109"/>
      <c r="R310" s="109"/>
      <c r="S310" s="109">
        <v>5366.0514700000003</v>
      </c>
      <c r="T310" s="109">
        <v>5983.0103900000004</v>
      </c>
      <c r="U310" s="109">
        <v>36688.405749999998</v>
      </c>
      <c r="V310" s="109"/>
      <c r="W310" s="109">
        <v>0</v>
      </c>
      <c r="X310" s="109">
        <v>8057.1233499999998</v>
      </c>
      <c r="Y310" s="109">
        <v>87022.895669999998</v>
      </c>
      <c r="Z310" s="109">
        <v>83935.633459999997</v>
      </c>
      <c r="AA310" s="109">
        <v>26696.484680000001</v>
      </c>
      <c r="AB310" s="109">
        <v>173281.45621</v>
      </c>
      <c r="AC310" s="109">
        <v>5608.1324800000002</v>
      </c>
      <c r="AD310" s="109"/>
      <c r="AE310" s="109">
        <v>0</v>
      </c>
      <c r="AF310" s="109"/>
      <c r="AG310" s="109"/>
    </row>
    <row r="311" spans="2:33" ht="15">
      <c r="B311" s="109"/>
      <c r="C311" s="109"/>
      <c r="D311" s="109">
        <v>2014</v>
      </c>
      <c r="E311" s="109">
        <v>129831.41731999999</v>
      </c>
      <c r="F311" s="109"/>
      <c r="G311" s="109"/>
      <c r="H311" s="109">
        <v>18399.10889</v>
      </c>
      <c r="I311" s="109">
        <v>0</v>
      </c>
      <c r="J311" s="109">
        <v>34078.793489999996</v>
      </c>
      <c r="K311" s="109">
        <v>38912.809419999998</v>
      </c>
      <c r="L311" s="109">
        <v>2883.1676299999999</v>
      </c>
      <c r="M311" s="109">
        <v>23437.78371</v>
      </c>
      <c r="N311" s="109">
        <v>134377.03349</v>
      </c>
      <c r="O311" s="109">
        <v>13491.340249999999</v>
      </c>
      <c r="P311" s="109">
        <v>19870.204109999999</v>
      </c>
      <c r="Q311" s="109"/>
      <c r="R311" s="109">
        <v>6191.73632</v>
      </c>
      <c r="S311" s="109">
        <v>37728.528039999997</v>
      </c>
      <c r="T311" s="109">
        <v>1135.51529</v>
      </c>
      <c r="U311" s="109">
        <v>12371.20435</v>
      </c>
      <c r="V311" s="109">
        <v>82334.918850000002</v>
      </c>
      <c r="W311" s="109">
        <v>0</v>
      </c>
      <c r="X311" s="109">
        <v>4812.1053899999997</v>
      </c>
      <c r="Y311" s="109">
        <v>36542.208100000003</v>
      </c>
      <c r="Z311" s="109">
        <v>67623.171960000007</v>
      </c>
      <c r="AA311" s="109">
        <v>30543.626700000001</v>
      </c>
      <c r="AB311" s="109">
        <v>23113.73662</v>
      </c>
      <c r="AC311" s="109">
        <v>18474.657380000001</v>
      </c>
      <c r="AD311" s="109"/>
      <c r="AE311" s="109">
        <v>128433.29872999999</v>
      </c>
      <c r="AF311" s="109">
        <v>6546.8085099999998</v>
      </c>
      <c r="AG311" s="109">
        <v>7735.9289699999999</v>
      </c>
    </row>
    <row r="312" spans="2:33" ht="15">
      <c r="B312" s="109"/>
      <c r="C312" s="109"/>
      <c r="D312" s="109">
        <v>2015</v>
      </c>
      <c r="E312" s="109">
        <v>204825.33071000001</v>
      </c>
      <c r="F312" s="109">
        <v>1419.0014000000001</v>
      </c>
      <c r="G312" s="109">
        <v>4516.9103400000004</v>
      </c>
      <c r="H312" s="109">
        <v>135267.19023000001</v>
      </c>
      <c r="I312" s="109">
        <v>0</v>
      </c>
      <c r="J312" s="109">
        <v>3739.3090200000001</v>
      </c>
      <c r="K312" s="109">
        <v>44557.82344</v>
      </c>
      <c r="L312" s="109">
        <v>11622.125239999999</v>
      </c>
      <c r="M312" s="109"/>
      <c r="N312" s="109">
        <v>31216.365809999999</v>
      </c>
      <c r="O312" s="109">
        <v>19238.070970000001</v>
      </c>
      <c r="P312" s="109">
        <v>41760.981930000002</v>
      </c>
      <c r="Q312" s="109"/>
      <c r="R312" s="109">
        <v>1662.0653400000001</v>
      </c>
      <c r="S312" s="109">
        <v>15231.67592</v>
      </c>
      <c r="T312" s="109">
        <v>0</v>
      </c>
      <c r="U312" s="109">
        <v>59234.052300000003</v>
      </c>
      <c r="V312" s="109">
        <v>9511.6232799999998</v>
      </c>
      <c r="W312" s="109">
        <v>0</v>
      </c>
      <c r="X312" s="109">
        <v>65.672600000000003</v>
      </c>
      <c r="Y312" s="109">
        <v>12705.664919999999</v>
      </c>
      <c r="Z312" s="109">
        <v>64264.463280000004</v>
      </c>
      <c r="AA312" s="109">
        <v>14198.709080000001</v>
      </c>
      <c r="AB312" s="109">
        <v>13017.224469999999</v>
      </c>
      <c r="AC312" s="109">
        <v>2292.8583400000002</v>
      </c>
      <c r="AD312" s="109">
        <v>75548.561119999998</v>
      </c>
      <c r="AE312" s="109">
        <v>30317.474460000001</v>
      </c>
      <c r="AF312" s="109">
        <v>55895.11836</v>
      </c>
      <c r="AG312" s="109">
        <v>5414.6741400000001</v>
      </c>
    </row>
    <row r="313" spans="2:33" ht="15">
      <c r="B313" s="109"/>
      <c r="C313" s="109"/>
      <c r="D313" s="109">
        <v>2016</v>
      </c>
      <c r="E313" s="109">
        <v>147800.54141999999</v>
      </c>
      <c r="F313" s="109">
        <v>1734.3529100000001</v>
      </c>
      <c r="G313" s="109">
        <v>48400.266620000002</v>
      </c>
      <c r="H313" s="109">
        <v>27314.864509999999</v>
      </c>
      <c r="I313" s="109">
        <v>0</v>
      </c>
      <c r="J313" s="109">
        <v>20054.691350000001</v>
      </c>
      <c r="K313" s="109">
        <v>47610.948940000002</v>
      </c>
      <c r="L313" s="109">
        <v>11622.125239999999</v>
      </c>
      <c r="M313" s="109">
        <v>0</v>
      </c>
      <c r="N313" s="109">
        <v>1373.4766299999999</v>
      </c>
      <c r="O313" s="109">
        <v>23391.015619999998</v>
      </c>
      <c r="P313" s="109">
        <v>29990.977770000001</v>
      </c>
      <c r="Q313" s="109"/>
      <c r="R313" s="109">
        <v>33867.958079999997</v>
      </c>
      <c r="S313" s="109">
        <v>19425.735980000001</v>
      </c>
      <c r="T313" s="109">
        <v>0</v>
      </c>
      <c r="U313" s="109">
        <v>16914.559959999999</v>
      </c>
      <c r="V313" s="109">
        <v>23635.389289999999</v>
      </c>
      <c r="W313" s="109">
        <v>100692.92604000001</v>
      </c>
      <c r="X313" s="109">
        <v>0</v>
      </c>
      <c r="Y313" s="109">
        <v>72319.375450000007</v>
      </c>
      <c r="Z313" s="109">
        <v>123775.56126</v>
      </c>
      <c r="AA313" s="109">
        <v>25850.652839999999</v>
      </c>
      <c r="AB313" s="109">
        <v>16897.383379999999</v>
      </c>
      <c r="AC313" s="109">
        <v>2943.7071299999998</v>
      </c>
      <c r="AD313" s="109">
        <v>41327.148439999997</v>
      </c>
      <c r="AE313" s="109">
        <v>12659.211579999999</v>
      </c>
      <c r="AF313" s="109">
        <v>122276.74764</v>
      </c>
      <c r="AG313" s="109">
        <v>4412.72858</v>
      </c>
    </row>
    <row r="314" spans="2:33" ht="15">
      <c r="B314" s="109"/>
      <c r="C314" s="109"/>
      <c r="D314" s="109">
        <v>2017</v>
      </c>
      <c r="E314" s="109">
        <v>487191.98457999999</v>
      </c>
      <c r="F314" s="109">
        <v>35291.415699999998</v>
      </c>
      <c r="G314" s="109">
        <v>12555.021409999999</v>
      </c>
      <c r="H314" s="109">
        <v>75149.696209999995</v>
      </c>
      <c r="I314" s="109">
        <v>0</v>
      </c>
      <c r="J314" s="109">
        <v>452718.64315999998</v>
      </c>
      <c r="K314" s="109">
        <v>54257.901400000002</v>
      </c>
      <c r="L314" s="109">
        <v>10976.41684</v>
      </c>
      <c r="M314" s="109"/>
      <c r="N314" s="109">
        <v>45189.21574</v>
      </c>
      <c r="O314" s="109">
        <v>33689.135600000001</v>
      </c>
      <c r="P314" s="109">
        <v>21425.80041</v>
      </c>
      <c r="Q314" s="109"/>
      <c r="R314" s="109">
        <v>10469.305549999999</v>
      </c>
      <c r="S314" s="109">
        <v>2177.4748399999999</v>
      </c>
      <c r="T314" s="109">
        <v>715.45920999999998</v>
      </c>
      <c r="U314" s="109">
        <v>36211.414579999997</v>
      </c>
      <c r="V314" s="109">
        <v>18774.105299999999</v>
      </c>
      <c r="W314" s="109">
        <v>519118.04931999999</v>
      </c>
      <c r="X314" s="109">
        <v>30218.19342</v>
      </c>
      <c r="Y314" s="109">
        <v>31732.25834</v>
      </c>
      <c r="Z314" s="109">
        <v>17476.073649999998</v>
      </c>
      <c r="AA314" s="109">
        <v>40554.84057</v>
      </c>
      <c r="AB314" s="109">
        <v>16999.057700000001</v>
      </c>
      <c r="AC314" s="109">
        <v>9222.5759400000006</v>
      </c>
      <c r="AD314" s="109">
        <v>7374.25983</v>
      </c>
      <c r="AE314" s="109">
        <v>149114.38097999999</v>
      </c>
      <c r="AF314" s="109">
        <v>1533433.5575999999</v>
      </c>
      <c r="AG314" s="109">
        <v>1462.0996299999999</v>
      </c>
    </row>
    <row r="315" spans="2:33" ht="15">
      <c r="B315" s="109"/>
      <c r="C315" s="109"/>
      <c r="D315" s="109">
        <v>2018</v>
      </c>
      <c r="E315" s="109">
        <v>20822.85367</v>
      </c>
      <c r="F315" s="109">
        <v>9931.0487400000002</v>
      </c>
      <c r="G315" s="109">
        <v>26287.42353</v>
      </c>
      <c r="H315" s="109">
        <v>31954.618439999998</v>
      </c>
      <c r="I315" s="109">
        <v>0</v>
      </c>
      <c r="J315" s="109">
        <v>736041.31212000002</v>
      </c>
      <c r="K315" s="109">
        <v>38723.987869999997</v>
      </c>
      <c r="L315" s="109">
        <v>152280.10915999999</v>
      </c>
      <c r="M315" s="109">
        <v>400555.55554999999</v>
      </c>
      <c r="N315" s="109">
        <v>3652.9203299999999</v>
      </c>
      <c r="O315" s="109">
        <v>30408.108069999998</v>
      </c>
      <c r="P315" s="109">
        <v>28863.31349</v>
      </c>
      <c r="Q315" s="109"/>
      <c r="R315" s="109">
        <v>5500.5737200000003</v>
      </c>
      <c r="S315" s="109">
        <v>8732.28305</v>
      </c>
      <c r="T315" s="109">
        <v>537.92361000000005</v>
      </c>
      <c r="U315" s="109">
        <v>86412.185200000007</v>
      </c>
      <c r="V315" s="109"/>
      <c r="W315" s="109">
        <v>0</v>
      </c>
      <c r="X315" s="109">
        <v>359.00017000000003</v>
      </c>
      <c r="Y315" s="109">
        <v>32509.707539999999</v>
      </c>
      <c r="Z315" s="109">
        <v>2.1170000000000001E-2</v>
      </c>
      <c r="AA315" s="109">
        <v>22841.861819999998</v>
      </c>
      <c r="AB315" s="109">
        <v>73923.081420000002</v>
      </c>
      <c r="AC315" s="109">
        <v>57303.368179999998</v>
      </c>
      <c r="AD315" s="109">
        <v>48439.661769999999</v>
      </c>
      <c r="AE315" s="109">
        <v>1253.9904899999999</v>
      </c>
      <c r="AF315" s="109">
        <v>86620.104529999997</v>
      </c>
      <c r="AG315" s="109"/>
    </row>
    <row r="316" spans="2:33" ht="15">
      <c r="B316" s="109"/>
      <c r="C316" s="109"/>
      <c r="D316" s="109">
        <v>2019</v>
      </c>
      <c r="E316" s="109">
        <v>215924.06262000001</v>
      </c>
      <c r="F316" s="109">
        <v>12019.846579999999</v>
      </c>
      <c r="G316" s="109">
        <v>54890.68692</v>
      </c>
      <c r="H316" s="109">
        <v>21615.622800000001</v>
      </c>
      <c r="I316" s="109">
        <v>0</v>
      </c>
      <c r="J316" s="109">
        <v>1191762.12818</v>
      </c>
      <c r="K316" s="109">
        <v>28223.218959999998</v>
      </c>
      <c r="L316" s="109">
        <v>13714.08632</v>
      </c>
      <c r="M316" s="109">
        <v>0</v>
      </c>
      <c r="N316" s="109">
        <v>505.73674</v>
      </c>
      <c r="O316" s="109">
        <v>31344.76109</v>
      </c>
      <c r="P316" s="109">
        <v>17036.679609999999</v>
      </c>
      <c r="Q316" s="109">
        <v>6034.8106900000002</v>
      </c>
      <c r="R316" s="109">
        <v>3257.7144899999998</v>
      </c>
      <c r="S316" s="109">
        <v>6644.8776600000001</v>
      </c>
      <c r="T316" s="109">
        <v>519.12992999999994</v>
      </c>
      <c r="U316" s="109">
        <v>9791.4387499999993</v>
      </c>
      <c r="V316" s="109"/>
      <c r="W316" s="109">
        <v>0</v>
      </c>
      <c r="X316" s="109">
        <v>0</v>
      </c>
      <c r="Y316" s="109">
        <v>56851.536410000001</v>
      </c>
      <c r="Z316" s="309">
        <v>121519.89897000611</v>
      </c>
      <c r="AA316" s="109">
        <v>20269.438269999999</v>
      </c>
      <c r="AB316" s="109">
        <v>6998.2859699999999</v>
      </c>
      <c r="AC316" s="109">
        <v>43589.687089999999</v>
      </c>
      <c r="AD316" s="109">
        <v>38743.644760000003</v>
      </c>
      <c r="AE316" s="109">
        <v>106672.78241</v>
      </c>
      <c r="AF316" s="109">
        <v>39590.565640000001</v>
      </c>
      <c r="AG316" s="109"/>
    </row>
    <row r="317" spans="2:33" ht="15">
      <c r="B317" s="109"/>
      <c r="C317" s="109"/>
      <c r="D317" s="109">
        <v>2020</v>
      </c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</row>
    <row r="318" spans="2:33" ht="15">
      <c r="B318" s="110" t="s">
        <v>935</v>
      </c>
      <c r="C318" s="110" t="s">
        <v>936</v>
      </c>
      <c r="D318" s="110">
        <v>2006</v>
      </c>
      <c r="E318" s="110"/>
      <c r="F318" s="110"/>
      <c r="G318" s="110">
        <v>0</v>
      </c>
      <c r="H318" s="110"/>
      <c r="I318" s="110"/>
      <c r="J318" s="110"/>
      <c r="K318" s="110"/>
      <c r="L318" s="110"/>
      <c r="M318" s="110"/>
      <c r="N318" s="110"/>
      <c r="O318" s="110">
        <v>0</v>
      </c>
      <c r="P318" s="110"/>
      <c r="Q318" s="110"/>
      <c r="R318" s="110"/>
      <c r="S318" s="110"/>
      <c r="T318" s="110">
        <v>0</v>
      </c>
      <c r="U318" s="110"/>
      <c r="V318" s="110"/>
      <c r="W318" s="110"/>
      <c r="X318" s="110"/>
      <c r="Y318" s="110"/>
      <c r="Z318" s="110">
        <v>0</v>
      </c>
      <c r="AA318" s="110"/>
      <c r="AB318" s="110"/>
      <c r="AC318" s="110">
        <v>0</v>
      </c>
      <c r="AD318" s="110"/>
      <c r="AE318" s="110"/>
      <c r="AF318" s="110"/>
      <c r="AG318" s="110"/>
    </row>
    <row r="319" spans="2:33" ht="15">
      <c r="B319" s="110"/>
      <c r="C319" s="110"/>
      <c r="D319" s="110">
        <v>2007</v>
      </c>
      <c r="E319" s="110"/>
      <c r="F319" s="110"/>
      <c r="G319" s="110">
        <v>0</v>
      </c>
      <c r="H319" s="110"/>
      <c r="I319" s="110"/>
      <c r="J319" s="110"/>
      <c r="K319" s="110"/>
      <c r="L319" s="110">
        <v>0</v>
      </c>
      <c r="M319" s="110"/>
      <c r="N319" s="110"/>
      <c r="O319" s="110">
        <v>0</v>
      </c>
      <c r="P319" s="110">
        <v>0</v>
      </c>
      <c r="Q319" s="110"/>
      <c r="R319" s="110"/>
      <c r="S319" s="110"/>
      <c r="T319" s="110">
        <v>0</v>
      </c>
      <c r="U319" s="110"/>
      <c r="V319" s="110"/>
      <c r="W319" s="110"/>
      <c r="X319" s="110"/>
      <c r="Y319" s="110"/>
      <c r="Z319" s="110">
        <v>0</v>
      </c>
      <c r="AA319" s="110"/>
      <c r="AB319" s="110"/>
      <c r="AC319" s="110"/>
      <c r="AD319" s="110"/>
      <c r="AE319" s="110">
        <v>0</v>
      </c>
      <c r="AF319" s="110"/>
      <c r="AG319" s="110"/>
    </row>
    <row r="320" spans="2:33" ht="15">
      <c r="B320" s="110"/>
      <c r="C320" s="110"/>
      <c r="D320" s="110">
        <v>2008</v>
      </c>
      <c r="E320" s="110"/>
      <c r="F320" s="110"/>
      <c r="G320" s="110">
        <v>0</v>
      </c>
      <c r="H320" s="110"/>
      <c r="I320" s="110"/>
      <c r="J320" s="110"/>
      <c r="K320" s="110"/>
      <c r="L320" s="110">
        <v>0</v>
      </c>
      <c r="M320" s="110"/>
      <c r="N320" s="110"/>
      <c r="O320" s="110"/>
      <c r="P320" s="110"/>
      <c r="Q320" s="110"/>
      <c r="R320" s="110"/>
      <c r="S320" s="110"/>
      <c r="T320" s="110">
        <v>0</v>
      </c>
      <c r="U320" s="110"/>
      <c r="V320" s="110"/>
      <c r="W320" s="110"/>
      <c r="X320" s="110"/>
      <c r="Y320" s="110"/>
      <c r="Z320" s="110">
        <v>0</v>
      </c>
      <c r="AA320" s="110"/>
      <c r="AB320" s="110"/>
      <c r="AC320" s="110"/>
      <c r="AD320" s="110"/>
      <c r="AE320" s="110">
        <v>0</v>
      </c>
      <c r="AF320" s="110"/>
      <c r="AG320" s="110"/>
    </row>
    <row r="321" spans="2:33" ht="15">
      <c r="B321" s="110"/>
      <c r="C321" s="110"/>
      <c r="D321" s="110">
        <v>2009</v>
      </c>
      <c r="E321" s="110">
        <v>0</v>
      </c>
      <c r="F321" s="110"/>
      <c r="G321" s="110">
        <v>0</v>
      </c>
      <c r="H321" s="110">
        <v>0</v>
      </c>
      <c r="I321" s="110"/>
      <c r="J321" s="110"/>
      <c r="K321" s="110"/>
      <c r="L321" s="110">
        <v>0</v>
      </c>
      <c r="M321" s="110"/>
      <c r="N321" s="110">
        <v>0</v>
      </c>
      <c r="O321" s="110"/>
      <c r="P321" s="110">
        <v>0</v>
      </c>
      <c r="Q321" s="110">
        <v>0</v>
      </c>
      <c r="R321" s="110"/>
      <c r="S321" s="110"/>
      <c r="T321" s="110">
        <v>0</v>
      </c>
      <c r="U321" s="110">
        <v>0</v>
      </c>
      <c r="V321" s="110"/>
      <c r="W321" s="110"/>
      <c r="X321" s="110"/>
      <c r="Y321" s="110"/>
      <c r="Z321" s="110">
        <v>0</v>
      </c>
      <c r="AA321" s="110">
        <v>0</v>
      </c>
      <c r="AB321" s="110"/>
      <c r="AC321" s="110"/>
      <c r="AD321" s="110"/>
      <c r="AE321" s="110">
        <v>0</v>
      </c>
      <c r="AF321" s="110"/>
      <c r="AG321" s="110">
        <v>392.05002000000002</v>
      </c>
    </row>
    <row r="322" spans="2:33" ht="15">
      <c r="B322" s="110"/>
      <c r="C322" s="110"/>
      <c r="D322" s="110">
        <v>2010</v>
      </c>
      <c r="E322" s="110">
        <v>2176.5423900000001</v>
      </c>
      <c r="F322" s="110">
        <v>0</v>
      </c>
      <c r="G322" s="110">
        <v>0</v>
      </c>
      <c r="H322" s="110">
        <v>0</v>
      </c>
      <c r="I322" s="110">
        <v>0</v>
      </c>
      <c r="J322" s="110">
        <v>1638.5454199999999</v>
      </c>
      <c r="K322" s="110">
        <v>33940.354030000002</v>
      </c>
      <c r="L322" s="110"/>
      <c r="M322" s="110">
        <v>1087757.3273199999</v>
      </c>
      <c r="N322" s="110">
        <v>4563.4564799999998</v>
      </c>
      <c r="O322" s="110">
        <v>0</v>
      </c>
      <c r="P322" s="110">
        <v>0</v>
      </c>
      <c r="Q322" s="110">
        <v>0</v>
      </c>
      <c r="R322" s="110">
        <v>0</v>
      </c>
      <c r="S322" s="110">
        <v>0</v>
      </c>
      <c r="T322" s="110">
        <v>0</v>
      </c>
      <c r="U322" s="110">
        <v>28528.63077</v>
      </c>
      <c r="V322" s="110">
        <v>7353.7045200000002</v>
      </c>
      <c r="W322" s="110">
        <v>16600.965319999999</v>
      </c>
      <c r="X322" s="110">
        <v>44772.740400000002</v>
      </c>
      <c r="Y322" s="110">
        <v>0</v>
      </c>
      <c r="Z322" s="110">
        <v>0</v>
      </c>
      <c r="AA322" s="110">
        <v>7120.72192</v>
      </c>
      <c r="AB322" s="110">
        <v>20301.678940000002</v>
      </c>
      <c r="AC322" s="110">
        <v>0</v>
      </c>
      <c r="AD322" s="110">
        <v>0</v>
      </c>
      <c r="AE322" s="110">
        <v>0</v>
      </c>
      <c r="AF322" s="110">
        <v>0</v>
      </c>
      <c r="AG322" s="110">
        <v>897.48465999999996</v>
      </c>
    </row>
    <row r="323" spans="2:33" ht="15">
      <c r="B323" s="110"/>
      <c r="C323" s="110"/>
      <c r="D323" s="110">
        <v>2011</v>
      </c>
      <c r="E323" s="110">
        <v>22679.729490000002</v>
      </c>
      <c r="F323" s="110">
        <v>0</v>
      </c>
      <c r="G323" s="110">
        <v>0</v>
      </c>
      <c r="H323" s="110">
        <v>0</v>
      </c>
      <c r="I323" s="110">
        <v>0</v>
      </c>
      <c r="J323" s="110">
        <v>1527.6549</v>
      </c>
      <c r="K323" s="110">
        <v>24631.19168</v>
      </c>
      <c r="L323" s="110">
        <v>0</v>
      </c>
      <c r="M323" s="110">
        <v>0</v>
      </c>
      <c r="N323" s="110">
        <v>3162.9282400000002</v>
      </c>
      <c r="O323" s="110">
        <v>4750.0710200000003</v>
      </c>
      <c r="P323" s="110">
        <v>517.70767999999998</v>
      </c>
      <c r="Q323" s="110">
        <v>0</v>
      </c>
      <c r="R323" s="110">
        <v>0</v>
      </c>
      <c r="S323" s="110">
        <v>1448.85068</v>
      </c>
      <c r="T323" s="110">
        <v>0</v>
      </c>
      <c r="U323" s="110">
        <v>0</v>
      </c>
      <c r="V323" s="110">
        <v>1887.1621</v>
      </c>
      <c r="W323" s="110">
        <v>0</v>
      </c>
      <c r="X323" s="110">
        <v>37446.349569999998</v>
      </c>
      <c r="Y323" s="110">
        <v>696.72145999999998</v>
      </c>
      <c r="Z323" s="110">
        <v>0</v>
      </c>
      <c r="AA323" s="110">
        <v>37695.641689999997</v>
      </c>
      <c r="AB323" s="110">
        <v>10117.974190000001</v>
      </c>
      <c r="AC323" s="110">
        <v>2989.2002200000002</v>
      </c>
      <c r="AD323" s="110">
        <v>0</v>
      </c>
      <c r="AE323" s="110">
        <v>1124.41364</v>
      </c>
      <c r="AF323" s="110">
        <v>0</v>
      </c>
      <c r="AG323" s="110">
        <v>1439.4081100000001</v>
      </c>
    </row>
    <row r="324" spans="2:33" ht="15">
      <c r="B324" s="110"/>
      <c r="C324" s="110"/>
      <c r="D324" s="110">
        <v>2012</v>
      </c>
      <c r="E324" s="110">
        <v>21323.510470000001</v>
      </c>
      <c r="F324" s="110">
        <v>0</v>
      </c>
      <c r="G324" s="110">
        <v>8.6973099999999999</v>
      </c>
      <c r="H324" s="110">
        <v>0</v>
      </c>
      <c r="I324" s="110">
        <v>0</v>
      </c>
      <c r="J324" s="110">
        <v>856.73032999999998</v>
      </c>
      <c r="K324" s="110">
        <v>30342.365689999999</v>
      </c>
      <c r="L324" s="110">
        <v>0</v>
      </c>
      <c r="M324" s="110">
        <v>0</v>
      </c>
      <c r="N324" s="110">
        <v>24793.141769999998</v>
      </c>
      <c r="O324" s="110">
        <v>5986.9433900000004</v>
      </c>
      <c r="P324" s="110">
        <v>4112.6333699999996</v>
      </c>
      <c r="Q324" s="110">
        <v>0</v>
      </c>
      <c r="R324" s="110">
        <v>0</v>
      </c>
      <c r="S324" s="110">
        <v>2457.1606999999999</v>
      </c>
      <c r="T324" s="110">
        <v>0</v>
      </c>
      <c r="U324" s="110">
        <v>0</v>
      </c>
      <c r="V324" s="110">
        <v>35566.062769999997</v>
      </c>
      <c r="W324" s="110">
        <v>0</v>
      </c>
      <c r="X324" s="110">
        <v>41272.798470000002</v>
      </c>
      <c r="Y324" s="110">
        <v>85012.91244</v>
      </c>
      <c r="Z324" s="110">
        <v>0</v>
      </c>
      <c r="AA324" s="110">
        <v>8507.6315400000003</v>
      </c>
      <c r="AB324" s="110">
        <v>12446.023349999999</v>
      </c>
      <c r="AC324" s="110">
        <v>2761.50585</v>
      </c>
      <c r="AD324" s="110">
        <v>0</v>
      </c>
      <c r="AE324" s="110">
        <v>0</v>
      </c>
      <c r="AF324" s="110">
        <v>20897.68175</v>
      </c>
      <c r="AG324" s="110">
        <v>2211.3926700000002</v>
      </c>
    </row>
    <row r="325" spans="2:33" ht="15">
      <c r="B325" s="110"/>
      <c r="C325" s="110"/>
      <c r="D325" s="110">
        <v>2013</v>
      </c>
      <c r="E325" s="110">
        <v>24791.57674</v>
      </c>
      <c r="F325" s="110">
        <v>28485.594420000001</v>
      </c>
      <c r="G325" s="110">
        <v>20.291029999999999</v>
      </c>
      <c r="H325" s="110">
        <v>0</v>
      </c>
      <c r="I325" s="110">
        <v>0</v>
      </c>
      <c r="J325" s="110">
        <v>2099.9965699999998</v>
      </c>
      <c r="K325" s="110">
        <v>33576.656410000003</v>
      </c>
      <c r="L325" s="110">
        <v>0</v>
      </c>
      <c r="M325" s="110">
        <v>40784.721239999999</v>
      </c>
      <c r="N325" s="110">
        <v>4880.9515000000001</v>
      </c>
      <c r="O325" s="110">
        <v>12311.34721</v>
      </c>
      <c r="P325" s="110">
        <v>1868.07356</v>
      </c>
      <c r="Q325" s="110">
        <v>0</v>
      </c>
      <c r="R325" s="110">
        <v>0</v>
      </c>
      <c r="S325" s="110">
        <v>9855.9702699999998</v>
      </c>
      <c r="T325" s="110">
        <v>3755.8496100000002</v>
      </c>
      <c r="U325" s="110">
        <v>0</v>
      </c>
      <c r="V325" s="110">
        <v>0</v>
      </c>
      <c r="W325" s="110">
        <v>14971.93901</v>
      </c>
      <c r="X325" s="110">
        <v>29116.32545</v>
      </c>
      <c r="Y325" s="110">
        <v>1888.8635400000001</v>
      </c>
      <c r="Z325" s="110">
        <v>0</v>
      </c>
      <c r="AA325" s="110">
        <v>62809.030250000003</v>
      </c>
      <c r="AB325" s="110">
        <v>32986.733840000001</v>
      </c>
      <c r="AC325" s="110">
        <v>4935.7174299999997</v>
      </c>
      <c r="AD325" s="110">
        <v>0</v>
      </c>
      <c r="AE325" s="110">
        <v>0</v>
      </c>
      <c r="AF325" s="110">
        <v>39747.073709999997</v>
      </c>
      <c r="AG325" s="110">
        <v>0</v>
      </c>
    </row>
    <row r="326" spans="2:33" ht="15">
      <c r="B326" s="110"/>
      <c r="C326" s="110"/>
      <c r="D326" s="110">
        <v>2014</v>
      </c>
      <c r="E326" s="110">
        <v>20759.21228</v>
      </c>
      <c r="F326" s="110">
        <v>0</v>
      </c>
      <c r="G326" s="110">
        <v>0</v>
      </c>
      <c r="H326" s="110">
        <v>0</v>
      </c>
      <c r="I326" s="110">
        <v>0</v>
      </c>
      <c r="J326" s="110">
        <v>1538.8947700000001</v>
      </c>
      <c r="K326" s="110">
        <v>29844.366720000002</v>
      </c>
      <c r="L326" s="110"/>
      <c r="M326" s="110">
        <v>376655.65132</v>
      </c>
      <c r="N326" s="110">
        <v>4535.7714699999997</v>
      </c>
      <c r="O326" s="110">
        <v>8101.2016400000002</v>
      </c>
      <c r="P326" s="110">
        <v>5896.2973000000002</v>
      </c>
      <c r="Q326" s="110">
        <v>0</v>
      </c>
      <c r="R326" s="110">
        <v>7884.78665</v>
      </c>
      <c r="S326" s="110">
        <v>20049.278310000002</v>
      </c>
      <c r="T326" s="110">
        <v>3459.3258900000001</v>
      </c>
      <c r="U326" s="110">
        <v>0</v>
      </c>
      <c r="V326" s="110">
        <v>27438.003700000001</v>
      </c>
      <c r="W326" s="110">
        <v>0</v>
      </c>
      <c r="X326" s="110">
        <v>0</v>
      </c>
      <c r="Y326" s="110">
        <v>9180.0935399999998</v>
      </c>
      <c r="Z326" s="110">
        <v>0</v>
      </c>
      <c r="AA326" s="110">
        <v>48116.100469999998</v>
      </c>
      <c r="AB326" s="110">
        <v>29346.959330000002</v>
      </c>
      <c r="AC326" s="110">
        <v>1871.9754499999999</v>
      </c>
      <c r="AD326" s="110"/>
      <c r="AE326" s="110">
        <v>1924.21693</v>
      </c>
      <c r="AF326" s="110">
        <v>28199.779299999998</v>
      </c>
      <c r="AG326" s="110">
        <v>13031.31206</v>
      </c>
    </row>
    <row r="327" spans="2:33" ht="15">
      <c r="B327" s="110"/>
      <c r="C327" s="110"/>
      <c r="D327" s="110">
        <v>2015</v>
      </c>
      <c r="E327" s="110">
        <v>22217.837660000001</v>
      </c>
      <c r="F327" s="110">
        <v>1736.8019200000001</v>
      </c>
      <c r="G327" s="110">
        <v>21.411539999999999</v>
      </c>
      <c r="H327" s="110">
        <v>0</v>
      </c>
      <c r="I327" s="110">
        <v>0</v>
      </c>
      <c r="J327" s="110">
        <v>17507.198690000001</v>
      </c>
      <c r="K327" s="110">
        <v>13009.14466</v>
      </c>
      <c r="L327" s="110">
        <v>0</v>
      </c>
      <c r="M327" s="110">
        <v>8132.1638999999996</v>
      </c>
      <c r="N327" s="110">
        <v>12034.340039999999</v>
      </c>
      <c r="O327" s="110">
        <v>8877.3762900000002</v>
      </c>
      <c r="P327" s="110">
        <v>551.20285000000001</v>
      </c>
      <c r="Q327" s="110">
        <v>0</v>
      </c>
      <c r="R327" s="110">
        <v>2609.1632199999999</v>
      </c>
      <c r="S327" s="110">
        <v>546.67098999999996</v>
      </c>
      <c r="T327" s="110">
        <v>0</v>
      </c>
      <c r="U327" s="110">
        <v>13.83464</v>
      </c>
      <c r="V327" s="110">
        <v>40194.265639999998</v>
      </c>
      <c r="W327" s="110">
        <v>0</v>
      </c>
      <c r="X327" s="110">
        <v>0</v>
      </c>
      <c r="Y327" s="110">
        <v>10.28633</v>
      </c>
      <c r="Z327" s="110">
        <v>0</v>
      </c>
      <c r="AA327" s="110">
        <v>49277.411749999999</v>
      </c>
      <c r="AB327" s="110">
        <v>24712.922630000001</v>
      </c>
      <c r="AC327" s="110">
        <v>24680.212230000001</v>
      </c>
      <c r="AD327" s="110">
        <v>0</v>
      </c>
      <c r="AE327" s="110">
        <v>2794.0803500000002</v>
      </c>
      <c r="AF327" s="110">
        <v>312.48969</v>
      </c>
      <c r="AG327" s="110">
        <v>553.79724999999996</v>
      </c>
    </row>
    <row r="328" spans="2:33" ht="15">
      <c r="B328" s="110"/>
      <c r="C328" s="110"/>
      <c r="D328" s="110">
        <v>2016</v>
      </c>
      <c r="E328" s="110">
        <v>33909.928330000002</v>
      </c>
      <c r="F328" s="110">
        <v>3819.2629400000001</v>
      </c>
      <c r="G328" s="110">
        <v>28.415759999999999</v>
      </c>
      <c r="H328" s="110">
        <v>0</v>
      </c>
      <c r="I328" s="110">
        <v>0</v>
      </c>
      <c r="J328" s="110">
        <v>1661.46243</v>
      </c>
      <c r="K328" s="110">
        <v>11527.20961</v>
      </c>
      <c r="L328" s="110">
        <v>0</v>
      </c>
      <c r="M328" s="110">
        <v>15645.787539999999</v>
      </c>
      <c r="N328" s="110">
        <v>4304.3096500000001</v>
      </c>
      <c r="O328" s="110">
        <v>8533.0300200000001</v>
      </c>
      <c r="P328" s="110">
        <v>6737.8249800000003</v>
      </c>
      <c r="Q328" s="110">
        <v>0</v>
      </c>
      <c r="R328" s="110">
        <v>0</v>
      </c>
      <c r="S328" s="110">
        <v>686.17040999999995</v>
      </c>
      <c r="T328" s="110">
        <v>0</v>
      </c>
      <c r="U328" s="110">
        <v>122.22884999999999</v>
      </c>
      <c r="V328" s="110">
        <v>39304.104019999999</v>
      </c>
      <c r="W328" s="110">
        <v>55713.833409999999</v>
      </c>
      <c r="X328" s="110">
        <v>10930.303749999999</v>
      </c>
      <c r="Y328" s="110">
        <v>0.66425999999999996</v>
      </c>
      <c r="Z328" s="110">
        <v>0</v>
      </c>
      <c r="AA328" s="110">
        <v>57516.855080000001</v>
      </c>
      <c r="AB328" s="110">
        <v>33196.338199999998</v>
      </c>
      <c r="AC328" s="110">
        <v>500.84588000000002</v>
      </c>
      <c r="AD328" s="110">
        <v>11173.35161</v>
      </c>
      <c r="AE328" s="110">
        <v>8945.0080199999993</v>
      </c>
      <c r="AF328" s="110">
        <v>88.966769999999997</v>
      </c>
      <c r="AG328" s="110">
        <v>710.55610999999999</v>
      </c>
    </row>
    <row r="329" spans="2:33" ht="15">
      <c r="B329" s="110"/>
      <c r="C329" s="110"/>
      <c r="D329" s="110">
        <v>2017</v>
      </c>
      <c r="E329" s="110">
        <v>38801.901660000003</v>
      </c>
      <c r="F329" s="110">
        <v>93131.9326</v>
      </c>
      <c r="G329" s="110">
        <v>0</v>
      </c>
      <c r="H329" s="110"/>
      <c r="I329" s="110">
        <v>0</v>
      </c>
      <c r="J329" s="110">
        <v>2799.127</v>
      </c>
      <c r="K329" s="110">
        <v>10909.04089</v>
      </c>
      <c r="L329" s="110">
        <v>0</v>
      </c>
      <c r="M329" s="110">
        <v>17330.377179999999</v>
      </c>
      <c r="N329" s="110">
        <v>4132.0346300000001</v>
      </c>
      <c r="O329" s="110">
        <v>14606.963970000001</v>
      </c>
      <c r="P329" s="110">
        <v>4552.9248699999998</v>
      </c>
      <c r="Q329" s="110"/>
      <c r="R329" s="110">
        <v>0</v>
      </c>
      <c r="S329" s="110">
        <v>1752.00686</v>
      </c>
      <c r="T329" s="110">
        <v>0</v>
      </c>
      <c r="U329" s="110">
        <v>499.33888999999999</v>
      </c>
      <c r="V329" s="110">
        <v>21690.273209999999</v>
      </c>
      <c r="W329" s="110">
        <v>9666.1752199999992</v>
      </c>
      <c r="X329" s="110">
        <v>14570.789570000001</v>
      </c>
      <c r="Y329" s="110">
        <v>0</v>
      </c>
      <c r="Z329" s="110">
        <v>0</v>
      </c>
      <c r="AA329" s="110">
        <v>74443.252420000004</v>
      </c>
      <c r="AB329" s="110">
        <v>44864.036599999999</v>
      </c>
      <c r="AC329" s="110">
        <v>1515.72371</v>
      </c>
      <c r="AD329" s="110">
        <v>1777.7940100000001</v>
      </c>
      <c r="AE329" s="110">
        <v>4614.5860199999997</v>
      </c>
      <c r="AF329" s="110">
        <v>11803.46319</v>
      </c>
      <c r="AG329" s="110">
        <v>828.35204999999996</v>
      </c>
    </row>
    <row r="330" spans="2:33" ht="15">
      <c r="B330" s="110"/>
      <c r="C330" s="110"/>
      <c r="D330" s="110">
        <v>2018</v>
      </c>
      <c r="E330" s="110">
        <v>43958.974829999999</v>
      </c>
      <c r="F330" s="110">
        <v>1523.79845</v>
      </c>
      <c r="G330" s="110">
        <v>0</v>
      </c>
      <c r="H330" s="110">
        <v>0</v>
      </c>
      <c r="I330" s="110">
        <v>0</v>
      </c>
      <c r="J330" s="110">
        <v>2899.0628099999999</v>
      </c>
      <c r="K330" s="110">
        <v>9254.5387200000005</v>
      </c>
      <c r="L330" s="110">
        <v>0</v>
      </c>
      <c r="M330" s="110">
        <v>89325.394669999994</v>
      </c>
      <c r="N330" s="110">
        <v>1695.29493</v>
      </c>
      <c r="O330" s="110">
        <v>13580.31121</v>
      </c>
      <c r="P330" s="110">
        <v>10375.03621</v>
      </c>
      <c r="Q330" s="110">
        <v>0</v>
      </c>
      <c r="R330" s="110">
        <v>0</v>
      </c>
      <c r="S330" s="110">
        <v>1889.2980399999999</v>
      </c>
      <c r="T330" s="110">
        <v>0</v>
      </c>
      <c r="U330" s="110">
        <v>3126.3007299999999</v>
      </c>
      <c r="V330" s="110">
        <v>33185.366909999997</v>
      </c>
      <c r="W330" s="110">
        <v>17317.205679999999</v>
      </c>
      <c r="X330" s="110">
        <v>19168.040079999999</v>
      </c>
      <c r="Y330" s="110">
        <v>8219.8192199999994</v>
      </c>
      <c r="Z330" s="110">
        <v>0</v>
      </c>
      <c r="AA330" s="110">
        <v>68909.719800000006</v>
      </c>
      <c r="AB330" s="110">
        <v>60943.260560000002</v>
      </c>
      <c r="AC330" s="110">
        <v>83239.801800000001</v>
      </c>
      <c r="AD330" s="110">
        <v>26695.05703</v>
      </c>
      <c r="AE330" s="110">
        <v>917.49554000000001</v>
      </c>
      <c r="AF330" s="110">
        <v>472.53424000000001</v>
      </c>
      <c r="AG330" s="110">
        <v>403.69146999999998</v>
      </c>
    </row>
    <row r="331" spans="2:33" ht="15">
      <c r="B331" s="110"/>
      <c r="C331" s="110"/>
      <c r="D331" s="110">
        <v>2019</v>
      </c>
      <c r="E331" s="309">
        <v>14470.344448860345</v>
      </c>
      <c r="F331" s="110">
        <v>5618.8336399999998</v>
      </c>
      <c r="G331" s="110">
        <v>0</v>
      </c>
      <c r="H331" s="110">
        <v>0</v>
      </c>
      <c r="I331" s="110">
        <v>0</v>
      </c>
      <c r="J331" s="110">
        <v>4727.91698</v>
      </c>
      <c r="K331" s="110">
        <v>9566.2200900000007</v>
      </c>
      <c r="L331" s="110">
        <v>0</v>
      </c>
      <c r="M331" s="110">
        <v>7473.31657</v>
      </c>
      <c r="N331" s="110">
        <v>742.34848</v>
      </c>
      <c r="O331" s="110">
        <v>13514.64408</v>
      </c>
      <c r="P331" s="110">
        <v>10087.33555</v>
      </c>
      <c r="Q331" s="110">
        <v>0</v>
      </c>
      <c r="R331" s="110">
        <v>0</v>
      </c>
      <c r="S331" s="110">
        <v>37816.909480000002</v>
      </c>
      <c r="T331" s="110">
        <v>0</v>
      </c>
      <c r="U331" s="110">
        <v>532.21498999999994</v>
      </c>
      <c r="V331" s="110">
        <v>652.11500999999998</v>
      </c>
      <c r="W331" s="110">
        <v>0</v>
      </c>
      <c r="X331" s="110">
        <v>33083.004910000003</v>
      </c>
      <c r="Y331" s="110">
        <v>0</v>
      </c>
      <c r="Z331" s="110">
        <v>0</v>
      </c>
      <c r="AA331" s="110">
        <v>9078.8210299999992</v>
      </c>
      <c r="AB331" s="110">
        <v>96731.932579999993</v>
      </c>
      <c r="AC331" s="110">
        <v>97619.987169999993</v>
      </c>
      <c r="AD331" s="110">
        <v>7655.0929599999999</v>
      </c>
      <c r="AE331" s="110">
        <v>9082.3923699999996</v>
      </c>
      <c r="AF331" s="110">
        <v>11452.300149999999</v>
      </c>
      <c r="AG331" s="110">
        <v>328.959</v>
      </c>
    </row>
    <row r="332" spans="2:33" ht="12.75" customHeight="1">
      <c r="B332" s="124"/>
      <c r="C332" s="124"/>
      <c r="D332" s="123">
        <v>2020</v>
      </c>
      <c r="E332" s="124"/>
      <c r="F332" s="124"/>
      <c r="G332" s="124"/>
      <c r="H332" s="124"/>
      <c r="I332" s="124"/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</row>
  </sheetData>
  <sheetProtection algorithmName="SHA-512" hashValue="grUMHL/JImorTQgK0QhzbpKinoiLKQ5AJDD3fSZSI5sS7hlm2GOjsi2ZVMxyZxZKxc5nKIawZeWycE6iRdZRrw==" saltValue="MsfvXJPatimVv0AyKthvwA==" spinCount="100000" sheet="1" objects="1" scenarios="1"/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2:AG587"/>
  <sheetViews>
    <sheetView topLeftCell="A117" zoomScale="80" workbookViewId="0">
      <selection activeCell="A105" sqref="A105:XFD106"/>
    </sheetView>
  </sheetViews>
  <sheetFormatPr defaultColWidth="9.140625" defaultRowHeight="12.75" customHeight="1"/>
  <cols>
    <col min="1" max="16384" width="9.140625" style="108"/>
  </cols>
  <sheetData>
    <row r="2" spans="2:33" ht="12.75" customHeight="1" thickBot="1">
      <c r="B2" s="106" t="s">
        <v>260</v>
      </c>
      <c r="C2" s="106" t="s">
        <v>453</v>
      </c>
      <c r="D2" s="107" t="s">
        <v>454</v>
      </c>
      <c r="E2" s="107" t="s">
        <v>25</v>
      </c>
      <c r="F2" s="107" t="s">
        <v>26</v>
      </c>
      <c r="G2" s="107" t="s">
        <v>27</v>
      </c>
      <c r="H2" s="107" t="s">
        <v>49</v>
      </c>
      <c r="I2" s="107" t="s">
        <v>183</v>
      </c>
      <c r="J2" s="107" t="s">
        <v>28</v>
      </c>
      <c r="K2" s="107" t="s">
        <v>33</v>
      </c>
      <c r="L2" s="107" t="s">
        <v>29</v>
      </c>
      <c r="M2" s="107" t="s">
        <v>30</v>
      </c>
      <c r="N2" s="107" t="s">
        <v>34</v>
      </c>
      <c r="O2" s="107" t="s">
        <v>47</v>
      </c>
      <c r="P2" s="107" t="s">
        <v>31</v>
      </c>
      <c r="Q2" s="107" t="s">
        <v>32</v>
      </c>
      <c r="R2" s="107" t="s">
        <v>261</v>
      </c>
      <c r="S2" s="107" t="s">
        <v>35</v>
      </c>
      <c r="T2" s="107" t="s">
        <v>36</v>
      </c>
      <c r="U2" s="107" t="s">
        <v>37</v>
      </c>
      <c r="V2" s="107" t="s">
        <v>39</v>
      </c>
      <c r="W2" s="107" t="s">
        <v>40</v>
      </c>
      <c r="X2" s="107" t="s">
        <v>38</v>
      </c>
      <c r="Y2" s="107" t="s">
        <v>50</v>
      </c>
      <c r="Z2" s="107" t="s">
        <v>41</v>
      </c>
      <c r="AA2" s="107" t="s">
        <v>42</v>
      </c>
      <c r="AB2" s="107" t="s">
        <v>43</v>
      </c>
      <c r="AC2" s="107" t="s">
        <v>44</v>
      </c>
      <c r="AD2" s="107" t="s">
        <v>48</v>
      </c>
      <c r="AE2" s="107" t="s">
        <v>46</v>
      </c>
      <c r="AF2" s="107" t="s">
        <v>45</v>
      </c>
      <c r="AG2" s="107" t="s">
        <v>51</v>
      </c>
    </row>
    <row r="3" spans="2:33" ht="15">
      <c r="B3" s="109" t="s">
        <v>78</v>
      </c>
      <c r="C3" s="109" t="s">
        <v>54</v>
      </c>
      <c r="D3" s="109">
        <v>2006</v>
      </c>
      <c r="E3" s="109"/>
      <c r="F3" s="109">
        <v>8.11</v>
      </c>
      <c r="G3" s="109">
        <v>15</v>
      </c>
      <c r="H3" s="109"/>
      <c r="I3" s="109"/>
      <c r="J3" s="109">
        <v>16</v>
      </c>
      <c r="K3" s="109"/>
      <c r="L3" s="109">
        <v>28</v>
      </c>
      <c r="M3" s="109"/>
      <c r="N3" s="109">
        <v>0</v>
      </c>
      <c r="O3" s="109">
        <v>85.55</v>
      </c>
      <c r="P3" s="109">
        <v>72</v>
      </c>
      <c r="Q3" s="109">
        <v>55.79</v>
      </c>
      <c r="R3" s="109"/>
      <c r="S3" s="109">
        <v>33.979999999999997</v>
      </c>
      <c r="T3" s="109">
        <v>5</v>
      </c>
      <c r="U3" s="109">
        <v>57.2</v>
      </c>
      <c r="V3" s="109">
        <v>25</v>
      </c>
      <c r="W3" s="109"/>
      <c r="X3" s="109">
        <v>32.5</v>
      </c>
      <c r="Y3" s="109">
        <v>98</v>
      </c>
      <c r="Z3" s="109">
        <v>70</v>
      </c>
      <c r="AA3" s="109">
        <v>0</v>
      </c>
      <c r="AB3" s="109">
        <v>50.33</v>
      </c>
      <c r="AC3" s="109">
        <v>48.8</v>
      </c>
      <c r="AD3" s="109">
        <v>70.569999999999993</v>
      </c>
      <c r="AE3" s="109">
        <v>64</v>
      </c>
      <c r="AF3" s="109">
        <v>15.14</v>
      </c>
      <c r="AG3" s="109">
        <v>4.28</v>
      </c>
    </row>
    <row r="4" spans="2:33" ht="15">
      <c r="B4" s="109"/>
      <c r="C4" s="109"/>
      <c r="D4" s="109">
        <v>2007</v>
      </c>
      <c r="E4" s="109"/>
      <c r="F4" s="109">
        <v>8.42</v>
      </c>
      <c r="G4" s="109">
        <v>14</v>
      </c>
      <c r="H4" s="109"/>
      <c r="I4" s="109">
        <v>100</v>
      </c>
      <c r="J4" s="109">
        <v>17</v>
      </c>
      <c r="K4" s="109">
        <v>88.1</v>
      </c>
      <c r="L4" s="109">
        <v>53</v>
      </c>
      <c r="M4" s="109">
        <v>24</v>
      </c>
      <c r="N4" s="109">
        <v>0</v>
      </c>
      <c r="O4" s="109">
        <v>86.56</v>
      </c>
      <c r="P4" s="109">
        <v>74.89</v>
      </c>
      <c r="Q4" s="109">
        <v>58.5</v>
      </c>
      <c r="R4" s="109"/>
      <c r="S4" s="109"/>
      <c r="T4" s="109">
        <v>5</v>
      </c>
      <c r="U4" s="109">
        <v>90</v>
      </c>
      <c r="V4" s="109">
        <v>24.99</v>
      </c>
      <c r="W4" s="109"/>
      <c r="X4" s="109">
        <v>43.6</v>
      </c>
      <c r="Y4" s="109">
        <v>99</v>
      </c>
      <c r="Z4" s="109">
        <v>70</v>
      </c>
      <c r="AA4" s="109">
        <v>0</v>
      </c>
      <c r="AB4" s="109">
        <v>50.8</v>
      </c>
      <c r="AC4" s="109">
        <v>50.02</v>
      </c>
      <c r="AD4" s="109">
        <v>65.569999999999993</v>
      </c>
      <c r="AE4" s="109">
        <v>54.4861</v>
      </c>
      <c r="AF4" s="109">
        <v>15.14</v>
      </c>
      <c r="AG4" s="109">
        <v>4.24</v>
      </c>
    </row>
    <row r="5" spans="2:33" ht="15.75" thickBot="1">
      <c r="B5" s="109"/>
      <c r="C5" s="109"/>
      <c r="D5" s="109">
        <v>2008</v>
      </c>
      <c r="E5" s="109">
        <v>66.39</v>
      </c>
      <c r="F5" s="109">
        <v>6.94</v>
      </c>
      <c r="G5" s="109">
        <v>11</v>
      </c>
      <c r="H5" s="109"/>
      <c r="I5" s="109">
        <v>100</v>
      </c>
      <c r="J5" s="109">
        <v>17</v>
      </c>
      <c r="K5" s="109">
        <v>90</v>
      </c>
      <c r="L5" s="109">
        <v>53</v>
      </c>
      <c r="M5" s="109">
        <v>23.2</v>
      </c>
      <c r="N5" s="109">
        <v>0</v>
      </c>
      <c r="O5" s="109">
        <v>87.03</v>
      </c>
      <c r="P5" s="109">
        <v>77</v>
      </c>
      <c r="Q5" s="109">
        <v>46.3</v>
      </c>
      <c r="R5" s="109"/>
      <c r="S5" s="109"/>
      <c r="T5" s="109">
        <v>5</v>
      </c>
      <c r="U5" s="109">
        <v>91.47</v>
      </c>
      <c r="V5" s="109">
        <v>25.01</v>
      </c>
      <c r="W5" s="109"/>
      <c r="X5" s="109">
        <v>38.68</v>
      </c>
      <c r="Y5" s="109">
        <v>99</v>
      </c>
      <c r="Z5" s="109">
        <v>74</v>
      </c>
      <c r="AA5" s="109">
        <v>0</v>
      </c>
      <c r="AB5" s="109">
        <v>51.3</v>
      </c>
      <c r="AC5" s="109">
        <v>52.45</v>
      </c>
      <c r="AD5" s="109">
        <v>72</v>
      </c>
      <c r="AE5" s="109">
        <v>67</v>
      </c>
      <c r="AF5" s="109">
        <v>18.489999999999998</v>
      </c>
      <c r="AG5" s="109">
        <v>4.24</v>
      </c>
    </row>
    <row r="6" spans="2:33" ht="12.75" customHeight="1" thickBot="1">
      <c r="B6" s="109"/>
      <c r="C6" s="109"/>
      <c r="D6" s="109">
        <v>2009</v>
      </c>
      <c r="E6" s="109">
        <v>67.87</v>
      </c>
      <c r="F6" s="109">
        <v>11.03</v>
      </c>
      <c r="G6" s="109">
        <v>11</v>
      </c>
      <c r="H6" s="109">
        <v>2.8</v>
      </c>
      <c r="I6" s="109">
        <v>100</v>
      </c>
      <c r="J6" s="109">
        <v>17</v>
      </c>
      <c r="K6" s="109">
        <v>90</v>
      </c>
      <c r="L6" s="109"/>
      <c r="M6" s="109">
        <v>22.84</v>
      </c>
      <c r="N6" s="109">
        <v>0</v>
      </c>
      <c r="O6" s="109">
        <v>87.37</v>
      </c>
      <c r="P6" s="109">
        <v>83</v>
      </c>
      <c r="Q6" s="112">
        <v>47.2</v>
      </c>
      <c r="R6" s="109"/>
      <c r="S6" s="109"/>
      <c r="T6" s="109">
        <v>5</v>
      </c>
      <c r="U6" s="109">
        <v>92.37</v>
      </c>
      <c r="V6" s="116">
        <v>34.9</v>
      </c>
      <c r="W6" s="109">
        <v>100</v>
      </c>
      <c r="X6" s="112">
        <v>46.39</v>
      </c>
      <c r="Y6" s="109">
        <v>99</v>
      </c>
      <c r="Z6" s="109">
        <v>74</v>
      </c>
      <c r="AA6" s="109">
        <v>0</v>
      </c>
      <c r="AB6" s="109">
        <v>51.3</v>
      </c>
      <c r="AC6" s="109">
        <v>48.25</v>
      </c>
      <c r="AD6" s="109">
        <v>64</v>
      </c>
      <c r="AE6" s="109">
        <v>67</v>
      </c>
      <c r="AF6" s="109">
        <v>18.489999999999998</v>
      </c>
      <c r="AG6" s="109">
        <v>4.24</v>
      </c>
    </row>
    <row r="7" spans="2:33" ht="12.75" customHeight="1" thickBot="1">
      <c r="B7" s="109"/>
      <c r="C7" s="109"/>
      <c r="D7" s="109">
        <v>2010</v>
      </c>
      <c r="E7" s="109">
        <v>72.569999999999993</v>
      </c>
      <c r="F7" s="109">
        <v>11.03</v>
      </c>
      <c r="G7" s="109">
        <v>11</v>
      </c>
      <c r="H7" s="109">
        <v>2.8</v>
      </c>
      <c r="I7" s="109">
        <v>100</v>
      </c>
      <c r="J7" s="115">
        <v>0</v>
      </c>
      <c r="K7" s="109">
        <v>93.2</v>
      </c>
      <c r="L7" s="114">
        <v>53</v>
      </c>
      <c r="M7" s="109">
        <v>23.62</v>
      </c>
      <c r="N7" s="109">
        <v>0</v>
      </c>
      <c r="O7" s="109">
        <v>88.41</v>
      </c>
      <c r="P7" s="109">
        <v>82</v>
      </c>
      <c r="Q7" s="112">
        <v>52.3</v>
      </c>
      <c r="R7" s="109"/>
      <c r="S7" s="109"/>
      <c r="T7" s="109">
        <v>5</v>
      </c>
      <c r="U7" s="109">
        <v>100</v>
      </c>
      <c r="V7" s="109">
        <v>37.9</v>
      </c>
      <c r="W7" s="109">
        <v>100</v>
      </c>
      <c r="X7" s="109">
        <v>47.69</v>
      </c>
      <c r="Y7" s="109">
        <v>98</v>
      </c>
      <c r="Z7" s="109">
        <v>70</v>
      </c>
      <c r="AA7" s="109">
        <v>0</v>
      </c>
      <c r="AB7" s="109">
        <v>52.6</v>
      </c>
      <c r="AC7" s="113">
        <v>97.79</v>
      </c>
      <c r="AD7" s="109">
        <v>65.5</v>
      </c>
      <c r="AE7" s="109">
        <v>67</v>
      </c>
      <c r="AF7" s="109">
        <v>21.04</v>
      </c>
      <c r="AG7" s="109">
        <v>4.24</v>
      </c>
    </row>
    <row r="8" spans="2:33" ht="15.75" thickBot="1">
      <c r="B8" s="109"/>
      <c r="C8" s="109"/>
      <c r="D8" s="109">
        <v>2011</v>
      </c>
      <c r="E8" s="109">
        <v>82</v>
      </c>
      <c r="F8" s="109">
        <v>11.03</v>
      </c>
      <c r="G8" s="109">
        <v>11</v>
      </c>
      <c r="H8" s="109">
        <v>2.8</v>
      </c>
      <c r="I8" s="109">
        <v>100</v>
      </c>
      <c r="J8" s="109"/>
      <c r="K8" s="109">
        <v>94.3</v>
      </c>
      <c r="L8" s="114">
        <v>25</v>
      </c>
      <c r="M8" s="109">
        <v>23.65</v>
      </c>
      <c r="N8" s="109">
        <v>0</v>
      </c>
      <c r="O8" s="109">
        <v>86</v>
      </c>
      <c r="P8" s="109">
        <v>82</v>
      </c>
      <c r="Q8" s="109">
        <v>52.3</v>
      </c>
      <c r="R8" s="109">
        <v>40</v>
      </c>
      <c r="S8" s="109">
        <v>54</v>
      </c>
      <c r="T8" s="109">
        <v>5</v>
      </c>
      <c r="U8" s="109">
        <v>100</v>
      </c>
      <c r="V8" s="109">
        <v>37.31</v>
      </c>
      <c r="W8" s="109">
        <v>100</v>
      </c>
      <c r="X8" s="112">
        <v>66</v>
      </c>
      <c r="Y8" s="109">
        <v>96</v>
      </c>
      <c r="Z8" s="109">
        <v>74</v>
      </c>
      <c r="AA8" s="109">
        <v>0</v>
      </c>
      <c r="AB8" s="109">
        <v>58.6</v>
      </c>
      <c r="AC8" s="109">
        <v>97.48</v>
      </c>
      <c r="AD8" s="114">
        <v>81.16</v>
      </c>
      <c r="AE8" s="109">
        <v>67</v>
      </c>
      <c r="AF8" s="109">
        <v>21.03</v>
      </c>
      <c r="AG8" s="109">
        <v>4.24</v>
      </c>
    </row>
    <row r="9" spans="2:33" ht="12.75" customHeight="1" thickBot="1">
      <c r="B9" s="109"/>
      <c r="C9" s="109"/>
      <c r="D9" s="109">
        <v>2012</v>
      </c>
      <c r="E9" s="109">
        <v>82.3</v>
      </c>
      <c r="F9" s="109">
        <v>9.1999999999999993</v>
      </c>
      <c r="G9" s="109">
        <v>11</v>
      </c>
      <c r="H9" s="109">
        <v>2.8</v>
      </c>
      <c r="I9" s="109">
        <v>100</v>
      </c>
      <c r="J9" s="109">
        <v>0.38</v>
      </c>
      <c r="K9" s="109">
        <v>94.5</v>
      </c>
      <c r="L9" s="109">
        <v>25</v>
      </c>
      <c r="M9" s="109">
        <v>23</v>
      </c>
      <c r="N9" s="109">
        <v>0</v>
      </c>
      <c r="O9" s="109">
        <v>86.2</v>
      </c>
      <c r="P9" s="109">
        <v>82</v>
      </c>
      <c r="Q9" s="115">
        <v>73</v>
      </c>
      <c r="R9" s="109">
        <v>31</v>
      </c>
      <c r="S9" s="109">
        <v>54.4</v>
      </c>
      <c r="T9" s="109">
        <v>5</v>
      </c>
      <c r="U9" s="109">
        <v>100</v>
      </c>
      <c r="V9" s="109">
        <v>38.72</v>
      </c>
      <c r="W9" s="109">
        <v>100</v>
      </c>
      <c r="X9" s="109">
        <v>66</v>
      </c>
      <c r="Y9" s="109">
        <v>100</v>
      </c>
      <c r="Z9" s="109">
        <v>74</v>
      </c>
      <c r="AA9" s="109">
        <v>0</v>
      </c>
      <c r="AB9" s="109">
        <v>64.48</v>
      </c>
      <c r="AC9" s="109">
        <v>97.48</v>
      </c>
      <c r="AD9" s="109">
        <v>81.95</v>
      </c>
      <c r="AE9" s="109">
        <v>67</v>
      </c>
      <c r="AF9" s="109">
        <v>21</v>
      </c>
      <c r="AG9" s="109">
        <v>4.24</v>
      </c>
    </row>
    <row r="10" spans="2:33" ht="15.75" thickBot="1">
      <c r="B10" s="109"/>
      <c r="C10" s="109"/>
      <c r="D10" s="109">
        <v>2013</v>
      </c>
      <c r="E10" s="109">
        <v>83.1</v>
      </c>
      <c r="F10" s="112">
        <v>12.6</v>
      </c>
      <c r="G10" s="112">
        <v>16</v>
      </c>
      <c r="H10" s="109">
        <v>2.8</v>
      </c>
      <c r="I10" s="109">
        <v>100</v>
      </c>
      <c r="J10" s="112">
        <v>0.38</v>
      </c>
      <c r="K10" s="109">
        <v>96.5</v>
      </c>
      <c r="L10" s="114">
        <v>25</v>
      </c>
      <c r="M10" s="109">
        <v>23</v>
      </c>
      <c r="N10" s="109">
        <v>0</v>
      </c>
      <c r="O10" s="109">
        <v>87.4</v>
      </c>
      <c r="P10" s="109">
        <v>82</v>
      </c>
      <c r="Q10" s="109">
        <v>69</v>
      </c>
      <c r="R10" s="113">
        <v>32.19</v>
      </c>
      <c r="S10" s="109">
        <v>54.4</v>
      </c>
      <c r="T10" s="109">
        <v>5</v>
      </c>
      <c r="U10" s="109">
        <v>100</v>
      </c>
      <c r="V10" s="109">
        <v>41.46</v>
      </c>
      <c r="W10" s="109">
        <v>100</v>
      </c>
      <c r="X10" s="109">
        <v>66</v>
      </c>
      <c r="Y10" s="109">
        <v>100</v>
      </c>
      <c r="Z10" s="109">
        <v>74</v>
      </c>
      <c r="AA10" s="109">
        <v>0</v>
      </c>
      <c r="AB10" s="109">
        <v>64.8</v>
      </c>
      <c r="AC10" s="109">
        <v>97.68</v>
      </c>
      <c r="AD10" s="109">
        <v>81.95</v>
      </c>
      <c r="AE10" s="109">
        <v>67</v>
      </c>
      <c r="AF10" s="109">
        <v>23.44</v>
      </c>
      <c r="AG10" s="109">
        <v>4.24</v>
      </c>
    </row>
    <row r="11" spans="2:33" ht="12.75" customHeight="1" thickBot="1">
      <c r="B11" s="109"/>
      <c r="C11" s="109"/>
      <c r="D11" s="109">
        <v>2014</v>
      </c>
      <c r="E11" s="109">
        <v>78.099999999999994</v>
      </c>
      <c r="F11" s="112">
        <v>14.67</v>
      </c>
      <c r="G11" s="109">
        <v>13</v>
      </c>
      <c r="H11" s="109">
        <v>2.8</v>
      </c>
      <c r="I11" s="109">
        <v>100</v>
      </c>
      <c r="J11" s="112">
        <v>0.38</v>
      </c>
      <c r="K11" s="109">
        <v>96.5</v>
      </c>
      <c r="L11" s="114">
        <v>25</v>
      </c>
      <c r="M11" s="109">
        <v>23</v>
      </c>
      <c r="N11" s="109">
        <v>0</v>
      </c>
      <c r="O11" s="115">
        <v>22.2</v>
      </c>
      <c r="P11" s="109">
        <v>82</v>
      </c>
      <c r="Q11" s="109">
        <v>73</v>
      </c>
      <c r="R11" s="109">
        <v>0</v>
      </c>
      <c r="S11" s="109">
        <v>56.4</v>
      </c>
      <c r="T11" s="112">
        <v>0</v>
      </c>
      <c r="U11" s="109">
        <v>100</v>
      </c>
      <c r="V11" s="109">
        <v>41.45</v>
      </c>
      <c r="W11" s="109">
        <v>100</v>
      </c>
      <c r="X11" s="109">
        <v>66</v>
      </c>
      <c r="Y11" s="109">
        <v>100</v>
      </c>
      <c r="Z11" s="109">
        <v>74</v>
      </c>
      <c r="AA11" s="109">
        <v>0</v>
      </c>
      <c r="AB11" s="109">
        <v>66.59</v>
      </c>
      <c r="AC11" s="109">
        <v>100</v>
      </c>
      <c r="AD11" s="109">
        <v>84.33</v>
      </c>
      <c r="AE11" s="109">
        <v>67</v>
      </c>
      <c r="AF11" s="109">
        <v>20.62</v>
      </c>
      <c r="AG11" s="109"/>
    </row>
    <row r="12" spans="2:33" ht="12.75" customHeight="1" thickBot="1">
      <c r="B12" s="109"/>
      <c r="C12" s="109"/>
      <c r="D12" s="109">
        <v>2015</v>
      </c>
      <c r="E12" s="113">
        <v>10</v>
      </c>
      <c r="F12" s="112">
        <v>23.1</v>
      </c>
      <c r="G12" s="115">
        <v>0</v>
      </c>
      <c r="H12" s="109">
        <v>2.8</v>
      </c>
      <c r="I12" s="109">
        <v>100</v>
      </c>
      <c r="J12" s="113">
        <v>0</v>
      </c>
      <c r="K12" s="115">
        <v>7.6</v>
      </c>
      <c r="L12" s="109">
        <v>22.5</v>
      </c>
      <c r="M12" s="109">
        <v>23.858339999999998</v>
      </c>
      <c r="N12" s="109">
        <v>0</v>
      </c>
      <c r="O12" s="109">
        <v>21.948060000000002</v>
      </c>
      <c r="P12" s="109">
        <v>82</v>
      </c>
      <c r="Q12" s="109">
        <v>73</v>
      </c>
      <c r="R12" s="112">
        <v>31.17</v>
      </c>
      <c r="S12" s="109">
        <v>56.4</v>
      </c>
      <c r="T12" s="109">
        <v>0</v>
      </c>
      <c r="U12" s="109">
        <v>100</v>
      </c>
      <c r="V12" s="112">
        <v>52.3</v>
      </c>
      <c r="W12" s="109">
        <v>100</v>
      </c>
      <c r="X12" s="115">
        <v>0</v>
      </c>
      <c r="Y12" s="109">
        <v>100</v>
      </c>
      <c r="Z12" s="109">
        <v>74</v>
      </c>
      <c r="AA12" s="109"/>
      <c r="AB12" s="109">
        <v>67.69</v>
      </c>
      <c r="AC12" s="109">
        <v>100</v>
      </c>
      <c r="AD12" s="109"/>
      <c r="AE12" s="109">
        <v>67</v>
      </c>
      <c r="AF12" s="109"/>
      <c r="AG12" s="109"/>
    </row>
    <row r="13" spans="2:33" ht="15.75" thickBot="1">
      <c r="B13" s="109"/>
      <c r="C13" s="109"/>
      <c r="D13" s="109">
        <v>2016</v>
      </c>
      <c r="E13" s="109">
        <v>10</v>
      </c>
      <c r="F13" s="109">
        <v>24</v>
      </c>
      <c r="G13" s="109"/>
      <c r="H13" s="112">
        <v>5.27</v>
      </c>
      <c r="I13" s="109">
        <v>100</v>
      </c>
      <c r="J13" s="109">
        <v>0</v>
      </c>
      <c r="K13" s="109">
        <v>8</v>
      </c>
      <c r="L13" s="109">
        <v>22.5</v>
      </c>
      <c r="M13" s="109">
        <v>23.86</v>
      </c>
      <c r="N13" s="109">
        <v>0</v>
      </c>
      <c r="O13" s="109">
        <v>21.16818</v>
      </c>
      <c r="P13" s="109">
        <v>83</v>
      </c>
      <c r="Q13" s="109">
        <v>73</v>
      </c>
      <c r="R13" s="114">
        <v>0</v>
      </c>
      <c r="S13" s="109">
        <v>56</v>
      </c>
      <c r="T13" s="113">
        <v>0</v>
      </c>
      <c r="U13" s="109">
        <v>91.25</v>
      </c>
      <c r="V13" s="112">
        <v>39.5</v>
      </c>
      <c r="W13" s="109">
        <v>100</v>
      </c>
      <c r="X13" s="109">
        <v>0</v>
      </c>
      <c r="Y13" s="109">
        <v>100</v>
      </c>
      <c r="Z13" s="109">
        <v>74</v>
      </c>
      <c r="AA13" s="112">
        <v>0.99</v>
      </c>
      <c r="AB13" s="109">
        <v>67.59</v>
      </c>
      <c r="AC13" s="109">
        <v>100</v>
      </c>
      <c r="AD13" s="109"/>
      <c r="AE13" s="109"/>
      <c r="AF13" s="109">
        <v>21</v>
      </c>
      <c r="AG13" s="109"/>
    </row>
    <row r="14" spans="2:33" ht="12.75" customHeight="1" thickBot="1">
      <c r="B14" s="109"/>
      <c r="C14" s="109"/>
      <c r="D14" s="109">
        <v>2017</v>
      </c>
      <c r="E14" s="109">
        <v>9</v>
      </c>
      <c r="F14" s="109">
        <v>24.8</v>
      </c>
      <c r="G14" s="112">
        <v>6.3</v>
      </c>
      <c r="H14" s="112">
        <v>6.44</v>
      </c>
      <c r="I14" s="109">
        <v>100</v>
      </c>
      <c r="J14" s="109">
        <v>0</v>
      </c>
      <c r="K14" s="109">
        <v>8</v>
      </c>
      <c r="L14" s="113">
        <v>35.42</v>
      </c>
      <c r="M14" s="109">
        <v>23.86</v>
      </c>
      <c r="N14" s="109">
        <v>0</v>
      </c>
      <c r="O14" s="118">
        <v>21.19969</v>
      </c>
      <c r="P14" s="109">
        <v>82</v>
      </c>
      <c r="Q14" s="109">
        <v>72</v>
      </c>
      <c r="R14" s="114">
        <v>1.2</v>
      </c>
      <c r="S14" s="109">
        <v>56</v>
      </c>
      <c r="T14" s="109">
        <v>0</v>
      </c>
      <c r="U14" s="109">
        <v>92.47</v>
      </c>
      <c r="V14" s="109">
        <v>40</v>
      </c>
      <c r="W14" s="109">
        <v>100</v>
      </c>
      <c r="X14" s="109">
        <v>0</v>
      </c>
      <c r="Y14" s="109">
        <v>100</v>
      </c>
      <c r="Z14" s="109">
        <v>74</v>
      </c>
      <c r="AA14" s="109">
        <v>1.08</v>
      </c>
      <c r="AB14" s="109">
        <v>66.59</v>
      </c>
      <c r="AC14" s="109">
        <v>100</v>
      </c>
      <c r="AD14" s="109"/>
      <c r="AE14" s="113">
        <v>0</v>
      </c>
      <c r="AF14" s="109"/>
      <c r="AG14" s="109">
        <v>0</v>
      </c>
    </row>
    <row r="15" spans="2:33" ht="12.75" customHeight="1" thickBot="1">
      <c r="B15" s="109"/>
      <c r="C15" s="109"/>
      <c r="D15" s="109">
        <v>2018</v>
      </c>
      <c r="E15" s="109">
        <v>10</v>
      </c>
      <c r="F15" s="109">
        <v>26.2</v>
      </c>
      <c r="G15" s="116">
        <v>9.08</v>
      </c>
      <c r="H15" s="112">
        <v>6.44</v>
      </c>
      <c r="I15" s="109">
        <v>100</v>
      </c>
      <c r="J15" s="109">
        <v>0</v>
      </c>
      <c r="K15" s="109">
        <v>8.6</v>
      </c>
      <c r="L15" s="109">
        <v>3.3</v>
      </c>
      <c r="M15" s="109">
        <v>23.86</v>
      </c>
      <c r="N15" s="109">
        <v>0</v>
      </c>
      <c r="O15" s="118">
        <v>21.343060000000001</v>
      </c>
      <c r="P15" s="109">
        <v>86</v>
      </c>
      <c r="Q15" s="109">
        <v>76.400000000000006</v>
      </c>
      <c r="R15" s="109">
        <v>1.2</v>
      </c>
      <c r="S15" s="109">
        <v>56</v>
      </c>
      <c r="T15" s="109">
        <v>0</v>
      </c>
      <c r="U15" s="114">
        <v>92.68</v>
      </c>
      <c r="V15" s="109">
        <v>40</v>
      </c>
      <c r="W15" s="109">
        <v>100</v>
      </c>
      <c r="X15" s="109">
        <v>0</v>
      </c>
      <c r="Y15" s="109">
        <v>100</v>
      </c>
      <c r="Z15" s="109">
        <v>74</v>
      </c>
      <c r="AA15" s="109">
        <v>1.46</v>
      </c>
      <c r="AB15" s="109">
        <v>67.59</v>
      </c>
      <c r="AC15" s="109">
        <v>98.61</v>
      </c>
      <c r="AD15" s="109">
        <v>81</v>
      </c>
      <c r="AE15" s="109">
        <v>0</v>
      </c>
      <c r="AF15" s="109">
        <v>21.96</v>
      </c>
      <c r="AG15" s="109"/>
    </row>
    <row r="16" spans="2:33" ht="12.75" customHeight="1" thickBot="1">
      <c r="B16" s="109"/>
      <c r="C16" s="109"/>
      <c r="D16" s="109">
        <v>2019</v>
      </c>
      <c r="E16" s="112">
        <v>9.16</v>
      </c>
      <c r="F16" s="112">
        <v>27.2</v>
      </c>
      <c r="G16" s="116">
        <v>6.87</v>
      </c>
      <c r="H16" s="112">
        <v>7.03</v>
      </c>
      <c r="I16" s="109">
        <v>100</v>
      </c>
      <c r="J16" s="113">
        <v>2.94</v>
      </c>
      <c r="K16" s="112">
        <v>8.6999999999999993</v>
      </c>
      <c r="L16" s="114">
        <v>1.68</v>
      </c>
      <c r="M16" s="112">
        <v>24</v>
      </c>
      <c r="N16" s="109">
        <v>0</v>
      </c>
      <c r="O16" s="112">
        <v>24.756</v>
      </c>
      <c r="P16" s="109">
        <v>86</v>
      </c>
      <c r="Q16" s="112">
        <v>79</v>
      </c>
      <c r="R16" s="114">
        <v>1.2</v>
      </c>
      <c r="S16" s="109">
        <v>56</v>
      </c>
      <c r="T16" s="109">
        <v>0</v>
      </c>
      <c r="U16" s="112">
        <v>94.7</v>
      </c>
      <c r="V16" s="112">
        <v>40</v>
      </c>
      <c r="W16" s="109">
        <v>100</v>
      </c>
      <c r="X16" s="109">
        <v>0</v>
      </c>
      <c r="Y16" s="109">
        <v>100</v>
      </c>
      <c r="Z16" s="109">
        <v>74</v>
      </c>
      <c r="AA16" s="112">
        <v>1.1100000000000001</v>
      </c>
      <c r="AB16" s="109">
        <v>67.11</v>
      </c>
      <c r="AC16" s="109">
        <v>98.59</v>
      </c>
      <c r="AD16" s="109"/>
      <c r="AE16" s="109">
        <v>0</v>
      </c>
      <c r="AF16" s="109">
        <v>22.42</v>
      </c>
      <c r="AG16" s="109"/>
    </row>
    <row r="17" spans="2:33" ht="12.75" customHeight="1">
      <c r="B17" s="109"/>
      <c r="C17" s="109"/>
      <c r="D17" s="109">
        <v>2020</v>
      </c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</row>
    <row r="18" spans="2:33" ht="15">
      <c r="B18" s="110" t="s">
        <v>79</v>
      </c>
      <c r="C18" s="110" t="s">
        <v>52</v>
      </c>
      <c r="D18" s="110">
        <v>2006</v>
      </c>
      <c r="E18" s="110"/>
      <c r="F18" s="110">
        <v>6</v>
      </c>
      <c r="G18" s="112">
        <v>8</v>
      </c>
      <c r="H18" s="110"/>
      <c r="I18" s="110"/>
      <c r="J18" s="110"/>
      <c r="K18" s="110"/>
      <c r="L18" s="110"/>
      <c r="M18" s="110"/>
      <c r="N18" s="110">
        <v>0</v>
      </c>
      <c r="O18" s="110"/>
      <c r="P18" s="110">
        <v>90</v>
      </c>
      <c r="Q18" s="110"/>
      <c r="R18" s="110"/>
      <c r="S18" s="110">
        <v>77.98</v>
      </c>
      <c r="T18" s="110">
        <v>12</v>
      </c>
      <c r="U18" s="110">
        <v>48.96</v>
      </c>
      <c r="V18" s="110">
        <v>64.11</v>
      </c>
      <c r="W18" s="110"/>
      <c r="X18" s="110"/>
      <c r="Y18" s="110">
        <v>99.9</v>
      </c>
      <c r="Z18" s="110">
        <v>90</v>
      </c>
      <c r="AA18" s="110">
        <v>0</v>
      </c>
      <c r="AB18" s="110">
        <v>90</v>
      </c>
      <c r="AC18" s="110"/>
      <c r="AD18" s="110"/>
      <c r="AE18" s="110"/>
      <c r="AF18" s="110">
        <v>41.83</v>
      </c>
      <c r="AG18" s="110">
        <v>3.03</v>
      </c>
    </row>
    <row r="19" spans="2:33" ht="15">
      <c r="B19" s="110"/>
      <c r="C19" s="110"/>
      <c r="D19" s="110">
        <v>2007</v>
      </c>
      <c r="E19" s="110"/>
      <c r="F19" s="110"/>
      <c r="G19" s="112">
        <v>20</v>
      </c>
      <c r="H19" s="110"/>
      <c r="I19" s="110">
        <v>100</v>
      </c>
      <c r="J19" s="110"/>
      <c r="K19" s="110"/>
      <c r="L19" s="110"/>
      <c r="M19" s="110">
        <v>95</v>
      </c>
      <c r="N19" s="110">
        <v>0</v>
      </c>
      <c r="O19" s="110"/>
      <c r="P19" s="110">
        <v>97</v>
      </c>
      <c r="Q19" s="110">
        <v>79.099999999999994</v>
      </c>
      <c r="R19" s="110"/>
      <c r="S19" s="110"/>
      <c r="T19" s="110">
        <v>13.7</v>
      </c>
      <c r="U19" s="110">
        <v>62.5</v>
      </c>
      <c r="V19" s="110">
        <v>60.81</v>
      </c>
      <c r="W19" s="110"/>
      <c r="X19" s="110"/>
      <c r="Y19" s="110">
        <v>99.9</v>
      </c>
      <c r="Z19" s="110">
        <v>90</v>
      </c>
      <c r="AA19" s="110">
        <v>0</v>
      </c>
      <c r="AB19" s="110">
        <v>90</v>
      </c>
      <c r="AC19" s="110"/>
      <c r="AD19" s="110">
        <v>93.21</v>
      </c>
      <c r="AE19" s="110"/>
      <c r="AF19" s="110">
        <v>0</v>
      </c>
      <c r="AG19" s="110">
        <v>3.01</v>
      </c>
    </row>
    <row r="20" spans="2:33" ht="15.75" thickBot="1">
      <c r="B20" s="110"/>
      <c r="C20" s="110"/>
      <c r="D20" s="110">
        <v>2008</v>
      </c>
      <c r="E20" s="110"/>
      <c r="F20" s="110">
        <v>3.87</v>
      </c>
      <c r="G20" s="110">
        <v>21</v>
      </c>
      <c r="H20" s="110"/>
      <c r="I20" s="110">
        <v>100</v>
      </c>
      <c r="J20" s="110"/>
      <c r="K20" s="110"/>
      <c r="L20" s="110"/>
      <c r="M20" s="110">
        <v>68.38</v>
      </c>
      <c r="N20" s="110">
        <v>0</v>
      </c>
      <c r="O20" s="110"/>
      <c r="P20" s="110">
        <v>98</v>
      </c>
      <c r="Q20" s="110"/>
      <c r="R20" s="110"/>
      <c r="S20" s="110"/>
      <c r="T20" s="110">
        <v>13.3</v>
      </c>
      <c r="U20" s="110">
        <v>71.709999999999994</v>
      </c>
      <c r="V20" s="110">
        <v>58.89</v>
      </c>
      <c r="W20" s="110"/>
      <c r="X20" s="110"/>
      <c r="Y20" s="110">
        <v>99.9</v>
      </c>
      <c r="Z20" s="110">
        <v>90</v>
      </c>
      <c r="AA20" s="110">
        <v>0</v>
      </c>
      <c r="AB20" s="110">
        <v>90</v>
      </c>
      <c r="AC20" s="110"/>
      <c r="AD20" s="110">
        <v>96</v>
      </c>
      <c r="AE20" s="110"/>
      <c r="AF20" s="110">
        <v>0</v>
      </c>
      <c r="AG20" s="110">
        <v>3.01</v>
      </c>
    </row>
    <row r="21" spans="2:33" ht="12.75" customHeight="1" thickBot="1">
      <c r="B21" s="110"/>
      <c r="C21" s="110"/>
      <c r="D21" s="110">
        <v>2009</v>
      </c>
      <c r="E21" s="110"/>
      <c r="F21" s="110">
        <v>4.2300000000000004</v>
      </c>
      <c r="G21" s="110">
        <v>21</v>
      </c>
      <c r="H21" s="110">
        <v>2.79</v>
      </c>
      <c r="I21" s="110">
        <v>100</v>
      </c>
      <c r="J21" s="110"/>
      <c r="K21" s="110"/>
      <c r="L21" s="110"/>
      <c r="M21" s="110">
        <v>72.540000000000006</v>
      </c>
      <c r="N21" s="110">
        <v>0</v>
      </c>
      <c r="O21" s="110">
        <v>96.37</v>
      </c>
      <c r="P21" s="110">
        <v>99</v>
      </c>
      <c r="Q21" s="110"/>
      <c r="R21" s="110"/>
      <c r="S21" s="110"/>
      <c r="T21" s="110">
        <v>11.7</v>
      </c>
      <c r="U21" s="110">
        <v>78.8</v>
      </c>
      <c r="V21" s="116">
        <v>66.489999999999995</v>
      </c>
      <c r="W21" s="110">
        <v>99</v>
      </c>
      <c r="X21" s="110"/>
      <c r="Y21" s="110">
        <v>99</v>
      </c>
      <c r="Z21" s="110">
        <v>90</v>
      </c>
      <c r="AA21" s="110">
        <v>0</v>
      </c>
      <c r="AB21" s="110">
        <v>90</v>
      </c>
      <c r="AC21" s="110"/>
      <c r="AD21" s="110">
        <v>93</v>
      </c>
      <c r="AE21" s="110"/>
      <c r="AF21" s="110">
        <v>0</v>
      </c>
      <c r="AG21" s="110">
        <v>3.01</v>
      </c>
    </row>
    <row r="22" spans="2:33" ht="12.75" customHeight="1" thickBot="1">
      <c r="B22" s="110"/>
      <c r="C22" s="110"/>
      <c r="D22" s="110">
        <v>2010</v>
      </c>
      <c r="E22" s="110">
        <v>86.3</v>
      </c>
      <c r="F22" s="110">
        <v>4.2300000000000004</v>
      </c>
      <c r="G22" s="110">
        <v>21</v>
      </c>
      <c r="H22" s="110">
        <v>2.78</v>
      </c>
      <c r="I22" s="110">
        <v>100</v>
      </c>
      <c r="J22" s="110">
        <v>0</v>
      </c>
      <c r="K22" s="110"/>
      <c r="L22" s="110"/>
      <c r="M22" s="112">
        <v>69</v>
      </c>
      <c r="N22" s="110">
        <v>0</v>
      </c>
      <c r="O22" s="110">
        <v>97</v>
      </c>
      <c r="P22" s="110">
        <v>99</v>
      </c>
      <c r="Q22" s="110"/>
      <c r="R22" s="110"/>
      <c r="S22" s="110"/>
      <c r="T22" s="110">
        <v>11.7</v>
      </c>
      <c r="U22" s="110">
        <v>92.69</v>
      </c>
      <c r="V22" s="116">
        <v>86.1</v>
      </c>
      <c r="W22" s="110">
        <v>99</v>
      </c>
      <c r="X22" s="110">
        <v>47.69</v>
      </c>
      <c r="Y22" s="110">
        <v>99.5</v>
      </c>
      <c r="Z22" s="110">
        <v>90</v>
      </c>
      <c r="AA22" s="110">
        <v>0</v>
      </c>
      <c r="AB22" s="110">
        <v>90</v>
      </c>
      <c r="AC22" s="110">
        <v>100</v>
      </c>
      <c r="AD22" s="110">
        <v>96.61</v>
      </c>
      <c r="AE22" s="110"/>
      <c r="AF22" s="110">
        <v>0</v>
      </c>
      <c r="AG22" s="110">
        <v>3.01</v>
      </c>
    </row>
    <row r="23" spans="2:33" ht="12.75" customHeight="1" thickBot="1">
      <c r="B23" s="110"/>
      <c r="C23" s="110"/>
      <c r="D23" s="110">
        <v>2011</v>
      </c>
      <c r="E23" s="110">
        <v>86</v>
      </c>
      <c r="F23" s="110">
        <v>4.2300000000000004</v>
      </c>
      <c r="G23" s="110">
        <v>21</v>
      </c>
      <c r="H23" s="110">
        <v>2.8376000000000001</v>
      </c>
      <c r="I23" s="110">
        <v>100</v>
      </c>
      <c r="J23" s="110"/>
      <c r="K23" s="110">
        <v>97.6</v>
      </c>
      <c r="L23" s="110">
        <v>60</v>
      </c>
      <c r="M23" s="112">
        <v>63</v>
      </c>
      <c r="N23" s="110">
        <v>0</v>
      </c>
      <c r="O23" s="110">
        <v>97</v>
      </c>
      <c r="P23" s="110">
        <v>98</v>
      </c>
      <c r="Q23" s="110"/>
      <c r="R23" s="110">
        <v>62</v>
      </c>
      <c r="S23" s="110">
        <v>61</v>
      </c>
      <c r="T23" s="110">
        <v>10.81</v>
      </c>
      <c r="U23" s="110">
        <v>99.4</v>
      </c>
      <c r="V23" s="116">
        <v>75.900000000000006</v>
      </c>
      <c r="W23" s="110">
        <v>100</v>
      </c>
      <c r="X23" s="110">
        <v>95</v>
      </c>
      <c r="Y23" s="110">
        <v>99</v>
      </c>
      <c r="Z23" s="110">
        <v>90</v>
      </c>
      <c r="AA23" s="110">
        <v>0</v>
      </c>
      <c r="AB23" s="110">
        <v>90</v>
      </c>
      <c r="AC23" s="110">
        <v>100</v>
      </c>
      <c r="AD23" s="110">
        <v>96.44</v>
      </c>
      <c r="AE23" s="110"/>
      <c r="AF23" s="110">
        <v>0</v>
      </c>
      <c r="AG23" s="110">
        <v>3.01</v>
      </c>
    </row>
    <row r="24" spans="2:33" ht="15">
      <c r="B24" s="110"/>
      <c r="C24" s="110"/>
      <c r="D24" s="110">
        <v>2012</v>
      </c>
      <c r="E24" s="110">
        <v>86.1</v>
      </c>
      <c r="F24" s="110"/>
      <c r="G24" s="110">
        <v>22</v>
      </c>
      <c r="H24" s="110">
        <v>2.7646299999999999</v>
      </c>
      <c r="I24" s="110">
        <v>100</v>
      </c>
      <c r="J24" s="110">
        <v>1</v>
      </c>
      <c r="K24" s="110">
        <v>99</v>
      </c>
      <c r="L24" s="110">
        <v>60</v>
      </c>
      <c r="M24" s="110">
        <v>63</v>
      </c>
      <c r="N24" s="110">
        <v>0</v>
      </c>
      <c r="O24" s="110">
        <v>97</v>
      </c>
      <c r="P24" s="110">
        <v>98</v>
      </c>
      <c r="Q24" s="110">
        <v>99.24</v>
      </c>
      <c r="R24" s="110">
        <v>62</v>
      </c>
      <c r="S24" s="110">
        <v>56.4</v>
      </c>
      <c r="T24" s="110">
        <v>10.81</v>
      </c>
      <c r="U24" s="110">
        <v>99.8</v>
      </c>
      <c r="V24" s="112">
        <v>76.2</v>
      </c>
      <c r="W24" s="110">
        <v>100</v>
      </c>
      <c r="X24" s="113">
        <v>95</v>
      </c>
      <c r="Y24" s="110">
        <v>100</v>
      </c>
      <c r="Z24" s="110">
        <v>93</v>
      </c>
      <c r="AA24" s="110">
        <v>0</v>
      </c>
      <c r="AB24" s="110">
        <v>88.91</v>
      </c>
      <c r="AC24" s="110">
        <v>100</v>
      </c>
      <c r="AD24" s="110">
        <v>96.44</v>
      </c>
      <c r="AE24" s="110"/>
      <c r="AF24" s="110"/>
      <c r="AG24" s="110">
        <v>3.01</v>
      </c>
    </row>
    <row r="25" spans="2:33" ht="15.75" thickBot="1">
      <c r="B25" s="110"/>
      <c r="C25" s="110"/>
      <c r="D25" s="110">
        <v>2013</v>
      </c>
      <c r="E25" s="110">
        <v>86</v>
      </c>
      <c r="F25" s="110"/>
      <c r="G25" s="110">
        <v>24</v>
      </c>
      <c r="H25" s="110">
        <v>2.6115699999999999</v>
      </c>
      <c r="I25" s="110">
        <v>100</v>
      </c>
      <c r="J25" s="112">
        <v>1</v>
      </c>
      <c r="K25" s="110">
        <v>99</v>
      </c>
      <c r="L25" s="110">
        <v>60</v>
      </c>
      <c r="M25" s="112">
        <v>77</v>
      </c>
      <c r="N25" s="110">
        <v>0</v>
      </c>
      <c r="O25" s="110">
        <v>98</v>
      </c>
      <c r="P25" s="110">
        <v>98</v>
      </c>
      <c r="Q25" s="110">
        <v>85</v>
      </c>
      <c r="R25" s="110">
        <v>65</v>
      </c>
      <c r="S25" s="110">
        <v>56.4</v>
      </c>
      <c r="T25" s="110">
        <v>10.81</v>
      </c>
      <c r="U25" s="110">
        <v>99.993799999999993</v>
      </c>
      <c r="V25" s="110"/>
      <c r="W25" s="110">
        <v>100</v>
      </c>
      <c r="X25" s="110">
        <v>95</v>
      </c>
      <c r="Y25" s="110">
        <v>100</v>
      </c>
      <c r="Z25" s="110">
        <v>93</v>
      </c>
      <c r="AA25" s="110">
        <v>0</v>
      </c>
      <c r="AB25" s="110">
        <v>87.55</v>
      </c>
      <c r="AC25" s="110">
        <v>100</v>
      </c>
      <c r="AD25" s="110">
        <v>96.44</v>
      </c>
      <c r="AE25" s="110"/>
      <c r="AF25" s="110"/>
      <c r="AG25" s="110">
        <v>3.01</v>
      </c>
    </row>
    <row r="26" spans="2:33" ht="12.75" customHeight="1" thickBot="1">
      <c r="B26" s="110"/>
      <c r="C26" s="110"/>
      <c r="D26" s="110">
        <v>2014</v>
      </c>
      <c r="E26" s="110">
        <v>86.1</v>
      </c>
      <c r="F26" s="110"/>
      <c r="G26" s="112">
        <v>22</v>
      </c>
      <c r="H26" s="110">
        <v>2.56</v>
      </c>
      <c r="I26" s="110">
        <v>100</v>
      </c>
      <c r="J26" s="112">
        <v>1</v>
      </c>
      <c r="K26" s="110">
        <v>99.3</v>
      </c>
      <c r="L26" s="110">
        <v>60</v>
      </c>
      <c r="M26" s="110">
        <v>77</v>
      </c>
      <c r="N26" s="110">
        <v>0</v>
      </c>
      <c r="O26" s="115">
        <v>27.5</v>
      </c>
      <c r="P26" s="110">
        <v>98</v>
      </c>
      <c r="Q26" s="112">
        <v>98</v>
      </c>
      <c r="R26" s="113">
        <v>0</v>
      </c>
      <c r="S26" s="110"/>
      <c r="T26" s="112">
        <v>0</v>
      </c>
      <c r="U26" s="110">
        <v>100</v>
      </c>
      <c r="V26" s="112">
        <v>77.099999999999994</v>
      </c>
      <c r="W26" s="110">
        <v>100</v>
      </c>
      <c r="X26" s="110">
        <v>95</v>
      </c>
      <c r="Y26" s="110">
        <v>100</v>
      </c>
      <c r="Z26" s="110">
        <v>93</v>
      </c>
      <c r="AA26" s="110">
        <v>0</v>
      </c>
      <c r="AB26" s="110">
        <v>88.04</v>
      </c>
      <c r="AC26" s="110">
        <v>100</v>
      </c>
      <c r="AD26" s="110">
        <v>96.44</v>
      </c>
      <c r="AE26" s="110"/>
      <c r="AF26" s="110"/>
      <c r="AG26" s="110"/>
    </row>
    <row r="27" spans="2:33" ht="12.75" customHeight="1" thickBot="1">
      <c r="B27" s="110"/>
      <c r="C27" s="110"/>
      <c r="D27" s="110">
        <v>2015</v>
      </c>
      <c r="E27" s="113">
        <v>13</v>
      </c>
      <c r="F27" s="110">
        <v>12</v>
      </c>
      <c r="G27" s="115">
        <v>0</v>
      </c>
      <c r="H27" s="110">
        <v>2.6</v>
      </c>
      <c r="I27" s="110">
        <v>100</v>
      </c>
      <c r="J27" s="113">
        <v>0</v>
      </c>
      <c r="K27" s="115">
        <v>13</v>
      </c>
      <c r="L27" s="110">
        <v>61</v>
      </c>
      <c r="M27" s="110">
        <v>78</v>
      </c>
      <c r="N27" s="110">
        <v>0</v>
      </c>
      <c r="O27" s="110">
        <v>27.196999999999999</v>
      </c>
      <c r="P27" s="110">
        <v>98</v>
      </c>
      <c r="Q27" s="110">
        <v>98</v>
      </c>
      <c r="R27" s="110">
        <v>3.25</v>
      </c>
      <c r="S27" s="118">
        <v>0</v>
      </c>
      <c r="T27" s="110">
        <v>0</v>
      </c>
      <c r="U27" s="110">
        <v>99.98</v>
      </c>
      <c r="V27" s="110">
        <v>79.400000000000006</v>
      </c>
      <c r="W27" s="110">
        <v>100</v>
      </c>
      <c r="X27" s="115">
        <v>0</v>
      </c>
      <c r="Y27" s="110">
        <v>100</v>
      </c>
      <c r="Z27" s="110">
        <v>93</v>
      </c>
      <c r="AA27" s="110"/>
      <c r="AB27" s="110">
        <v>93.18</v>
      </c>
      <c r="AC27" s="110">
        <v>100</v>
      </c>
      <c r="AD27" s="110"/>
      <c r="AE27" s="110"/>
      <c r="AF27" s="110"/>
      <c r="AG27" s="110"/>
    </row>
    <row r="28" spans="2:33" ht="15.75" thickBot="1">
      <c r="B28" s="110"/>
      <c r="C28" s="110"/>
      <c r="D28" s="110">
        <v>2016</v>
      </c>
      <c r="E28" s="110">
        <v>13</v>
      </c>
      <c r="F28" s="110">
        <v>18</v>
      </c>
      <c r="G28" s="110"/>
      <c r="H28" s="112">
        <v>2.89</v>
      </c>
      <c r="I28" s="110">
        <v>100</v>
      </c>
      <c r="J28" s="110">
        <v>0</v>
      </c>
      <c r="K28" s="110">
        <v>13.53</v>
      </c>
      <c r="L28" s="110">
        <v>61</v>
      </c>
      <c r="M28" s="110">
        <v>78</v>
      </c>
      <c r="N28" s="110">
        <v>0</v>
      </c>
      <c r="O28" s="110">
        <v>24.981750000000002</v>
      </c>
      <c r="P28" s="110">
        <v>98</v>
      </c>
      <c r="Q28" s="110">
        <v>99</v>
      </c>
      <c r="R28" s="114">
        <v>0</v>
      </c>
      <c r="S28" s="114">
        <v>0</v>
      </c>
      <c r="T28" s="113">
        <v>0</v>
      </c>
      <c r="U28" s="110">
        <v>96.23</v>
      </c>
      <c r="V28" s="110"/>
      <c r="W28" s="110">
        <v>100</v>
      </c>
      <c r="X28" s="110">
        <v>0</v>
      </c>
      <c r="Y28" s="110">
        <v>100</v>
      </c>
      <c r="Z28" s="110">
        <v>93</v>
      </c>
      <c r="AA28" s="110">
        <v>0</v>
      </c>
      <c r="AB28" s="110">
        <v>86.08</v>
      </c>
      <c r="AC28" s="110">
        <v>100</v>
      </c>
      <c r="AD28" s="110"/>
      <c r="AE28" s="110"/>
      <c r="AF28" s="110">
        <v>0</v>
      </c>
      <c r="AG28" s="110"/>
    </row>
    <row r="29" spans="2:33" ht="12.75" customHeight="1" thickBot="1">
      <c r="B29" s="110"/>
      <c r="C29" s="110"/>
      <c r="D29" s="110">
        <v>2017</v>
      </c>
      <c r="E29" s="110">
        <v>13</v>
      </c>
      <c r="F29" s="112">
        <v>18</v>
      </c>
      <c r="G29" s="112">
        <v>9.9</v>
      </c>
      <c r="H29" s="112">
        <v>5.16</v>
      </c>
      <c r="I29" s="110">
        <v>100</v>
      </c>
      <c r="J29" s="110">
        <v>0</v>
      </c>
      <c r="K29" s="110">
        <v>13.5</v>
      </c>
      <c r="L29" s="110">
        <v>63</v>
      </c>
      <c r="M29" s="110">
        <v>78</v>
      </c>
      <c r="N29" s="110">
        <v>0</v>
      </c>
      <c r="O29" s="118">
        <v>25.009810000000002</v>
      </c>
      <c r="P29" s="110">
        <v>98</v>
      </c>
      <c r="Q29" s="110"/>
      <c r="R29" s="110"/>
      <c r="S29" s="114">
        <v>0</v>
      </c>
      <c r="T29" s="110">
        <v>0</v>
      </c>
      <c r="U29" s="110">
        <v>96.86</v>
      </c>
      <c r="V29" s="110"/>
      <c r="W29" s="115">
        <v>69</v>
      </c>
      <c r="X29" s="110">
        <v>0</v>
      </c>
      <c r="Y29" s="110">
        <v>100</v>
      </c>
      <c r="Z29" s="110">
        <v>93</v>
      </c>
      <c r="AA29" s="110">
        <v>0</v>
      </c>
      <c r="AB29" s="110">
        <v>85.91</v>
      </c>
      <c r="AC29" s="110">
        <v>100</v>
      </c>
      <c r="AD29" s="110"/>
      <c r="AE29" s="110">
        <v>0</v>
      </c>
      <c r="AF29" s="110"/>
      <c r="AG29" s="110">
        <v>0</v>
      </c>
    </row>
    <row r="30" spans="2:33" ht="12.75" customHeight="1" thickBot="1">
      <c r="B30" s="110"/>
      <c r="C30" s="110"/>
      <c r="D30" s="110">
        <v>2018</v>
      </c>
      <c r="E30" s="110">
        <v>12</v>
      </c>
      <c r="F30" s="112">
        <v>19</v>
      </c>
      <c r="G30" s="116">
        <v>12.997999999999999</v>
      </c>
      <c r="H30" s="112">
        <v>5.5</v>
      </c>
      <c r="I30" s="110">
        <v>100</v>
      </c>
      <c r="J30" s="110">
        <v>0</v>
      </c>
      <c r="K30" s="116">
        <v>16.8</v>
      </c>
      <c r="L30" s="113">
        <v>3.04</v>
      </c>
      <c r="M30" s="110">
        <v>78</v>
      </c>
      <c r="N30" s="110">
        <v>0</v>
      </c>
      <c r="O30" s="118">
        <v>25.138290000000001</v>
      </c>
      <c r="P30" s="110">
        <v>98</v>
      </c>
      <c r="Q30" s="110"/>
      <c r="R30" s="112">
        <v>2.8</v>
      </c>
      <c r="S30" s="110">
        <v>0</v>
      </c>
      <c r="T30" s="110">
        <v>0</v>
      </c>
      <c r="U30" s="114">
        <v>97.12</v>
      </c>
      <c r="V30" s="110"/>
      <c r="W30" s="110">
        <v>100</v>
      </c>
      <c r="X30" s="110">
        <v>0</v>
      </c>
      <c r="Y30" s="110">
        <v>100</v>
      </c>
      <c r="Z30" s="110">
        <v>93</v>
      </c>
      <c r="AA30" s="110">
        <v>0</v>
      </c>
      <c r="AB30" s="112">
        <v>93.78</v>
      </c>
      <c r="AC30" s="110">
        <v>98.61</v>
      </c>
      <c r="AD30" s="110">
        <v>0</v>
      </c>
      <c r="AE30" s="110">
        <v>0</v>
      </c>
      <c r="AF30" s="110">
        <v>0</v>
      </c>
      <c r="AG30" s="110"/>
    </row>
    <row r="31" spans="2:33" ht="12.75" customHeight="1" thickBot="1">
      <c r="B31" s="110"/>
      <c r="C31" s="110"/>
      <c r="D31" s="110">
        <v>2019</v>
      </c>
      <c r="E31" s="112">
        <v>10.16</v>
      </c>
      <c r="F31" s="112">
        <v>18.95</v>
      </c>
      <c r="G31" s="116">
        <v>14</v>
      </c>
      <c r="H31" s="112">
        <v>6.04</v>
      </c>
      <c r="I31" s="110">
        <v>100</v>
      </c>
      <c r="J31" s="110"/>
      <c r="K31" s="112">
        <v>16</v>
      </c>
      <c r="L31" s="110">
        <v>5.48</v>
      </c>
      <c r="M31" s="110">
        <v>78</v>
      </c>
      <c r="N31" s="110">
        <v>0</v>
      </c>
      <c r="O31" s="118">
        <v>25.960999999999999</v>
      </c>
      <c r="P31" s="110">
        <v>98</v>
      </c>
      <c r="Q31" s="110"/>
      <c r="R31" s="112">
        <v>2.7</v>
      </c>
      <c r="S31" s="110">
        <v>0</v>
      </c>
      <c r="T31" s="110">
        <v>0</v>
      </c>
      <c r="U31" s="112">
        <v>97.94</v>
      </c>
      <c r="V31" s="110">
        <v>0</v>
      </c>
      <c r="W31" s="116">
        <v>100</v>
      </c>
      <c r="X31" s="110">
        <v>0</v>
      </c>
      <c r="Y31" s="110">
        <v>100</v>
      </c>
      <c r="Z31" s="110">
        <v>93</v>
      </c>
      <c r="AA31" s="110">
        <v>0</v>
      </c>
      <c r="AB31" s="115">
        <v>89.57</v>
      </c>
      <c r="AC31" s="110">
        <v>98.59</v>
      </c>
      <c r="AD31" s="110">
        <v>89.4</v>
      </c>
      <c r="AE31" s="110">
        <v>0</v>
      </c>
      <c r="AF31" s="110"/>
      <c r="AG31" s="110"/>
    </row>
    <row r="32" spans="2:33" ht="12.75" customHeight="1">
      <c r="B32" s="110"/>
      <c r="C32" s="110"/>
      <c r="D32" s="110">
        <v>2020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</row>
    <row r="33" spans="2:33" ht="15">
      <c r="B33" s="109" t="s">
        <v>80</v>
      </c>
      <c r="C33" s="109" t="s">
        <v>598</v>
      </c>
      <c r="D33" s="109">
        <v>2006</v>
      </c>
      <c r="E33" s="109">
        <v>6977</v>
      </c>
      <c r="F33" s="109">
        <v>0</v>
      </c>
      <c r="G33" s="109">
        <v>0</v>
      </c>
      <c r="H33" s="109"/>
      <c r="I33" s="109"/>
      <c r="J33" s="109">
        <v>8576</v>
      </c>
      <c r="K33" s="109">
        <v>20317</v>
      </c>
      <c r="L33" s="109">
        <v>1548</v>
      </c>
      <c r="M33" s="109"/>
      <c r="N33" s="109">
        <v>1270</v>
      </c>
      <c r="O33" s="109">
        <v>0</v>
      </c>
      <c r="P33" s="109">
        <v>4430</v>
      </c>
      <c r="Q33" s="109">
        <v>16804</v>
      </c>
      <c r="R33" s="109"/>
      <c r="S33" s="109">
        <v>5981</v>
      </c>
      <c r="T33" s="109">
        <v>1171</v>
      </c>
      <c r="U33" s="109">
        <v>8383</v>
      </c>
      <c r="V33" s="109">
        <v>436</v>
      </c>
      <c r="W33" s="109"/>
      <c r="X33" s="109">
        <v>657</v>
      </c>
      <c r="Y33" s="109">
        <v>2724</v>
      </c>
      <c r="Z33" s="109"/>
      <c r="AA33" s="109">
        <v>17011</v>
      </c>
      <c r="AB33" s="109">
        <v>1297</v>
      </c>
      <c r="AC33" s="109">
        <v>0</v>
      </c>
      <c r="AD33" s="109">
        <v>10541</v>
      </c>
      <c r="AE33" s="109">
        <v>965</v>
      </c>
      <c r="AF33" s="109">
        <v>2322</v>
      </c>
      <c r="AG33" s="109">
        <v>7211</v>
      </c>
    </row>
    <row r="34" spans="2:33" ht="15">
      <c r="B34" s="109"/>
      <c r="C34" s="109"/>
      <c r="D34" s="109">
        <v>2007</v>
      </c>
      <c r="E34" s="109">
        <v>6776</v>
      </c>
      <c r="F34" s="109">
        <v>2180</v>
      </c>
      <c r="G34" s="109">
        <v>0</v>
      </c>
      <c r="H34" s="109"/>
      <c r="I34" s="109">
        <v>0</v>
      </c>
      <c r="J34" s="109">
        <v>8628</v>
      </c>
      <c r="K34" s="109">
        <v>19011</v>
      </c>
      <c r="L34" s="109">
        <v>0</v>
      </c>
      <c r="M34" s="109">
        <v>328</v>
      </c>
      <c r="N34" s="109">
        <v>1265</v>
      </c>
      <c r="O34" s="109">
        <v>0</v>
      </c>
      <c r="P34" s="109">
        <v>0</v>
      </c>
      <c r="Q34" s="109">
        <v>14651</v>
      </c>
      <c r="R34" s="109"/>
      <c r="S34" s="109">
        <v>5972</v>
      </c>
      <c r="T34" s="109">
        <v>1126</v>
      </c>
      <c r="U34" s="109">
        <v>7350</v>
      </c>
      <c r="V34" s="109">
        <v>531</v>
      </c>
      <c r="W34" s="109"/>
      <c r="X34" s="109">
        <v>660</v>
      </c>
      <c r="Y34" s="109">
        <v>2720</v>
      </c>
      <c r="Z34" s="109">
        <v>0</v>
      </c>
      <c r="AA34" s="109">
        <v>14219</v>
      </c>
      <c r="AB34" s="109">
        <v>1266</v>
      </c>
      <c r="AC34" s="109">
        <v>5625</v>
      </c>
      <c r="AD34" s="109">
        <v>10572</v>
      </c>
      <c r="AE34" s="109">
        <v>944</v>
      </c>
      <c r="AF34" s="109">
        <v>2307</v>
      </c>
      <c r="AG34" s="109">
        <v>7456</v>
      </c>
    </row>
    <row r="35" spans="2:33" ht="15">
      <c r="B35" s="109"/>
      <c r="C35" s="109"/>
      <c r="D35" s="109">
        <v>2008</v>
      </c>
      <c r="E35" s="109">
        <v>6713</v>
      </c>
      <c r="F35" s="109">
        <v>2110</v>
      </c>
      <c r="G35" s="109">
        <v>0</v>
      </c>
      <c r="H35" s="109"/>
      <c r="I35" s="109">
        <v>0</v>
      </c>
      <c r="J35" s="109">
        <v>8551</v>
      </c>
      <c r="K35" s="109">
        <v>18051</v>
      </c>
      <c r="L35" s="109">
        <v>0</v>
      </c>
      <c r="M35" s="109">
        <v>329</v>
      </c>
      <c r="N35" s="109">
        <v>1265</v>
      </c>
      <c r="O35" s="109">
        <v>2699</v>
      </c>
      <c r="P35" s="109">
        <v>4218</v>
      </c>
      <c r="Q35" s="109">
        <v>18507</v>
      </c>
      <c r="R35" s="109"/>
      <c r="S35" s="109">
        <v>5910</v>
      </c>
      <c r="T35" s="109">
        <v>1095</v>
      </c>
      <c r="U35" s="109">
        <v>7643</v>
      </c>
      <c r="V35" s="109">
        <v>523</v>
      </c>
      <c r="W35" s="109"/>
      <c r="X35" s="109">
        <v>641</v>
      </c>
      <c r="Y35" s="109">
        <v>2700</v>
      </c>
      <c r="Z35" s="109">
        <v>0</v>
      </c>
      <c r="AA35" s="109">
        <v>14255</v>
      </c>
      <c r="AB35" s="109">
        <v>1229</v>
      </c>
      <c r="AC35" s="109">
        <v>5784</v>
      </c>
      <c r="AD35" s="109">
        <v>11352</v>
      </c>
      <c r="AE35" s="109">
        <v>932</v>
      </c>
      <c r="AF35" s="109">
        <v>2265</v>
      </c>
      <c r="AG35" s="109">
        <v>6680</v>
      </c>
    </row>
    <row r="36" spans="2:33" ht="15">
      <c r="B36" s="109"/>
      <c r="C36" s="109"/>
      <c r="D36" s="109">
        <v>2009</v>
      </c>
      <c r="E36" s="109">
        <v>0</v>
      </c>
      <c r="F36" s="109">
        <v>1913</v>
      </c>
      <c r="G36" s="109">
        <v>0</v>
      </c>
      <c r="H36" s="109">
        <v>1927</v>
      </c>
      <c r="I36" s="109">
        <v>0</v>
      </c>
      <c r="J36" s="109">
        <v>8523</v>
      </c>
      <c r="K36" s="109">
        <v>17508</v>
      </c>
      <c r="L36" s="109"/>
      <c r="M36" s="109">
        <v>329</v>
      </c>
      <c r="N36" s="109">
        <v>0</v>
      </c>
      <c r="O36" s="109">
        <v>2613</v>
      </c>
      <c r="P36" s="109">
        <v>0</v>
      </c>
      <c r="Q36" s="109">
        <v>0</v>
      </c>
      <c r="R36" s="109"/>
      <c r="S36" s="109">
        <v>5910</v>
      </c>
      <c r="T36" s="109">
        <v>1069</v>
      </c>
      <c r="U36" s="109"/>
      <c r="V36" s="109">
        <v>530</v>
      </c>
      <c r="W36" s="109">
        <v>142</v>
      </c>
      <c r="X36" s="109">
        <v>634</v>
      </c>
      <c r="Y36" s="109">
        <v>2659</v>
      </c>
      <c r="Z36" s="109">
        <v>0</v>
      </c>
      <c r="AA36" s="109">
        <v>0</v>
      </c>
      <c r="AB36" s="109">
        <v>1191</v>
      </c>
      <c r="AC36" s="109">
        <v>5181</v>
      </c>
      <c r="AD36" s="109">
        <v>11371</v>
      </c>
      <c r="AE36" s="109">
        <v>913</v>
      </c>
      <c r="AF36" s="109">
        <v>2220</v>
      </c>
      <c r="AG36" s="109">
        <v>6802</v>
      </c>
    </row>
    <row r="37" spans="2:33" ht="15">
      <c r="B37" s="109"/>
      <c r="C37" s="109"/>
      <c r="D37" s="109">
        <v>2010</v>
      </c>
      <c r="E37" s="109">
        <v>5142</v>
      </c>
      <c r="F37" s="109">
        <v>1902</v>
      </c>
      <c r="G37" s="109">
        <v>815</v>
      </c>
      <c r="H37" s="109">
        <v>1853</v>
      </c>
      <c r="I37" s="109">
        <v>0</v>
      </c>
      <c r="J37" s="109">
        <v>8491</v>
      </c>
      <c r="K37" s="109">
        <v>17393</v>
      </c>
      <c r="L37" s="109"/>
      <c r="M37" s="109">
        <v>335</v>
      </c>
      <c r="N37" s="109">
        <v>1305</v>
      </c>
      <c r="O37" s="109">
        <v>2522</v>
      </c>
      <c r="P37" s="109">
        <v>3833</v>
      </c>
      <c r="Q37" s="109">
        <v>18364</v>
      </c>
      <c r="R37" s="109">
        <v>1440</v>
      </c>
      <c r="S37" s="109">
        <v>5964</v>
      </c>
      <c r="T37" s="109">
        <v>1050</v>
      </c>
      <c r="U37" s="109">
        <v>5683</v>
      </c>
      <c r="V37" s="109">
        <v>538</v>
      </c>
      <c r="W37" s="109">
        <v>138</v>
      </c>
      <c r="X37" s="109">
        <v>613</v>
      </c>
      <c r="Y37" s="109">
        <v>2628</v>
      </c>
      <c r="Z37" s="109">
        <v>3657</v>
      </c>
      <c r="AA37" s="109">
        <v>14126</v>
      </c>
      <c r="AB37" s="109">
        <v>1107</v>
      </c>
      <c r="AC37" s="109">
        <v>5169</v>
      </c>
      <c r="AD37" s="109">
        <v>11370</v>
      </c>
      <c r="AE37" s="109">
        <v>888</v>
      </c>
      <c r="AF37" s="109">
        <v>0</v>
      </c>
      <c r="AG37" s="109">
        <v>6647</v>
      </c>
    </row>
    <row r="38" spans="2:33" ht="15">
      <c r="B38" s="109"/>
      <c r="C38" s="109"/>
      <c r="D38" s="109">
        <v>2011</v>
      </c>
      <c r="E38" s="109">
        <v>5026</v>
      </c>
      <c r="F38" s="109">
        <v>1879</v>
      </c>
      <c r="G38" s="109">
        <v>788</v>
      </c>
      <c r="H38" s="109">
        <v>1767</v>
      </c>
      <c r="I38" s="109">
        <v>0</v>
      </c>
      <c r="J38" s="109">
        <v>8315</v>
      </c>
      <c r="K38" s="109">
        <v>15520</v>
      </c>
      <c r="L38" s="109"/>
      <c r="M38" s="109">
        <v>328</v>
      </c>
      <c r="N38" s="109">
        <v>1250</v>
      </c>
      <c r="O38" s="109">
        <v>2439</v>
      </c>
      <c r="P38" s="109">
        <v>3745</v>
      </c>
      <c r="Q38" s="109">
        <v>18138</v>
      </c>
      <c r="R38" s="109">
        <v>1518</v>
      </c>
      <c r="S38" s="109">
        <v>6043</v>
      </c>
      <c r="T38" s="109">
        <v>1018</v>
      </c>
      <c r="U38" s="109">
        <v>5670</v>
      </c>
      <c r="V38" s="109">
        <v>538</v>
      </c>
      <c r="W38" s="109">
        <v>138</v>
      </c>
      <c r="X38" s="109">
        <v>600</v>
      </c>
      <c r="Y38" s="109">
        <v>2556</v>
      </c>
      <c r="Z38" s="109">
        <v>3657</v>
      </c>
      <c r="AA38" s="109">
        <v>14518</v>
      </c>
      <c r="AB38" s="109">
        <v>1049</v>
      </c>
      <c r="AC38" s="109">
        <v>5270</v>
      </c>
      <c r="AD38" s="109">
        <v>8730</v>
      </c>
      <c r="AE38" s="109">
        <v>840</v>
      </c>
      <c r="AF38" s="109">
        <v>2180</v>
      </c>
      <c r="AG38" s="109">
        <v>6647</v>
      </c>
    </row>
    <row r="39" spans="2:33" ht="15">
      <c r="B39" s="109"/>
      <c r="C39" s="109"/>
      <c r="D39" s="109">
        <v>2012</v>
      </c>
      <c r="E39" s="109">
        <v>4680</v>
      </c>
      <c r="F39" s="109">
        <v>1857</v>
      </c>
      <c r="G39" s="109">
        <v>783</v>
      </c>
      <c r="H39" s="109">
        <v>1697</v>
      </c>
      <c r="I39" s="109">
        <v>0</v>
      </c>
      <c r="J39" s="109">
        <v>8315</v>
      </c>
      <c r="K39" s="109">
        <v>14276</v>
      </c>
      <c r="L39" s="109"/>
      <c r="M39" s="109">
        <v>328</v>
      </c>
      <c r="N39" s="109">
        <v>1587</v>
      </c>
      <c r="O39" s="109">
        <v>2400</v>
      </c>
      <c r="P39" s="109">
        <v>3581</v>
      </c>
      <c r="Q39" s="109">
        <v>18055</v>
      </c>
      <c r="R39" s="109">
        <v>1518</v>
      </c>
      <c r="S39" s="109">
        <v>6041</v>
      </c>
      <c r="T39" s="109">
        <v>1015</v>
      </c>
      <c r="U39" s="109">
        <v>5600</v>
      </c>
      <c r="V39" s="109">
        <v>539</v>
      </c>
      <c r="W39" s="109">
        <v>137</v>
      </c>
      <c r="X39" s="109">
        <v>634</v>
      </c>
      <c r="Y39" s="109">
        <v>2600</v>
      </c>
      <c r="Z39" s="109">
        <v>3660</v>
      </c>
      <c r="AA39" s="109">
        <v>14356</v>
      </c>
      <c r="AB39" s="109">
        <v>877</v>
      </c>
      <c r="AC39" s="109">
        <v>5262</v>
      </c>
      <c r="AD39" s="109">
        <v>8616</v>
      </c>
      <c r="AE39" s="109">
        <v>838</v>
      </c>
      <c r="AF39" s="109">
        <v>2254</v>
      </c>
      <c r="AG39" s="109">
        <v>6617</v>
      </c>
    </row>
    <row r="40" spans="2:33" ht="15">
      <c r="B40" s="109"/>
      <c r="C40" s="109"/>
      <c r="D40" s="109">
        <v>2013</v>
      </c>
      <c r="E40" s="109">
        <v>4581</v>
      </c>
      <c r="F40" s="109">
        <v>1848</v>
      </c>
      <c r="G40" s="109">
        <v>785</v>
      </c>
      <c r="H40" s="109">
        <v>1677</v>
      </c>
      <c r="I40" s="109">
        <v>0</v>
      </c>
      <c r="J40" s="109">
        <v>8041</v>
      </c>
      <c r="K40" s="109">
        <v>14096</v>
      </c>
      <c r="L40" s="109">
        <v>1372</v>
      </c>
      <c r="M40" s="109">
        <v>325</v>
      </c>
      <c r="N40" s="109">
        <v>1500</v>
      </c>
      <c r="O40" s="109">
        <v>3330</v>
      </c>
      <c r="P40" s="109">
        <v>3505</v>
      </c>
      <c r="Q40" s="109"/>
      <c r="R40" s="109">
        <v>1506</v>
      </c>
      <c r="S40" s="109">
        <v>6041</v>
      </c>
      <c r="T40" s="109">
        <v>1011</v>
      </c>
      <c r="U40" s="109">
        <v>5271</v>
      </c>
      <c r="V40" s="109">
        <v>545</v>
      </c>
      <c r="W40" s="109">
        <v>137</v>
      </c>
      <c r="X40" s="109">
        <v>640</v>
      </c>
      <c r="Y40" s="109">
        <v>2541</v>
      </c>
      <c r="Z40" s="109">
        <v>3629</v>
      </c>
      <c r="AA40" s="109">
        <v>13609</v>
      </c>
      <c r="AB40" s="109">
        <v>870</v>
      </c>
      <c r="AC40" s="109">
        <v>5272</v>
      </c>
      <c r="AD40" s="109">
        <v>8221</v>
      </c>
      <c r="AE40" s="109">
        <v>832</v>
      </c>
      <c r="AF40" s="109">
        <v>2101</v>
      </c>
      <c r="AG40" s="109">
        <v>6542</v>
      </c>
    </row>
    <row r="41" spans="2:33" ht="15">
      <c r="B41" s="109"/>
      <c r="C41" s="109"/>
      <c r="D41" s="109">
        <v>2014</v>
      </c>
      <c r="E41" s="109">
        <v>4509</v>
      </c>
      <c r="F41" s="109">
        <v>1818</v>
      </c>
      <c r="G41" s="109">
        <v>774</v>
      </c>
      <c r="H41" s="109">
        <v>370</v>
      </c>
      <c r="I41" s="109">
        <v>0</v>
      </c>
      <c r="J41" s="109">
        <v>8001</v>
      </c>
      <c r="K41" s="109">
        <v>13983</v>
      </c>
      <c r="L41" s="109">
        <v>1338</v>
      </c>
      <c r="M41" s="109">
        <v>326</v>
      </c>
      <c r="N41" s="109">
        <v>1453</v>
      </c>
      <c r="O41" s="109">
        <v>3304</v>
      </c>
      <c r="P41" s="109">
        <v>3384</v>
      </c>
      <c r="Q41" s="109">
        <v>15943</v>
      </c>
      <c r="R41" s="109">
        <v>1241</v>
      </c>
      <c r="S41" s="109">
        <v>6041</v>
      </c>
      <c r="T41" s="109">
        <v>978</v>
      </c>
      <c r="U41" s="109">
        <v>5010</v>
      </c>
      <c r="V41" s="109">
        <v>545</v>
      </c>
      <c r="W41" s="109">
        <v>127</v>
      </c>
      <c r="X41" s="109">
        <v>659</v>
      </c>
      <c r="Y41" s="109">
        <v>2282</v>
      </c>
      <c r="Z41" s="109">
        <v>3566</v>
      </c>
      <c r="AA41" s="109">
        <v>13447</v>
      </c>
      <c r="AB41" s="109">
        <v>856</v>
      </c>
      <c r="AC41" s="109">
        <v>5225</v>
      </c>
      <c r="AD41" s="109">
        <v>7892</v>
      </c>
      <c r="AE41" s="109">
        <v>787</v>
      </c>
      <c r="AF41" s="109">
        <v>2131</v>
      </c>
      <c r="AG41" s="109">
        <v>6142</v>
      </c>
    </row>
    <row r="42" spans="2:33" ht="15">
      <c r="B42" s="109"/>
      <c r="C42" s="109"/>
      <c r="D42" s="109">
        <v>2015</v>
      </c>
      <c r="E42" s="109">
        <v>4419</v>
      </c>
      <c r="F42" s="109">
        <v>1773</v>
      </c>
      <c r="G42" s="109">
        <v>766</v>
      </c>
      <c r="H42" s="109">
        <v>1576</v>
      </c>
      <c r="I42" s="109">
        <v>0</v>
      </c>
      <c r="J42" s="109">
        <v>7989</v>
      </c>
      <c r="K42" s="109">
        <v>14204</v>
      </c>
      <c r="L42" s="109">
        <v>1191</v>
      </c>
      <c r="M42" s="109">
        <v>322</v>
      </c>
      <c r="N42" s="109">
        <v>1405</v>
      </c>
      <c r="O42" s="109">
        <v>3267</v>
      </c>
      <c r="P42" s="109">
        <v>3276</v>
      </c>
      <c r="Q42" s="109">
        <v>17679</v>
      </c>
      <c r="R42" s="109">
        <v>1449</v>
      </c>
      <c r="S42" s="109">
        <v>6041</v>
      </c>
      <c r="T42" s="109">
        <v>991</v>
      </c>
      <c r="U42" s="109">
        <v>4840</v>
      </c>
      <c r="V42" s="109">
        <v>544</v>
      </c>
      <c r="W42" s="109">
        <v>124</v>
      </c>
      <c r="X42" s="109">
        <v>664</v>
      </c>
      <c r="Y42" s="109">
        <v>2280</v>
      </c>
      <c r="Z42" s="109">
        <v>3610</v>
      </c>
      <c r="AA42" s="109">
        <v>13251</v>
      </c>
      <c r="AB42" s="109">
        <v>855</v>
      </c>
      <c r="AC42" s="109">
        <v>5216</v>
      </c>
      <c r="AD42" s="109">
        <v>6630</v>
      </c>
      <c r="AE42" s="109">
        <v>759</v>
      </c>
      <c r="AF42" s="109">
        <v>2026</v>
      </c>
      <c r="AG42" s="109">
        <v>6118</v>
      </c>
    </row>
    <row r="43" spans="2:33" ht="15">
      <c r="B43" s="109"/>
      <c r="C43" s="109"/>
      <c r="D43" s="109">
        <v>2016</v>
      </c>
      <c r="E43" s="109">
        <v>4086</v>
      </c>
      <c r="F43" s="109">
        <v>1751</v>
      </c>
      <c r="G43" s="109">
        <v>761</v>
      </c>
      <c r="H43" s="109">
        <v>1574</v>
      </c>
      <c r="I43" s="109">
        <v>0</v>
      </c>
      <c r="J43" s="109">
        <v>7961</v>
      </c>
      <c r="K43" s="109">
        <v>14054</v>
      </c>
      <c r="L43" s="109">
        <v>1191</v>
      </c>
      <c r="M43" s="109">
        <v>322</v>
      </c>
      <c r="N43" s="109">
        <v>1405</v>
      </c>
      <c r="O43" s="109">
        <v>3232</v>
      </c>
      <c r="P43" s="109">
        <v>3254</v>
      </c>
      <c r="Q43" s="109">
        <v>16678</v>
      </c>
      <c r="R43" s="109">
        <v>1513</v>
      </c>
      <c r="S43" s="109">
        <v>6077</v>
      </c>
      <c r="T43" s="109">
        <v>972</v>
      </c>
      <c r="U43" s="109">
        <v>6634</v>
      </c>
      <c r="V43" s="109">
        <v>543</v>
      </c>
      <c r="W43" s="109">
        <v>46</v>
      </c>
      <c r="X43" s="109">
        <v>670</v>
      </c>
      <c r="Y43" s="109">
        <v>2241</v>
      </c>
      <c r="Z43" s="109">
        <v>3553</v>
      </c>
      <c r="AA43" s="109">
        <v>13109</v>
      </c>
      <c r="AB43" s="109">
        <v>851</v>
      </c>
      <c r="AC43" s="109">
        <v>5200</v>
      </c>
      <c r="AD43" s="109">
        <v>6609</v>
      </c>
      <c r="AE43" s="109">
        <v>483</v>
      </c>
      <c r="AF43" s="109">
        <v>2105</v>
      </c>
      <c r="AG43" s="109">
        <v>6117</v>
      </c>
    </row>
    <row r="44" spans="2:33" ht="15">
      <c r="B44" s="109"/>
      <c r="C44" s="109"/>
      <c r="D44" s="109">
        <v>2017</v>
      </c>
      <c r="E44" s="109">
        <v>4103</v>
      </c>
      <c r="F44" s="109">
        <v>1737</v>
      </c>
      <c r="G44" s="109">
        <v>757</v>
      </c>
      <c r="H44" s="109">
        <v>1554</v>
      </c>
      <c r="I44" s="109">
        <v>0</v>
      </c>
      <c r="J44" s="109">
        <v>8189</v>
      </c>
      <c r="K44" s="109">
        <v>13984</v>
      </c>
      <c r="L44" s="109">
        <v>1255</v>
      </c>
      <c r="M44" s="109">
        <v>322</v>
      </c>
      <c r="N44" s="109">
        <v>1263</v>
      </c>
      <c r="O44" s="109">
        <v>3196</v>
      </c>
      <c r="P44" s="109">
        <v>3217</v>
      </c>
      <c r="Q44" s="109">
        <v>17566</v>
      </c>
      <c r="R44" s="109">
        <v>1512</v>
      </c>
      <c r="S44" s="109">
        <v>6081</v>
      </c>
      <c r="T44" s="109">
        <v>942</v>
      </c>
      <c r="U44" s="109">
        <v>5957</v>
      </c>
      <c r="V44" s="109">
        <v>543</v>
      </c>
      <c r="W44" s="109">
        <v>38</v>
      </c>
      <c r="X44" s="109">
        <v>680</v>
      </c>
      <c r="Y44" s="109">
        <v>2270</v>
      </c>
      <c r="Z44" s="109">
        <v>3522</v>
      </c>
      <c r="AA44" s="109">
        <v>12833</v>
      </c>
      <c r="AB44" s="109">
        <v>850</v>
      </c>
      <c r="AC44" s="109">
        <v>5030</v>
      </c>
      <c r="AD44" s="109">
        <v>6980</v>
      </c>
      <c r="AE44" s="109">
        <v>745</v>
      </c>
      <c r="AF44" s="109">
        <v>2102</v>
      </c>
      <c r="AG44" s="109">
        <v>6233</v>
      </c>
    </row>
    <row r="45" spans="2:33" ht="15">
      <c r="B45" s="109"/>
      <c r="C45" s="109"/>
      <c r="D45" s="109">
        <v>2018</v>
      </c>
      <c r="E45" s="109">
        <v>4192</v>
      </c>
      <c r="F45" s="109"/>
      <c r="G45" s="109">
        <v>757</v>
      </c>
      <c r="H45" s="109">
        <v>1555</v>
      </c>
      <c r="I45" s="109">
        <v>0</v>
      </c>
      <c r="J45" s="109">
        <v>8185</v>
      </c>
      <c r="K45" s="109">
        <v>13900</v>
      </c>
      <c r="L45" s="109">
        <v>1024</v>
      </c>
      <c r="M45" s="109">
        <v>322</v>
      </c>
      <c r="N45" s="109">
        <v>1263</v>
      </c>
      <c r="O45" s="109">
        <v>3168</v>
      </c>
      <c r="P45" s="109">
        <v>3191</v>
      </c>
      <c r="Q45" s="109">
        <v>15258</v>
      </c>
      <c r="R45" s="109">
        <v>1512</v>
      </c>
      <c r="S45" s="109">
        <v>6049</v>
      </c>
      <c r="T45" s="109">
        <v>931</v>
      </c>
      <c r="U45" s="109">
        <v>5844</v>
      </c>
      <c r="V45" s="109">
        <v>543</v>
      </c>
      <c r="W45" s="109">
        <v>117</v>
      </c>
      <c r="X45" s="109">
        <v>652</v>
      </c>
      <c r="Y45" s="109">
        <v>2356</v>
      </c>
      <c r="Z45" s="109">
        <v>3467</v>
      </c>
      <c r="AA45" s="109">
        <v>12801</v>
      </c>
      <c r="AB45" s="109">
        <v>839</v>
      </c>
      <c r="AC45" s="109">
        <v>5040</v>
      </c>
      <c r="AD45" s="109">
        <v>6911</v>
      </c>
      <c r="AE45" s="109">
        <v>735</v>
      </c>
      <c r="AF45" s="109">
        <v>2088</v>
      </c>
      <c r="AG45" s="109">
        <v>5936</v>
      </c>
    </row>
    <row r="46" spans="2:33" ht="15">
      <c r="B46" s="109"/>
      <c r="C46" s="109"/>
      <c r="D46" s="109">
        <v>2019</v>
      </c>
      <c r="E46" s="109">
        <v>4109</v>
      </c>
      <c r="F46" s="109">
        <v>1700</v>
      </c>
      <c r="G46" s="109">
        <v>757</v>
      </c>
      <c r="H46" s="109">
        <v>1547</v>
      </c>
      <c r="I46" s="109">
        <v>0</v>
      </c>
      <c r="J46" s="109">
        <v>8151</v>
      </c>
      <c r="K46" s="109">
        <v>13692</v>
      </c>
      <c r="L46" s="109">
        <v>910</v>
      </c>
      <c r="M46" s="109">
        <v>363</v>
      </c>
      <c r="N46" s="109">
        <v>1236</v>
      </c>
      <c r="O46" s="109">
        <v>3148</v>
      </c>
      <c r="P46" s="109">
        <v>3160</v>
      </c>
      <c r="Q46" s="109">
        <v>15038</v>
      </c>
      <c r="R46" s="109">
        <v>1505</v>
      </c>
      <c r="S46" s="109">
        <v>6048</v>
      </c>
      <c r="T46" s="109">
        <v>931</v>
      </c>
      <c r="U46" s="109">
        <v>5580</v>
      </c>
      <c r="V46" s="109">
        <v>628</v>
      </c>
      <c r="W46" s="109">
        <v>112</v>
      </c>
      <c r="X46" s="109">
        <v>653</v>
      </c>
      <c r="Y46" s="109">
        <v>2339</v>
      </c>
      <c r="Z46" s="109">
        <v>3440</v>
      </c>
      <c r="AA46" s="109">
        <v>12662</v>
      </c>
      <c r="AB46" s="109">
        <v>834</v>
      </c>
      <c r="AC46" s="109">
        <v>5038</v>
      </c>
      <c r="AD46" s="109">
        <v>7036</v>
      </c>
      <c r="AE46" s="109">
        <v>721</v>
      </c>
      <c r="AF46" s="109">
        <v>2082</v>
      </c>
      <c r="AG46" s="109">
        <v>5814</v>
      </c>
    </row>
    <row r="47" spans="2:33" ht="15">
      <c r="B47" s="109"/>
      <c r="C47" s="109"/>
      <c r="D47" s="109">
        <v>2020</v>
      </c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</row>
    <row r="48" spans="2:33" ht="15">
      <c r="B48" s="110" t="s">
        <v>937</v>
      </c>
      <c r="C48" s="110" t="s">
        <v>938</v>
      </c>
      <c r="D48" s="110">
        <v>2006</v>
      </c>
      <c r="E48" s="110">
        <v>0.88048999999999999</v>
      </c>
      <c r="F48" s="110">
        <v>0</v>
      </c>
      <c r="G48" s="110">
        <v>0</v>
      </c>
      <c r="H48" s="110"/>
      <c r="I48" s="110"/>
      <c r="J48" s="110">
        <v>0.73667000000000005</v>
      </c>
      <c r="K48" s="110">
        <v>0.39101999999999998</v>
      </c>
      <c r="L48" s="110">
        <v>0.43167</v>
      </c>
      <c r="M48" s="110"/>
      <c r="N48" s="110">
        <v>0.42375000000000002</v>
      </c>
      <c r="O48" s="110">
        <v>0</v>
      </c>
      <c r="P48" s="110">
        <v>0.50168999999999997</v>
      </c>
      <c r="Q48" s="110">
        <v>0.54452</v>
      </c>
      <c r="R48" s="110"/>
      <c r="S48" s="110">
        <v>0.74692000000000003</v>
      </c>
      <c r="T48" s="110">
        <v>0.55496999999999996</v>
      </c>
      <c r="U48" s="110">
        <v>0.46177000000000001</v>
      </c>
      <c r="V48" s="110">
        <v>0.19932</v>
      </c>
      <c r="W48" s="110"/>
      <c r="X48" s="110">
        <v>0.16058</v>
      </c>
      <c r="Y48" s="110">
        <v>0.41907</v>
      </c>
      <c r="Z48" s="110"/>
      <c r="AA48" s="110">
        <v>0.59801000000000004</v>
      </c>
      <c r="AB48" s="110">
        <v>0.36923</v>
      </c>
      <c r="AC48" s="110">
        <v>0</v>
      </c>
      <c r="AD48" s="110">
        <v>0.68625999999999998</v>
      </c>
      <c r="AE48" s="110">
        <v>0.44023000000000001</v>
      </c>
      <c r="AF48" s="110">
        <v>0.49636000000000002</v>
      </c>
      <c r="AG48" s="110">
        <v>0.22824</v>
      </c>
    </row>
    <row r="49" spans="2:33" ht="15">
      <c r="B49" s="110"/>
      <c r="C49" s="110"/>
      <c r="D49" s="110">
        <v>2007</v>
      </c>
      <c r="E49" s="110">
        <v>0.83099999999999996</v>
      </c>
      <c r="F49" s="110">
        <v>0.35076000000000002</v>
      </c>
      <c r="G49" s="110">
        <v>0</v>
      </c>
      <c r="H49" s="110"/>
      <c r="I49" s="110">
        <v>0</v>
      </c>
      <c r="J49" s="110">
        <v>0.74675999999999998</v>
      </c>
      <c r="K49" s="110">
        <v>0.56084999999999996</v>
      </c>
      <c r="L49" s="110">
        <v>0</v>
      </c>
      <c r="M49" s="110">
        <v>0.14909</v>
      </c>
      <c r="N49" s="110">
        <v>0.41338999999999998</v>
      </c>
      <c r="O49" s="110">
        <v>0</v>
      </c>
      <c r="P49" s="110">
        <v>0</v>
      </c>
      <c r="Q49" s="110">
        <v>0.48880000000000001</v>
      </c>
      <c r="R49" s="110"/>
      <c r="S49" s="110">
        <v>0.56462000000000001</v>
      </c>
      <c r="T49" s="110">
        <v>0.53364</v>
      </c>
      <c r="U49" s="110">
        <v>0.40395999999999999</v>
      </c>
      <c r="V49" s="110">
        <v>0.24346999999999999</v>
      </c>
      <c r="W49" s="110"/>
      <c r="X49" s="110">
        <v>0.15162999999999999</v>
      </c>
      <c r="Y49" s="110">
        <v>0.40597</v>
      </c>
      <c r="Z49" s="110">
        <v>0</v>
      </c>
      <c r="AA49" s="110">
        <v>0.49891999999999997</v>
      </c>
      <c r="AB49" s="110">
        <v>0.35887000000000002</v>
      </c>
      <c r="AC49" s="110">
        <v>0.27594000000000002</v>
      </c>
      <c r="AD49" s="110">
        <v>0.69560999999999995</v>
      </c>
      <c r="AE49" s="110">
        <v>0.43064999999999998</v>
      </c>
      <c r="AF49" s="110">
        <v>0.49634</v>
      </c>
      <c r="AG49" s="110">
        <v>0.23658000000000001</v>
      </c>
    </row>
    <row r="50" spans="2:33" ht="15">
      <c r="B50" s="110"/>
      <c r="C50" s="110"/>
      <c r="D50" s="110">
        <v>2008</v>
      </c>
      <c r="E50" s="110">
        <v>0.81894999999999996</v>
      </c>
      <c r="F50" s="110">
        <v>0.33588000000000001</v>
      </c>
      <c r="G50" s="110">
        <v>0</v>
      </c>
      <c r="H50" s="110"/>
      <c r="I50" s="110">
        <v>0</v>
      </c>
      <c r="J50" s="110">
        <v>0.74009999999999998</v>
      </c>
      <c r="K50" s="110">
        <v>0.34813</v>
      </c>
      <c r="L50" s="110">
        <v>0</v>
      </c>
      <c r="M50" s="110">
        <v>0.15423999999999999</v>
      </c>
      <c r="N50" s="110">
        <v>0.41311999999999999</v>
      </c>
      <c r="O50" s="110">
        <v>0.15026999999999999</v>
      </c>
      <c r="P50" s="110">
        <v>0.39726</v>
      </c>
      <c r="Q50" s="110">
        <v>0.40275</v>
      </c>
      <c r="R50" s="110"/>
      <c r="S50" s="110">
        <v>0.55876000000000003</v>
      </c>
      <c r="T50" s="110">
        <v>0.51895000000000002</v>
      </c>
      <c r="U50" s="110">
        <v>0.29715999999999998</v>
      </c>
      <c r="V50" s="110">
        <v>0.23995</v>
      </c>
      <c r="W50" s="110"/>
      <c r="X50" s="110">
        <v>0.13549</v>
      </c>
      <c r="Y50" s="110">
        <v>0.40298</v>
      </c>
      <c r="Z50" s="110">
        <v>0</v>
      </c>
      <c r="AA50" s="110">
        <v>0.49714999999999998</v>
      </c>
      <c r="AB50" s="110">
        <v>0.34838000000000002</v>
      </c>
      <c r="AC50" s="110">
        <v>0.28426000000000001</v>
      </c>
      <c r="AD50" s="110">
        <v>0.70616000000000001</v>
      </c>
      <c r="AE50" s="110">
        <v>0.42518</v>
      </c>
      <c r="AF50" s="110">
        <v>0.48835000000000001</v>
      </c>
      <c r="AG50" s="110">
        <v>0.21182999999999999</v>
      </c>
    </row>
    <row r="51" spans="2:33" ht="15">
      <c r="B51" s="110"/>
      <c r="C51" s="110"/>
      <c r="D51" s="110">
        <v>2009</v>
      </c>
      <c r="E51" s="110">
        <v>0</v>
      </c>
      <c r="F51" s="110">
        <v>0.29769000000000001</v>
      </c>
      <c r="G51" s="110">
        <v>0</v>
      </c>
      <c r="H51" s="110">
        <v>0.36358000000000001</v>
      </c>
      <c r="I51" s="110">
        <v>0</v>
      </c>
      <c r="J51" s="110">
        <v>0.73765999999999998</v>
      </c>
      <c r="K51" s="110">
        <v>0.33811999999999998</v>
      </c>
      <c r="L51" s="110"/>
      <c r="M51" s="110">
        <v>0.15189</v>
      </c>
      <c r="N51" s="110">
        <v>0</v>
      </c>
      <c r="O51" s="110">
        <v>0.14538999999999999</v>
      </c>
      <c r="P51" s="110">
        <v>0</v>
      </c>
      <c r="Q51" s="110">
        <v>0</v>
      </c>
      <c r="R51" s="110"/>
      <c r="S51" s="110">
        <v>0.55876000000000003</v>
      </c>
      <c r="T51" s="110">
        <v>0.49929000000000001</v>
      </c>
      <c r="U51" s="110"/>
      <c r="V51" s="110">
        <v>0.24285999999999999</v>
      </c>
      <c r="W51" s="110">
        <v>0.33649000000000001</v>
      </c>
      <c r="X51" s="110">
        <v>0.18668999999999999</v>
      </c>
      <c r="Y51" s="110">
        <v>0.38714999999999999</v>
      </c>
      <c r="Z51" s="110">
        <v>0</v>
      </c>
      <c r="AA51" s="110">
        <v>0</v>
      </c>
      <c r="AB51" s="110">
        <v>0.33761000000000002</v>
      </c>
      <c r="AC51" s="110"/>
      <c r="AD51" s="110">
        <v>0.74082999999999999</v>
      </c>
      <c r="AE51" s="110">
        <v>0.41743999999999998</v>
      </c>
      <c r="AF51" s="110">
        <v>0.47865000000000002</v>
      </c>
      <c r="AG51" s="110">
        <v>0.21545</v>
      </c>
    </row>
    <row r="52" spans="2:33" ht="15">
      <c r="B52" s="110"/>
      <c r="C52" s="110"/>
      <c r="D52" s="110">
        <v>2010</v>
      </c>
      <c r="E52" s="110">
        <v>0.63883000000000001</v>
      </c>
      <c r="F52" s="110">
        <v>0.29981000000000002</v>
      </c>
      <c r="G52" s="110">
        <v>0.15812000000000001</v>
      </c>
      <c r="H52" s="110">
        <v>0.34961999999999999</v>
      </c>
      <c r="I52" s="110">
        <v>0</v>
      </c>
      <c r="J52" s="110">
        <v>0.73489000000000004</v>
      </c>
      <c r="K52" s="110">
        <v>0.27245000000000003</v>
      </c>
      <c r="L52" s="110"/>
      <c r="M52" s="110">
        <v>0.15459000000000001</v>
      </c>
      <c r="N52" s="110">
        <v>0.42508000000000001</v>
      </c>
      <c r="O52" s="110">
        <v>0.13295999999999999</v>
      </c>
      <c r="P52" s="110">
        <v>0.43252000000000002</v>
      </c>
      <c r="Q52" s="110">
        <v>0.43683</v>
      </c>
      <c r="R52" s="110">
        <v>0.48387000000000002</v>
      </c>
      <c r="S52" s="110">
        <v>0.56386000000000003</v>
      </c>
      <c r="T52" s="110">
        <v>0.48498000000000002</v>
      </c>
      <c r="U52" s="110">
        <v>0.23319000000000001</v>
      </c>
      <c r="V52" s="110">
        <v>0.25046000000000002</v>
      </c>
      <c r="W52" s="110">
        <v>0.22475000000000001</v>
      </c>
      <c r="X52" s="110">
        <v>0.18054999999999999</v>
      </c>
      <c r="Y52" s="110">
        <v>0.38477</v>
      </c>
      <c r="Z52" s="110">
        <v>0.84243000000000001</v>
      </c>
      <c r="AA52" s="110">
        <v>0.49145</v>
      </c>
      <c r="AB52" s="110">
        <v>0.31351000000000001</v>
      </c>
      <c r="AC52" s="110">
        <v>0.25624999999999998</v>
      </c>
      <c r="AD52" s="110">
        <v>0.74085999999999996</v>
      </c>
      <c r="AE52" s="110">
        <v>0.40600999999999998</v>
      </c>
      <c r="AF52" s="110">
        <v>0</v>
      </c>
      <c r="AG52" s="110">
        <v>0.21013999999999999</v>
      </c>
    </row>
    <row r="53" spans="2:33" ht="15">
      <c r="B53" s="110"/>
      <c r="C53" s="110"/>
      <c r="D53" s="110">
        <v>2011</v>
      </c>
      <c r="E53" s="110">
        <v>0.69794999999999996</v>
      </c>
      <c r="F53" s="110">
        <v>0.29618</v>
      </c>
      <c r="G53" s="110">
        <v>0.15289</v>
      </c>
      <c r="H53" s="110">
        <v>0.33339000000000002</v>
      </c>
      <c r="I53" s="110">
        <v>0</v>
      </c>
      <c r="J53" s="110">
        <v>0.71965999999999997</v>
      </c>
      <c r="K53" s="110">
        <v>0.24607999999999999</v>
      </c>
      <c r="L53" s="110"/>
      <c r="M53" s="110">
        <v>0.15157000000000001</v>
      </c>
      <c r="N53" s="110">
        <v>0.41104000000000002</v>
      </c>
      <c r="O53" s="110">
        <v>0.12590000000000001</v>
      </c>
      <c r="P53" s="110">
        <v>0.42148999999999998</v>
      </c>
      <c r="Q53" s="110">
        <v>0.43095</v>
      </c>
      <c r="R53" s="110">
        <v>0.51007999999999998</v>
      </c>
      <c r="S53" s="110">
        <v>0.57133</v>
      </c>
      <c r="T53" s="110">
        <v>0.47020000000000001</v>
      </c>
      <c r="U53" s="110">
        <v>0.23258999999999999</v>
      </c>
      <c r="V53" s="110">
        <v>0.24632999999999999</v>
      </c>
      <c r="W53" s="110">
        <v>0.22475000000000001</v>
      </c>
      <c r="X53" s="110">
        <v>0.15007000000000001</v>
      </c>
      <c r="Y53" s="110">
        <v>0.36514000000000002</v>
      </c>
      <c r="Z53" s="110">
        <v>0.84243000000000001</v>
      </c>
      <c r="AA53" s="110">
        <v>0.50531999999999999</v>
      </c>
      <c r="AB53" s="110">
        <v>0.30116999999999999</v>
      </c>
      <c r="AC53" s="110">
        <v>0.26180999999999999</v>
      </c>
      <c r="AD53" s="110">
        <v>0.55957000000000001</v>
      </c>
      <c r="AE53" s="110">
        <v>0.38579999999999998</v>
      </c>
      <c r="AF53" s="110">
        <v>0.46972000000000003</v>
      </c>
      <c r="AG53" s="110">
        <v>0.21367</v>
      </c>
    </row>
    <row r="54" spans="2:33" ht="15">
      <c r="B54" s="110"/>
      <c r="C54" s="110"/>
      <c r="D54" s="110">
        <v>2012</v>
      </c>
      <c r="E54" s="110">
        <v>0.63585999999999998</v>
      </c>
      <c r="F54" s="110">
        <v>0.28808</v>
      </c>
      <c r="G54" s="110">
        <v>0.15192</v>
      </c>
      <c r="H54" s="110">
        <v>0.32018000000000002</v>
      </c>
      <c r="I54" s="110">
        <v>0</v>
      </c>
      <c r="J54" s="110">
        <v>0.71965999999999997</v>
      </c>
      <c r="K54" s="110">
        <v>0.23238</v>
      </c>
      <c r="L54" s="110"/>
      <c r="M54" s="110">
        <v>0.15157000000000001</v>
      </c>
      <c r="N54" s="110">
        <v>0.52185999999999999</v>
      </c>
      <c r="O54" s="110">
        <v>0.12418</v>
      </c>
      <c r="P54" s="110">
        <v>0.40311999999999998</v>
      </c>
      <c r="Q54" s="110">
        <v>0.39302999999999999</v>
      </c>
      <c r="R54" s="110">
        <v>0.51007999999999998</v>
      </c>
      <c r="S54" s="110">
        <v>0.57113999999999998</v>
      </c>
      <c r="T54" s="110">
        <v>0.46882000000000001</v>
      </c>
      <c r="U54" s="110">
        <v>0.23013</v>
      </c>
      <c r="V54" s="110">
        <v>0.24623</v>
      </c>
      <c r="W54" s="110">
        <v>0.22061</v>
      </c>
      <c r="X54" s="110">
        <v>0.16220999999999999</v>
      </c>
      <c r="Y54" s="110">
        <v>0.36968000000000001</v>
      </c>
      <c r="Z54" s="110">
        <v>0.94062999999999997</v>
      </c>
      <c r="AA54" s="110">
        <v>0.50082000000000004</v>
      </c>
      <c r="AB54" s="110">
        <v>0.27074999999999999</v>
      </c>
      <c r="AC54" s="110">
        <v>0.26208999999999999</v>
      </c>
      <c r="AD54" s="110">
        <v>0.58457000000000003</v>
      </c>
      <c r="AE54" s="110">
        <v>0.38489000000000001</v>
      </c>
      <c r="AF54" s="110">
        <v>0.48493000000000003</v>
      </c>
      <c r="AG54" s="110">
        <v>0.20838999999999999</v>
      </c>
    </row>
    <row r="55" spans="2:33" ht="15">
      <c r="B55" s="110"/>
      <c r="C55" s="110"/>
      <c r="D55" s="110">
        <v>2013</v>
      </c>
      <c r="E55" s="110">
        <v>0.62633000000000005</v>
      </c>
      <c r="F55" s="110">
        <v>0.28553000000000001</v>
      </c>
      <c r="G55" s="110">
        <v>0.16069</v>
      </c>
      <c r="H55" s="110">
        <v>0.31641000000000002</v>
      </c>
      <c r="I55" s="110">
        <v>0</v>
      </c>
      <c r="J55" s="110">
        <v>0.69594</v>
      </c>
      <c r="K55" s="110">
        <v>0.22925000000000001</v>
      </c>
      <c r="L55" s="110">
        <v>0.42848000000000003</v>
      </c>
      <c r="M55" s="110">
        <v>0.15143999999999999</v>
      </c>
      <c r="N55" s="110">
        <v>0.53802000000000005</v>
      </c>
      <c r="O55" s="110">
        <v>0.15962000000000001</v>
      </c>
      <c r="P55" s="110">
        <v>0.39456999999999998</v>
      </c>
      <c r="Q55" s="110"/>
      <c r="R55" s="110">
        <v>0.50604000000000005</v>
      </c>
      <c r="S55" s="110">
        <v>0.57113999999999998</v>
      </c>
      <c r="T55" s="110">
        <v>0.46697</v>
      </c>
      <c r="U55" s="110">
        <v>0.22211</v>
      </c>
      <c r="V55" s="110">
        <v>0.24897</v>
      </c>
      <c r="W55" s="110">
        <v>0.22061</v>
      </c>
      <c r="X55" s="110">
        <v>0.16374</v>
      </c>
      <c r="Y55" s="110">
        <v>0.36129</v>
      </c>
      <c r="Z55" s="110">
        <v>0.87741000000000002</v>
      </c>
      <c r="AA55" s="110">
        <v>0.48703000000000002</v>
      </c>
      <c r="AB55" s="110">
        <v>0.26833000000000001</v>
      </c>
      <c r="AC55" s="110">
        <v>0.26362999999999998</v>
      </c>
      <c r="AD55" s="110">
        <v>0.56657000000000002</v>
      </c>
      <c r="AE55" s="110">
        <v>0.38213000000000003</v>
      </c>
      <c r="AF55" s="110">
        <v>0.30503999999999998</v>
      </c>
      <c r="AG55" s="110">
        <v>0.20737</v>
      </c>
    </row>
    <row r="56" spans="2:33" ht="15">
      <c r="B56" s="110"/>
      <c r="C56" s="110"/>
      <c r="D56" s="110">
        <v>2014</v>
      </c>
      <c r="E56" s="110">
        <v>0.61429999999999996</v>
      </c>
      <c r="F56" s="110">
        <v>0.27873999999999999</v>
      </c>
      <c r="G56" s="110">
        <v>0.15841</v>
      </c>
      <c r="H56" s="110">
        <v>6.9809999999999997E-2</v>
      </c>
      <c r="I56" s="110">
        <v>0</v>
      </c>
      <c r="J56" s="110">
        <v>0.69247999999999998</v>
      </c>
      <c r="K56" s="110">
        <v>0.22739999999999999</v>
      </c>
      <c r="L56" s="110">
        <v>0.41786000000000001</v>
      </c>
      <c r="M56" s="110">
        <v>0.15190999999999999</v>
      </c>
      <c r="N56" s="110">
        <v>0.52605999999999997</v>
      </c>
      <c r="O56" s="110">
        <v>0.15914</v>
      </c>
      <c r="P56" s="110">
        <v>0.39882000000000001</v>
      </c>
      <c r="Q56" s="110">
        <v>0.32068000000000002</v>
      </c>
      <c r="R56" s="110">
        <v>0.41699999999999998</v>
      </c>
      <c r="S56" s="110">
        <v>0.68005000000000004</v>
      </c>
      <c r="T56" s="110">
        <v>0.45173000000000002</v>
      </c>
      <c r="U56" s="110">
        <v>0.21226999999999999</v>
      </c>
      <c r="V56" s="110">
        <v>0.24897</v>
      </c>
      <c r="W56" s="110">
        <v>0.20449999999999999</v>
      </c>
      <c r="X56" s="110">
        <v>0.16832</v>
      </c>
      <c r="Y56" s="110">
        <v>0.3246</v>
      </c>
      <c r="Z56" s="110">
        <v>0.84521999999999997</v>
      </c>
      <c r="AA56" s="110">
        <v>0.35821999999999998</v>
      </c>
      <c r="AB56" s="110">
        <v>0.26385999999999998</v>
      </c>
      <c r="AC56" s="110">
        <v>0.26207999999999998</v>
      </c>
      <c r="AD56" s="110">
        <v>0.54386000000000001</v>
      </c>
      <c r="AE56" s="110">
        <v>0.36146</v>
      </c>
      <c r="AF56" s="110">
        <v>0.31008999999999998</v>
      </c>
      <c r="AG56" s="110">
        <v>0.19442000000000001</v>
      </c>
    </row>
    <row r="57" spans="2:33" ht="15">
      <c r="B57" s="110"/>
      <c r="C57" s="110"/>
      <c r="D57" s="110">
        <v>2015</v>
      </c>
      <c r="E57" s="110">
        <v>0.6</v>
      </c>
      <c r="F57" s="110">
        <v>0.27217999999999998</v>
      </c>
      <c r="G57" s="110">
        <v>0.15690000000000001</v>
      </c>
      <c r="H57" s="110">
        <v>0.29735</v>
      </c>
      <c r="I57" s="110">
        <v>0</v>
      </c>
      <c r="J57" s="110">
        <v>0.69144000000000005</v>
      </c>
      <c r="K57" s="110">
        <v>0.23397999999999999</v>
      </c>
      <c r="L57" s="110">
        <v>0.37021999999999999</v>
      </c>
      <c r="M57" s="110">
        <v>0.15004000000000001</v>
      </c>
      <c r="N57" s="110">
        <v>0.50831999999999999</v>
      </c>
      <c r="O57" s="110">
        <v>0.15439</v>
      </c>
      <c r="P57" s="110">
        <v>0.49203000000000002</v>
      </c>
      <c r="Q57" s="110">
        <v>0.35560000000000003</v>
      </c>
      <c r="R57" s="110">
        <v>0.50682000000000005</v>
      </c>
      <c r="S57" s="110">
        <v>0.68013000000000001</v>
      </c>
      <c r="T57" s="110">
        <v>0.45773000000000003</v>
      </c>
      <c r="U57" s="110">
        <v>0.20651</v>
      </c>
      <c r="V57" s="110">
        <v>0.24851000000000001</v>
      </c>
      <c r="W57" s="110">
        <v>0.19966999999999999</v>
      </c>
      <c r="X57" s="110">
        <v>0.16971</v>
      </c>
      <c r="Y57" s="110">
        <v>0.32473999999999997</v>
      </c>
      <c r="Z57" s="110">
        <v>0.85565000000000002</v>
      </c>
      <c r="AA57" s="110">
        <v>0.35291</v>
      </c>
      <c r="AB57" s="110">
        <v>0.26355000000000001</v>
      </c>
      <c r="AC57" s="110">
        <v>0.26240999999999998</v>
      </c>
      <c r="AD57" s="110">
        <v>0.46067000000000002</v>
      </c>
      <c r="AE57" s="110">
        <v>0.34860000000000002</v>
      </c>
      <c r="AF57" s="110">
        <v>0.29486000000000001</v>
      </c>
      <c r="AG57" s="110">
        <v>0.19611999999999999</v>
      </c>
    </row>
    <row r="58" spans="2:33" ht="15">
      <c r="B58" s="110"/>
      <c r="C58" s="110"/>
      <c r="D58" s="110">
        <v>2016</v>
      </c>
      <c r="E58" s="110">
        <v>0.55486000000000002</v>
      </c>
      <c r="F58" s="110">
        <v>0.26891999999999999</v>
      </c>
      <c r="G58" s="110">
        <v>0.11752</v>
      </c>
      <c r="H58" s="110">
        <v>0.28954999999999997</v>
      </c>
      <c r="I58" s="110">
        <v>0</v>
      </c>
      <c r="J58" s="110">
        <v>0.68901999999999997</v>
      </c>
      <c r="K58" s="110">
        <v>0.23158000000000001</v>
      </c>
      <c r="L58" s="110">
        <v>0.37021999999999999</v>
      </c>
      <c r="M58" s="110">
        <v>0.15004000000000001</v>
      </c>
      <c r="N58" s="110">
        <v>0.50831999999999999</v>
      </c>
      <c r="O58" s="110">
        <v>0.15314</v>
      </c>
      <c r="P58" s="110">
        <v>0.48559000000000002</v>
      </c>
      <c r="Q58" s="110">
        <v>0.33226</v>
      </c>
      <c r="R58" s="110">
        <v>0.52930999999999995</v>
      </c>
      <c r="S58" s="110">
        <v>0.68418000000000001</v>
      </c>
      <c r="T58" s="110">
        <v>0.44896000000000003</v>
      </c>
      <c r="U58" s="110">
        <v>0.26306000000000002</v>
      </c>
      <c r="V58" s="110">
        <v>0.15248</v>
      </c>
      <c r="W58" s="110">
        <v>7.4069999999999997E-2</v>
      </c>
      <c r="X58" s="110">
        <v>0.17082</v>
      </c>
      <c r="Y58" s="110">
        <v>0.31042999999999998</v>
      </c>
      <c r="Z58" s="110">
        <v>0.79361000000000004</v>
      </c>
      <c r="AA58" s="110">
        <v>0.35075000000000001</v>
      </c>
      <c r="AB58" s="110">
        <v>0.26232</v>
      </c>
      <c r="AC58" s="110">
        <v>0.26196999999999998</v>
      </c>
      <c r="AD58" s="110">
        <v>0.45982000000000001</v>
      </c>
      <c r="AE58" s="110">
        <v>0.22184000000000001</v>
      </c>
      <c r="AF58" s="110">
        <v>0.30635000000000001</v>
      </c>
      <c r="AG58" s="110">
        <v>0.19169</v>
      </c>
    </row>
    <row r="59" spans="2:33" ht="15">
      <c r="B59" s="110"/>
      <c r="C59" s="110"/>
      <c r="D59" s="110">
        <v>2017</v>
      </c>
      <c r="E59" s="110">
        <v>0.54481000000000002</v>
      </c>
      <c r="F59" s="110">
        <v>0.26661000000000001</v>
      </c>
      <c r="G59" s="110">
        <v>0.11720999999999999</v>
      </c>
      <c r="H59" s="110">
        <v>0.28587000000000001</v>
      </c>
      <c r="I59" s="110">
        <v>0</v>
      </c>
      <c r="J59" s="110">
        <v>0.52339000000000002</v>
      </c>
      <c r="K59" s="110">
        <v>0.22964000000000001</v>
      </c>
      <c r="L59" s="110">
        <v>0.33001999999999998</v>
      </c>
      <c r="M59" s="110">
        <v>0.15004000000000001</v>
      </c>
      <c r="N59" s="110">
        <v>0.45694000000000001</v>
      </c>
      <c r="O59" s="110">
        <v>0.1517</v>
      </c>
      <c r="P59" s="110">
        <v>0.47964000000000001</v>
      </c>
      <c r="Q59" s="110">
        <v>0.35132000000000002</v>
      </c>
      <c r="R59" s="110">
        <v>0.52885000000000004</v>
      </c>
      <c r="S59" s="110">
        <v>0.68462999999999996</v>
      </c>
      <c r="T59" s="110">
        <v>0.43509999999999999</v>
      </c>
      <c r="U59" s="110">
        <v>0.23712</v>
      </c>
      <c r="V59" s="110">
        <v>0.15282000000000001</v>
      </c>
      <c r="W59" s="110">
        <v>6.1190000000000001E-2</v>
      </c>
      <c r="X59" s="110">
        <v>0.20483999999999999</v>
      </c>
      <c r="Y59" s="110">
        <v>0.31766</v>
      </c>
      <c r="Z59" s="110">
        <v>0.78668000000000005</v>
      </c>
      <c r="AA59" s="110">
        <v>0.34505000000000002</v>
      </c>
      <c r="AB59" s="110">
        <v>0.26201000000000002</v>
      </c>
      <c r="AC59" s="110">
        <v>0.25356000000000001</v>
      </c>
      <c r="AD59" s="110">
        <v>0.44835999999999998</v>
      </c>
      <c r="AE59" s="110">
        <v>0.34216999999999997</v>
      </c>
      <c r="AF59" s="110">
        <v>0.30603999999999998</v>
      </c>
      <c r="AG59" s="110">
        <v>0.19639999999999999</v>
      </c>
    </row>
    <row r="60" spans="2:33" ht="15">
      <c r="B60" s="110"/>
      <c r="C60" s="110"/>
      <c r="D60" s="110">
        <v>2018</v>
      </c>
      <c r="E60" s="110">
        <v>0.57867000000000002</v>
      </c>
      <c r="F60" s="110"/>
      <c r="G60" s="110">
        <v>0.11718000000000001</v>
      </c>
      <c r="H60" s="110">
        <v>0.28605000000000003</v>
      </c>
      <c r="I60" s="110">
        <v>0</v>
      </c>
      <c r="J60" s="110">
        <v>0.52427999999999997</v>
      </c>
      <c r="K60" s="110">
        <v>0.22747000000000001</v>
      </c>
      <c r="L60" s="110">
        <v>0.28148000000000001</v>
      </c>
      <c r="M60" s="110">
        <v>0.15046000000000001</v>
      </c>
      <c r="N60" s="110">
        <v>0.44006000000000001</v>
      </c>
      <c r="O60" s="110">
        <v>0.15010999999999999</v>
      </c>
      <c r="P60" s="110">
        <v>0.47533999999999998</v>
      </c>
      <c r="Q60" s="110">
        <v>0.30515999999999999</v>
      </c>
      <c r="R60" s="110">
        <v>0.52885000000000004</v>
      </c>
      <c r="S60" s="110">
        <v>0.68110000000000004</v>
      </c>
      <c r="T60" s="110">
        <v>0.42981999999999998</v>
      </c>
      <c r="U60" s="110">
        <v>0.22819999999999999</v>
      </c>
      <c r="V60" s="110">
        <v>0.23252999999999999</v>
      </c>
      <c r="W60" s="110">
        <v>0.18962000000000001</v>
      </c>
      <c r="X60" s="110">
        <v>0.19674</v>
      </c>
      <c r="Y60" s="110">
        <v>0.33117000000000002</v>
      </c>
      <c r="Z60" s="110">
        <v>0.77439999999999998</v>
      </c>
      <c r="AA60" s="110">
        <v>0.34638000000000002</v>
      </c>
      <c r="AB60" s="110">
        <v>0.25862000000000002</v>
      </c>
      <c r="AC60" s="110">
        <v>0.25433</v>
      </c>
      <c r="AD60" s="110">
        <v>0.47896</v>
      </c>
      <c r="AE60" s="110">
        <v>0.33757999999999999</v>
      </c>
      <c r="AF60" s="110">
        <v>0.30420999999999998</v>
      </c>
      <c r="AG60" s="110">
        <v>0.19120000000000001</v>
      </c>
    </row>
    <row r="61" spans="2:33" ht="15">
      <c r="B61" s="110"/>
      <c r="C61" s="110"/>
      <c r="D61" s="110">
        <v>2019</v>
      </c>
      <c r="E61" s="110">
        <v>0.54139000000000004</v>
      </c>
      <c r="F61" s="110">
        <v>0.26017000000000001</v>
      </c>
      <c r="G61" s="110">
        <v>0.11724999999999999</v>
      </c>
      <c r="H61" s="110">
        <v>0.28458</v>
      </c>
      <c r="I61" s="110">
        <v>0</v>
      </c>
      <c r="J61" s="110">
        <v>0.52447999999999995</v>
      </c>
      <c r="K61" s="110">
        <v>0.22464999999999999</v>
      </c>
      <c r="L61" s="110">
        <v>0.21037</v>
      </c>
      <c r="M61" s="110">
        <v>0.16903000000000001</v>
      </c>
      <c r="N61" s="110">
        <v>0.42487999999999998</v>
      </c>
      <c r="O61" s="110">
        <v>0.14871999999999999</v>
      </c>
      <c r="P61" s="110">
        <v>0.47078999999999999</v>
      </c>
      <c r="Q61" s="110">
        <v>0.31157000000000001</v>
      </c>
      <c r="R61" s="110">
        <v>0.5242</v>
      </c>
      <c r="S61" s="110">
        <v>0.68057000000000001</v>
      </c>
      <c r="T61" s="110">
        <v>0.42981999999999998</v>
      </c>
      <c r="U61" s="110">
        <v>0.21798999999999999</v>
      </c>
      <c r="V61" s="110">
        <v>0.21858</v>
      </c>
      <c r="W61" s="110">
        <v>0.16542999999999999</v>
      </c>
      <c r="X61" s="110">
        <v>0.19707</v>
      </c>
      <c r="Y61" s="110">
        <v>0.32956999999999997</v>
      </c>
      <c r="Z61" s="110">
        <v>0.76837</v>
      </c>
      <c r="AA61" s="110">
        <v>0.34251999999999999</v>
      </c>
      <c r="AB61" s="110">
        <v>0.25866</v>
      </c>
      <c r="AC61" s="110">
        <v>0.25452999999999998</v>
      </c>
      <c r="AD61" s="110">
        <v>0.48841000000000001</v>
      </c>
      <c r="AE61" s="110">
        <v>0.33115</v>
      </c>
      <c r="AF61" s="110">
        <v>0.30297000000000002</v>
      </c>
      <c r="AG61" s="110">
        <v>0.1842</v>
      </c>
    </row>
    <row r="62" spans="2:33" ht="15">
      <c r="B62" s="110"/>
      <c r="C62" s="110"/>
      <c r="D62" s="110">
        <v>2020</v>
      </c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</row>
    <row r="63" spans="2:33" ht="15">
      <c r="B63" s="109" t="s">
        <v>199</v>
      </c>
      <c r="C63" s="109" t="s">
        <v>599</v>
      </c>
      <c r="D63" s="109">
        <v>2006</v>
      </c>
      <c r="E63" s="109"/>
      <c r="F63" s="109">
        <v>0</v>
      </c>
      <c r="G63" s="109">
        <v>0</v>
      </c>
      <c r="H63" s="109"/>
      <c r="I63" s="109"/>
      <c r="J63" s="109"/>
      <c r="K63" s="109"/>
      <c r="L63" s="109"/>
      <c r="M63" s="109"/>
      <c r="N63" s="109"/>
      <c r="O63" s="109">
        <v>0</v>
      </c>
      <c r="P63" s="109"/>
      <c r="Q63" s="109"/>
      <c r="R63" s="109"/>
      <c r="S63" s="109"/>
      <c r="T63" s="109">
        <v>217</v>
      </c>
      <c r="U63" s="109"/>
      <c r="V63" s="109"/>
      <c r="W63" s="109"/>
      <c r="X63" s="109"/>
      <c r="Y63" s="109"/>
      <c r="Z63" s="109"/>
      <c r="AA63" s="109"/>
      <c r="AB63" s="109"/>
      <c r="AC63" s="109">
        <v>0</v>
      </c>
      <c r="AD63" s="109"/>
      <c r="AE63" s="109"/>
      <c r="AF63" s="109"/>
      <c r="AG63" s="109"/>
    </row>
    <row r="64" spans="2:33" ht="15">
      <c r="B64" s="109"/>
      <c r="C64" s="109"/>
      <c r="D64" s="109">
        <v>2007</v>
      </c>
      <c r="E64" s="109"/>
      <c r="F64" s="109"/>
      <c r="G64" s="109">
        <v>0</v>
      </c>
      <c r="H64" s="109"/>
      <c r="I64" s="109"/>
      <c r="J64" s="109"/>
      <c r="K64" s="109"/>
      <c r="L64" s="109">
        <v>0</v>
      </c>
      <c r="M64" s="109"/>
      <c r="N64" s="109"/>
      <c r="O64" s="109">
        <v>0</v>
      </c>
      <c r="P64" s="109">
        <v>0</v>
      </c>
      <c r="Q64" s="109"/>
      <c r="R64" s="109"/>
      <c r="S64" s="109"/>
      <c r="T64" s="109">
        <v>217</v>
      </c>
      <c r="U64" s="109"/>
      <c r="V64" s="109"/>
      <c r="W64" s="109"/>
      <c r="X64" s="109"/>
      <c r="Y64" s="109"/>
      <c r="Z64" s="109">
        <v>0</v>
      </c>
      <c r="AA64" s="109"/>
      <c r="AB64" s="109"/>
      <c r="AC64" s="109"/>
      <c r="AD64" s="109"/>
      <c r="AE64" s="109">
        <v>334</v>
      </c>
      <c r="AF64" s="109"/>
      <c r="AG64" s="109"/>
    </row>
    <row r="65" spans="2:33" ht="15">
      <c r="B65" s="109"/>
      <c r="C65" s="109"/>
      <c r="D65" s="109">
        <v>2008</v>
      </c>
      <c r="E65" s="109"/>
      <c r="F65" s="109"/>
      <c r="G65" s="109">
        <v>0</v>
      </c>
      <c r="H65" s="109"/>
      <c r="I65" s="109"/>
      <c r="J65" s="109"/>
      <c r="K65" s="109"/>
      <c r="L65" s="109">
        <v>0</v>
      </c>
      <c r="M65" s="109"/>
      <c r="N65" s="109"/>
      <c r="O65" s="109"/>
      <c r="P65" s="109"/>
      <c r="Q65" s="109"/>
      <c r="R65" s="109"/>
      <c r="S65" s="109"/>
      <c r="T65" s="109">
        <v>216</v>
      </c>
      <c r="U65" s="109"/>
      <c r="V65" s="109"/>
      <c r="W65" s="109"/>
      <c r="X65" s="109"/>
      <c r="Y65" s="109"/>
      <c r="Z65" s="109">
        <v>0</v>
      </c>
      <c r="AA65" s="109"/>
      <c r="AB65" s="109"/>
      <c r="AC65" s="109"/>
      <c r="AD65" s="109"/>
      <c r="AE65" s="109">
        <v>333</v>
      </c>
      <c r="AF65" s="109"/>
      <c r="AG65" s="109"/>
    </row>
    <row r="66" spans="2:33" ht="15">
      <c r="B66" s="109"/>
      <c r="C66" s="109"/>
      <c r="D66" s="109">
        <v>2009</v>
      </c>
      <c r="E66" s="109">
        <v>0</v>
      </c>
      <c r="F66" s="109"/>
      <c r="G66" s="109">
        <v>0</v>
      </c>
      <c r="H66" s="109">
        <v>1309</v>
      </c>
      <c r="I66" s="109"/>
      <c r="J66" s="109"/>
      <c r="K66" s="109"/>
      <c r="L66" s="109"/>
      <c r="M66" s="109"/>
      <c r="N66" s="109">
        <v>0</v>
      </c>
      <c r="O66" s="109"/>
      <c r="P66" s="109">
        <v>0</v>
      </c>
      <c r="Q66" s="109">
        <v>0</v>
      </c>
      <c r="R66" s="109"/>
      <c r="S66" s="109"/>
      <c r="T66" s="109">
        <v>217</v>
      </c>
      <c r="U66" s="109"/>
      <c r="V66" s="109"/>
      <c r="W66" s="109"/>
      <c r="X66" s="109"/>
      <c r="Y66" s="109"/>
      <c r="Z66" s="109">
        <v>0</v>
      </c>
      <c r="AA66" s="109">
        <v>0</v>
      </c>
      <c r="AB66" s="109"/>
      <c r="AC66" s="109"/>
      <c r="AD66" s="109"/>
      <c r="AE66" s="109">
        <v>340</v>
      </c>
      <c r="AF66" s="109"/>
      <c r="AG66" s="109">
        <v>1603</v>
      </c>
    </row>
    <row r="67" spans="2:33" ht="15">
      <c r="B67" s="109"/>
      <c r="C67" s="109"/>
      <c r="D67" s="109">
        <v>2010</v>
      </c>
      <c r="E67" s="109">
        <v>1935</v>
      </c>
      <c r="F67" s="109">
        <v>1611</v>
      </c>
      <c r="G67" s="109">
        <v>669</v>
      </c>
      <c r="H67" s="109">
        <v>1345</v>
      </c>
      <c r="I67" s="109">
        <v>0</v>
      </c>
      <c r="J67" s="109">
        <v>3818</v>
      </c>
      <c r="K67" s="109">
        <v>10313</v>
      </c>
      <c r="L67" s="109"/>
      <c r="M67" s="109">
        <v>164</v>
      </c>
      <c r="N67" s="109">
        <v>817</v>
      </c>
      <c r="O67" s="109">
        <v>971</v>
      </c>
      <c r="P67" s="109">
        <v>817</v>
      </c>
      <c r="Q67" s="109">
        <v>13110</v>
      </c>
      <c r="R67" s="109">
        <v>528</v>
      </c>
      <c r="S67" s="109">
        <v>2820</v>
      </c>
      <c r="T67" s="109">
        <v>212</v>
      </c>
      <c r="U67" s="109">
        <v>4583</v>
      </c>
      <c r="V67" s="109">
        <v>384</v>
      </c>
      <c r="W67" s="109">
        <v>106</v>
      </c>
      <c r="X67" s="109">
        <v>458</v>
      </c>
      <c r="Y67" s="109">
        <v>2006</v>
      </c>
      <c r="Z67" s="109">
        <v>511</v>
      </c>
      <c r="AA67" s="109">
        <v>5388</v>
      </c>
      <c r="AB67" s="109">
        <v>464</v>
      </c>
      <c r="AC67" s="109">
        <v>1632</v>
      </c>
      <c r="AD67" s="109">
        <v>3334</v>
      </c>
      <c r="AE67" s="109">
        <v>339</v>
      </c>
      <c r="AF67" s="109">
        <v>0</v>
      </c>
      <c r="AG67" s="109">
        <v>1660</v>
      </c>
    </row>
    <row r="68" spans="2:33" ht="15">
      <c r="B68" s="109"/>
      <c r="C68" s="109"/>
      <c r="D68" s="109">
        <v>2011</v>
      </c>
      <c r="E68" s="109">
        <v>1900</v>
      </c>
      <c r="F68" s="109">
        <v>1595</v>
      </c>
      <c r="G68" s="109">
        <v>654</v>
      </c>
      <c r="H68" s="109">
        <v>1377</v>
      </c>
      <c r="I68" s="109">
        <v>0</v>
      </c>
      <c r="J68" s="109">
        <v>3735</v>
      </c>
      <c r="K68" s="109">
        <v>9925</v>
      </c>
      <c r="L68" s="109"/>
      <c r="M68" s="109">
        <v>165</v>
      </c>
      <c r="N68" s="109">
        <v>723</v>
      </c>
      <c r="O68" s="109">
        <v>946</v>
      </c>
      <c r="P68" s="109">
        <v>806</v>
      </c>
      <c r="Q68" s="109">
        <v>12693</v>
      </c>
      <c r="R68" s="109">
        <v>594</v>
      </c>
      <c r="S68" s="109">
        <v>2892</v>
      </c>
      <c r="T68" s="109">
        <v>205</v>
      </c>
      <c r="U68" s="109">
        <v>4488</v>
      </c>
      <c r="V68" s="109">
        <v>384</v>
      </c>
      <c r="W68" s="109">
        <v>106</v>
      </c>
      <c r="X68" s="109">
        <v>450</v>
      </c>
      <c r="Y68" s="109">
        <v>1928</v>
      </c>
      <c r="Z68" s="109">
        <v>511</v>
      </c>
      <c r="AA68" s="109">
        <v>5409</v>
      </c>
      <c r="AB68" s="109">
        <v>457</v>
      </c>
      <c r="AC68" s="109">
        <v>1795</v>
      </c>
      <c r="AD68" s="109">
        <v>3244</v>
      </c>
      <c r="AE68" s="109">
        <v>335</v>
      </c>
      <c r="AF68" s="109">
        <v>1100</v>
      </c>
      <c r="AG68" s="109">
        <v>1660</v>
      </c>
    </row>
    <row r="69" spans="2:33" ht="15">
      <c r="B69" s="109"/>
      <c r="C69" s="109"/>
      <c r="D69" s="109">
        <v>2012</v>
      </c>
      <c r="E69" s="109">
        <v>1886</v>
      </c>
      <c r="F69" s="109">
        <v>1590</v>
      </c>
      <c r="G69" s="109">
        <v>646</v>
      </c>
      <c r="H69" s="109">
        <v>1355</v>
      </c>
      <c r="I69" s="109">
        <v>0</v>
      </c>
      <c r="J69" s="109">
        <v>3735</v>
      </c>
      <c r="K69" s="109">
        <v>9869</v>
      </c>
      <c r="L69" s="109"/>
      <c r="M69" s="109">
        <v>165</v>
      </c>
      <c r="N69" s="109">
        <v>806</v>
      </c>
      <c r="O69" s="109">
        <v>928</v>
      </c>
      <c r="P69" s="109">
        <v>794</v>
      </c>
      <c r="Q69" s="109">
        <v>11843</v>
      </c>
      <c r="R69" s="109">
        <v>594</v>
      </c>
      <c r="S69" s="109">
        <v>2890</v>
      </c>
      <c r="T69" s="109">
        <v>207</v>
      </c>
      <c r="U69" s="109">
        <v>4361</v>
      </c>
      <c r="V69" s="109">
        <v>381</v>
      </c>
      <c r="W69" s="109">
        <v>106</v>
      </c>
      <c r="X69" s="109">
        <v>491</v>
      </c>
      <c r="Y69" s="109">
        <v>1947</v>
      </c>
      <c r="Z69" s="109">
        <v>514</v>
      </c>
      <c r="AA69" s="109">
        <v>5408</v>
      </c>
      <c r="AB69" s="109">
        <v>435</v>
      </c>
      <c r="AC69" s="109">
        <v>1787</v>
      </c>
      <c r="AD69" s="109">
        <v>3282</v>
      </c>
      <c r="AE69" s="109">
        <v>335</v>
      </c>
      <c r="AF69" s="109">
        <v>1182</v>
      </c>
      <c r="AG69" s="109">
        <v>1669</v>
      </c>
    </row>
    <row r="70" spans="2:33" ht="15">
      <c r="B70" s="109"/>
      <c r="C70" s="109"/>
      <c r="D70" s="109">
        <v>2013</v>
      </c>
      <c r="E70" s="109">
        <v>1897</v>
      </c>
      <c r="F70" s="109">
        <v>1581</v>
      </c>
      <c r="G70" s="109">
        <v>648</v>
      </c>
      <c r="H70" s="109">
        <v>1375</v>
      </c>
      <c r="I70" s="109">
        <v>0</v>
      </c>
      <c r="J70" s="109">
        <v>3743</v>
      </c>
      <c r="K70" s="109">
        <v>9920</v>
      </c>
      <c r="L70" s="109">
        <v>933</v>
      </c>
      <c r="M70" s="109">
        <v>165</v>
      </c>
      <c r="N70" s="109">
        <v>779</v>
      </c>
      <c r="O70" s="109">
        <v>1187</v>
      </c>
      <c r="P70" s="109">
        <v>780</v>
      </c>
      <c r="Q70" s="109"/>
      <c r="R70" s="109">
        <v>546</v>
      </c>
      <c r="S70" s="109">
        <v>2890</v>
      </c>
      <c r="T70" s="109">
        <v>205</v>
      </c>
      <c r="U70" s="109">
        <v>4046</v>
      </c>
      <c r="V70" s="109">
        <v>370</v>
      </c>
      <c r="W70" s="109">
        <v>106</v>
      </c>
      <c r="X70" s="109">
        <v>494</v>
      </c>
      <c r="Y70" s="109">
        <v>1939</v>
      </c>
      <c r="Z70" s="109">
        <v>504</v>
      </c>
      <c r="AA70" s="109">
        <v>5020</v>
      </c>
      <c r="AB70" s="109">
        <v>436</v>
      </c>
      <c r="AC70" s="109">
        <v>1797</v>
      </c>
      <c r="AD70" s="109">
        <v>3192</v>
      </c>
      <c r="AE70" s="109">
        <v>340</v>
      </c>
      <c r="AF70" s="109">
        <v>1040</v>
      </c>
      <c r="AG70" s="109">
        <v>1654</v>
      </c>
    </row>
    <row r="71" spans="2:33" ht="15">
      <c r="B71" s="109"/>
      <c r="C71" s="109"/>
      <c r="D71" s="109">
        <v>2014</v>
      </c>
      <c r="E71" s="109">
        <v>1881</v>
      </c>
      <c r="F71" s="109">
        <v>1554</v>
      </c>
      <c r="G71" s="109">
        <v>632</v>
      </c>
      <c r="H71" s="109">
        <v>141</v>
      </c>
      <c r="I71" s="109">
        <v>0</v>
      </c>
      <c r="J71" s="109">
        <v>3749</v>
      </c>
      <c r="K71" s="109">
        <v>9844</v>
      </c>
      <c r="L71" s="109">
        <v>924</v>
      </c>
      <c r="M71" s="109">
        <v>168</v>
      </c>
      <c r="N71" s="109">
        <v>760</v>
      </c>
      <c r="O71" s="109">
        <v>1181</v>
      </c>
      <c r="P71" s="109">
        <v>767</v>
      </c>
      <c r="Q71" s="109">
        <v>12475</v>
      </c>
      <c r="R71" s="109">
        <v>345</v>
      </c>
      <c r="S71" s="109">
        <v>2890</v>
      </c>
      <c r="T71" s="109">
        <v>201</v>
      </c>
      <c r="U71" s="109">
        <v>3849</v>
      </c>
      <c r="V71" s="109">
        <v>372</v>
      </c>
      <c r="W71" s="109">
        <v>101</v>
      </c>
      <c r="X71" s="109">
        <v>490</v>
      </c>
      <c r="Y71" s="109">
        <v>1762</v>
      </c>
      <c r="Z71" s="109">
        <v>505</v>
      </c>
      <c r="AA71" s="109">
        <v>5056</v>
      </c>
      <c r="AB71" s="109">
        <v>458</v>
      </c>
      <c r="AC71" s="109">
        <v>1710</v>
      </c>
      <c r="AD71" s="109">
        <v>3080</v>
      </c>
      <c r="AE71" s="109">
        <v>336</v>
      </c>
      <c r="AF71" s="109">
        <v>1079</v>
      </c>
      <c r="AG71" s="109">
        <v>1628</v>
      </c>
    </row>
    <row r="72" spans="2:33" ht="15">
      <c r="B72" s="109"/>
      <c r="C72" s="109"/>
      <c r="D72" s="109">
        <v>2015</v>
      </c>
      <c r="E72" s="109">
        <v>1903</v>
      </c>
      <c r="F72" s="109">
        <v>1530</v>
      </c>
      <c r="G72" s="109">
        <v>626</v>
      </c>
      <c r="H72" s="109">
        <v>1402</v>
      </c>
      <c r="I72" s="109">
        <v>0</v>
      </c>
      <c r="J72" s="109">
        <v>3892</v>
      </c>
      <c r="K72" s="109">
        <v>9847</v>
      </c>
      <c r="L72" s="109">
        <v>811</v>
      </c>
      <c r="M72" s="109">
        <v>166</v>
      </c>
      <c r="N72" s="109">
        <v>749</v>
      </c>
      <c r="O72" s="109">
        <v>1165</v>
      </c>
      <c r="P72" s="109">
        <v>751</v>
      </c>
      <c r="Q72" s="109">
        <v>12456</v>
      </c>
      <c r="R72" s="109">
        <v>553</v>
      </c>
      <c r="S72" s="109">
        <v>2890</v>
      </c>
      <c r="T72" s="109">
        <v>204</v>
      </c>
      <c r="U72" s="109">
        <v>3781</v>
      </c>
      <c r="V72" s="109">
        <v>388</v>
      </c>
      <c r="W72" s="109">
        <v>99</v>
      </c>
      <c r="X72" s="109">
        <v>494</v>
      </c>
      <c r="Y72" s="109">
        <v>1758</v>
      </c>
      <c r="Z72" s="109">
        <v>503</v>
      </c>
      <c r="AA72" s="109">
        <v>5172</v>
      </c>
      <c r="AB72" s="109">
        <v>461</v>
      </c>
      <c r="AC72" s="109">
        <v>1701</v>
      </c>
      <c r="AD72" s="109">
        <v>3051</v>
      </c>
      <c r="AE72" s="109">
        <v>322</v>
      </c>
      <c r="AF72" s="109">
        <v>985</v>
      </c>
      <c r="AG72" s="109">
        <v>1647</v>
      </c>
    </row>
    <row r="73" spans="2:33" ht="15">
      <c r="B73" s="109"/>
      <c r="C73" s="109"/>
      <c r="D73" s="109">
        <v>2016</v>
      </c>
      <c r="E73" s="109">
        <v>1877</v>
      </c>
      <c r="F73" s="109">
        <v>1514</v>
      </c>
      <c r="G73" s="109">
        <v>622</v>
      </c>
      <c r="H73" s="109">
        <v>1403</v>
      </c>
      <c r="I73" s="109">
        <v>0</v>
      </c>
      <c r="J73" s="109">
        <v>4023</v>
      </c>
      <c r="K73" s="109">
        <v>9775</v>
      </c>
      <c r="L73" s="109">
        <v>811</v>
      </c>
      <c r="M73" s="109">
        <v>166</v>
      </c>
      <c r="N73" s="109">
        <v>749</v>
      </c>
      <c r="O73" s="109">
        <v>1168</v>
      </c>
      <c r="P73" s="109">
        <v>743</v>
      </c>
      <c r="Q73" s="109">
        <v>11551</v>
      </c>
      <c r="R73" s="109">
        <v>565</v>
      </c>
      <c r="S73" s="109">
        <v>2933</v>
      </c>
      <c r="T73" s="109">
        <v>204</v>
      </c>
      <c r="U73" s="109">
        <v>5551</v>
      </c>
      <c r="V73" s="109">
        <v>385</v>
      </c>
      <c r="W73" s="109">
        <v>22</v>
      </c>
      <c r="X73" s="109">
        <v>500</v>
      </c>
      <c r="Y73" s="109">
        <v>1744</v>
      </c>
      <c r="Z73" s="109">
        <v>511</v>
      </c>
      <c r="AA73" s="109">
        <v>5341</v>
      </c>
      <c r="AB73" s="109">
        <v>459</v>
      </c>
      <c r="AC73" s="109">
        <v>1707</v>
      </c>
      <c r="AD73" s="109">
        <v>3030</v>
      </c>
      <c r="AE73" s="109">
        <v>49</v>
      </c>
      <c r="AF73" s="109">
        <v>1069</v>
      </c>
      <c r="AG73" s="109">
        <v>1654</v>
      </c>
    </row>
    <row r="74" spans="2:33" ht="15">
      <c r="B74" s="109"/>
      <c r="C74" s="109"/>
      <c r="D74" s="109">
        <v>2017</v>
      </c>
      <c r="E74" s="109">
        <v>1869</v>
      </c>
      <c r="F74" s="109">
        <v>1503</v>
      </c>
      <c r="G74" s="109">
        <v>609</v>
      </c>
      <c r="H74" s="109">
        <v>1403</v>
      </c>
      <c r="I74" s="109">
        <v>0</v>
      </c>
      <c r="J74" s="109">
        <v>4146</v>
      </c>
      <c r="K74" s="109">
        <v>9782</v>
      </c>
      <c r="L74" s="109">
        <v>941</v>
      </c>
      <c r="M74" s="109">
        <v>166</v>
      </c>
      <c r="N74" s="109">
        <v>692</v>
      </c>
      <c r="O74" s="109">
        <v>1153</v>
      </c>
      <c r="P74" s="109">
        <v>758</v>
      </c>
      <c r="Q74" s="109">
        <v>12493</v>
      </c>
      <c r="R74" s="109">
        <v>565</v>
      </c>
      <c r="S74" s="109">
        <v>2937</v>
      </c>
      <c r="T74" s="109">
        <v>201</v>
      </c>
      <c r="U74" s="109">
        <v>4961</v>
      </c>
      <c r="V74" s="109">
        <v>385</v>
      </c>
      <c r="W74" s="109">
        <v>17</v>
      </c>
      <c r="X74" s="109">
        <v>507</v>
      </c>
      <c r="Y74" s="109">
        <v>1663</v>
      </c>
      <c r="Z74" s="109">
        <v>508</v>
      </c>
      <c r="AA74" s="109">
        <v>5392</v>
      </c>
      <c r="AB74" s="109">
        <v>460</v>
      </c>
      <c r="AC74" s="109">
        <v>1570</v>
      </c>
      <c r="AD74" s="109">
        <v>3196</v>
      </c>
      <c r="AE74" s="109">
        <v>319</v>
      </c>
      <c r="AF74" s="109">
        <v>1070</v>
      </c>
      <c r="AG74" s="109">
        <v>1861</v>
      </c>
    </row>
    <row r="75" spans="2:33" ht="15">
      <c r="B75" s="109"/>
      <c r="C75" s="109"/>
      <c r="D75" s="109">
        <v>2018</v>
      </c>
      <c r="E75" s="109">
        <v>1921</v>
      </c>
      <c r="F75" s="109"/>
      <c r="G75" s="109">
        <v>607</v>
      </c>
      <c r="H75" s="109">
        <v>1401</v>
      </c>
      <c r="I75" s="109">
        <v>0</v>
      </c>
      <c r="J75" s="109">
        <v>4205</v>
      </c>
      <c r="K75" s="109">
        <v>9734</v>
      </c>
      <c r="L75" s="109">
        <v>814</v>
      </c>
      <c r="M75" s="109">
        <v>166</v>
      </c>
      <c r="N75" s="109">
        <v>695</v>
      </c>
      <c r="O75" s="109">
        <v>1143</v>
      </c>
      <c r="P75" s="109">
        <v>756</v>
      </c>
      <c r="Q75" s="109">
        <v>11180</v>
      </c>
      <c r="R75" s="109">
        <v>585</v>
      </c>
      <c r="S75" s="109">
        <v>2905</v>
      </c>
      <c r="T75" s="109">
        <v>201</v>
      </c>
      <c r="U75" s="109">
        <v>4874</v>
      </c>
      <c r="V75" s="109">
        <v>385</v>
      </c>
      <c r="W75" s="109">
        <v>98</v>
      </c>
      <c r="X75" s="109">
        <v>504</v>
      </c>
      <c r="Y75" s="109">
        <v>1642</v>
      </c>
      <c r="Z75" s="109">
        <v>503</v>
      </c>
      <c r="AA75" s="109">
        <v>5429</v>
      </c>
      <c r="AB75" s="109">
        <v>457</v>
      </c>
      <c r="AC75" s="109">
        <v>1581</v>
      </c>
      <c r="AD75" s="109">
        <v>3141</v>
      </c>
      <c r="AE75" s="109">
        <v>314</v>
      </c>
      <c r="AF75" s="109">
        <v>1074</v>
      </c>
      <c r="AG75" s="109">
        <v>1658</v>
      </c>
    </row>
    <row r="76" spans="2:33" ht="15">
      <c r="B76" s="109"/>
      <c r="C76" s="109"/>
      <c r="D76" s="109">
        <v>2019</v>
      </c>
      <c r="E76" s="109">
        <v>1954</v>
      </c>
      <c r="F76" s="109">
        <v>1476</v>
      </c>
      <c r="G76" s="109">
        <v>607</v>
      </c>
      <c r="H76" s="109">
        <v>1396</v>
      </c>
      <c r="I76" s="109">
        <v>0</v>
      </c>
      <c r="J76" s="109">
        <v>4251</v>
      </c>
      <c r="K76" s="109">
        <v>9722</v>
      </c>
      <c r="L76" s="109">
        <v>795</v>
      </c>
      <c r="M76" s="109">
        <v>157</v>
      </c>
      <c r="N76" s="109">
        <v>685</v>
      </c>
      <c r="O76" s="109">
        <v>1138</v>
      </c>
      <c r="P76" s="109">
        <v>775</v>
      </c>
      <c r="Q76" s="109">
        <v>11078</v>
      </c>
      <c r="R76" s="109">
        <v>584</v>
      </c>
      <c r="S76" s="109">
        <v>2904</v>
      </c>
      <c r="T76" s="109">
        <v>201</v>
      </c>
      <c r="U76" s="109">
        <v>4727</v>
      </c>
      <c r="V76" s="109">
        <v>470</v>
      </c>
      <c r="W76" s="109">
        <v>98</v>
      </c>
      <c r="X76" s="109">
        <v>505</v>
      </c>
      <c r="Y76" s="109">
        <v>1625</v>
      </c>
      <c r="Z76" s="109">
        <v>502</v>
      </c>
      <c r="AA76" s="109">
        <v>5492</v>
      </c>
      <c r="AB76" s="109">
        <v>457</v>
      </c>
      <c r="AC76" s="109">
        <v>1579</v>
      </c>
      <c r="AD76" s="109">
        <v>3194</v>
      </c>
      <c r="AE76" s="109">
        <v>313</v>
      </c>
      <c r="AF76" s="109">
        <v>1075</v>
      </c>
      <c r="AG76" s="109">
        <v>1689</v>
      </c>
    </row>
    <row r="77" spans="2:33" ht="15">
      <c r="B77" s="109"/>
      <c r="C77" s="109"/>
      <c r="D77" s="109">
        <v>2020</v>
      </c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</row>
    <row r="78" spans="2:33" ht="15">
      <c r="B78" s="110" t="s">
        <v>200</v>
      </c>
      <c r="C78" s="110" t="s">
        <v>600</v>
      </c>
      <c r="D78" s="110">
        <v>2006</v>
      </c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>
        <v>6</v>
      </c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</row>
    <row r="79" spans="2:33" ht="15">
      <c r="B79" s="110"/>
      <c r="C79" s="110"/>
      <c r="D79" s="110">
        <v>2007</v>
      </c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>
        <v>6</v>
      </c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>
        <v>25</v>
      </c>
      <c r="AF79" s="110"/>
      <c r="AG79" s="110"/>
    </row>
    <row r="80" spans="2:33" ht="15">
      <c r="B80" s="110"/>
      <c r="C80" s="110"/>
      <c r="D80" s="110">
        <v>2008</v>
      </c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>
        <v>6</v>
      </c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>
        <v>24</v>
      </c>
      <c r="AF80" s="110"/>
      <c r="AG80" s="110"/>
    </row>
    <row r="81" spans="2:33" ht="15">
      <c r="B81" s="110"/>
      <c r="C81" s="110"/>
      <c r="D81" s="110">
        <v>2009</v>
      </c>
      <c r="E81" s="110"/>
      <c r="F81" s="110"/>
      <c r="G81" s="110"/>
      <c r="H81" s="110">
        <v>92</v>
      </c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>
        <v>6</v>
      </c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>
        <v>24</v>
      </c>
      <c r="AF81" s="110"/>
      <c r="AG81" s="110">
        <v>291</v>
      </c>
    </row>
    <row r="82" spans="2:33" ht="15">
      <c r="B82" s="110"/>
      <c r="C82" s="110"/>
      <c r="D82" s="110">
        <v>2010</v>
      </c>
      <c r="E82" s="110">
        <v>797</v>
      </c>
      <c r="F82" s="110">
        <v>218</v>
      </c>
      <c r="G82" s="110">
        <v>0</v>
      </c>
      <c r="H82" s="110">
        <v>99</v>
      </c>
      <c r="I82" s="110">
        <v>0</v>
      </c>
      <c r="J82" s="110">
        <v>2324</v>
      </c>
      <c r="K82" s="110">
        <v>999</v>
      </c>
      <c r="L82" s="110">
        <v>800</v>
      </c>
      <c r="M82" s="110">
        <v>135</v>
      </c>
      <c r="N82" s="110">
        <v>2</v>
      </c>
      <c r="O82" s="110">
        <v>472</v>
      </c>
      <c r="P82" s="110">
        <v>90</v>
      </c>
      <c r="Q82" s="110">
        <v>13110</v>
      </c>
      <c r="R82" s="110">
        <v>91</v>
      </c>
      <c r="S82" s="110">
        <v>988</v>
      </c>
      <c r="T82" s="110">
        <v>3</v>
      </c>
      <c r="U82" s="110">
        <v>60</v>
      </c>
      <c r="V82" s="110">
        <v>306</v>
      </c>
      <c r="W82" s="110">
        <v>3</v>
      </c>
      <c r="X82" s="110">
        <v>346</v>
      </c>
      <c r="Y82" s="110">
        <v>70</v>
      </c>
      <c r="Z82" s="110">
        <v>119</v>
      </c>
      <c r="AA82" s="110">
        <v>1249</v>
      </c>
      <c r="AB82" s="110">
        <v>35</v>
      </c>
      <c r="AC82" s="110">
        <v>871</v>
      </c>
      <c r="AD82" s="110">
        <v>918</v>
      </c>
      <c r="AE82" s="110">
        <v>24</v>
      </c>
      <c r="AF82" s="110"/>
      <c r="AG82" s="110">
        <v>288</v>
      </c>
    </row>
    <row r="83" spans="2:33" ht="15.75" thickBot="1">
      <c r="B83" s="110"/>
      <c r="C83" s="110"/>
      <c r="D83" s="110">
        <v>2011</v>
      </c>
      <c r="E83" s="110">
        <v>757</v>
      </c>
      <c r="F83" s="110">
        <v>209</v>
      </c>
      <c r="G83" s="110">
        <v>0</v>
      </c>
      <c r="H83" s="110">
        <v>105</v>
      </c>
      <c r="I83" s="110">
        <v>0</v>
      </c>
      <c r="J83" s="110">
        <v>2209</v>
      </c>
      <c r="K83" s="110">
        <v>895</v>
      </c>
      <c r="L83" s="110">
        <v>904</v>
      </c>
      <c r="M83" s="110">
        <v>136</v>
      </c>
      <c r="N83" s="110">
        <v>2</v>
      </c>
      <c r="O83" s="110">
        <v>464</v>
      </c>
      <c r="P83" s="110">
        <v>90</v>
      </c>
      <c r="Q83" s="110"/>
      <c r="R83" s="110">
        <v>149</v>
      </c>
      <c r="S83" s="110">
        <v>1015</v>
      </c>
      <c r="T83" s="110">
        <v>3</v>
      </c>
      <c r="U83" s="110">
        <v>46</v>
      </c>
      <c r="V83" s="110">
        <v>308</v>
      </c>
      <c r="W83" s="110">
        <v>3</v>
      </c>
      <c r="X83" s="110">
        <v>367</v>
      </c>
      <c r="Y83" s="110">
        <v>89</v>
      </c>
      <c r="Z83" s="110">
        <v>119</v>
      </c>
      <c r="AA83" s="110">
        <v>1282</v>
      </c>
      <c r="AB83" s="110">
        <v>35</v>
      </c>
      <c r="AC83" s="110">
        <v>908</v>
      </c>
      <c r="AD83" s="110">
        <v>843</v>
      </c>
      <c r="AE83" s="112">
        <v>21</v>
      </c>
      <c r="AF83" s="110">
        <v>351</v>
      </c>
      <c r="AG83" s="110">
        <v>288</v>
      </c>
    </row>
    <row r="84" spans="2:33" ht="15.75" thickBot="1">
      <c r="B84" s="110"/>
      <c r="C84" s="110"/>
      <c r="D84" s="110">
        <v>2012</v>
      </c>
      <c r="E84" s="110">
        <v>766</v>
      </c>
      <c r="F84" s="110">
        <v>210</v>
      </c>
      <c r="G84" s="110">
        <v>0</v>
      </c>
      <c r="H84" s="110">
        <v>104</v>
      </c>
      <c r="I84" s="110">
        <v>0</v>
      </c>
      <c r="J84" s="110">
        <v>2209</v>
      </c>
      <c r="K84" s="114">
        <v>251</v>
      </c>
      <c r="L84" s="110">
        <v>910</v>
      </c>
      <c r="M84" s="110">
        <v>136</v>
      </c>
      <c r="N84" s="110">
        <v>2</v>
      </c>
      <c r="O84" s="110">
        <v>458</v>
      </c>
      <c r="P84" s="110">
        <v>90</v>
      </c>
      <c r="Q84" s="110">
        <v>46</v>
      </c>
      <c r="R84" s="113">
        <v>149</v>
      </c>
      <c r="S84" s="110">
        <v>1015</v>
      </c>
      <c r="T84" s="112">
        <v>3</v>
      </c>
      <c r="U84" s="112">
        <v>39</v>
      </c>
      <c r="V84" s="110">
        <v>310</v>
      </c>
      <c r="W84" s="110">
        <v>3</v>
      </c>
      <c r="X84" s="110">
        <v>413</v>
      </c>
      <c r="Y84" s="118">
        <v>10</v>
      </c>
      <c r="Z84" s="113">
        <v>98</v>
      </c>
      <c r="AA84" s="110">
        <v>1295</v>
      </c>
      <c r="AB84" s="110">
        <v>38</v>
      </c>
      <c r="AC84" s="110">
        <v>936</v>
      </c>
      <c r="AD84" s="110">
        <v>836</v>
      </c>
      <c r="AE84" s="110">
        <v>22</v>
      </c>
      <c r="AF84" s="110">
        <v>459</v>
      </c>
      <c r="AG84" s="110">
        <v>296</v>
      </c>
    </row>
    <row r="85" spans="2:33" ht="15.75" thickBot="1">
      <c r="B85" s="110"/>
      <c r="C85" s="110"/>
      <c r="D85" s="110">
        <v>2013</v>
      </c>
      <c r="E85" s="110">
        <v>775</v>
      </c>
      <c r="F85" s="110">
        <v>208</v>
      </c>
      <c r="G85" s="110">
        <v>0</v>
      </c>
      <c r="H85" s="110">
        <v>113</v>
      </c>
      <c r="I85" s="110">
        <v>0</v>
      </c>
      <c r="J85" s="110">
        <v>2182</v>
      </c>
      <c r="K85" s="112">
        <v>799</v>
      </c>
      <c r="L85" s="113">
        <v>168</v>
      </c>
      <c r="M85" s="110">
        <v>127</v>
      </c>
      <c r="N85" s="112">
        <v>3</v>
      </c>
      <c r="O85" s="115">
        <v>542</v>
      </c>
      <c r="P85" s="110">
        <v>85</v>
      </c>
      <c r="Q85" s="113">
        <v>46</v>
      </c>
      <c r="R85" s="110">
        <v>102</v>
      </c>
      <c r="S85" s="110">
        <v>1009</v>
      </c>
      <c r="T85" s="112">
        <v>3</v>
      </c>
      <c r="U85" s="112">
        <v>31</v>
      </c>
      <c r="V85" s="110">
        <v>302</v>
      </c>
      <c r="W85" s="110">
        <v>3</v>
      </c>
      <c r="X85" s="110">
        <v>409</v>
      </c>
      <c r="Y85" s="114">
        <v>10</v>
      </c>
      <c r="Z85" s="110">
        <v>98</v>
      </c>
      <c r="AA85" s="110">
        <v>1288</v>
      </c>
      <c r="AB85" s="110">
        <v>39</v>
      </c>
      <c r="AC85" s="110">
        <v>906</v>
      </c>
      <c r="AD85" s="110">
        <v>803</v>
      </c>
      <c r="AE85" s="110">
        <v>21</v>
      </c>
      <c r="AF85" s="114">
        <v>425</v>
      </c>
      <c r="AG85" s="110">
        <v>287</v>
      </c>
    </row>
    <row r="86" spans="2:33" ht="15.75" thickBot="1">
      <c r="B86" s="110"/>
      <c r="C86" s="110"/>
      <c r="D86" s="110">
        <v>2014</v>
      </c>
      <c r="E86" s="110">
        <v>801</v>
      </c>
      <c r="F86" s="110">
        <v>201</v>
      </c>
      <c r="G86" s="110">
        <v>0</v>
      </c>
      <c r="H86" s="110">
        <v>118</v>
      </c>
      <c r="I86" s="110">
        <v>0</v>
      </c>
      <c r="J86" s="110">
        <v>2180</v>
      </c>
      <c r="K86" s="112">
        <v>746</v>
      </c>
      <c r="L86" s="110">
        <v>162</v>
      </c>
      <c r="M86" s="110">
        <v>128</v>
      </c>
      <c r="N86" s="110">
        <v>3</v>
      </c>
      <c r="O86" s="110">
        <v>539</v>
      </c>
      <c r="P86" s="112">
        <v>97</v>
      </c>
      <c r="Q86" s="110">
        <v>46</v>
      </c>
      <c r="R86" s="112">
        <v>99</v>
      </c>
      <c r="S86" s="110">
        <v>1009</v>
      </c>
      <c r="T86" s="110">
        <v>3</v>
      </c>
      <c r="U86" s="110">
        <v>21</v>
      </c>
      <c r="V86" s="110">
        <v>303</v>
      </c>
      <c r="W86" s="112">
        <v>2</v>
      </c>
      <c r="X86" s="110">
        <v>403</v>
      </c>
      <c r="Y86" s="115">
        <v>66</v>
      </c>
      <c r="Z86" s="110">
        <v>98</v>
      </c>
      <c r="AA86" s="110">
        <v>1291</v>
      </c>
      <c r="AB86" s="110">
        <v>38</v>
      </c>
      <c r="AC86" s="110">
        <v>912</v>
      </c>
      <c r="AD86" s="110">
        <v>753</v>
      </c>
      <c r="AE86" s="110">
        <v>21</v>
      </c>
      <c r="AF86" s="114">
        <v>431</v>
      </c>
      <c r="AG86" s="112">
        <v>195</v>
      </c>
    </row>
    <row r="87" spans="2:33" ht="15.75" thickBot="1">
      <c r="B87" s="110"/>
      <c r="C87" s="110"/>
      <c r="D87" s="110">
        <v>2015</v>
      </c>
      <c r="E87" s="110">
        <v>849</v>
      </c>
      <c r="F87" s="110">
        <v>193</v>
      </c>
      <c r="G87" s="115">
        <v>280</v>
      </c>
      <c r="H87" s="110">
        <v>119</v>
      </c>
      <c r="I87" s="110">
        <v>0</v>
      </c>
      <c r="J87" s="110">
        <v>2226</v>
      </c>
      <c r="K87" s="112">
        <v>784</v>
      </c>
      <c r="L87" s="110">
        <v>159</v>
      </c>
      <c r="M87" s="110">
        <v>129</v>
      </c>
      <c r="N87" s="112">
        <v>2</v>
      </c>
      <c r="O87" s="110">
        <v>534</v>
      </c>
      <c r="P87" s="110">
        <v>96</v>
      </c>
      <c r="Q87" s="110">
        <v>46</v>
      </c>
      <c r="R87" s="112">
        <v>91</v>
      </c>
      <c r="S87" s="110">
        <v>1009</v>
      </c>
      <c r="T87" s="110">
        <v>3</v>
      </c>
      <c r="U87" s="112">
        <v>19</v>
      </c>
      <c r="V87" s="110">
        <v>310</v>
      </c>
      <c r="W87" s="110">
        <v>2</v>
      </c>
      <c r="X87" s="110">
        <v>406</v>
      </c>
      <c r="Y87" s="110">
        <v>64</v>
      </c>
      <c r="Z87" s="110">
        <v>97</v>
      </c>
      <c r="AA87" s="110">
        <v>1383</v>
      </c>
      <c r="AB87" s="110">
        <v>38</v>
      </c>
      <c r="AC87" s="110">
        <v>912</v>
      </c>
      <c r="AD87" s="110">
        <v>752</v>
      </c>
      <c r="AE87" s="110">
        <v>19</v>
      </c>
      <c r="AF87" s="110">
        <v>427</v>
      </c>
      <c r="AG87" s="110">
        <v>206</v>
      </c>
    </row>
    <row r="88" spans="2:33" ht="15.75" thickBot="1">
      <c r="B88" s="110"/>
      <c r="C88" s="110"/>
      <c r="D88" s="110">
        <v>2016</v>
      </c>
      <c r="E88" s="110">
        <v>850</v>
      </c>
      <c r="F88" s="110">
        <v>191</v>
      </c>
      <c r="G88" s="110">
        <v>278</v>
      </c>
      <c r="H88" s="110">
        <v>116</v>
      </c>
      <c r="I88" s="110">
        <v>0</v>
      </c>
      <c r="J88" s="110">
        <v>2356</v>
      </c>
      <c r="K88" s="112">
        <v>714</v>
      </c>
      <c r="L88" s="110">
        <v>159</v>
      </c>
      <c r="M88" s="110">
        <v>129</v>
      </c>
      <c r="N88" s="112">
        <v>2</v>
      </c>
      <c r="O88" s="110">
        <v>539</v>
      </c>
      <c r="P88" s="110">
        <v>94</v>
      </c>
      <c r="Q88" s="110">
        <v>46</v>
      </c>
      <c r="R88" s="112">
        <v>92</v>
      </c>
      <c r="S88" s="110">
        <v>1009</v>
      </c>
      <c r="T88" s="110">
        <v>3</v>
      </c>
      <c r="U88" s="113">
        <v>768</v>
      </c>
      <c r="V88" s="110">
        <v>315</v>
      </c>
      <c r="W88" s="112">
        <v>2</v>
      </c>
      <c r="X88" s="110">
        <v>408</v>
      </c>
      <c r="Y88" s="110">
        <v>60</v>
      </c>
      <c r="Z88" s="110">
        <v>102</v>
      </c>
      <c r="AA88" s="114">
        <v>1107</v>
      </c>
      <c r="AB88" s="110">
        <v>39</v>
      </c>
      <c r="AC88" s="110">
        <v>937</v>
      </c>
      <c r="AD88" s="110">
        <v>702</v>
      </c>
      <c r="AE88" s="110">
        <v>19</v>
      </c>
      <c r="AF88" s="110">
        <v>424</v>
      </c>
      <c r="AG88" s="112">
        <v>213</v>
      </c>
    </row>
    <row r="89" spans="2:33" ht="15.75" thickBot="1">
      <c r="B89" s="110"/>
      <c r="C89" s="110"/>
      <c r="D89" s="110">
        <v>2017</v>
      </c>
      <c r="E89" s="110">
        <v>832</v>
      </c>
      <c r="F89" s="110">
        <v>195</v>
      </c>
      <c r="G89" s="110">
        <v>265</v>
      </c>
      <c r="H89" s="110">
        <v>118</v>
      </c>
      <c r="I89" s="110">
        <v>0</v>
      </c>
      <c r="J89" s="110">
        <v>2400</v>
      </c>
      <c r="K89" s="110">
        <v>724</v>
      </c>
      <c r="L89" s="110">
        <v>158</v>
      </c>
      <c r="M89" s="110">
        <v>129</v>
      </c>
      <c r="N89" s="112">
        <v>2</v>
      </c>
      <c r="O89" s="118">
        <v>538</v>
      </c>
      <c r="P89" s="110">
        <v>96</v>
      </c>
      <c r="Q89" s="110">
        <v>46</v>
      </c>
      <c r="R89" s="110">
        <v>92</v>
      </c>
      <c r="S89" s="110">
        <v>1013</v>
      </c>
      <c r="T89" s="113">
        <v>2</v>
      </c>
      <c r="U89" s="110">
        <v>382</v>
      </c>
      <c r="V89" s="110">
        <v>315</v>
      </c>
      <c r="W89" s="114">
        <v>2</v>
      </c>
      <c r="X89" s="110">
        <v>396</v>
      </c>
      <c r="Y89" s="110">
        <v>58</v>
      </c>
      <c r="Z89" s="110">
        <v>100</v>
      </c>
      <c r="AA89" s="110">
        <v>1106</v>
      </c>
      <c r="AB89" s="110">
        <v>39</v>
      </c>
      <c r="AC89" s="110">
        <v>883</v>
      </c>
      <c r="AD89" s="110">
        <v>739</v>
      </c>
      <c r="AE89" s="110">
        <v>19</v>
      </c>
      <c r="AF89" s="110">
        <v>427</v>
      </c>
      <c r="AG89" s="112">
        <v>264</v>
      </c>
    </row>
    <row r="90" spans="2:33" ht="15.75" thickBot="1">
      <c r="B90" s="110"/>
      <c r="C90" s="110"/>
      <c r="D90" s="110">
        <v>2018</v>
      </c>
      <c r="E90" s="110">
        <v>871</v>
      </c>
      <c r="F90" s="110">
        <v>195</v>
      </c>
      <c r="G90" s="110">
        <v>270</v>
      </c>
      <c r="H90" s="112">
        <v>114</v>
      </c>
      <c r="I90" s="110">
        <v>0</v>
      </c>
      <c r="J90" s="110">
        <v>2411</v>
      </c>
      <c r="K90" s="110">
        <v>655</v>
      </c>
      <c r="L90" s="110">
        <v>162</v>
      </c>
      <c r="M90" s="110">
        <v>129</v>
      </c>
      <c r="N90" s="112">
        <v>2</v>
      </c>
      <c r="O90" s="118">
        <v>533</v>
      </c>
      <c r="P90" s="110">
        <v>96</v>
      </c>
      <c r="Q90" s="110">
        <v>43</v>
      </c>
      <c r="R90" s="110">
        <v>91</v>
      </c>
      <c r="S90" s="110">
        <v>968</v>
      </c>
      <c r="T90" s="110">
        <v>2</v>
      </c>
      <c r="U90" s="113">
        <v>58</v>
      </c>
      <c r="V90" s="110">
        <v>315</v>
      </c>
      <c r="W90" s="115">
        <v>4</v>
      </c>
      <c r="X90" s="110">
        <v>395</v>
      </c>
      <c r="Y90" s="110">
        <v>52</v>
      </c>
      <c r="Z90" s="110">
        <v>98</v>
      </c>
      <c r="AA90" s="112">
        <v>1128</v>
      </c>
      <c r="AB90" s="110">
        <v>41</v>
      </c>
      <c r="AC90" s="110">
        <v>889</v>
      </c>
      <c r="AD90" s="110">
        <v>689</v>
      </c>
      <c r="AE90" s="110">
        <v>17</v>
      </c>
      <c r="AF90" s="110">
        <v>442</v>
      </c>
      <c r="AG90" s="112">
        <v>199</v>
      </c>
    </row>
    <row r="91" spans="2:33" ht="15.75" thickBot="1">
      <c r="B91" s="110"/>
      <c r="C91" s="110"/>
      <c r="D91" s="110">
        <v>2019</v>
      </c>
      <c r="E91" s="112">
        <v>898</v>
      </c>
      <c r="F91" s="110">
        <v>195</v>
      </c>
      <c r="G91" s="112">
        <v>274</v>
      </c>
      <c r="H91" s="112">
        <v>114</v>
      </c>
      <c r="I91" s="110">
        <v>0</v>
      </c>
      <c r="J91" s="112">
        <v>2169</v>
      </c>
      <c r="K91" s="112">
        <v>618</v>
      </c>
      <c r="L91" s="112">
        <v>125</v>
      </c>
      <c r="M91" s="113">
        <v>46</v>
      </c>
      <c r="N91" s="110">
        <v>2</v>
      </c>
      <c r="O91" s="118">
        <v>529</v>
      </c>
      <c r="P91" s="110">
        <v>97</v>
      </c>
      <c r="Q91" s="112">
        <v>46</v>
      </c>
      <c r="R91" s="114">
        <v>88</v>
      </c>
      <c r="S91" s="110">
        <v>967</v>
      </c>
      <c r="T91" s="110">
        <v>2</v>
      </c>
      <c r="U91" s="110">
        <v>57</v>
      </c>
      <c r="V91" s="112">
        <v>383</v>
      </c>
      <c r="W91" s="110">
        <v>4</v>
      </c>
      <c r="X91" s="112">
        <v>395</v>
      </c>
      <c r="Y91" s="114">
        <v>52</v>
      </c>
      <c r="Z91" s="114">
        <v>97</v>
      </c>
      <c r="AA91" s="112">
        <v>1099</v>
      </c>
      <c r="AB91" s="112">
        <v>41</v>
      </c>
      <c r="AC91" s="112">
        <v>864</v>
      </c>
      <c r="AD91" s="112">
        <v>726</v>
      </c>
      <c r="AE91" s="112">
        <v>16</v>
      </c>
      <c r="AF91" s="114">
        <v>470</v>
      </c>
      <c r="AG91" s="112">
        <v>232</v>
      </c>
    </row>
    <row r="92" spans="2:33" ht="15">
      <c r="B92" s="110"/>
      <c r="C92" s="110"/>
      <c r="D92" s="110">
        <v>2020</v>
      </c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</row>
    <row r="93" spans="2:33" ht="15">
      <c r="B93" s="109" t="s">
        <v>201</v>
      </c>
      <c r="C93" s="109" t="s">
        <v>939</v>
      </c>
      <c r="D93" s="109">
        <v>2006</v>
      </c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>
        <v>0</v>
      </c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</row>
    <row r="94" spans="2:33" ht="15">
      <c r="B94" s="109"/>
      <c r="C94" s="109"/>
      <c r="D94" s="109">
        <v>2007</v>
      </c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>
        <v>0</v>
      </c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>
        <v>0</v>
      </c>
      <c r="AF94" s="109"/>
      <c r="AG94" s="109"/>
    </row>
    <row r="95" spans="2:33" ht="15">
      <c r="B95" s="109"/>
      <c r="C95" s="109"/>
      <c r="D95" s="109">
        <v>2008</v>
      </c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>
        <v>0</v>
      </c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>
        <v>0</v>
      </c>
      <c r="AF95" s="109"/>
      <c r="AG95" s="109"/>
    </row>
    <row r="96" spans="2:33" ht="15">
      <c r="B96" s="109"/>
      <c r="C96" s="109"/>
      <c r="D96" s="109">
        <v>2009</v>
      </c>
      <c r="E96" s="109"/>
      <c r="F96" s="109"/>
      <c r="G96" s="109"/>
      <c r="H96" s="109">
        <v>0</v>
      </c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>
        <v>0</v>
      </c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>
        <v>0</v>
      </c>
      <c r="AF96" s="109"/>
      <c r="AG96" s="109">
        <v>0</v>
      </c>
    </row>
    <row r="97" spans="2:33" ht="15">
      <c r="B97" s="109"/>
      <c r="C97" s="109"/>
      <c r="D97" s="109">
        <v>2010</v>
      </c>
      <c r="E97" s="109">
        <v>0</v>
      </c>
      <c r="F97" s="109">
        <v>0</v>
      </c>
      <c r="G97" s="109">
        <v>131</v>
      </c>
      <c r="H97" s="109">
        <v>0</v>
      </c>
      <c r="I97" s="109">
        <v>0</v>
      </c>
      <c r="J97" s="109">
        <v>0</v>
      </c>
      <c r="K97" s="109">
        <v>1307</v>
      </c>
      <c r="L97" s="109"/>
      <c r="M97" s="109">
        <v>0</v>
      </c>
      <c r="N97" s="109">
        <v>0</v>
      </c>
      <c r="O97" s="109">
        <v>0</v>
      </c>
      <c r="P97" s="109">
        <v>0</v>
      </c>
      <c r="Q97" s="109"/>
      <c r="R97" s="109">
        <v>0</v>
      </c>
      <c r="S97" s="109">
        <v>0</v>
      </c>
      <c r="T97" s="109">
        <v>0</v>
      </c>
      <c r="U97" s="109">
        <v>4</v>
      </c>
      <c r="V97" s="109">
        <v>9</v>
      </c>
      <c r="W97" s="109">
        <v>0</v>
      </c>
      <c r="X97" s="109">
        <v>0</v>
      </c>
      <c r="Y97" s="109">
        <v>116</v>
      </c>
      <c r="Z97" s="109">
        <v>30</v>
      </c>
      <c r="AA97" s="109">
        <v>0</v>
      </c>
      <c r="AB97" s="109">
        <v>0</v>
      </c>
      <c r="AC97" s="109">
        <v>0</v>
      </c>
      <c r="AD97" s="109">
        <v>31</v>
      </c>
      <c r="AE97" s="109">
        <v>0</v>
      </c>
      <c r="AF97" s="109"/>
      <c r="AG97" s="109">
        <v>0</v>
      </c>
    </row>
    <row r="98" spans="2:33" ht="15">
      <c r="B98" s="109"/>
      <c r="C98" s="109"/>
      <c r="D98" s="109">
        <v>2011</v>
      </c>
      <c r="E98" s="109">
        <v>0</v>
      </c>
      <c r="F98" s="109">
        <v>0</v>
      </c>
      <c r="G98" s="109">
        <v>161</v>
      </c>
      <c r="H98" s="109">
        <v>0</v>
      </c>
      <c r="I98" s="109">
        <v>0</v>
      </c>
      <c r="J98" s="109">
        <v>0</v>
      </c>
      <c r="K98" s="109">
        <v>743</v>
      </c>
      <c r="L98" s="109"/>
      <c r="M98" s="109">
        <v>0</v>
      </c>
      <c r="N98" s="109">
        <v>0</v>
      </c>
      <c r="O98" s="109"/>
      <c r="P98" s="109">
        <v>0</v>
      </c>
      <c r="Q98" s="109"/>
      <c r="R98" s="109">
        <v>0</v>
      </c>
      <c r="S98" s="109">
        <v>0</v>
      </c>
      <c r="T98" s="109">
        <v>0</v>
      </c>
      <c r="U98" s="109">
        <v>4</v>
      </c>
      <c r="V98" s="109">
        <v>7</v>
      </c>
      <c r="W98" s="109">
        <v>0</v>
      </c>
      <c r="X98" s="109">
        <v>0</v>
      </c>
      <c r="Y98" s="109">
        <v>114</v>
      </c>
      <c r="Z98" s="109">
        <v>30</v>
      </c>
      <c r="AA98" s="109">
        <v>0</v>
      </c>
      <c r="AB98" s="109">
        <v>0</v>
      </c>
      <c r="AC98" s="109">
        <v>0</v>
      </c>
      <c r="AD98" s="109">
        <v>9</v>
      </c>
      <c r="AE98" s="109">
        <v>0</v>
      </c>
      <c r="AF98" s="109">
        <v>0</v>
      </c>
      <c r="AG98" s="109">
        <v>0</v>
      </c>
    </row>
    <row r="99" spans="2:33" ht="15">
      <c r="B99" s="109"/>
      <c r="C99" s="109"/>
      <c r="D99" s="109">
        <v>2012</v>
      </c>
      <c r="E99" s="109">
        <v>0</v>
      </c>
      <c r="F99" s="109">
        <v>0</v>
      </c>
      <c r="G99" s="109">
        <v>172</v>
      </c>
      <c r="H99" s="109">
        <v>0</v>
      </c>
      <c r="I99" s="109">
        <v>0</v>
      </c>
      <c r="J99" s="109">
        <v>0</v>
      </c>
      <c r="K99" s="114">
        <v>240</v>
      </c>
      <c r="L99" s="109"/>
      <c r="M99" s="109">
        <v>0</v>
      </c>
      <c r="N99" s="109">
        <v>0</v>
      </c>
      <c r="O99" s="109">
        <v>0</v>
      </c>
      <c r="P99" s="109">
        <v>0</v>
      </c>
      <c r="Q99" s="109">
        <v>0</v>
      </c>
      <c r="R99" s="109">
        <v>0</v>
      </c>
      <c r="S99" s="109">
        <v>0</v>
      </c>
      <c r="T99" s="109">
        <v>0</v>
      </c>
      <c r="U99" s="109">
        <v>4</v>
      </c>
      <c r="V99" s="112">
        <v>7</v>
      </c>
      <c r="W99" s="109">
        <v>0</v>
      </c>
      <c r="X99" s="109">
        <v>0</v>
      </c>
      <c r="Y99" s="109">
        <v>114</v>
      </c>
      <c r="Z99" s="109">
        <v>30</v>
      </c>
      <c r="AA99" s="109">
        <v>0</v>
      </c>
      <c r="AB99" s="109">
        <v>0</v>
      </c>
      <c r="AC99" s="109">
        <v>0</v>
      </c>
      <c r="AD99" s="112">
        <v>11</v>
      </c>
      <c r="AE99" s="109">
        <v>0</v>
      </c>
      <c r="AF99" s="109">
        <v>0</v>
      </c>
      <c r="AG99" s="109">
        <v>0</v>
      </c>
    </row>
    <row r="100" spans="2:33" ht="15.75" thickBot="1">
      <c r="B100" s="109"/>
      <c r="C100" s="109"/>
      <c r="D100" s="109">
        <v>2013</v>
      </c>
      <c r="E100" s="109">
        <v>0</v>
      </c>
      <c r="F100" s="109">
        <v>0</v>
      </c>
      <c r="G100" s="109">
        <v>187</v>
      </c>
      <c r="H100" s="109">
        <v>0</v>
      </c>
      <c r="I100" s="109">
        <v>0</v>
      </c>
      <c r="J100" s="109">
        <v>0</v>
      </c>
      <c r="K100" s="112">
        <v>193</v>
      </c>
      <c r="L100" s="109">
        <v>0</v>
      </c>
      <c r="M100" s="109">
        <v>0</v>
      </c>
      <c r="N100" s="109">
        <v>0</v>
      </c>
      <c r="O100" s="109"/>
      <c r="P100" s="109">
        <v>0</v>
      </c>
      <c r="Q100" s="109"/>
      <c r="R100" s="109">
        <v>0</v>
      </c>
      <c r="S100" s="109">
        <v>0</v>
      </c>
      <c r="T100" s="109">
        <v>0</v>
      </c>
      <c r="U100" s="112">
        <v>3</v>
      </c>
      <c r="V100" s="112">
        <v>7</v>
      </c>
      <c r="W100" s="109">
        <v>0</v>
      </c>
      <c r="X100" s="109">
        <v>0</v>
      </c>
      <c r="Y100" s="109">
        <v>114</v>
      </c>
      <c r="Z100" s="113">
        <v>25</v>
      </c>
      <c r="AA100" s="109">
        <v>0</v>
      </c>
      <c r="AB100" s="109">
        <v>0</v>
      </c>
      <c r="AC100" s="109">
        <v>0</v>
      </c>
      <c r="AD100" s="112">
        <v>10</v>
      </c>
      <c r="AE100" s="109">
        <v>0</v>
      </c>
      <c r="AF100" s="109">
        <v>0</v>
      </c>
      <c r="AG100" s="109">
        <v>0</v>
      </c>
    </row>
    <row r="101" spans="2:33" ht="15.75" thickBot="1">
      <c r="B101" s="109"/>
      <c r="C101" s="109"/>
      <c r="D101" s="109">
        <v>2014</v>
      </c>
      <c r="E101" s="109">
        <v>0</v>
      </c>
      <c r="F101" s="109">
        <v>0</v>
      </c>
      <c r="G101" s="112">
        <v>120</v>
      </c>
      <c r="H101" s="109">
        <v>0</v>
      </c>
      <c r="I101" s="109">
        <v>0</v>
      </c>
      <c r="J101" s="109">
        <v>0</v>
      </c>
      <c r="K101" s="112">
        <v>191</v>
      </c>
      <c r="L101" s="109">
        <v>0</v>
      </c>
      <c r="M101" s="109">
        <v>0</v>
      </c>
      <c r="N101" s="109">
        <v>0</v>
      </c>
      <c r="O101" s="109">
        <v>0</v>
      </c>
      <c r="P101" s="109">
        <v>0</v>
      </c>
      <c r="Q101" s="109">
        <v>0</v>
      </c>
      <c r="R101" s="109">
        <v>0</v>
      </c>
      <c r="S101" s="109">
        <v>0</v>
      </c>
      <c r="T101" s="109">
        <v>0</v>
      </c>
      <c r="U101" s="116">
        <v>2</v>
      </c>
      <c r="V101" s="112">
        <v>7</v>
      </c>
      <c r="W101" s="109">
        <v>0</v>
      </c>
      <c r="X101" s="109">
        <v>0</v>
      </c>
      <c r="Y101" s="115">
        <v>0</v>
      </c>
      <c r="Z101" s="109">
        <v>25</v>
      </c>
      <c r="AA101" s="109">
        <v>0</v>
      </c>
      <c r="AB101" s="109">
        <v>0</v>
      </c>
      <c r="AC101" s="109">
        <v>0</v>
      </c>
      <c r="AD101" s="112">
        <v>12</v>
      </c>
      <c r="AE101" s="109">
        <v>0</v>
      </c>
      <c r="AF101" s="109">
        <v>0</v>
      </c>
      <c r="AG101" s="109">
        <v>0</v>
      </c>
    </row>
    <row r="102" spans="2:33" ht="15.75" thickBot="1">
      <c r="B102" s="109"/>
      <c r="C102" s="109"/>
      <c r="D102" s="109">
        <v>2015</v>
      </c>
      <c r="E102" s="109">
        <v>0</v>
      </c>
      <c r="F102" s="109">
        <v>0</v>
      </c>
      <c r="G102" s="115">
        <v>0</v>
      </c>
      <c r="H102" s="109">
        <v>0</v>
      </c>
      <c r="I102" s="109">
        <v>0</v>
      </c>
      <c r="J102" s="109">
        <v>0</v>
      </c>
      <c r="K102" s="115">
        <v>0</v>
      </c>
      <c r="L102" s="109">
        <v>0</v>
      </c>
      <c r="M102" s="109">
        <v>0</v>
      </c>
      <c r="N102" s="109">
        <v>0</v>
      </c>
      <c r="O102" s="109">
        <v>0</v>
      </c>
      <c r="P102" s="109">
        <v>0</v>
      </c>
      <c r="Q102" s="109">
        <v>0</v>
      </c>
      <c r="R102" s="109">
        <v>0</v>
      </c>
      <c r="S102" s="109">
        <v>0</v>
      </c>
      <c r="T102" s="109">
        <v>0</v>
      </c>
      <c r="U102" s="113">
        <v>0</v>
      </c>
      <c r="V102" s="113">
        <v>0</v>
      </c>
      <c r="W102" s="109">
        <v>0</v>
      </c>
      <c r="X102" s="109">
        <v>0</v>
      </c>
      <c r="Y102" s="109">
        <v>0</v>
      </c>
      <c r="Z102" s="109">
        <v>25</v>
      </c>
      <c r="AA102" s="109">
        <v>0</v>
      </c>
      <c r="AB102" s="109">
        <v>0</v>
      </c>
      <c r="AC102" s="109">
        <v>0</v>
      </c>
      <c r="AD102" s="113">
        <v>0</v>
      </c>
      <c r="AE102" s="109">
        <v>0</v>
      </c>
      <c r="AF102" s="109">
        <v>0</v>
      </c>
      <c r="AG102" s="109">
        <v>0</v>
      </c>
    </row>
    <row r="103" spans="2:33" ht="15">
      <c r="B103" s="109"/>
      <c r="C103" s="109"/>
      <c r="D103" s="109">
        <v>2016</v>
      </c>
      <c r="E103" s="109">
        <v>0</v>
      </c>
      <c r="F103" s="109">
        <v>0</v>
      </c>
      <c r="G103" s="109">
        <v>0</v>
      </c>
      <c r="H103" s="109">
        <v>0</v>
      </c>
      <c r="I103" s="109">
        <v>0</v>
      </c>
      <c r="J103" s="109">
        <v>0</v>
      </c>
      <c r="K103" s="109">
        <v>0</v>
      </c>
      <c r="L103" s="109">
        <v>0</v>
      </c>
      <c r="M103" s="109">
        <v>0</v>
      </c>
      <c r="N103" s="109">
        <v>0</v>
      </c>
      <c r="O103" s="109">
        <v>0</v>
      </c>
      <c r="P103" s="109">
        <v>0</v>
      </c>
      <c r="Q103" s="109">
        <v>0</v>
      </c>
      <c r="R103" s="109">
        <v>0</v>
      </c>
      <c r="S103" s="109">
        <v>0</v>
      </c>
      <c r="T103" s="109">
        <v>0</v>
      </c>
      <c r="U103" s="109">
        <v>0</v>
      </c>
      <c r="V103" s="109">
        <v>0</v>
      </c>
      <c r="W103" s="109">
        <v>0</v>
      </c>
      <c r="X103" s="109">
        <v>0</v>
      </c>
      <c r="Y103" s="109">
        <v>0</v>
      </c>
      <c r="Z103" s="113">
        <v>0</v>
      </c>
      <c r="AA103" s="109">
        <v>0</v>
      </c>
      <c r="AB103" s="109">
        <v>0</v>
      </c>
      <c r="AC103" s="109">
        <v>0</v>
      </c>
      <c r="AD103" s="109">
        <v>0</v>
      </c>
      <c r="AE103" s="109">
        <v>0</v>
      </c>
      <c r="AF103" s="109">
        <v>0</v>
      </c>
      <c r="AG103" s="109">
        <v>0</v>
      </c>
    </row>
    <row r="104" spans="2:33" ht="15">
      <c r="B104" s="109"/>
      <c r="C104" s="109"/>
      <c r="D104" s="109">
        <v>2017</v>
      </c>
      <c r="E104" s="109">
        <v>0</v>
      </c>
      <c r="F104" s="109">
        <v>0</v>
      </c>
      <c r="G104" s="109">
        <v>0</v>
      </c>
      <c r="H104" s="109">
        <v>0</v>
      </c>
      <c r="I104" s="109">
        <v>0</v>
      </c>
      <c r="J104" s="109">
        <v>0</v>
      </c>
      <c r="K104" s="109">
        <v>0</v>
      </c>
      <c r="L104" s="109">
        <v>0</v>
      </c>
      <c r="M104" s="109">
        <v>0</v>
      </c>
      <c r="N104" s="109">
        <v>0</v>
      </c>
      <c r="O104" s="109">
        <v>0</v>
      </c>
      <c r="P104" s="109">
        <v>0</v>
      </c>
      <c r="Q104" s="109">
        <v>0</v>
      </c>
      <c r="R104" s="109">
        <v>0</v>
      </c>
      <c r="S104" s="109">
        <v>0</v>
      </c>
      <c r="T104" s="109">
        <v>0</v>
      </c>
      <c r="U104" s="109">
        <v>0</v>
      </c>
      <c r="V104" s="109">
        <v>0</v>
      </c>
      <c r="W104" s="109">
        <v>0</v>
      </c>
      <c r="X104" s="109">
        <v>0</v>
      </c>
      <c r="Y104" s="109">
        <v>0</v>
      </c>
      <c r="Z104" s="109">
        <v>0</v>
      </c>
      <c r="AA104" s="109">
        <v>0</v>
      </c>
      <c r="AB104" s="109">
        <v>0</v>
      </c>
      <c r="AC104" s="109">
        <v>0</v>
      </c>
      <c r="AD104" s="109">
        <v>0</v>
      </c>
      <c r="AE104" s="113">
        <v>7</v>
      </c>
      <c r="AF104" s="109">
        <v>0</v>
      </c>
      <c r="AG104" s="109">
        <v>0</v>
      </c>
    </row>
    <row r="105" spans="2:33" ht="15">
      <c r="B105" s="109"/>
      <c r="C105" s="109"/>
      <c r="D105" s="109">
        <v>2018</v>
      </c>
      <c r="E105" s="109"/>
      <c r="F105" s="109"/>
      <c r="G105" s="109"/>
      <c r="H105" s="109"/>
      <c r="I105" s="109"/>
      <c r="J105" s="109"/>
      <c r="K105" s="109"/>
      <c r="L105" s="113">
        <v>520</v>
      </c>
      <c r="M105" s="109"/>
      <c r="N105" s="109">
        <v>0</v>
      </c>
      <c r="O105" s="109">
        <v>0</v>
      </c>
      <c r="P105" s="109"/>
      <c r="Q105" s="109"/>
      <c r="R105" s="109"/>
      <c r="S105" s="109"/>
      <c r="T105" s="109"/>
      <c r="U105" s="109">
        <v>0</v>
      </c>
      <c r="V105" s="109"/>
      <c r="W105" s="109"/>
      <c r="X105" s="109"/>
      <c r="Y105" s="109"/>
      <c r="Z105" s="109"/>
      <c r="AA105" s="109"/>
      <c r="AB105" s="109"/>
      <c r="AC105" s="109">
        <v>0</v>
      </c>
      <c r="AD105" s="109"/>
      <c r="AE105" s="109"/>
      <c r="AF105" s="109"/>
      <c r="AG105" s="109">
        <v>0</v>
      </c>
    </row>
    <row r="106" spans="2:33" ht="15">
      <c r="B106" s="109"/>
      <c r="C106" s="109"/>
      <c r="D106" s="109">
        <v>2019</v>
      </c>
      <c r="E106" s="109"/>
      <c r="F106" s="109"/>
      <c r="G106" s="109"/>
      <c r="H106" s="109"/>
      <c r="I106" s="109"/>
      <c r="J106" s="109"/>
      <c r="K106" s="109"/>
      <c r="L106" s="109">
        <v>652</v>
      </c>
      <c r="M106" s="109"/>
      <c r="N106" s="109"/>
      <c r="O106" s="109">
        <v>0</v>
      </c>
      <c r="P106" s="109"/>
      <c r="Q106" s="109"/>
      <c r="R106" s="109"/>
      <c r="S106" s="109">
        <v>0</v>
      </c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</row>
    <row r="107" spans="2:33" ht="15">
      <c r="B107" s="109"/>
      <c r="C107" s="109"/>
      <c r="D107" s="109">
        <v>2020</v>
      </c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</row>
    <row r="108" spans="2:33" ht="15">
      <c r="B108" s="110" t="s">
        <v>338</v>
      </c>
      <c r="C108" s="110" t="s">
        <v>601</v>
      </c>
      <c r="D108" s="110">
        <v>2006</v>
      </c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</row>
    <row r="109" spans="2:33" ht="15">
      <c r="B109" s="110"/>
      <c r="C109" s="110"/>
      <c r="D109" s="110">
        <v>2007</v>
      </c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</row>
    <row r="110" spans="2:33" ht="15">
      <c r="B110" s="110"/>
      <c r="C110" s="110"/>
      <c r="D110" s="110">
        <v>2008</v>
      </c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</row>
    <row r="111" spans="2:33" ht="15">
      <c r="B111" s="110"/>
      <c r="C111" s="110"/>
      <c r="D111" s="110">
        <v>2009</v>
      </c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</row>
    <row r="112" spans="2:33" ht="15">
      <c r="B112" s="110"/>
      <c r="C112" s="110"/>
      <c r="D112" s="110">
        <v>2010</v>
      </c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>
        <v>30</v>
      </c>
      <c r="AA112" s="110"/>
      <c r="AB112" s="110"/>
      <c r="AC112" s="110"/>
      <c r="AD112" s="110"/>
      <c r="AE112" s="110"/>
      <c r="AF112" s="110"/>
      <c r="AG112" s="110"/>
    </row>
    <row r="113" spans="2:33" ht="15">
      <c r="B113" s="110"/>
      <c r="C113" s="110"/>
      <c r="D113" s="110">
        <v>2011</v>
      </c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>
        <v>30</v>
      </c>
      <c r="AA113" s="110"/>
      <c r="AB113" s="110"/>
      <c r="AC113" s="110"/>
      <c r="AD113" s="110"/>
      <c r="AE113" s="110"/>
      <c r="AF113" s="110"/>
      <c r="AG113" s="110"/>
    </row>
    <row r="114" spans="2:33" ht="15">
      <c r="B114" s="110"/>
      <c r="C114" s="110"/>
      <c r="D114" s="110">
        <v>2012</v>
      </c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>
        <v>30</v>
      </c>
      <c r="AA114" s="110"/>
      <c r="AB114" s="110"/>
      <c r="AC114" s="110"/>
      <c r="AD114" s="110"/>
      <c r="AE114" s="110"/>
      <c r="AF114" s="110"/>
      <c r="AG114" s="110"/>
    </row>
    <row r="115" spans="2:33" ht="15">
      <c r="B115" s="110"/>
      <c r="C115" s="110"/>
      <c r="D115" s="110">
        <v>2013</v>
      </c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>
        <v>25</v>
      </c>
      <c r="AA115" s="110"/>
      <c r="AB115" s="110"/>
      <c r="AC115" s="110"/>
      <c r="AD115" s="110"/>
      <c r="AE115" s="110"/>
      <c r="AF115" s="110"/>
      <c r="AG115" s="110"/>
    </row>
    <row r="116" spans="2:33" ht="15">
      <c r="B116" s="110"/>
      <c r="C116" s="110"/>
      <c r="D116" s="110">
        <v>2014</v>
      </c>
      <c r="E116" s="110">
        <v>0</v>
      </c>
      <c r="F116" s="110">
        <v>0</v>
      </c>
      <c r="G116" s="110"/>
      <c r="H116" s="110">
        <v>1255</v>
      </c>
      <c r="I116" s="110"/>
      <c r="J116" s="110"/>
      <c r="K116" s="110"/>
      <c r="L116" s="110"/>
      <c r="M116" s="110"/>
      <c r="N116" s="110"/>
      <c r="O116" s="110"/>
      <c r="P116" s="110">
        <v>0</v>
      </c>
      <c r="Q116" s="110"/>
      <c r="R116" s="110">
        <v>246</v>
      </c>
      <c r="S116" s="110"/>
      <c r="T116" s="110">
        <v>0</v>
      </c>
      <c r="U116" s="110"/>
      <c r="V116" s="110"/>
      <c r="W116" s="110">
        <v>0</v>
      </c>
      <c r="X116" s="110"/>
      <c r="Y116" s="110">
        <v>1482</v>
      </c>
      <c r="Z116" s="110">
        <v>25</v>
      </c>
      <c r="AA116" s="110"/>
      <c r="AB116" s="110"/>
      <c r="AC116" s="110">
        <v>0</v>
      </c>
      <c r="AD116" s="110">
        <v>12</v>
      </c>
      <c r="AE116" s="110"/>
      <c r="AF116" s="110"/>
      <c r="AG116" s="110">
        <v>641</v>
      </c>
    </row>
    <row r="117" spans="2:33" ht="15.75" thickBot="1">
      <c r="B117" s="110"/>
      <c r="C117" s="110"/>
      <c r="D117" s="110">
        <v>2015</v>
      </c>
      <c r="E117" s="110">
        <v>898</v>
      </c>
      <c r="F117" s="110">
        <v>1256</v>
      </c>
      <c r="G117" s="110">
        <v>238</v>
      </c>
      <c r="H117" s="110">
        <v>1256</v>
      </c>
      <c r="I117" s="110">
        <v>0</v>
      </c>
      <c r="J117" s="110">
        <v>1080</v>
      </c>
      <c r="K117" s="110">
        <v>6967</v>
      </c>
      <c r="L117" s="110">
        <v>0</v>
      </c>
      <c r="M117" s="110">
        <v>0</v>
      </c>
      <c r="N117" s="110">
        <v>0</v>
      </c>
      <c r="O117" s="110">
        <v>0</v>
      </c>
      <c r="P117" s="110">
        <v>655</v>
      </c>
      <c r="Q117" s="110">
        <v>10754</v>
      </c>
      <c r="R117" s="110">
        <v>257</v>
      </c>
      <c r="S117" s="110">
        <v>0</v>
      </c>
      <c r="T117" s="110">
        <v>0</v>
      </c>
      <c r="U117" s="110">
        <v>3760</v>
      </c>
      <c r="V117" s="110">
        <v>18</v>
      </c>
      <c r="W117" s="110">
        <v>77</v>
      </c>
      <c r="X117" s="110">
        <v>78</v>
      </c>
      <c r="Y117" s="110">
        <v>0</v>
      </c>
      <c r="Z117" s="114">
        <v>25</v>
      </c>
      <c r="AA117" s="110">
        <v>0</v>
      </c>
      <c r="AB117" s="110">
        <v>375</v>
      </c>
      <c r="AC117" s="110">
        <v>0</v>
      </c>
      <c r="AD117" s="110">
        <v>2146</v>
      </c>
      <c r="AE117" s="110">
        <v>0</v>
      </c>
      <c r="AF117" s="110">
        <v>0</v>
      </c>
      <c r="AG117" s="110">
        <v>634</v>
      </c>
    </row>
    <row r="118" spans="2:33" ht="15.75" thickBot="1">
      <c r="B118" s="110"/>
      <c r="C118" s="110"/>
      <c r="D118" s="110">
        <v>2016</v>
      </c>
      <c r="E118" s="112">
        <v>882</v>
      </c>
      <c r="F118" s="112">
        <v>1242</v>
      </c>
      <c r="G118" s="110">
        <v>172</v>
      </c>
      <c r="H118" s="110">
        <v>1260</v>
      </c>
      <c r="I118" s="110">
        <v>0</v>
      </c>
      <c r="J118" s="110">
        <v>1310</v>
      </c>
      <c r="K118" s="110">
        <v>6937</v>
      </c>
      <c r="L118" s="110">
        <v>0</v>
      </c>
      <c r="M118" s="110">
        <v>0</v>
      </c>
      <c r="N118" s="110">
        <v>0</v>
      </c>
      <c r="O118" s="110">
        <v>0</v>
      </c>
      <c r="P118" s="113">
        <v>649</v>
      </c>
      <c r="Q118" s="110">
        <v>10748</v>
      </c>
      <c r="R118" s="110">
        <v>277</v>
      </c>
      <c r="S118" s="110">
        <v>472</v>
      </c>
      <c r="T118" s="110">
        <v>0</v>
      </c>
      <c r="U118" s="110">
        <v>3673</v>
      </c>
      <c r="V118" s="110">
        <v>34</v>
      </c>
      <c r="W118" s="114">
        <v>0</v>
      </c>
      <c r="X118" s="110">
        <v>74</v>
      </c>
      <c r="Y118" s="115">
        <v>0</v>
      </c>
      <c r="Z118" s="112">
        <v>26</v>
      </c>
      <c r="AA118" s="110">
        <v>537</v>
      </c>
      <c r="AB118" s="110">
        <v>372</v>
      </c>
      <c r="AC118" s="110">
        <v>0</v>
      </c>
      <c r="AD118" s="114">
        <v>2173</v>
      </c>
      <c r="AE118" s="110">
        <v>0</v>
      </c>
      <c r="AF118" s="110">
        <v>367</v>
      </c>
      <c r="AG118" s="110">
        <v>591</v>
      </c>
    </row>
    <row r="119" spans="2:33" ht="15.75" thickBot="1">
      <c r="B119" s="110"/>
      <c r="C119" s="110"/>
      <c r="D119" s="110">
        <v>2017</v>
      </c>
      <c r="E119" s="116">
        <v>1030</v>
      </c>
      <c r="F119" s="112">
        <v>1229</v>
      </c>
      <c r="G119" s="116">
        <v>254</v>
      </c>
      <c r="H119" s="110">
        <v>1258</v>
      </c>
      <c r="I119" s="110">
        <v>0</v>
      </c>
      <c r="J119" s="112">
        <v>1380</v>
      </c>
      <c r="K119" s="110">
        <v>6932</v>
      </c>
      <c r="L119" s="113">
        <v>607</v>
      </c>
      <c r="M119" s="110">
        <v>0</v>
      </c>
      <c r="N119" s="112">
        <v>640</v>
      </c>
      <c r="O119" s="110">
        <v>0</v>
      </c>
      <c r="P119" s="110">
        <v>662</v>
      </c>
      <c r="Q119" s="113">
        <v>0</v>
      </c>
      <c r="R119" s="110">
        <v>277</v>
      </c>
      <c r="S119" s="112">
        <v>472</v>
      </c>
      <c r="T119" s="110">
        <v>0</v>
      </c>
      <c r="U119" s="110">
        <v>3644</v>
      </c>
      <c r="V119" s="112">
        <v>34</v>
      </c>
      <c r="W119" s="113">
        <v>0</v>
      </c>
      <c r="X119" s="110">
        <v>71</v>
      </c>
      <c r="Y119" s="110">
        <v>0</v>
      </c>
      <c r="Z119" s="110">
        <v>28</v>
      </c>
      <c r="AA119" s="112">
        <v>566</v>
      </c>
      <c r="AB119" s="110">
        <v>374</v>
      </c>
      <c r="AC119" s="110">
        <v>0</v>
      </c>
      <c r="AD119" s="112">
        <v>2313</v>
      </c>
      <c r="AE119" s="113">
        <v>5</v>
      </c>
      <c r="AF119" s="114">
        <v>361</v>
      </c>
      <c r="AG119" s="110">
        <v>582</v>
      </c>
    </row>
    <row r="120" spans="2:33" ht="15.75" thickBot="1">
      <c r="B120" s="110"/>
      <c r="C120" s="110"/>
      <c r="D120" s="110">
        <v>2018</v>
      </c>
      <c r="E120" s="112">
        <v>1023</v>
      </c>
      <c r="F120" s="112">
        <v>1223</v>
      </c>
      <c r="G120" s="110">
        <v>254</v>
      </c>
      <c r="H120" s="110">
        <v>1260</v>
      </c>
      <c r="I120" s="110">
        <v>0</v>
      </c>
      <c r="J120" s="110">
        <v>1429</v>
      </c>
      <c r="K120" s="110">
        <v>7006</v>
      </c>
      <c r="L120" s="110">
        <v>520</v>
      </c>
      <c r="M120" s="110">
        <v>0</v>
      </c>
      <c r="N120" s="112">
        <v>643</v>
      </c>
      <c r="O120" s="110">
        <v>0</v>
      </c>
      <c r="P120" s="110">
        <v>660</v>
      </c>
      <c r="Q120" s="110">
        <v>0</v>
      </c>
      <c r="R120" s="110">
        <v>300</v>
      </c>
      <c r="S120" s="112">
        <v>444</v>
      </c>
      <c r="T120" s="110">
        <v>0</v>
      </c>
      <c r="U120" s="113">
        <v>4370</v>
      </c>
      <c r="V120" s="112">
        <v>34</v>
      </c>
      <c r="W120" s="110">
        <v>79</v>
      </c>
      <c r="X120" s="110">
        <v>72</v>
      </c>
      <c r="Y120" s="110">
        <v>0</v>
      </c>
      <c r="Z120" s="110">
        <v>26</v>
      </c>
      <c r="AA120" s="112">
        <v>608</v>
      </c>
      <c r="AB120" s="110">
        <v>372</v>
      </c>
      <c r="AC120" s="110">
        <v>0</v>
      </c>
      <c r="AD120" s="112">
        <v>2310</v>
      </c>
      <c r="AE120" s="110">
        <v>273</v>
      </c>
      <c r="AF120" s="114">
        <v>379</v>
      </c>
      <c r="AG120" s="112">
        <v>423</v>
      </c>
    </row>
    <row r="121" spans="2:33" ht="15.75" thickBot="1">
      <c r="B121" s="110"/>
      <c r="C121" s="110"/>
      <c r="D121" s="110">
        <v>2019</v>
      </c>
      <c r="E121" s="112">
        <v>1029</v>
      </c>
      <c r="F121" s="112">
        <v>1211</v>
      </c>
      <c r="G121" s="112">
        <v>252</v>
      </c>
      <c r="H121" s="112">
        <v>1255</v>
      </c>
      <c r="I121" s="110">
        <v>0</v>
      </c>
      <c r="J121" s="113">
        <v>1314</v>
      </c>
      <c r="K121" s="112">
        <v>7049</v>
      </c>
      <c r="L121" s="112">
        <v>652</v>
      </c>
      <c r="M121" s="113">
        <v>111</v>
      </c>
      <c r="N121" s="112">
        <v>634</v>
      </c>
      <c r="O121" s="110">
        <v>0</v>
      </c>
      <c r="P121" s="110">
        <v>678</v>
      </c>
      <c r="Q121" s="110">
        <v>0</v>
      </c>
      <c r="R121" s="112">
        <v>303</v>
      </c>
      <c r="S121" s="112">
        <v>444</v>
      </c>
      <c r="T121" s="110">
        <v>0</v>
      </c>
      <c r="U121" s="110">
        <v>4185</v>
      </c>
      <c r="V121" s="112">
        <v>38</v>
      </c>
      <c r="W121" s="118">
        <v>79</v>
      </c>
      <c r="X121" s="112">
        <v>73</v>
      </c>
      <c r="Y121" s="110">
        <v>0</v>
      </c>
      <c r="Z121" s="114">
        <v>26</v>
      </c>
      <c r="AA121" s="112">
        <v>661</v>
      </c>
      <c r="AB121" s="112">
        <v>372</v>
      </c>
      <c r="AC121" s="110">
        <v>0</v>
      </c>
      <c r="AD121" s="112">
        <v>2330</v>
      </c>
      <c r="AE121" s="112">
        <v>273</v>
      </c>
      <c r="AF121" s="114">
        <v>345</v>
      </c>
      <c r="AG121" s="112">
        <v>414</v>
      </c>
    </row>
    <row r="122" spans="2:33" ht="15">
      <c r="B122" s="110"/>
      <c r="C122" s="110"/>
      <c r="D122" s="110">
        <v>2020</v>
      </c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</row>
    <row r="123" spans="2:33" ht="15">
      <c r="B123" s="109" t="s">
        <v>202</v>
      </c>
      <c r="C123" s="109" t="s">
        <v>940</v>
      </c>
      <c r="D123" s="109">
        <v>2006</v>
      </c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>
        <v>17</v>
      </c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</row>
    <row r="124" spans="2:33" ht="15">
      <c r="B124" s="109"/>
      <c r="C124" s="109"/>
      <c r="D124" s="109">
        <v>2007</v>
      </c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>
        <v>17</v>
      </c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>
        <v>276</v>
      </c>
      <c r="AF124" s="109"/>
      <c r="AG124" s="109"/>
    </row>
    <row r="125" spans="2:33" ht="15">
      <c r="B125" s="109"/>
      <c r="C125" s="109"/>
      <c r="D125" s="109">
        <v>2008</v>
      </c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>
        <v>13</v>
      </c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>
        <v>276</v>
      </c>
      <c r="AF125" s="109"/>
      <c r="AG125" s="109"/>
    </row>
    <row r="126" spans="2:33" ht="15">
      <c r="B126" s="109"/>
      <c r="C126" s="109"/>
      <c r="D126" s="109">
        <v>2009</v>
      </c>
      <c r="E126" s="109"/>
      <c r="F126" s="109"/>
      <c r="G126" s="109"/>
      <c r="H126" s="109">
        <v>1207</v>
      </c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>
        <v>12</v>
      </c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>
        <v>283</v>
      </c>
      <c r="AF126" s="109"/>
      <c r="AG126" s="109">
        <v>452</v>
      </c>
    </row>
    <row r="127" spans="2:33" ht="15.75" thickBot="1">
      <c r="B127" s="109"/>
      <c r="C127" s="109"/>
      <c r="D127" s="109">
        <v>2010</v>
      </c>
      <c r="E127" s="109">
        <v>878</v>
      </c>
      <c r="F127" s="109">
        <v>1297</v>
      </c>
      <c r="G127" s="109">
        <v>0</v>
      </c>
      <c r="H127" s="109">
        <v>1233</v>
      </c>
      <c r="I127" s="109">
        <v>0</v>
      </c>
      <c r="J127" s="109">
        <v>1072</v>
      </c>
      <c r="K127" s="109">
        <v>6269</v>
      </c>
      <c r="L127" s="109"/>
      <c r="M127" s="109">
        <v>29</v>
      </c>
      <c r="N127" s="109">
        <v>0</v>
      </c>
      <c r="O127" s="109">
        <v>0</v>
      </c>
      <c r="P127" s="109">
        <v>727</v>
      </c>
      <c r="Q127" s="109"/>
      <c r="R127" s="109">
        <v>155</v>
      </c>
      <c r="S127" s="109">
        <v>463</v>
      </c>
      <c r="T127" s="109">
        <v>12</v>
      </c>
      <c r="U127" s="109">
        <v>4218</v>
      </c>
      <c r="V127" s="109">
        <v>10</v>
      </c>
      <c r="W127" s="109">
        <v>82</v>
      </c>
      <c r="X127" s="109">
        <v>86</v>
      </c>
      <c r="Y127" s="109">
        <v>1501</v>
      </c>
      <c r="Z127" s="109">
        <v>349</v>
      </c>
      <c r="AA127" s="109">
        <v>362</v>
      </c>
      <c r="AB127" s="109">
        <v>340</v>
      </c>
      <c r="AC127" s="109">
        <v>218</v>
      </c>
      <c r="AD127" s="109">
        <v>2280</v>
      </c>
      <c r="AE127" s="109">
        <v>282</v>
      </c>
      <c r="AF127" s="109"/>
      <c r="AG127" s="109">
        <v>494</v>
      </c>
    </row>
    <row r="128" spans="2:33" ht="15.75" thickBot="1">
      <c r="B128" s="109"/>
      <c r="C128" s="109"/>
      <c r="D128" s="109">
        <v>2011</v>
      </c>
      <c r="E128" s="109">
        <v>938</v>
      </c>
      <c r="F128" s="109">
        <v>1289</v>
      </c>
      <c r="G128" s="109">
        <v>0</v>
      </c>
      <c r="H128" s="109">
        <v>1256</v>
      </c>
      <c r="I128" s="109">
        <v>0</v>
      </c>
      <c r="J128" s="109">
        <v>1104</v>
      </c>
      <c r="K128" s="109">
        <v>7260</v>
      </c>
      <c r="L128" s="109"/>
      <c r="M128" s="109">
        <v>29</v>
      </c>
      <c r="N128" s="109">
        <v>0</v>
      </c>
      <c r="O128" s="109"/>
      <c r="P128" s="109">
        <v>716</v>
      </c>
      <c r="Q128" s="109"/>
      <c r="R128" s="109">
        <v>312</v>
      </c>
      <c r="S128" s="109">
        <v>468</v>
      </c>
      <c r="T128" s="116">
        <v>4</v>
      </c>
      <c r="U128" s="109">
        <v>4140</v>
      </c>
      <c r="V128" s="109">
        <v>10</v>
      </c>
      <c r="W128" s="109">
        <v>82</v>
      </c>
      <c r="X128" s="109">
        <v>65</v>
      </c>
      <c r="Y128" s="109">
        <v>1486</v>
      </c>
      <c r="Z128" s="109">
        <v>349</v>
      </c>
      <c r="AA128" s="109">
        <v>389</v>
      </c>
      <c r="AB128" s="109">
        <v>347</v>
      </c>
      <c r="AC128" s="109">
        <v>190</v>
      </c>
      <c r="AD128" s="109">
        <v>2196</v>
      </c>
      <c r="AE128" s="109">
        <v>281</v>
      </c>
      <c r="AF128" s="109">
        <v>429</v>
      </c>
      <c r="AG128" s="109">
        <v>494</v>
      </c>
    </row>
    <row r="129" spans="2:33" ht="15.75" thickBot="1">
      <c r="B129" s="109"/>
      <c r="C129" s="109"/>
      <c r="D129" s="109">
        <v>2012</v>
      </c>
      <c r="E129" s="109">
        <v>921</v>
      </c>
      <c r="F129" s="109">
        <v>1285</v>
      </c>
      <c r="G129" s="109">
        <v>0</v>
      </c>
      <c r="H129" s="109">
        <v>1233</v>
      </c>
      <c r="I129" s="109">
        <v>0</v>
      </c>
      <c r="J129" s="109">
        <v>1104</v>
      </c>
      <c r="K129" s="114">
        <v>3340</v>
      </c>
      <c r="L129" s="109"/>
      <c r="M129" s="109">
        <v>29</v>
      </c>
      <c r="N129" s="109">
        <v>0</v>
      </c>
      <c r="O129" s="109">
        <v>0</v>
      </c>
      <c r="P129" s="109">
        <v>704</v>
      </c>
      <c r="Q129" s="109">
        <v>10018</v>
      </c>
      <c r="R129" s="113">
        <v>312</v>
      </c>
      <c r="S129" s="109">
        <v>466</v>
      </c>
      <c r="T129" s="112">
        <v>0</v>
      </c>
      <c r="U129" s="109">
        <v>4039</v>
      </c>
      <c r="V129" s="112">
        <v>13</v>
      </c>
      <c r="W129" s="109">
        <v>82</v>
      </c>
      <c r="X129" s="116">
        <v>62</v>
      </c>
      <c r="Y129" s="109">
        <v>1501</v>
      </c>
      <c r="Z129" s="109">
        <v>373</v>
      </c>
      <c r="AA129" s="109">
        <v>411</v>
      </c>
      <c r="AB129" s="109">
        <v>349</v>
      </c>
      <c r="AC129" s="112">
        <v>233</v>
      </c>
      <c r="AD129" s="109">
        <v>2215</v>
      </c>
      <c r="AE129" s="109">
        <v>281</v>
      </c>
      <c r="AF129" s="109">
        <v>512</v>
      </c>
      <c r="AG129" s="109">
        <v>492</v>
      </c>
    </row>
    <row r="130" spans="2:33" ht="15.75" thickBot="1">
      <c r="B130" s="109"/>
      <c r="C130" s="109"/>
      <c r="D130" s="109">
        <v>2013</v>
      </c>
      <c r="E130" s="109">
        <v>927</v>
      </c>
      <c r="F130" s="109">
        <v>1278</v>
      </c>
      <c r="G130" s="109">
        <v>0</v>
      </c>
      <c r="H130" s="109">
        <v>1241</v>
      </c>
      <c r="I130" s="109">
        <v>0</v>
      </c>
      <c r="J130" s="109">
        <v>1150</v>
      </c>
      <c r="K130" s="112">
        <v>6714</v>
      </c>
      <c r="L130" s="109">
        <v>661</v>
      </c>
      <c r="M130" s="112">
        <v>38</v>
      </c>
      <c r="N130" s="109">
        <v>0</v>
      </c>
      <c r="O130" s="109"/>
      <c r="P130" s="109">
        <v>695</v>
      </c>
      <c r="Q130" s="109">
        <v>10798</v>
      </c>
      <c r="R130" s="109">
        <v>231</v>
      </c>
      <c r="S130" s="109">
        <v>472</v>
      </c>
      <c r="T130" s="112">
        <v>0</v>
      </c>
      <c r="U130" s="109">
        <v>3729</v>
      </c>
      <c r="V130" s="112">
        <v>18</v>
      </c>
      <c r="W130" s="109">
        <v>82</v>
      </c>
      <c r="X130" s="116">
        <v>79</v>
      </c>
      <c r="Y130" s="109">
        <v>1485</v>
      </c>
      <c r="Z130" s="109">
        <v>368</v>
      </c>
      <c r="AA130" s="109">
        <v>414</v>
      </c>
      <c r="AB130" s="109">
        <v>350</v>
      </c>
      <c r="AC130" s="112">
        <v>200</v>
      </c>
      <c r="AD130" s="109">
        <v>2197</v>
      </c>
      <c r="AE130" s="109">
        <v>288</v>
      </c>
      <c r="AF130" s="114">
        <v>380</v>
      </c>
      <c r="AG130" s="109">
        <v>491</v>
      </c>
    </row>
    <row r="131" spans="2:33" ht="15.75" thickBot="1">
      <c r="B131" s="109"/>
      <c r="C131" s="109"/>
      <c r="D131" s="109">
        <v>2014</v>
      </c>
      <c r="E131" s="109">
        <v>917</v>
      </c>
      <c r="F131" s="109">
        <v>1267</v>
      </c>
      <c r="G131" s="109">
        <v>0</v>
      </c>
      <c r="H131" s="113">
        <v>0</v>
      </c>
      <c r="I131" s="109">
        <v>0</v>
      </c>
      <c r="J131" s="109">
        <v>1172</v>
      </c>
      <c r="K131" s="112">
        <v>6818</v>
      </c>
      <c r="L131" s="109">
        <v>652</v>
      </c>
      <c r="M131" s="109">
        <v>40</v>
      </c>
      <c r="N131" s="109">
        <v>0</v>
      </c>
      <c r="O131" s="109">
        <v>0</v>
      </c>
      <c r="P131" s="109">
        <v>670</v>
      </c>
      <c r="Q131" s="109">
        <v>10773</v>
      </c>
      <c r="R131" s="112">
        <v>246</v>
      </c>
      <c r="S131" s="109">
        <v>472</v>
      </c>
      <c r="T131" s="112">
        <v>0</v>
      </c>
      <c r="U131" s="109">
        <v>3552</v>
      </c>
      <c r="V131" s="109">
        <v>18</v>
      </c>
      <c r="W131" s="109">
        <v>79</v>
      </c>
      <c r="X131" s="112">
        <v>77</v>
      </c>
      <c r="Y131" s="109">
        <v>1482</v>
      </c>
      <c r="Z131" s="109">
        <v>366</v>
      </c>
      <c r="AA131" s="109">
        <v>429</v>
      </c>
      <c r="AB131" s="109">
        <v>373</v>
      </c>
      <c r="AC131" s="109">
        <v>196</v>
      </c>
      <c r="AD131" s="109">
        <v>2154</v>
      </c>
      <c r="AE131" s="109">
        <v>284</v>
      </c>
      <c r="AF131" s="109">
        <v>374</v>
      </c>
      <c r="AG131" s="112">
        <v>641</v>
      </c>
    </row>
    <row r="132" spans="2:33" ht="15.75" thickBot="1">
      <c r="B132" s="109"/>
      <c r="C132" s="109"/>
      <c r="D132" s="109">
        <v>2015</v>
      </c>
      <c r="E132" s="113">
        <v>0</v>
      </c>
      <c r="F132" s="118">
        <v>0</v>
      </c>
      <c r="G132" s="109">
        <v>0</v>
      </c>
      <c r="H132" s="109">
        <v>0</v>
      </c>
      <c r="I132" s="109">
        <v>0</v>
      </c>
      <c r="J132" s="109">
        <v>1160</v>
      </c>
      <c r="K132" s="115">
        <v>0</v>
      </c>
      <c r="L132" s="114">
        <v>0</v>
      </c>
      <c r="M132" s="112">
        <v>37</v>
      </c>
      <c r="N132" s="109">
        <v>0</v>
      </c>
      <c r="O132" s="109">
        <v>0</v>
      </c>
      <c r="P132" s="113">
        <v>0</v>
      </c>
      <c r="Q132" s="113">
        <v>0</v>
      </c>
      <c r="R132" s="113">
        <v>0</v>
      </c>
      <c r="S132" s="109">
        <v>472</v>
      </c>
      <c r="T132" s="112">
        <v>0</v>
      </c>
      <c r="U132" s="113">
        <v>0</v>
      </c>
      <c r="V132" s="113">
        <v>0</v>
      </c>
      <c r="W132" s="109">
        <v>77</v>
      </c>
      <c r="X132" s="115">
        <v>0</v>
      </c>
      <c r="Y132" s="115">
        <v>0</v>
      </c>
      <c r="Z132" s="109">
        <v>364</v>
      </c>
      <c r="AA132" s="113">
        <v>513</v>
      </c>
      <c r="AB132" s="109">
        <v>375</v>
      </c>
      <c r="AC132" s="109">
        <v>196</v>
      </c>
      <c r="AD132" s="113">
        <v>0</v>
      </c>
      <c r="AE132" s="109">
        <v>273</v>
      </c>
      <c r="AF132" s="114">
        <v>0</v>
      </c>
      <c r="AG132" s="115">
        <v>0</v>
      </c>
    </row>
    <row r="133" spans="2:33" ht="15.75" thickBot="1">
      <c r="B133" s="109"/>
      <c r="C133" s="109"/>
      <c r="D133" s="109">
        <v>2016</v>
      </c>
      <c r="E133" s="109">
        <v>0</v>
      </c>
      <c r="F133" s="112">
        <v>0</v>
      </c>
      <c r="G133" s="109">
        <v>0</v>
      </c>
      <c r="H133" s="109">
        <v>0</v>
      </c>
      <c r="I133" s="109">
        <v>0</v>
      </c>
      <c r="J133" s="109">
        <v>1168</v>
      </c>
      <c r="K133" s="109">
        <v>0</v>
      </c>
      <c r="L133" s="118">
        <v>0</v>
      </c>
      <c r="M133" s="112">
        <v>0</v>
      </c>
      <c r="N133" s="109">
        <v>0</v>
      </c>
      <c r="O133" s="109">
        <v>0</v>
      </c>
      <c r="P133" s="109">
        <v>0</v>
      </c>
      <c r="Q133" s="109">
        <v>0</v>
      </c>
      <c r="R133" s="109">
        <v>0</v>
      </c>
      <c r="S133" s="109">
        <v>472</v>
      </c>
      <c r="T133" s="109">
        <v>0</v>
      </c>
      <c r="U133" s="109">
        <v>0</v>
      </c>
      <c r="V133" s="109">
        <v>0</v>
      </c>
      <c r="W133" s="109">
        <v>78</v>
      </c>
      <c r="X133" s="109">
        <v>0</v>
      </c>
      <c r="Y133" s="109">
        <v>0</v>
      </c>
      <c r="Z133" s="113">
        <v>0</v>
      </c>
      <c r="AA133" s="109">
        <v>0</v>
      </c>
      <c r="AB133" s="109">
        <v>375</v>
      </c>
      <c r="AC133" s="118">
        <v>0</v>
      </c>
      <c r="AD133" s="109">
        <v>0</v>
      </c>
      <c r="AE133" s="109">
        <v>273</v>
      </c>
      <c r="AF133" s="114">
        <v>0</v>
      </c>
      <c r="AG133" s="109">
        <v>0</v>
      </c>
    </row>
    <row r="134" spans="2:33" ht="15">
      <c r="B134" s="109"/>
      <c r="C134" s="109"/>
      <c r="D134" s="109">
        <v>2017</v>
      </c>
      <c r="E134" s="109">
        <v>0</v>
      </c>
      <c r="F134" s="112">
        <v>0</v>
      </c>
      <c r="G134" s="109">
        <v>0</v>
      </c>
      <c r="H134" s="109">
        <v>0</v>
      </c>
      <c r="I134" s="109">
        <v>0</v>
      </c>
      <c r="J134" s="114">
        <v>0</v>
      </c>
      <c r="K134" s="109">
        <v>0</v>
      </c>
      <c r="L134" s="112">
        <v>0</v>
      </c>
      <c r="M134" s="112">
        <v>0</v>
      </c>
      <c r="N134" s="109">
        <v>0</v>
      </c>
      <c r="O134" s="109">
        <v>0</v>
      </c>
      <c r="P134" s="109">
        <v>0</v>
      </c>
      <c r="Q134" s="109">
        <v>0</v>
      </c>
      <c r="R134" s="109">
        <v>0</v>
      </c>
      <c r="S134" s="109">
        <v>472</v>
      </c>
      <c r="T134" s="109">
        <v>0</v>
      </c>
      <c r="U134" s="109">
        <v>0</v>
      </c>
      <c r="V134" s="109">
        <v>0</v>
      </c>
      <c r="W134" s="109">
        <v>79</v>
      </c>
      <c r="X134" s="109">
        <v>0</v>
      </c>
      <c r="Y134" s="109">
        <v>0</v>
      </c>
      <c r="Z134" s="109">
        <v>0</v>
      </c>
      <c r="AA134" s="112">
        <v>0</v>
      </c>
      <c r="AB134" s="109">
        <v>374</v>
      </c>
      <c r="AC134" s="112">
        <v>0</v>
      </c>
      <c r="AD134" s="109">
        <v>0</v>
      </c>
      <c r="AE134" s="113">
        <v>33</v>
      </c>
      <c r="AF134" s="114">
        <v>0</v>
      </c>
      <c r="AG134" s="109">
        <v>0</v>
      </c>
    </row>
    <row r="135" spans="2:33" ht="15">
      <c r="B135" s="109"/>
      <c r="C135" s="109"/>
      <c r="D135" s="109">
        <v>2018</v>
      </c>
      <c r="E135" s="109"/>
      <c r="F135" s="109"/>
      <c r="G135" s="109"/>
      <c r="H135" s="109"/>
      <c r="I135" s="109"/>
      <c r="J135" s="109"/>
      <c r="K135" s="109"/>
      <c r="L135" s="113">
        <v>132</v>
      </c>
      <c r="M135" s="109"/>
      <c r="N135" s="109">
        <v>0</v>
      </c>
      <c r="O135" s="109">
        <v>0</v>
      </c>
      <c r="P135" s="109"/>
      <c r="Q135" s="109"/>
      <c r="R135" s="109"/>
      <c r="S135" s="109"/>
      <c r="T135" s="109"/>
      <c r="U135" s="109">
        <v>0</v>
      </c>
      <c r="V135" s="109"/>
      <c r="W135" s="109"/>
      <c r="X135" s="109"/>
      <c r="Y135" s="109"/>
      <c r="Z135" s="109"/>
      <c r="AA135" s="109"/>
      <c r="AB135" s="109"/>
      <c r="AC135" s="112">
        <v>0</v>
      </c>
      <c r="AD135" s="109"/>
      <c r="AE135" s="109"/>
      <c r="AF135" s="109"/>
      <c r="AG135" s="109">
        <v>0</v>
      </c>
    </row>
    <row r="136" spans="2:33" ht="15">
      <c r="B136" s="109"/>
      <c r="C136" s="109"/>
      <c r="D136" s="109">
        <v>2019</v>
      </c>
      <c r="E136" s="109"/>
      <c r="F136" s="109"/>
      <c r="G136" s="109"/>
      <c r="H136" s="109"/>
      <c r="I136" s="109"/>
      <c r="J136" s="109"/>
      <c r="K136" s="109"/>
      <c r="L136" s="109">
        <v>17</v>
      </c>
      <c r="M136" s="109"/>
      <c r="N136" s="109"/>
      <c r="O136" s="109">
        <v>0</v>
      </c>
      <c r="P136" s="109"/>
      <c r="Q136" s="109"/>
      <c r="R136" s="109"/>
      <c r="S136" s="109">
        <v>472</v>
      </c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</row>
    <row r="137" spans="2:33" ht="15">
      <c r="B137" s="109"/>
      <c r="C137" s="109"/>
      <c r="D137" s="109">
        <v>2020</v>
      </c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</row>
    <row r="138" spans="2:33" ht="15">
      <c r="B138" s="110" t="s">
        <v>203</v>
      </c>
      <c r="C138" s="110" t="s">
        <v>602</v>
      </c>
      <c r="D138" s="110">
        <v>2006</v>
      </c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>
        <v>184</v>
      </c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</row>
    <row r="139" spans="2:33" ht="15">
      <c r="B139" s="110"/>
      <c r="C139" s="110"/>
      <c r="D139" s="110">
        <v>2007</v>
      </c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>
        <v>184</v>
      </c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>
        <v>0</v>
      </c>
      <c r="AF139" s="110"/>
      <c r="AG139" s="110"/>
    </row>
    <row r="140" spans="2:33" ht="15">
      <c r="B140" s="110"/>
      <c r="C140" s="110"/>
      <c r="D140" s="110">
        <v>2008</v>
      </c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>
        <v>186</v>
      </c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>
        <v>0</v>
      </c>
      <c r="AF140" s="110"/>
      <c r="AG140" s="110"/>
    </row>
    <row r="141" spans="2:33" ht="15">
      <c r="B141" s="110"/>
      <c r="C141" s="110"/>
      <c r="D141" s="110">
        <v>2009</v>
      </c>
      <c r="E141" s="110"/>
      <c r="F141" s="110"/>
      <c r="G141" s="110"/>
      <c r="H141" s="110">
        <v>10</v>
      </c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>
        <v>189</v>
      </c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>
        <v>0</v>
      </c>
      <c r="AF141" s="110"/>
      <c r="AG141" s="110">
        <v>52</v>
      </c>
    </row>
    <row r="142" spans="2:33" ht="15">
      <c r="B142" s="110"/>
      <c r="C142" s="110"/>
      <c r="D142" s="110">
        <v>2010</v>
      </c>
      <c r="E142" s="110">
        <v>29</v>
      </c>
      <c r="F142" s="110">
        <v>0</v>
      </c>
      <c r="G142" s="110">
        <v>354</v>
      </c>
      <c r="H142" s="110">
        <v>13</v>
      </c>
      <c r="I142" s="110">
        <v>0</v>
      </c>
      <c r="J142" s="110">
        <v>0</v>
      </c>
      <c r="K142" s="110">
        <v>1115</v>
      </c>
      <c r="L142" s="110"/>
      <c r="M142" s="110">
        <v>0</v>
      </c>
      <c r="N142" s="110">
        <v>767</v>
      </c>
      <c r="O142" s="110">
        <v>480</v>
      </c>
      <c r="P142" s="110">
        <v>0</v>
      </c>
      <c r="Q142" s="110"/>
      <c r="R142" s="110">
        <v>193</v>
      </c>
      <c r="S142" s="110">
        <v>1126</v>
      </c>
      <c r="T142" s="110">
        <v>189</v>
      </c>
      <c r="U142" s="110">
        <v>294</v>
      </c>
      <c r="V142" s="110">
        <v>15</v>
      </c>
      <c r="W142" s="110">
        <v>0</v>
      </c>
      <c r="X142" s="110">
        <v>0</v>
      </c>
      <c r="Y142" s="110">
        <v>3</v>
      </c>
      <c r="Z142" s="110">
        <v>0</v>
      </c>
      <c r="AA142" s="110">
        <v>395</v>
      </c>
      <c r="AB142" s="110">
        <v>0</v>
      </c>
      <c r="AC142" s="110">
        <v>0</v>
      </c>
      <c r="AD142" s="110">
        <v>19</v>
      </c>
      <c r="AE142" s="110">
        <v>0</v>
      </c>
      <c r="AF142" s="110"/>
      <c r="AG142" s="110">
        <v>55</v>
      </c>
    </row>
    <row r="143" spans="2:33" ht="15.75" thickBot="1">
      <c r="B143" s="110"/>
      <c r="C143" s="110"/>
      <c r="D143" s="110">
        <v>2011</v>
      </c>
      <c r="E143" s="110">
        <v>21</v>
      </c>
      <c r="F143" s="110">
        <v>0</v>
      </c>
      <c r="G143" s="110">
        <v>315</v>
      </c>
      <c r="H143" s="110">
        <v>16</v>
      </c>
      <c r="I143" s="110">
        <v>0</v>
      </c>
      <c r="J143" s="110">
        <v>0</v>
      </c>
      <c r="K143" s="110">
        <v>395</v>
      </c>
      <c r="L143" s="110"/>
      <c r="M143" s="110">
        <v>0</v>
      </c>
      <c r="N143" s="110">
        <v>678</v>
      </c>
      <c r="O143" s="110">
        <v>464</v>
      </c>
      <c r="P143" s="110">
        <v>0</v>
      </c>
      <c r="Q143" s="110">
        <v>10968</v>
      </c>
      <c r="R143" s="110">
        <v>47</v>
      </c>
      <c r="S143" s="110">
        <v>1155</v>
      </c>
      <c r="T143" s="110">
        <v>191</v>
      </c>
      <c r="U143" s="110">
        <v>294</v>
      </c>
      <c r="V143" s="110">
        <v>15</v>
      </c>
      <c r="W143" s="110">
        <v>0</v>
      </c>
      <c r="X143" s="110">
        <v>0</v>
      </c>
      <c r="Y143" s="110">
        <v>3</v>
      </c>
      <c r="Z143" s="110">
        <v>0</v>
      </c>
      <c r="AA143" s="110">
        <v>416</v>
      </c>
      <c r="AB143" s="110">
        <v>0</v>
      </c>
      <c r="AC143" s="110">
        <v>0</v>
      </c>
      <c r="AD143" s="110">
        <v>78</v>
      </c>
      <c r="AE143" s="110">
        <v>0</v>
      </c>
      <c r="AF143" s="110">
        <v>126</v>
      </c>
      <c r="AG143" s="110">
        <v>55</v>
      </c>
    </row>
    <row r="144" spans="2:33" ht="15.75" thickBot="1">
      <c r="B144" s="110"/>
      <c r="C144" s="110"/>
      <c r="D144" s="110">
        <v>2012</v>
      </c>
      <c r="E144" s="118">
        <v>21</v>
      </c>
      <c r="F144" s="110">
        <v>0</v>
      </c>
      <c r="G144" s="110">
        <v>303</v>
      </c>
      <c r="H144" s="110">
        <v>18</v>
      </c>
      <c r="I144" s="110">
        <v>0</v>
      </c>
      <c r="J144" s="110">
        <v>0</v>
      </c>
      <c r="K144" s="114">
        <v>4874</v>
      </c>
      <c r="L144" s="110"/>
      <c r="M144" s="110">
        <v>0</v>
      </c>
      <c r="N144" s="113">
        <v>762</v>
      </c>
      <c r="O144" s="110">
        <v>453</v>
      </c>
      <c r="P144" s="110">
        <v>0</v>
      </c>
      <c r="Q144" s="110">
        <v>788</v>
      </c>
      <c r="R144" s="113">
        <v>47</v>
      </c>
      <c r="S144" s="110">
        <v>1155</v>
      </c>
      <c r="T144" s="110">
        <v>196</v>
      </c>
      <c r="U144" s="110">
        <v>277</v>
      </c>
      <c r="V144" s="110">
        <v>15</v>
      </c>
      <c r="W144" s="110">
        <v>0</v>
      </c>
      <c r="X144" s="110">
        <v>0</v>
      </c>
      <c r="Y144" s="110">
        <v>3</v>
      </c>
      <c r="Z144" s="110">
        <v>0</v>
      </c>
      <c r="AA144" s="110">
        <v>444</v>
      </c>
      <c r="AB144" s="112">
        <v>2</v>
      </c>
      <c r="AC144" s="110">
        <v>0</v>
      </c>
      <c r="AD144" s="112">
        <v>77</v>
      </c>
      <c r="AE144" s="110">
        <v>0</v>
      </c>
      <c r="AF144" s="110">
        <v>149</v>
      </c>
      <c r="AG144" s="110">
        <v>56</v>
      </c>
    </row>
    <row r="145" spans="2:33" ht="15.75" thickBot="1">
      <c r="B145" s="110"/>
      <c r="C145" s="110"/>
      <c r="D145" s="110">
        <v>2013</v>
      </c>
      <c r="E145" s="112">
        <v>21</v>
      </c>
      <c r="F145" s="110">
        <v>0</v>
      </c>
      <c r="G145" s="112">
        <v>322</v>
      </c>
      <c r="H145" s="110">
        <v>21</v>
      </c>
      <c r="I145" s="110">
        <v>0</v>
      </c>
      <c r="J145" s="110">
        <v>0</v>
      </c>
      <c r="K145" s="112">
        <v>1002</v>
      </c>
      <c r="L145" s="110">
        <v>93</v>
      </c>
      <c r="M145" s="110">
        <v>0</v>
      </c>
      <c r="N145" s="110">
        <v>726</v>
      </c>
      <c r="O145" s="115">
        <v>624</v>
      </c>
      <c r="P145" s="110">
        <v>0</v>
      </c>
      <c r="Q145" s="113">
        <v>840</v>
      </c>
      <c r="R145" s="110">
        <v>0</v>
      </c>
      <c r="S145" s="110">
        <v>1155</v>
      </c>
      <c r="T145" s="110">
        <v>196</v>
      </c>
      <c r="U145" s="110">
        <v>281</v>
      </c>
      <c r="V145" s="110">
        <v>16</v>
      </c>
      <c r="W145" s="110">
        <v>0</v>
      </c>
      <c r="X145" s="110">
        <v>0</v>
      </c>
      <c r="Y145" s="110">
        <v>3</v>
      </c>
      <c r="Z145" s="110">
        <v>0</v>
      </c>
      <c r="AA145" s="110">
        <v>468</v>
      </c>
      <c r="AB145" s="112">
        <v>2</v>
      </c>
      <c r="AC145" s="110">
        <v>0</v>
      </c>
      <c r="AD145" s="112">
        <v>80</v>
      </c>
      <c r="AE145" s="110">
        <v>0</v>
      </c>
      <c r="AF145" s="114">
        <v>79</v>
      </c>
      <c r="AG145" s="110">
        <v>57</v>
      </c>
    </row>
    <row r="146" spans="2:33" ht="15.75" thickBot="1">
      <c r="B146" s="110"/>
      <c r="C146" s="110"/>
      <c r="D146" s="110">
        <v>2014</v>
      </c>
      <c r="E146" s="115">
        <v>4</v>
      </c>
      <c r="F146" s="110">
        <v>0</v>
      </c>
      <c r="G146" s="112">
        <v>386</v>
      </c>
      <c r="H146" s="110">
        <v>23</v>
      </c>
      <c r="I146" s="110">
        <v>0</v>
      </c>
      <c r="J146" s="110">
        <v>0</v>
      </c>
      <c r="K146" s="112">
        <v>981</v>
      </c>
      <c r="L146" s="110">
        <v>96</v>
      </c>
      <c r="M146" s="110">
        <v>0</v>
      </c>
      <c r="N146" s="110">
        <v>708</v>
      </c>
      <c r="O146" s="110">
        <v>621</v>
      </c>
      <c r="P146" s="110">
        <v>0</v>
      </c>
      <c r="Q146" s="110">
        <v>0</v>
      </c>
      <c r="R146" s="112">
        <v>0</v>
      </c>
      <c r="S146" s="110">
        <v>1155</v>
      </c>
      <c r="T146" s="110">
        <v>192</v>
      </c>
      <c r="U146" s="110">
        <v>272</v>
      </c>
      <c r="V146" s="110">
        <v>16</v>
      </c>
      <c r="W146" s="110">
        <v>0</v>
      </c>
      <c r="X146" s="110">
        <v>0</v>
      </c>
      <c r="Y146" s="115">
        <v>0</v>
      </c>
      <c r="Z146" s="110">
        <v>0</v>
      </c>
      <c r="AA146" s="110">
        <v>506</v>
      </c>
      <c r="AB146" s="112">
        <v>2</v>
      </c>
      <c r="AC146" s="110">
        <v>0</v>
      </c>
      <c r="AD146" s="112">
        <v>81</v>
      </c>
      <c r="AE146" s="110">
        <v>0</v>
      </c>
      <c r="AF146" s="114">
        <v>82</v>
      </c>
      <c r="AG146" s="112">
        <v>64</v>
      </c>
    </row>
    <row r="147" spans="2:33" ht="15.75" thickBot="1">
      <c r="B147" s="110"/>
      <c r="C147" s="110"/>
      <c r="D147" s="110">
        <v>2015</v>
      </c>
      <c r="E147" s="110">
        <v>0</v>
      </c>
      <c r="F147" s="110">
        <v>0</v>
      </c>
      <c r="G147" s="115">
        <v>0</v>
      </c>
      <c r="H147" s="110">
        <v>27</v>
      </c>
      <c r="I147" s="110">
        <v>0</v>
      </c>
      <c r="J147" s="110">
        <v>0</v>
      </c>
      <c r="K147" s="112">
        <v>1018</v>
      </c>
      <c r="L147" s="113">
        <v>652</v>
      </c>
      <c r="M147" s="110">
        <v>0</v>
      </c>
      <c r="N147" s="110">
        <v>694</v>
      </c>
      <c r="O147" s="110">
        <v>610</v>
      </c>
      <c r="P147" s="110">
        <v>0</v>
      </c>
      <c r="Q147" s="114">
        <v>0</v>
      </c>
      <c r="R147" s="113">
        <v>0</v>
      </c>
      <c r="S147" s="110">
        <v>1155</v>
      </c>
      <c r="T147" s="110">
        <v>195</v>
      </c>
      <c r="U147" s="114">
        <v>0</v>
      </c>
      <c r="V147" s="112">
        <v>28</v>
      </c>
      <c r="W147" s="110">
        <v>0</v>
      </c>
      <c r="X147" s="110">
        <v>0</v>
      </c>
      <c r="Y147" s="110">
        <v>1480</v>
      </c>
      <c r="Z147" s="110">
        <v>0</v>
      </c>
      <c r="AA147" s="113">
        <v>656</v>
      </c>
      <c r="AB147" s="112">
        <v>4</v>
      </c>
      <c r="AC147" s="110">
        <v>0</v>
      </c>
      <c r="AD147" s="110">
        <v>84</v>
      </c>
      <c r="AE147" s="110">
        <v>0</v>
      </c>
      <c r="AF147" s="114">
        <v>368</v>
      </c>
      <c r="AG147" s="112">
        <v>84</v>
      </c>
    </row>
    <row r="148" spans="2:33" ht="15.75" thickBot="1">
      <c r="B148" s="110"/>
      <c r="C148" s="110"/>
      <c r="D148" s="110">
        <v>2016</v>
      </c>
      <c r="E148" s="113">
        <v>0</v>
      </c>
      <c r="F148" s="110">
        <v>0</v>
      </c>
      <c r="G148" s="110">
        <v>64</v>
      </c>
      <c r="H148" s="110">
        <v>27</v>
      </c>
      <c r="I148" s="110">
        <v>0</v>
      </c>
      <c r="J148" s="110">
        <v>0</v>
      </c>
      <c r="K148" s="112">
        <v>1037</v>
      </c>
      <c r="L148" s="110">
        <v>652</v>
      </c>
      <c r="M148" s="112">
        <v>37</v>
      </c>
      <c r="N148" s="110">
        <v>694</v>
      </c>
      <c r="O148" s="110">
        <v>608</v>
      </c>
      <c r="P148" s="110">
        <v>0</v>
      </c>
      <c r="Q148" s="112">
        <v>0</v>
      </c>
      <c r="R148" s="110">
        <v>0</v>
      </c>
      <c r="S148" s="110">
        <v>1198</v>
      </c>
      <c r="T148" s="110">
        <v>195</v>
      </c>
      <c r="U148" s="113">
        <v>894</v>
      </c>
      <c r="V148" s="113">
        <v>16</v>
      </c>
      <c r="W148" s="110">
        <v>0</v>
      </c>
      <c r="X148" s="110">
        <v>0</v>
      </c>
      <c r="Y148" s="115">
        <v>1472</v>
      </c>
      <c r="Z148" s="113">
        <v>367</v>
      </c>
      <c r="AA148" s="110">
        <v>1015</v>
      </c>
      <c r="AB148" s="110">
        <v>4</v>
      </c>
      <c r="AC148" s="118">
        <v>182</v>
      </c>
      <c r="AD148" s="110">
        <v>82</v>
      </c>
      <c r="AE148" s="110">
        <v>0</v>
      </c>
      <c r="AF148" s="114">
        <v>90</v>
      </c>
      <c r="AG148" s="112">
        <v>126</v>
      </c>
    </row>
    <row r="149" spans="2:33" ht="15.75" thickBot="1">
      <c r="B149" s="110"/>
      <c r="C149" s="110"/>
      <c r="D149" s="110">
        <v>2017</v>
      </c>
      <c r="E149" s="110">
        <v>0</v>
      </c>
      <c r="F149" s="110">
        <v>0</v>
      </c>
      <c r="G149" s="115">
        <v>0</v>
      </c>
      <c r="H149" s="110">
        <v>27</v>
      </c>
      <c r="I149" s="110">
        <v>0</v>
      </c>
      <c r="J149" s="114">
        <v>18</v>
      </c>
      <c r="K149" s="110">
        <v>1039</v>
      </c>
      <c r="L149" s="112">
        <v>173</v>
      </c>
      <c r="M149" s="110">
        <v>37</v>
      </c>
      <c r="N149" s="113">
        <v>0</v>
      </c>
      <c r="O149" s="118">
        <v>598</v>
      </c>
      <c r="P149" s="110">
        <v>0</v>
      </c>
      <c r="Q149" s="113">
        <v>10765</v>
      </c>
      <c r="R149" s="110">
        <v>0</v>
      </c>
      <c r="S149" s="110">
        <v>1198</v>
      </c>
      <c r="T149" s="110">
        <v>191</v>
      </c>
      <c r="U149" s="110">
        <v>831</v>
      </c>
      <c r="V149" s="110">
        <v>16</v>
      </c>
      <c r="W149" s="110">
        <v>0</v>
      </c>
      <c r="X149" s="110">
        <v>0</v>
      </c>
      <c r="Y149" s="110">
        <v>1459</v>
      </c>
      <c r="Z149" s="110">
        <v>366</v>
      </c>
      <c r="AA149" s="112">
        <v>1069</v>
      </c>
      <c r="AB149" s="112">
        <v>4</v>
      </c>
      <c r="AC149" s="110">
        <v>183</v>
      </c>
      <c r="AD149" s="110">
        <v>83</v>
      </c>
      <c r="AE149" s="113">
        <v>272</v>
      </c>
      <c r="AF149" s="114">
        <v>94</v>
      </c>
      <c r="AG149" s="113">
        <v>169</v>
      </c>
    </row>
    <row r="150" spans="2:33" ht="15.75" thickBot="1">
      <c r="B150" s="110"/>
      <c r="C150" s="110"/>
      <c r="D150" s="110">
        <v>2018</v>
      </c>
      <c r="E150" s="110">
        <v>0</v>
      </c>
      <c r="F150" s="110"/>
      <c r="G150" s="110">
        <v>0</v>
      </c>
      <c r="H150" s="112">
        <v>27</v>
      </c>
      <c r="I150" s="110">
        <v>0</v>
      </c>
      <c r="J150" s="110">
        <v>18</v>
      </c>
      <c r="K150" s="110">
        <v>1031</v>
      </c>
      <c r="L150" s="113">
        <v>132</v>
      </c>
      <c r="M150" s="112">
        <v>37</v>
      </c>
      <c r="N150" s="110">
        <v>0</v>
      </c>
      <c r="O150" s="118">
        <v>593</v>
      </c>
      <c r="P150" s="110">
        <v>0</v>
      </c>
      <c r="Q150" s="110">
        <v>10434</v>
      </c>
      <c r="R150" s="110">
        <v>0</v>
      </c>
      <c r="S150" s="110">
        <v>1239</v>
      </c>
      <c r="T150" s="110">
        <v>191</v>
      </c>
      <c r="U150" s="113">
        <v>415</v>
      </c>
      <c r="V150" s="110">
        <v>16</v>
      </c>
      <c r="W150" s="110">
        <v>0</v>
      </c>
      <c r="X150" s="110">
        <v>0</v>
      </c>
      <c r="Y150" s="110">
        <v>1457</v>
      </c>
      <c r="Z150" s="110">
        <v>363</v>
      </c>
      <c r="AA150" s="112">
        <v>1127</v>
      </c>
      <c r="AB150" s="112">
        <v>4</v>
      </c>
      <c r="AC150" s="112">
        <v>197</v>
      </c>
      <c r="AD150" s="110">
        <v>83</v>
      </c>
      <c r="AE150" s="110">
        <v>4</v>
      </c>
      <c r="AF150" s="110">
        <v>103</v>
      </c>
      <c r="AG150" s="110">
        <v>196</v>
      </c>
    </row>
    <row r="151" spans="2:33" ht="15.75" thickBot="1">
      <c r="B151" s="110"/>
      <c r="C151" s="110"/>
      <c r="D151" s="110">
        <v>2019</v>
      </c>
      <c r="E151" s="110">
        <v>0</v>
      </c>
      <c r="F151" s="110">
        <v>0</v>
      </c>
      <c r="G151" s="110">
        <v>0</v>
      </c>
      <c r="H151" s="110">
        <v>27</v>
      </c>
      <c r="I151" s="110">
        <v>0</v>
      </c>
      <c r="J151" s="112">
        <v>1</v>
      </c>
      <c r="K151" s="112">
        <v>1021</v>
      </c>
      <c r="L151" s="110">
        <v>17</v>
      </c>
      <c r="M151" s="113">
        <v>0</v>
      </c>
      <c r="N151" s="110">
        <v>0</v>
      </c>
      <c r="O151" s="118">
        <v>592</v>
      </c>
      <c r="P151" s="110">
        <v>0</v>
      </c>
      <c r="Q151" s="112">
        <v>10439</v>
      </c>
      <c r="R151" s="110">
        <v>0</v>
      </c>
      <c r="S151" s="110">
        <v>1239</v>
      </c>
      <c r="T151" s="116">
        <v>191</v>
      </c>
      <c r="U151" s="110">
        <v>454</v>
      </c>
      <c r="V151" s="112">
        <v>29</v>
      </c>
      <c r="W151" s="110">
        <v>0</v>
      </c>
      <c r="X151" s="110">
        <v>0</v>
      </c>
      <c r="Y151" s="114">
        <v>1440</v>
      </c>
      <c r="Z151" s="114">
        <v>363</v>
      </c>
      <c r="AA151" s="112">
        <v>1266</v>
      </c>
      <c r="AB151" s="110">
        <v>4</v>
      </c>
      <c r="AC151" s="112">
        <v>218</v>
      </c>
      <c r="AD151" s="112">
        <v>81</v>
      </c>
      <c r="AE151" s="112">
        <v>5</v>
      </c>
      <c r="AF151" s="114">
        <v>108</v>
      </c>
      <c r="AG151" s="112">
        <v>197</v>
      </c>
    </row>
    <row r="152" spans="2:33" ht="15">
      <c r="B152" s="110"/>
      <c r="C152" s="110"/>
      <c r="D152" s="110">
        <v>2020</v>
      </c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</row>
    <row r="153" spans="2:33" ht="15">
      <c r="B153" s="109" t="s">
        <v>204</v>
      </c>
      <c r="C153" s="109" t="s">
        <v>941</v>
      </c>
      <c r="D153" s="109">
        <v>2006</v>
      </c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>
        <v>0</v>
      </c>
      <c r="U153" s="109"/>
      <c r="V153" s="109"/>
      <c r="W153" s="109"/>
      <c r="X153" s="109"/>
      <c r="Y153" s="109"/>
      <c r="Z153" s="109"/>
      <c r="AA153" s="109"/>
      <c r="AB153" s="109"/>
      <c r="AC153" s="109"/>
      <c r="AD153" s="109"/>
      <c r="AE153" s="109"/>
      <c r="AF153" s="109"/>
      <c r="AG153" s="109"/>
    </row>
    <row r="154" spans="2:33" ht="15">
      <c r="B154" s="109"/>
      <c r="C154" s="109"/>
      <c r="D154" s="109">
        <v>2007</v>
      </c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>
        <v>0</v>
      </c>
      <c r="U154" s="109"/>
      <c r="V154" s="109"/>
      <c r="W154" s="109"/>
      <c r="X154" s="109"/>
      <c r="Y154" s="109"/>
      <c r="Z154" s="109"/>
      <c r="AA154" s="109"/>
      <c r="AB154" s="109"/>
      <c r="AC154" s="109"/>
      <c r="AD154" s="109"/>
      <c r="AE154" s="109">
        <v>0</v>
      </c>
      <c r="AF154" s="109"/>
      <c r="AG154" s="109"/>
    </row>
    <row r="155" spans="2:33" ht="15">
      <c r="B155" s="109"/>
      <c r="C155" s="109"/>
      <c r="D155" s="109">
        <v>2008</v>
      </c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>
        <v>0</v>
      </c>
      <c r="U155" s="109"/>
      <c r="V155" s="109"/>
      <c r="W155" s="109"/>
      <c r="X155" s="109"/>
      <c r="Y155" s="109"/>
      <c r="Z155" s="109"/>
      <c r="AA155" s="109"/>
      <c r="AB155" s="109"/>
      <c r="AC155" s="109"/>
      <c r="AD155" s="109"/>
      <c r="AE155" s="109">
        <v>0</v>
      </c>
      <c r="AF155" s="109"/>
      <c r="AG155" s="109"/>
    </row>
    <row r="156" spans="2:33" ht="15">
      <c r="B156" s="109"/>
      <c r="C156" s="109"/>
      <c r="D156" s="109">
        <v>2009</v>
      </c>
      <c r="E156" s="109"/>
      <c r="F156" s="109"/>
      <c r="G156" s="109"/>
      <c r="H156" s="109">
        <v>0</v>
      </c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>
        <v>0</v>
      </c>
      <c r="U156" s="109"/>
      <c r="V156" s="109"/>
      <c r="W156" s="109"/>
      <c r="X156" s="109"/>
      <c r="Y156" s="109"/>
      <c r="Z156" s="109"/>
      <c r="AA156" s="109"/>
      <c r="AB156" s="109"/>
      <c r="AC156" s="109"/>
      <c r="AD156" s="109"/>
      <c r="AE156" s="109">
        <v>0</v>
      </c>
      <c r="AF156" s="109"/>
      <c r="AG156" s="109">
        <v>0</v>
      </c>
    </row>
    <row r="157" spans="2:33" ht="15">
      <c r="B157" s="109"/>
      <c r="C157" s="109"/>
      <c r="D157" s="109">
        <v>2010</v>
      </c>
      <c r="E157" s="109">
        <v>223</v>
      </c>
      <c r="F157" s="109">
        <v>71</v>
      </c>
      <c r="G157" s="109">
        <v>0</v>
      </c>
      <c r="H157" s="109">
        <v>0</v>
      </c>
      <c r="I157" s="109">
        <v>0</v>
      </c>
      <c r="J157" s="109">
        <v>0</v>
      </c>
      <c r="K157" s="109">
        <v>325</v>
      </c>
      <c r="L157" s="109"/>
      <c r="M157" s="109">
        <v>0</v>
      </c>
      <c r="N157" s="109">
        <v>0</v>
      </c>
      <c r="O157" s="109">
        <v>0</v>
      </c>
      <c r="P157" s="109">
        <v>0</v>
      </c>
      <c r="Q157" s="109"/>
      <c r="R157" s="109">
        <v>0</v>
      </c>
      <c r="S157" s="109">
        <v>5</v>
      </c>
      <c r="T157" s="109">
        <v>0</v>
      </c>
      <c r="U157" s="109">
        <v>0</v>
      </c>
      <c r="V157" s="109">
        <v>33</v>
      </c>
      <c r="W157" s="109">
        <v>18</v>
      </c>
      <c r="X157" s="109">
        <v>20</v>
      </c>
      <c r="Y157" s="109">
        <v>297</v>
      </c>
      <c r="Z157" s="109">
        <v>0</v>
      </c>
      <c r="AA157" s="109">
        <v>56</v>
      </c>
      <c r="AB157" s="109">
        <v>2</v>
      </c>
      <c r="AC157" s="109">
        <v>0</v>
      </c>
      <c r="AD157" s="109">
        <v>62</v>
      </c>
      <c r="AE157" s="109">
        <v>0</v>
      </c>
      <c r="AF157" s="109"/>
      <c r="AG157" s="109">
        <v>0</v>
      </c>
    </row>
    <row r="158" spans="2:33" ht="15.75" thickBot="1">
      <c r="B158" s="109"/>
      <c r="C158" s="109"/>
      <c r="D158" s="109">
        <v>2011</v>
      </c>
      <c r="E158" s="109">
        <v>175</v>
      </c>
      <c r="F158" s="109">
        <v>72</v>
      </c>
      <c r="G158" s="109">
        <v>0</v>
      </c>
      <c r="H158" s="109">
        <v>0</v>
      </c>
      <c r="I158" s="109">
        <v>0</v>
      </c>
      <c r="J158" s="109">
        <v>0</v>
      </c>
      <c r="K158" s="109">
        <v>107</v>
      </c>
      <c r="L158" s="109"/>
      <c r="M158" s="109">
        <v>0</v>
      </c>
      <c r="N158" s="109">
        <v>0</v>
      </c>
      <c r="O158" s="109"/>
      <c r="P158" s="109">
        <v>0</v>
      </c>
      <c r="Q158" s="109"/>
      <c r="R158" s="109">
        <v>0</v>
      </c>
      <c r="S158" s="109">
        <v>5</v>
      </c>
      <c r="T158" s="109">
        <v>0</v>
      </c>
      <c r="U158" s="109">
        <v>0</v>
      </c>
      <c r="V158" s="109">
        <v>32</v>
      </c>
      <c r="W158" s="109">
        <v>18</v>
      </c>
      <c r="X158" s="109">
        <v>16</v>
      </c>
      <c r="Y158" s="109">
        <v>210</v>
      </c>
      <c r="Z158" s="109">
        <v>0</v>
      </c>
      <c r="AA158" s="109">
        <v>52</v>
      </c>
      <c r="AB158" s="109">
        <v>2</v>
      </c>
      <c r="AC158" s="109">
        <v>1</v>
      </c>
      <c r="AD158" s="109">
        <v>87</v>
      </c>
      <c r="AE158" s="109">
        <v>0</v>
      </c>
      <c r="AF158" s="109">
        <v>33</v>
      </c>
      <c r="AG158" s="109">
        <v>0</v>
      </c>
    </row>
    <row r="159" spans="2:33" ht="15.75" thickBot="1">
      <c r="B159" s="109"/>
      <c r="C159" s="109"/>
      <c r="D159" s="109">
        <v>2012</v>
      </c>
      <c r="E159" s="112">
        <v>169</v>
      </c>
      <c r="F159" s="109">
        <v>70</v>
      </c>
      <c r="G159" s="109">
        <v>0</v>
      </c>
      <c r="H159" s="109">
        <v>0</v>
      </c>
      <c r="I159" s="109">
        <v>0</v>
      </c>
      <c r="J159" s="109">
        <v>0</v>
      </c>
      <c r="K159" s="114">
        <v>2</v>
      </c>
      <c r="L159" s="109"/>
      <c r="M159" s="109">
        <v>0</v>
      </c>
      <c r="N159" s="109">
        <v>0</v>
      </c>
      <c r="O159" s="109">
        <v>0</v>
      </c>
      <c r="P159" s="109">
        <v>0</v>
      </c>
      <c r="Q159" s="109">
        <v>0</v>
      </c>
      <c r="R159" s="109">
        <v>0</v>
      </c>
      <c r="S159" s="109">
        <v>5</v>
      </c>
      <c r="T159" s="109">
        <v>0</v>
      </c>
      <c r="U159" s="109">
        <v>0</v>
      </c>
      <c r="V159" s="109">
        <v>28</v>
      </c>
      <c r="W159" s="109">
        <v>18</v>
      </c>
      <c r="X159" s="112">
        <v>16</v>
      </c>
      <c r="Y159" s="118">
        <v>297</v>
      </c>
      <c r="Z159" s="109">
        <v>0</v>
      </c>
      <c r="AA159" s="114">
        <v>38</v>
      </c>
      <c r="AB159" s="112">
        <v>4</v>
      </c>
      <c r="AC159" s="109">
        <v>2</v>
      </c>
      <c r="AD159" s="112">
        <v>87</v>
      </c>
      <c r="AE159" s="109">
        <v>0</v>
      </c>
      <c r="AF159" s="109">
        <v>0</v>
      </c>
      <c r="AG159" s="109">
        <v>0</v>
      </c>
    </row>
    <row r="160" spans="2:33" ht="15.75" thickBot="1">
      <c r="B160" s="109"/>
      <c r="C160" s="109"/>
      <c r="D160" s="109">
        <v>2013</v>
      </c>
      <c r="E160" s="112">
        <v>165</v>
      </c>
      <c r="F160" s="109">
        <v>71</v>
      </c>
      <c r="G160" s="109">
        <v>0</v>
      </c>
      <c r="H160" s="109">
        <v>0</v>
      </c>
      <c r="I160" s="109">
        <v>0</v>
      </c>
      <c r="J160" s="109">
        <v>0</v>
      </c>
      <c r="K160" s="112">
        <v>111</v>
      </c>
      <c r="L160" s="109">
        <v>1</v>
      </c>
      <c r="M160" s="109">
        <v>0</v>
      </c>
      <c r="N160" s="109">
        <v>0</v>
      </c>
      <c r="O160" s="109"/>
      <c r="P160" s="109">
        <v>0</v>
      </c>
      <c r="Q160" s="109"/>
      <c r="R160" s="113">
        <v>49</v>
      </c>
      <c r="S160" s="109">
        <v>5</v>
      </c>
      <c r="T160" s="109">
        <v>0</v>
      </c>
      <c r="U160" s="109">
        <v>0</v>
      </c>
      <c r="V160" s="112">
        <v>21</v>
      </c>
      <c r="W160" s="109">
        <v>18</v>
      </c>
      <c r="X160" s="116">
        <v>2</v>
      </c>
      <c r="Y160" s="114">
        <v>297</v>
      </c>
      <c r="Z160" s="109">
        <v>0</v>
      </c>
      <c r="AA160" s="114">
        <v>54</v>
      </c>
      <c r="AB160" s="112">
        <v>4</v>
      </c>
      <c r="AC160" s="112">
        <v>1</v>
      </c>
      <c r="AD160" s="112">
        <v>68</v>
      </c>
      <c r="AE160" s="109">
        <v>0</v>
      </c>
      <c r="AF160" s="114">
        <v>33</v>
      </c>
      <c r="AG160" s="109">
        <v>0</v>
      </c>
    </row>
    <row r="161" spans="2:33" ht="15.75" thickBot="1">
      <c r="B161" s="109"/>
      <c r="C161" s="109"/>
      <c r="D161" s="109">
        <v>2014</v>
      </c>
      <c r="E161" s="109">
        <v>151</v>
      </c>
      <c r="F161" s="112">
        <v>62</v>
      </c>
      <c r="G161" s="109">
        <v>0</v>
      </c>
      <c r="H161" s="109">
        <v>0</v>
      </c>
      <c r="I161" s="109">
        <v>0</v>
      </c>
      <c r="J161" s="109">
        <v>0</v>
      </c>
      <c r="K161" s="112">
        <v>112</v>
      </c>
      <c r="L161" s="109">
        <v>3</v>
      </c>
      <c r="M161" s="109">
        <v>0</v>
      </c>
      <c r="N161" s="114">
        <v>1</v>
      </c>
      <c r="O161" s="109">
        <v>0</v>
      </c>
      <c r="P161" s="109">
        <v>0</v>
      </c>
      <c r="Q161" s="109">
        <v>0</v>
      </c>
      <c r="R161" s="109">
        <v>0</v>
      </c>
      <c r="S161" s="109">
        <v>5</v>
      </c>
      <c r="T161" s="109">
        <v>0</v>
      </c>
      <c r="U161" s="109">
        <v>0</v>
      </c>
      <c r="V161" s="112">
        <v>21</v>
      </c>
      <c r="W161" s="112">
        <v>16</v>
      </c>
      <c r="X161" s="112">
        <v>5</v>
      </c>
      <c r="Y161" s="115">
        <v>176</v>
      </c>
      <c r="Z161" s="109">
        <v>0</v>
      </c>
      <c r="AA161" s="112">
        <v>55</v>
      </c>
      <c r="AB161" s="112">
        <v>4</v>
      </c>
      <c r="AC161" s="112">
        <v>1</v>
      </c>
      <c r="AD161" s="112">
        <v>55</v>
      </c>
      <c r="AE161" s="109">
        <v>0</v>
      </c>
      <c r="AF161" s="114">
        <v>49</v>
      </c>
      <c r="AG161" s="109">
        <v>0</v>
      </c>
    </row>
    <row r="162" spans="2:33" ht="15.75" thickBot="1">
      <c r="B162" s="109"/>
      <c r="C162" s="109"/>
      <c r="D162" s="109">
        <v>2015</v>
      </c>
      <c r="E162" s="113">
        <v>0</v>
      </c>
      <c r="F162" s="118">
        <v>0</v>
      </c>
      <c r="G162" s="109">
        <v>0</v>
      </c>
      <c r="H162" s="109">
        <v>0</v>
      </c>
      <c r="I162" s="109">
        <v>0</v>
      </c>
      <c r="J162" s="109">
        <v>0</v>
      </c>
      <c r="K162" s="115">
        <v>0</v>
      </c>
      <c r="L162" s="113">
        <v>0</v>
      </c>
      <c r="M162" s="109">
        <v>0</v>
      </c>
      <c r="N162" s="114">
        <v>114</v>
      </c>
      <c r="O162" s="109">
        <v>0</v>
      </c>
      <c r="P162" s="109">
        <v>0</v>
      </c>
      <c r="Q162" s="109">
        <v>0</v>
      </c>
      <c r="R162" s="113">
        <v>0</v>
      </c>
      <c r="S162" s="113">
        <v>0</v>
      </c>
      <c r="T162" s="109">
        <v>0</v>
      </c>
      <c r="U162" s="109">
        <v>0</v>
      </c>
      <c r="V162" s="113">
        <v>0</v>
      </c>
      <c r="W162" s="109">
        <v>16</v>
      </c>
      <c r="X162" s="115">
        <v>0</v>
      </c>
      <c r="Y162" s="109">
        <v>0</v>
      </c>
      <c r="Z162" s="109">
        <v>0</v>
      </c>
      <c r="AA162" s="109">
        <v>60</v>
      </c>
      <c r="AB162" s="113">
        <v>0</v>
      </c>
      <c r="AC162" s="112">
        <v>0</v>
      </c>
      <c r="AD162" s="113">
        <v>0</v>
      </c>
      <c r="AE162" s="109">
        <v>0</v>
      </c>
      <c r="AF162" s="114">
        <v>0</v>
      </c>
      <c r="AG162" s="109">
        <v>0</v>
      </c>
    </row>
    <row r="163" spans="2:33" ht="15.75" thickBot="1">
      <c r="B163" s="109"/>
      <c r="C163" s="109"/>
      <c r="D163" s="109">
        <v>2016</v>
      </c>
      <c r="E163" s="109">
        <v>0</v>
      </c>
      <c r="F163" s="114">
        <v>0</v>
      </c>
      <c r="G163" s="109">
        <v>0</v>
      </c>
      <c r="H163" s="109">
        <v>0</v>
      </c>
      <c r="I163" s="109">
        <v>0</v>
      </c>
      <c r="J163" s="109">
        <v>0</v>
      </c>
      <c r="K163" s="109">
        <v>0</v>
      </c>
      <c r="L163" s="109">
        <v>0</v>
      </c>
      <c r="M163" s="109">
        <v>0</v>
      </c>
      <c r="N163" s="114">
        <v>0</v>
      </c>
      <c r="O163" s="109">
        <v>0</v>
      </c>
      <c r="P163" s="109">
        <v>0</v>
      </c>
      <c r="Q163" s="109">
        <v>0</v>
      </c>
      <c r="R163" s="109">
        <v>0</v>
      </c>
      <c r="S163" s="109">
        <v>0</v>
      </c>
      <c r="T163" s="109">
        <v>0</v>
      </c>
      <c r="U163" s="109">
        <v>0</v>
      </c>
      <c r="V163" s="109">
        <v>0</v>
      </c>
      <c r="W163" s="109">
        <v>16</v>
      </c>
      <c r="X163" s="109">
        <v>0</v>
      </c>
      <c r="Y163" s="113">
        <v>0</v>
      </c>
      <c r="Z163" s="109">
        <v>0</v>
      </c>
      <c r="AA163" s="113">
        <v>0</v>
      </c>
      <c r="AB163" s="109">
        <v>0</v>
      </c>
      <c r="AC163" s="118">
        <v>12</v>
      </c>
      <c r="AD163" s="109">
        <v>0</v>
      </c>
      <c r="AE163" s="109">
        <v>0</v>
      </c>
      <c r="AF163" s="114">
        <v>0</v>
      </c>
      <c r="AG163" s="109">
        <v>0</v>
      </c>
    </row>
    <row r="164" spans="2:33" ht="15.75" thickBot="1">
      <c r="B164" s="109"/>
      <c r="C164" s="109"/>
      <c r="D164" s="109">
        <v>2017</v>
      </c>
      <c r="E164" s="109">
        <v>0</v>
      </c>
      <c r="F164" s="112">
        <v>0</v>
      </c>
      <c r="G164" s="109">
        <v>0</v>
      </c>
      <c r="H164" s="109">
        <v>0</v>
      </c>
      <c r="I164" s="109">
        <v>0</v>
      </c>
      <c r="J164" s="109">
        <v>0</v>
      </c>
      <c r="K164" s="109">
        <v>0</v>
      </c>
      <c r="L164" s="109">
        <v>0</v>
      </c>
      <c r="M164" s="109">
        <v>0</v>
      </c>
      <c r="N164" s="114">
        <v>0</v>
      </c>
      <c r="O164" s="109">
        <v>0</v>
      </c>
      <c r="P164" s="109">
        <v>0</v>
      </c>
      <c r="Q164" s="109">
        <v>0</v>
      </c>
      <c r="R164" s="109">
        <v>0</v>
      </c>
      <c r="S164" s="109">
        <v>0</v>
      </c>
      <c r="T164" s="109">
        <v>0</v>
      </c>
      <c r="U164" s="109">
        <v>0</v>
      </c>
      <c r="V164" s="109">
        <v>0</v>
      </c>
      <c r="W164" s="116">
        <v>13</v>
      </c>
      <c r="X164" s="109">
        <v>0</v>
      </c>
      <c r="Y164" s="109">
        <v>0</v>
      </c>
      <c r="Z164" s="109">
        <v>0</v>
      </c>
      <c r="AA164" s="109">
        <v>0</v>
      </c>
      <c r="AB164" s="109">
        <v>0</v>
      </c>
      <c r="AC164" s="112">
        <v>14</v>
      </c>
      <c r="AD164" s="109">
        <v>0</v>
      </c>
      <c r="AE164" s="109">
        <v>0</v>
      </c>
      <c r="AF164" s="114">
        <v>0</v>
      </c>
      <c r="AG164" s="109">
        <v>0</v>
      </c>
    </row>
    <row r="165" spans="2:33" ht="15.75" thickBot="1">
      <c r="B165" s="109"/>
      <c r="C165" s="109"/>
      <c r="D165" s="109">
        <v>2018</v>
      </c>
      <c r="E165" s="109">
        <v>0</v>
      </c>
      <c r="F165" s="114">
        <v>0</v>
      </c>
      <c r="G165" s="109">
        <v>0</v>
      </c>
      <c r="H165" s="109">
        <v>0</v>
      </c>
      <c r="I165" s="109">
        <v>0</v>
      </c>
      <c r="J165" s="109">
        <v>0</v>
      </c>
      <c r="K165" s="109">
        <v>0</v>
      </c>
      <c r="L165" s="109">
        <v>0</v>
      </c>
      <c r="M165" s="109">
        <v>0</v>
      </c>
      <c r="N165" s="114">
        <v>0</v>
      </c>
      <c r="O165" s="109">
        <v>0</v>
      </c>
      <c r="P165" s="109">
        <v>0</v>
      </c>
      <c r="Q165" s="109">
        <v>0</v>
      </c>
      <c r="R165" s="109">
        <v>0</v>
      </c>
      <c r="S165" s="109">
        <v>0</v>
      </c>
      <c r="T165" s="109">
        <v>0</v>
      </c>
      <c r="U165" s="109">
        <v>0</v>
      </c>
      <c r="V165" s="109">
        <v>0</v>
      </c>
      <c r="W165" s="109">
        <v>13</v>
      </c>
      <c r="X165" s="109">
        <v>0</v>
      </c>
      <c r="Y165" s="109">
        <v>0</v>
      </c>
      <c r="Z165" s="109">
        <v>0</v>
      </c>
      <c r="AA165" s="109">
        <v>0</v>
      </c>
      <c r="AB165" s="109">
        <v>0</v>
      </c>
      <c r="AC165" s="112">
        <v>0</v>
      </c>
      <c r="AD165" s="109">
        <v>0</v>
      </c>
      <c r="AE165" s="109">
        <v>0</v>
      </c>
      <c r="AF165" s="114">
        <v>0</v>
      </c>
      <c r="AG165" s="109">
        <v>0</v>
      </c>
    </row>
    <row r="166" spans="2:33" ht="15.75" thickBot="1">
      <c r="B166" s="109"/>
      <c r="C166" s="109"/>
      <c r="D166" s="109">
        <v>2019</v>
      </c>
      <c r="E166" s="109">
        <v>0</v>
      </c>
      <c r="F166" s="109">
        <v>0</v>
      </c>
      <c r="G166" s="109">
        <v>0</v>
      </c>
      <c r="H166" s="109">
        <v>0</v>
      </c>
      <c r="I166" s="109">
        <v>0</v>
      </c>
      <c r="J166" s="109">
        <v>0</v>
      </c>
      <c r="K166" s="109">
        <v>0</v>
      </c>
      <c r="L166" s="109">
        <v>0</v>
      </c>
      <c r="M166" s="109">
        <v>0</v>
      </c>
      <c r="N166" s="114">
        <v>0</v>
      </c>
      <c r="O166" s="109">
        <v>0</v>
      </c>
      <c r="P166" s="109">
        <v>0</v>
      </c>
      <c r="Q166" s="109">
        <v>0</v>
      </c>
      <c r="R166" s="109">
        <v>0</v>
      </c>
      <c r="S166" s="109">
        <v>0</v>
      </c>
      <c r="T166" s="109">
        <v>0</v>
      </c>
      <c r="U166" s="109">
        <v>0</v>
      </c>
      <c r="V166" s="109">
        <v>0</v>
      </c>
      <c r="W166" s="118">
        <v>0</v>
      </c>
      <c r="X166" s="109">
        <v>0</v>
      </c>
      <c r="Y166" s="109">
        <v>0</v>
      </c>
      <c r="Z166" s="109">
        <v>0</v>
      </c>
      <c r="AA166" s="109">
        <v>0</v>
      </c>
      <c r="AB166" s="109">
        <v>0</v>
      </c>
      <c r="AC166" s="112">
        <v>0</v>
      </c>
      <c r="AD166" s="109">
        <v>0</v>
      </c>
      <c r="AE166" s="109">
        <v>0</v>
      </c>
      <c r="AF166" s="109">
        <v>0</v>
      </c>
      <c r="AG166" s="109">
        <v>0</v>
      </c>
    </row>
    <row r="167" spans="2:33" ht="15">
      <c r="B167" s="109"/>
      <c r="C167" s="109"/>
      <c r="D167" s="109">
        <v>2020</v>
      </c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</row>
    <row r="168" spans="2:33" ht="15">
      <c r="B168" s="110" t="s">
        <v>205</v>
      </c>
      <c r="C168" s="110" t="s">
        <v>942</v>
      </c>
      <c r="D168" s="110">
        <v>2006</v>
      </c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>
        <v>10</v>
      </c>
      <c r="U168" s="110"/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</row>
    <row r="169" spans="2:33" ht="15">
      <c r="B169" s="110"/>
      <c r="C169" s="110"/>
      <c r="D169" s="110">
        <v>2007</v>
      </c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>
        <v>10</v>
      </c>
      <c r="U169" s="110"/>
      <c r="V169" s="110"/>
      <c r="W169" s="110"/>
      <c r="X169" s="110"/>
      <c r="Y169" s="110"/>
      <c r="Z169" s="110"/>
      <c r="AA169" s="110"/>
      <c r="AB169" s="110"/>
      <c r="AC169" s="110"/>
      <c r="AD169" s="110"/>
      <c r="AE169" s="110">
        <v>8</v>
      </c>
      <c r="AF169" s="110"/>
      <c r="AG169" s="110"/>
    </row>
    <row r="170" spans="2:33" ht="15">
      <c r="B170" s="110"/>
      <c r="C170" s="110"/>
      <c r="D170" s="110">
        <v>2008</v>
      </c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>
        <v>11</v>
      </c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10"/>
      <c r="AE170" s="110">
        <v>8</v>
      </c>
      <c r="AF170" s="110"/>
      <c r="AG170" s="110"/>
    </row>
    <row r="171" spans="2:33" ht="15">
      <c r="B171" s="110"/>
      <c r="C171" s="110"/>
      <c r="D171" s="110">
        <v>2009</v>
      </c>
      <c r="E171" s="110"/>
      <c r="F171" s="110"/>
      <c r="G171" s="110"/>
      <c r="H171" s="110">
        <v>0</v>
      </c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>
        <v>10</v>
      </c>
      <c r="U171" s="110"/>
      <c r="V171" s="110"/>
      <c r="W171" s="110"/>
      <c r="X171" s="110"/>
      <c r="Y171" s="110"/>
      <c r="Z171" s="110"/>
      <c r="AA171" s="110"/>
      <c r="AB171" s="110"/>
      <c r="AC171" s="110"/>
      <c r="AD171" s="110"/>
      <c r="AE171" s="110">
        <v>8</v>
      </c>
      <c r="AF171" s="110"/>
      <c r="AG171" s="110">
        <v>417</v>
      </c>
    </row>
    <row r="172" spans="2:33" ht="15.75" thickBot="1">
      <c r="B172" s="110"/>
      <c r="C172" s="110"/>
      <c r="D172" s="110">
        <v>2010</v>
      </c>
      <c r="E172" s="110">
        <v>8</v>
      </c>
      <c r="F172" s="110">
        <v>0</v>
      </c>
      <c r="G172" s="110">
        <v>184</v>
      </c>
      <c r="H172" s="110">
        <v>0</v>
      </c>
      <c r="I172" s="110">
        <v>0</v>
      </c>
      <c r="J172" s="110">
        <v>422</v>
      </c>
      <c r="K172" s="110">
        <v>180</v>
      </c>
      <c r="L172" s="110"/>
      <c r="M172" s="110">
        <v>0</v>
      </c>
      <c r="N172" s="110">
        <v>0</v>
      </c>
      <c r="O172" s="110">
        <v>2</v>
      </c>
      <c r="P172" s="110">
        <v>0</v>
      </c>
      <c r="Q172" s="110"/>
      <c r="R172" s="110">
        <v>72</v>
      </c>
      <c r="S172" s="110">
        <v>69</v>
      </c>
      <c r="T172" s="110">
        <v>8</v>
      </c>
      <c r="U172" s="110">
        <v>3</v>
      </c>
      <c r="V172" s="110">
        <v>6</v>
      </c>
      <c r="W172" s="110">
        <v>2</v>
      </c>
      <c r="X172" s="110">
        <v>3</v>
      </c>
      <c r="Y172" s="110"/>
      <c r="Z172" s="110">
        <v>0</v>
      </c>
      <c r="AA172" s="110">
        <v>1806</v>
      </c>
      <c r="AB172" s="110">
        <v>70</v>
      </c>
      <c r="AC172" s="110">
        <v>533</v>
      </c>
      <c r="AD172" s="110">
        <v>5</v>
      </c>
      <c r="AE172" s="110">
        <v>8</v>
      </c>
      <c r="AF172" s="110"/>
      <c r="AG172" s="110">
        <v>419</v>
      </c>
    </row>
    <row r="173" spans="2:33" ht="15.75" thickBot="1">
      <c r="B173" s="110"/>
      <c r="C173" s="110"/>
      <c r="D173" s="110">
        <v>2011</v>
      </c>
      <c r="E173" s="110">
        <v>9</v>
      </c>
      <c r="F173" s="110">
        <v>0</v>
      </c>
      <c r="G173" s="110">
        <v>178</v>
      </c>
      <c r="H173" s="110">
        <v>0</v>
      </c>
      <c r="I173" s="110">
        <v>0</v>
      </c>
      <c r="J173" s="110">
        <v>422</v>
      </c>
      <c r="K173" s="110">
        <v>415</v>
      </c>
      <c r="L173" s="110"/>
      <c r="M173" s="110">
        <v>0</v>
      </c>
      <c r="N173" s="110">
        <v>0</v>
      </c>
      <c r="O173" s="110">
        <v>1</v>
      </c>
      <c r="P173" s="110">
        <v>0</v>
      </c>
      <c r="Q173" s="110"/>
      <c r="R173" s="110">
        <v>69</v>
      </c>
      <c r="S173" s="110">
        <v>73</v>
      </c>
      <c r="T173" s="116">
        <v>7</v>
      </c>
      <c r="U173" s="110">
        <v>2</v>
      </c>
      <c r="V173" s="110">
        <v>7</v>
      </c>
      <c r="W173" s="110">
        <v>2</v>
      </c>
      <c r="X173" s="110">
        <v>2</v>
      </c>
      <c r="Y173" s="110">
        <v>0</v>
      </c>
      <c r="Z173" s="110">
        <v>0</v>
      </c>
      <c r="AA173" s="110">
        <v>1718</v>
      </c>
      <c r="AB173" s="110">
        <v>60</v>
      </c>
      <c r="AC173" s="110">
        <v>695</v>
      </c>
      <c r="AD173" s="110">
        <v>2</v>
      </c>
      <c r="AE173" s="110">
        <v>8</v>
      </c>
      <c r="AF173" s="110">
        <v>143</v>
      </c>
      <c r="AG173" s="110">
        <v>419</v>
      </c>
    </row>
    <row r="174" spans="2:33" ht="15.75" thickBot="1">
      <c r="B174" s="110"/>
      <c r="C174" s="110"/>
      <c r="D174" s="110">
        <v>2012</v>
      </c>
      <c r="E174" s="110">
        <v>9</v>
      </c>
      <c r="F174" s="110">
        <v>0</v>
      </c>
      <c r="G174" s="110">
        <v>171</v>
      </c>
      <c r="H174" s="110">
        <v>0</v>
      </c>
      <c r="I174" s="110">
        <v>0</v>
      </c>
      <c r="J174" s="110">
        <v>422</v>
      </c>
      <c r="K174" s="114">
        <v>3</v>
      </c>
      <c r="L174" s="110"/>
      <c r="M174" s="110">
        <v>0</v>
      </c>
      <c r="N174" s="113">
        <v>23</v>
      </c>
      <c r="O174" s="110">
        <v>0</v>
      </c>
      <c r="P174" s="110">
        <v>0</v>
      </c>
      <c r="Q174" s="110">
        <v>840</v>
      </c>
      <c r="R174" s="110">
        <v>69</v>
      </c>
      <c r="S174" s="110">
        <v>73</v>
      </c>
      <c r="T174" s="113">
        <v>8</v>
      </c>
      <c r="U174" s="110">
        <v>1</v>
      </c>
      <c r="V174" s="112">
        <v>3</v>
      </c>
      <c r="W174" s="110">
        <v>2</v>
      </c>
      <c r="X174" s="112">
        <v>0</v>
      </c>
      <c r="Y174" s="110">
        <v>0</v>
      </c>
      <c r="Z174" s="110">
        <v>0</v>
      </c>
      <c r="AA174" s="110">
        <v>1658</v>
      </c>
      <c r="AB174" s="112">
        <v>32</v>
      </c>
      <c r="AC174" s="112">
        <v>591</v>
      </c>
      <c r="AD174" s="112">
        <v>16</v>
      </c>
      <c r="AE174" s="110">
        <v>8</v>
      </c>
      <c r="AF174" s="110">
        <v>58</v>
      </c>
      <c r="AG174" s="110">
        <v>392</v>
      </c>
    </row>
    <row r="175" spans="2:33" ht="15.75" thickBot="1">
      <c r="B175" s="110"/>
      <c r="C175" s="110"/>
      <c r="D175" s="110">
        <v>2013</v>
      </c>
      <c r="E175" s="110">
        <v>9</v>
      </c>
      <c r="F175" s="110">
        <v>0</v>
      </c>
      <c r="G175" s="112">
        <v>139</v>
      </c>
      <c r="H175" s="110">
        <v>0</v>
      </c>
      <c r="I175" s="110">
        <v>0</v>
      </c>
      <c r="J175" s="110">
        <v>411</v>
      </c>
      <c r="K175" s="112">
        <v>159</v>
      </c>
      <c r="L175" s="110">
        <v>10</v>
      </c>
      <c r="M175" s="110">
        <v>0</v>
      </c>
      <c r="N175" s="110">
        <v>48</v>
      </c>
      <c r="O175" s="115">
        <v>4</v>
      </c>
      <c r="P175" s="110">
        <v>0</v>
      </c>
      <c r="Q175" s="110">
        <v>840</v>
      </c>
      <c r="R175" s="113">
        <v>56</v>
      </c>
      <c r="S175" s="110">
        <v>73</v>
      </c>
      <c r="T175" s="110">
        <v>6</v>
      </c>
      <c r="U175" s="112">
        <v>1</v>
      </c>
      <c r="V175" s="112">
        <v>3</v>
      </c>
      <c r="W175" s="110">
        <v>2</v>
      </c>
      <c r="X175" s="112">
        <v>4</v>
      </c>
      <c r="Y175" s="114">
        <v>3</v>
      </c>
      <c r="Z175" s="110">
        <v>0</v>
      </c>
      <c r="AA175" s="114">
        <v>1247</v>
      </c>
      <c r="AB175" s="112">
        <v>31</v>
      </c>
      <c r="AC175" s="110">
        <v>689</v>
      </c>
      <c r="AD175" s="112">
        <v>16</v>
      </c>
      <c r="AE175" s="112">
        <v>7</v>
      </c>
      <c r="AF175" s="114">
        <v>60</v>
      </c>
      <c r="AG175" s="110">
        <v>367</v>
      </c>
    </row>
    <row r="176" spans="2:33" ht="15.75" thickBot="1">
      <c r="B176" s="110"/>
      <c r="C176" s="110"/>
      <c r="D176" s="110">
        <v>2014</v>
      </c>
      <c r="E176" s="112">
        <v>8</v>
      </c>
      <c r="F176" s="110">
        <v>0</v>
      </c>
      <c r="G176" s="110">
        <v>126</v>
      </c>
      <c r="H176" s="110">
        <v>0</v>
      </c>
      <c r="I176" s="110">
        <v>0</v>
      </c>
      <c r="J176" s="110">
        <v>397</v>
      </c>
      <c r="K176" s="112">
        <v>187</v>
      </c>
      <c r="L176" s="110">
        <v>11</v>
      </c>
      <c r="M176" s="110">
        <v>0</v>
      </c>
      <c r="N176" s="114">
        <v>47</v>
      </c>
      <c r="O176" s="110">
        <v>4</v>
      </c>
      <c r="P176" s="110">
        <v>0</v>
      </c>
      <c r="Q176" s="113">
        <v>0</v>
      </c>
      <c r="R176" s="110">
        <v>0</v>
      </c>
      <c r="S176" s="110">
        <v>73</v>
      </c>
      <c r="T176" s="112">
        <v>6</v>
      </c>
      <c r="U176" s="116">
        <v>1</v>
      </c>
      <c r="V176" s="112">
        <v>4</v>
      </c>
      <c r="W176" s="110">
        <v>2</v>
      </c>
      <c r="X176" s="112">
        <v>5</v>
      </c>
      <c r="Y176" s="115">
        <v>0</v>
      </c>
      <c r="Z176" s="113">
        <v>2</v>
      </c>
      <c r="AA176" s="110">
        <v>1216</v>
      </c>
      <c r="AB176" s="112">
        <v>31</v>
      </c>
      <c r="AC176" s="112">
        <v>600</v>
      </c>
      <c r="AD176" s="112">
        <v>8</v>
      </c>
      <c r="AE176" s="112">
        <v>8</v>
      </c>
      <c r="AF176" s="114">
        <v>52</v>
      </c>
      <c r="AG176" s="110">
        <v>325</v>
      </c>
    </row>
    <row r="177" spans="2:33" ht="15.75" thickBot="1">
      <c r="B177" s="110"/>
      <c r="C177" s="110"/>
      <c r="D177" s="110">
        <v>2015</v>
      </c>
      <c r="E177" s="113">
        <v>0</v>
      </c>
      <c r="F177" s="110">
        <v>0</v>
      </c>
      <c r="G177" s="115">
        <v>0</v>
      </c>
      <c r="H177" s="110">
        <v>0</v>
      </c>
      <c r="I177" s="110">
        <v>0</v>
      </c>
      <c r="J177" s="110">
        <v>428</v>
      </c>
      <c r="K177" s="115">
        <v>0</v>
      </c>
      <c r="L177" s="113">
        <v>0</v>
      </c>
      <c r="M177" s="110">
        <v>0</v>
      </c>
      <c r="N177" s="114">
        <v>5</v>
      </c>
      <c r="O177" s="110">
        <v>4</v>
      </c>
      <c r="P177" s="110">
        <v>0</v>
      </c>
      <c r="Q177" s="110">
        <v>0</v>
      </c>
      <c r="R177" s="113">
        <v>0</v>
      </c>
      <c r="S177" s="113">
        <v>0</v>
      </c>
      <c r="T177" s="112">
        <v>6</v>
      </c>
      <c r="U177" s="113">
        <v>0</v>
      </c>
      <c r="V177" s="113">
        <v>0</v>
      </c>
      <c r="W177" s="110">
        <v>2</v>
      </c>
      <c r="X177" s="115">
        <v>0</v>
      </c>
      <c r="Y177" s="110">
        <v>0</v>
      </c>
      <c r="Z177" s="110">
        <v>0</v>
      </c>
      <c r="AA177" s="110">
        <v>999</v>
      </c>
      <c r="AB177" s="113">
        <v>0</v>
      </c>
      <c r="AC177" s="112">
        <v>534</v>
      </c>
      <c r="AD177" s="113">
        <v>0</v>
      </c>
      <c r="AE177" s="113">
        <v>0</v>
      </c>
      <c r="AF177" s="114">
        <v>0</v>
      </c>
      <c r="AG177" s="115">
        <v>0</v>
      </c>
    </row>
    <row r="178" spans="2:33" ht="15.75" thickBot="1">
      <c r="B178" s="110"/>
      <c r="C178" s="110"/>
      <c r="D178" s="110">
        <v>2016</v>
      </c>
      <c r="E178" s="110">
        <v>0</v>
      </c>
      <c r="F178" s="110">
        <v>0</v>
      </c>
      <c r="G178" s="110">
        <v>0</v>
      </c>
      <c r="H178" s="110">
        <v>0</v>
      </c>
      <c r="I178" s="110">
        <v>0</v>
      </c>
      <c r="J178" s="110">
        <v>422</v>
      </c>
      <c r="K178" s="110">
        <v>0</v>
      </c>
      <c r="L178" s="110">
        <v>0</v>
      </c>
      <c r="M178" s="110">
        <v>0</v>
      </c>
      <c r="N178" s="114">
        <v>0</v>
      </c>
      <c r="O178" s="110">
        <v>4</v>
      </c>
      <c r="P178" s="110">
        <v>0</v>
      </c>
      <c r="Q178" s="110">
        <v>0</v>
      </c>
      <c r="R178" s="110">
        <v>0</v>
      </c>
      <c r="S178" s="110">
        <v>0</v>
      </c>
      <c r="T178" s="112">
        <v>6</v>
      </c>
      <c r="U178" s="110">
        <v>0</v>
      </c>
      <c r="V178" s="110">
        <v>0</v>
      </c>
      <c r="W178" s="110">
        <v>2</v>
      </c>
      <c r="X178" s="110">
        <v>0</v>
      </c>
      <c r="Y178" s="110">
        <v>0</v>
      </c>
      <c r="Z178" s="113">
        <v>0</v>
      </c>
      <c r="AA178" s="113">
        <v>0</v>
      </c>
      <c r="AB178" s="110">
        <v>0</v>
      </c>
      <c r="AC178" s="110">
        <v>517</v>
      </c>
      <c r="AD178" s="110">
        <v>0</v>
      </c>
      <c r="AE178" s="110">
        <v>0</v>
      </c>
      <c r="AF178" s="114">
        <v>0</v>
      </c>
      <c r="AG178" s="110">
        <v>0</v>
      </c>
    </row>
    <row r="179" spans="2:33" ht="15.75" thickBot="1">
      <c r="B179" s="110"/>
      <c r="C179" s="110"/>
      <c r="D179" s="110">
        <v>2017</v>
      </c>
      <c r="E179" s="110">
        <v>0</v>
      </c>
      <c r="F179" s="110">
        <v>0</v>
      </c>
      <c r="G179" s="110">
        <v>0</v>
      </c>
      <c r="H179" s="110">
        <v>0</v>
      </c>
      <c r="I179" s="110">
        <v>0</v>
      </c>
      <c r="J179" s="114">
        <v>0</v>
      </c>
      <c r="K179" s="110">
        <v>0</v>
      </c>
      <c r="L179" s="110">
        <v>0</v>
      </c>
      <c r="M179" s="110">
        <v>0</v>
      </c>
      <c r="N179" s="112">
        <v>0</v>
      </c>
      <c r="O179" s="116">
        <v>0</v>
      </c>
      <c r="P179" s="110">
        <v>0</v>
      </c>
      <c r="Q179" s="110">
        <v>0</v>
      </c>
      <c r="R179" s="110">
        <v>0</v>
      </c>
      <c r="S179" s="110">
        <v>0</v>
      </c>
      <c r="T179" s="115">
        <v>8</v>
      </c>
      <c r="U179" s="110">
        <v>0</v>
      </c>
      <c r="V179" s="110">
        <v>0</v>
      </c>
      <c r="W179" s="116">
        <v>0</v>
      </c>
      <c r="X179" s="110">
        <v>0</v>
      </c>
      <c r="Y179" s="110">
        <v>0</v>
      </c>
      <c r="Z179" s="110">
        <v>0</v>
      </c>
      <c r="AA179" s="110">
        <v>0</v>
      </c>
      <c r="AB179" s="110">
        <v>0</v>
      </c>
      <c r="AC179" s="110">
        <v>470</v>
      </c>
      <c r="AD179" s="110">
        <v>0</v>
      </c>
      <c r="AE179" s="110">
        <v>0</v>
      </c>
      <c r="AF179" s="114">
        <v>0</v>
      </c>
      <c r="AG179" s="110">
        <v>0</v>
      </c>
    </row>
    <row r="180" spans="2:33" ht="15.75" thickBot="1">
      <c r="B180" s="110"/>
      <c r="C180" s="110"/>
      <c r="D180" s="110">
        <v>2018</v>
      </c>
      <c r="E180" s="110">
        <v>0</v>
      </c>
      <c r="F180" s="110">
        <v>0</v>
      </c>
      <c r="G180" s="110">
        <v>0</v>
      </c>
      <c r="H180" s="110">
        <v>0</v>
      </c>
      <c r="I180" s="110">
        <v>0</v>
      </c>
      <c r="J180" s="114">
        <v>0</v>
      </c>
      <c r="K180" s="110">
        <v>0</v>
      </c>
      <c r="L180" s="110">
        <v>0</v>
      </c>
      <c r="M180" s="110">
        <v>0</v>
      </c>
      <c r="N180" s="112">
        <v>0</v>
      </c>
      <c r="O180" s="110">
        <v>0</v>
      </c>
      <c r="P180" s="110">
        <v>0</v>
      </c>
      <c r="Q180" s="110">
        <v>0</v>
      </c>
      <c r="R180" s="110">
        <v>0</v>
      </c>
      <c r="S180" s="110">
        <v>0</v>
      </c>
      <c r="T180" s="110">
        <v>0</v>
      </c>
      <c r="U180" s="110">
        <v>0</v>
      </c>
      <c r="V180" s="110">
        <v>0</v>
      </c>
      <c r="W180" s="110">
        <v>0</v>
      </c>
      <c r="X180" s="110">
        <v>0</v>
      </c>
      <c r="Y180" s="110">
        <v>0</v>
      </c>
      <c r="Z180" s="110">
        <v>0</v>
      </c>
      <c r="AA180" s="110">
        <v>0</v>
      </c>
      <c r="AB180" s="110">
        <v>0</v>
      </c>
      <c r="AC180" s="112">
        <v>0</v>
      </c>
      <c r="AD180" s="110">
        <v>0</v>
      </c>
      <c r="AE180" s="110">
        <v>0</v>
      </c>
      <c r="AF180" s="114">
        <v>0</v>
      </c>
      <c r="AG180" s="110">
        <v>0</v>
      </c>
    </row>
    <row r="181" spans="2:33" ht="15.75" thickBot="1">
      <c r="B181" s="110"/>
      <c r="C181" s="110"/>
      <c r="D181" s="110">
        <v>2019</v>
      </c>
      <c r="E181" s="110">
        <v>0</v>
      </c>
      <c r="F181" s="110">
        <v>0</v>
      </c>
      <c r="G181" s="110">
        <v>0</v>
      </c>
      <c r="H181" s="110">
        <v>0</v>
      </c>
      <c r="I181" s="110">
        <v>0</v>
      </c>
      <c r="J181" s="114">
        <v>0</v>
      </c>
      <c r="K181" s="110">
        <v>0</v>
      </c>
      <c r="L181" s="110">
        <v>0</v>
      </c>
      <c r="M181" s="110">
        <v>0</v>
      </c>
      <c r="N181" s="112">
        <v>0</v>
      </c>
      <c r="O181" s="118">
        <v>0</v>
      </c>
      <c r="P181" s="110">
        <v>0</v>
      </c>
      <c r="Q181" s="110">
        <v>0</v>
      </c>
      <c r="R181" s="110">
        <v>0</v>
      </c>
      <c r="S181" s="110">
        <v>0</v>
      </c>
      <c r="T181" s="116">
        <v>0</v>
      </c>
      <c r="U181" s="110">
        <v>0</v>
      </c>
      <c r="V181" s="110">
        <v>0</v>
      </c>
      <c r="W181" s="118">
        <v>0</v>
      </c>
      <c r="X181" s="110">
        <v>0</v>
      </c>
      <c r="Y181" s="110">
        <v>0</v>
      </c>
      <c r="Z181" s="110">
        <v>0</v>
      </c>
      <c r="AA181" s="110">
        <v>0</v>
      </c>
      <c r="AB181" s="110">
        <v>0</v>
      </c>
      <c r="AC181" s="112">
        <v>0</v>
      </c>
      <c r="AD181" s="110">
        <v>0</v>
      </c>
      <c r="AE181" s="110">
        <v>0</v>
      </c>
      <c r="AF181" s="110">
        <v>0</v>
      </c>
      <c r="AG181" s="110">
        <v>0</v>
      </c>
    </row>
    <row r="182" spans="2:33" ht="15">
      <c r="B182" s="110"/>
      <c r="C182" s="110"/>
      <c r="D182" s="110">
        <v>2020</v>
      </c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</row>
    <row r="183" spans="2:33" ht="15">
      <c r="B183" s="109" t="s">
        <v>206</v>
      </c>
      <c r="C183" s="109" t="s">
        <v>943</v>
      </c>
      <c r="D183" s="109">
        <v>2006</v>
      </c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>
        <v>0</v>
      </c>
      <c r="U183" s="109"/>
      <c r="V183" s="109"/>
      <c r="W183" s="109"/>
      <c r="X183" s="109"/>
      <c r="Y183" s="109"/>
      <c r="Z183" s="109"/>
      <c r="AA183" s="109"/>
      <c r="AB183" s="109"/>
      <c r="AC183" s="109"/>
      <c r="AD183" s="109"/>
      <c r="AE183" s="109"/>
      <c r="AF183" s="109"/>
      <c r="AG183" s="109"/>
    </row>
    <row r="184" spans="2:33" ht="15">
      <c r="B184" s="109"/>
      <c r="C184" s="109"/>
      <c r="D184" s="109">
        <v>2007</v>
      </c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>
        <v>0</v>
      </c>
      <c r="U184" s="109"/>
      <c r="V184" s="109"/>
      <c r="W184" s="109"/>
      <c r="X184" s="109"/>
      <c r="Y184" s="109"/>
      <c r="Z184" s="109"/>
      <c r="AA184" s="109"/>
      <c r="AB184" s="109"/>
      <c r="AC184" s="109"/>
      <c r="AD184" s="109"/>
      <c r="AE184" s="109">
        <v>25</v>
      </c>
      <c r="AF184" s="109"/>
      <c r="AG184" s="109"/>
    </row>
    <row r="185" spans="2:33" ht="15">
      <c r="B185" s="109"/>
      <c r="C185" s="109"/>
      <c r="D185" s="109">
        <v>2008</v>
      </c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>
        <v>0</v>
      </c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>
        <v>25</v>
      </c>
      <c r="AF185" s="109"/>
      <c r="AG185" s="109"/>
    </row>
    <row r="186" spans="2:33" ht="15">
      <c r="B186" s="109"/>
      <c r="C186" s="109"/>
      <c r="D186" s="109">
        <v>2009</v>
      </c>
      <c r="E186" s="109"/>
      <c r="F186" s="109"/>
      <c r="G186" s="109"/>
      <c r="H186" s="109">
        <v>0</v>
      </c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>
        <v>0</v>
      </c>
      <c r="U186" s="109"/>
      <c r="V186" s="109"/>
      <c r="W186" s="109"/>
      <c r="X186" s="109"/>
      <c r="Y186" s="109"/>
      <c r="Z186" s="109"/>
      <c r="AA186" s="109"/>
      <c r="AB186" s="109"/>
      <c r="AC186" s="109"/>
      <c r="AD186" s="109"/>
      <c r="AE186" s="109">
        <v>25</v>
      </c>
      <c r="AF186" s="109"/>
      <c r="AG186" s="109">
        <v>391</v>
      </c>
    </row>
    <row r="187" spans="2:33" ht="15">
      <c r="B187" s="109"/>
      <c r="C187" s="109"/>
      <c r="D187" s="109">
        <v>2010</v>
      </c>
      <c r="E187" s="109">
        <v>0</v>
      </c>
      <c r="F187" s="109">
        <v>25</v>
      </c>
      <c r="G187" s="109">
        <v>0</v>
      </c>
      <c r="H187" s="109">
        <v>0</v>
      </c>
      <c r="I187" s="109">
        <v>0</v>
      </c>
      <c r="J187" s="109">
        <v>0</v>
      </c>
      <c r="K187" s="109">
        <v>118</v>
      </c>
      <c r="L187" s="109"/>
      <c r="M187" s="109">
        <v>0</v>
      </c>
      <c r="N187" s="109">
        <v>48</v>
      </c>
      <c r="O187" s="109">
        <v>17</v>
      </c>
      <c r="P187" s="109">
        <v>0</v>
      </c>
      <c r="Q187" s="109"/>
      <c r="R187" s="109">
        <v>17</v>
      </c>
      <c r="S187" s="109">
        <v>169</v>
      </c>
      <c r="T187" s="109">
        <v>0</v>
      </c>
      <c r="U187" s="109">
        <v>4</v>
      </c>
      <c r="V187" s="109">
        <v>5</v>
      </c>
      <c r="W187" s="109">
        <v>1</v>
      </c>
      <c r="X187" s="109">
        <v>3</v>
      </c>
      <c r="Y187" s="109">
        <v>19</v>
      </c>
      <c r="Z187" s="109">
        <v>13</v>
      </c>
      <c r="AA187" s="109">
        <v>1520</v>
      </c>
      <c r="AB187" s="109">
        <v>17</v>
      </c>
      <c r="AC187" s="109">
        <v>10</v>
      </c>
      <c r="AD187" s="109">
        <v>19</v>
      </c>
      <c r="AE187" s="109">
        <v>25</v>
      </c>
      <c r="AF187" s="109"/>
      <c r="AG187" s="109">
        <v>404</v>
      </c>
    </row>
    <row r="188" spans="2:33" ht="15.75" thickBot="1">
      <c r="B188" s="109"/>
      <c r="C188" s="109"/>
      <c r="D188" s="109">
        <v>2011</v>
      </c>
      <c r="E188" s="109">
        <v>0</v>
      </c>
      <c r="F188" s="109">
        <v>25</v>
      </c>
      <c r="G188" s="109">
        <v>0</v>
      </c>
      <c r="H188" s="109">
        <v>0</v>
      </c>
      <c r="I188" s="109">
        <v>0</v>
      </c>
      <c r="J188" s="109">
        <v>0</v>
      </c>
      <c r="K188" s="109">
        <v>110</v>
      </c>
      <c r="L188" s="109"/>
      <c r="M188" s="109">
        <v>0</v>
      </c>
      <c r="N188" s="109">
        <v>43</v>
      </c>
      <c r="O188" s="109">
        <v>17</v>
      </c>
      <c r="P188" s="109">
        <v>0</v>
      </c>
      <c r="Q188" s="109">
        <v>1725</v>
      </c>
      <c r="R188" s="109">
        <v>17</v>
      </c>
      <c r="S188" s="109">
        <v>176</v>
      </c>
      <c r="T188" s="109">
        <v>0</v>
      </c>
      <c r="U188" s="109">
        <v>2</v>
      </c>
      <c r="V188" s="109">
        <v>5</v>
      </c>
      <c r="W188" s="109">
        <v>1</v>
      </c>
      <c r="X188" s="109">
        <v>0</v>
      </c>
      <c r="Y188" s="109">
        <v>26</v>
      </c>
      <c r="Z188" s="109">
        <v>13</v>
      </c>
      <c r="AA188" s="109">
        <v>1552</v>
      </c>
      <c r="AB188" s="109">
        <v>13</v>
      </c>
      <c r="AC188" s="109">
        <v>1</v>
      </c>
      <c r="AD188" s="109">
        <v>29</v>
      </c>
      <c r="AE188" s="109">
        <v>25</v>
      </c>
      <c r="AF188" s="109">
        <v>18</v>
      </c>
      <c r="AG188" s="109">
        <v>404</v>
      </c>
    </row>
    <row r="189" spans="2:33" ht="15.75" thickBot="1">
      <c r="B189" s="109"/>
      <c r="C189" s="109"/>
      <c r="D189" s="109">
        <v>2012</v>
      </c>
      <c r="E189" s="109">
        <v>0</v>
      </c>
      <c r="F189" s="109">
        <v>25</v>
      </c>
      <c r="G189" s="109">
        <v>0</v>
      </c>
      <c r="H189" s="109">
        <v>0</v>
      </c>
      <c r="I189" s="109">
        <v>0</v>
      </c>
      <c r="J189" s="109">
        <v>0</v>
      </c>
      <c r="K189" s="114">
        <v>1159</v>
      </c>
      <c r="L189" s="109"/>
      <c r="M189" s="109">
        <v>0</v>
      </c>
      <c r="N189" s="113">
        <v>19</v>
      </c>
      <c r="O189" s="109">
        <v>17</v>
      </c>
      <c r="P189" s="109">
        <v>0</v>
      </c>
      <c r="Q189" s="109">
        <v>151</v>
      </c>
      <c r="R189" s="109">
        <v>17</v>
      </c>
      <c r="S189" s="109">
        <v>176</v>
      </c>
      <c r="T189" s="109">
        <v>0</v>
      </c>
      <c r="U189" s="112">
        <v>1</v>
      </c>
      <c r="V189" s="109">
        <v>5</v>
      </c>
      <c r="W189" s="109">
        <v>1</v>
      </c>
      <c r="X189" s="112">
        <v>0</v>
      </c>
      <c r="Y189" s="118">
        <v>22</v>
      </c>
      <c r="Z189" s="109">
        <v>13</v>
      </c>
      <c r="AA189" s="109">
        <v>1562</v>
      </c>
      <c r="AB189" s="112">
        <v>10</v>
      </c>
      <c r="AC189" s="112">
        <v>25</v>
      </c>
      <c r="AD189" s="109">
        <v>40</v>
      </c>
      <c r="AE189" s="109">
        <v>24</v>
      </c>
      <c r="AF189" s="109">
        <v>4</v>
      </c>
      <c r="AG189" s="109">
        <v>433</v>
      </c>
    </row>
    <row r="190" spans="2:33" ht="15.75" thickBot="1">
      <c r="B190" s="109"/>
      <c r="C190" s="109"/>
      <c r="D190" s="109">
        <v>2013</v>
      </c>
      <c r="E190" s="109">
        <v>0</v>
      </c>
      <c r="F190" s="109">
        <v>24</v>
      </c>
      <c r="G190" s="109">
        <v>0</v>
      </c>
      <c r="H190" s="109">
        <v>0</v>
      </c>
      <c r="I190" s="109">
        <v>0</v>
      </c>
      <c r="J190" s="109">
        <v>0</v>
      </c>
      <c r="K190" s="112">
        <v>942</v>
      </c>
      <c r="L190" s="109">
        <v>0</v>
      </c>
      <c r="M190" s="109">
        <v>0</v>
      </c>
      <c r="N190" s="109">
        <v>2</v>
      </c>
      <c r="O190" s="109">
        <v>17</v>
      </c>
      <c r="P190" s="109">
        <v>0</v>
      </c>
      <c r="Q190" s="113">
        <v>142</v>
      </c>
      <c r="R190" s="113">
        <v>108</v>
      </c>
      <c r="S190" s="109">
        <v>176</v>
      </c>
      <c r="T190" s="109">
        <v>0</v>
      </c>
      <c r="U190" s="112">
        <v>1</v>
      </c>
      <c r="V190" s="112">
        <v>3</v>
      </c>
      <c r="W190" s="109">
        <v>1</v>
      </c>
      <c r="X190" s="112">
        <v>0</v>
      </c>
      <c r="Y190" s="109">
        <v>27</v>
      </c>
      <c r="Z190" s="109">
        <v>13</v>
      </c>
      <c r="AA190" s="109">
        <v>1549</v>
      </c>
      <c r="AB190" s="112">
        <v>10</v>
      </c>
      <c r="AC190" s="113">
        <v>1</v>
      </c>
      <c r="AD190" s="112">
        <v>18</v>
      </c>
      <c r="AE190" s="109">
        <v>24</v>
      </c>
      <c r="AF190" s="114">
        <v>63</v>
      </c>
      <c r="AG190" s="109">
        <v>452</v>
      </c>
    </row>
    <row r="191" spans="2:33" ht="15.75" thickBot="1">
      <c r="B191" s="109"/>
      <c r="C191" s="109"/>
      <c r="D191" s="109">
        <v>2014</v>
      </c>
      <c r="E191" s="109">
        <v>0</v>
      </c>
      <c r="F191" s="109">
        <v>24</v>
      </c>
      <c r="G191" s="109">
        <v>0</v>
      </c>
      <c r="H191" s="109">
        <v>0</v>
      </c>
      <c r="I191" s="109">
        <v>0</v>
      </c>
      <c r="J191" s="109">
        <v>0</v>
      </c>
      <c r="K191" s="112">
        <v>809</v>
      </c>
      <c r="L191" s="109">
        <v>0</v>
      </c>
      <c r="M191" s="109">
        <v>0</v>
      </c>
      <c r="N191" s="114">
        <v>1</v>
      </c>
      <c r="O191" s="109">
        <v>17</v>
      </c>
      <c r="P191" s="109">
        <v>0</v>
      </c>
      <c r="Q191" s="109">
        <v>1656</v>
      </c>
      <c r="R191" s="109">
        <v>0</v>
      </c>
      <c r="S191" s="109">
        <v>176</v>
      </c>
      <c r="T191" s="109">
        <v>0</v>
      </c>
      <c r="U191" s="116">
        <v>1</v>
      </c>
      <c r="V191" s="109">
        <v>3</v>
      </c>
      <c r="W191" s="112">
        <v>2</v>
      </c>
      <c r="X191" s="112">
        <v>0</v>
      </c>
      <c r="Y191" s="115">
        <v>38</v>
      </c>
      <c r="Z191" s="109">
        <v>14</v>
      </c>
      <c r="AA191" s="109">
        <v>1559</v>
      </c>
      <c r="AB191" s="112">
        <v>10</v>
      </c>
      <c r="AC191" s="109">
        <v>1</v>
      </c>
      <c r="AD191" s="112">
        <v>17</v>
      </c>
      <c r="AE191" s="109">
        <v>23</v>
      </c>
      <c r="AF191" s="114">
        <v>91</v>
      </c>
      <c r="AG191" s="112">
        <v>403</v>
      </c>
    </row>
    <row r="192" spans="2:33" ht="15.75" thickBot="1">
      <c r="B192" s="109"/>
      <c r="C192" s="109"/>
      <c r="D192" s="109">
        <v>2015</v>
      </c>
      <c r="E192" s="109">
        <v>0</v>
      </c>
      <c r="F192" s="118">
        <v>0</v>
      </c>
      <c r="G192" s="109">
        <v>0</v>
      </c>
      <c r="H192" s="109">
        <v>0</v>
      </c>
      <c r="I192" s="109">
        <v>0</v>
      </c>
      <c r="J192" s="109">
        <v>0</v>
      </c>
      <c r="K192" s="115">
        <v>0</v>
      </c>
      <c r="L192" s="109">
        <v>0</v>
      </c>
      <c r="M192" s="109">
        <v>0</v>
      </c>
      <c r="N192" s="114">
        <v>1</v>
      </c>
      <c r="O192" s="109">
        <v>17</v>
      </c>
      <c r="P192" s="109">
        <v>0</v>
      </c>
      <c r="Q192" s="113">
        <v>0</v>
      </c>
      <c r="R192" s="113">
        <v>0</v>
      </c>
      <c r="S192" s="113">
        <v>0</v>
      </c>
      <c r="T192" s="109">
        <v>0</v>
      </c>
      <c r="U192" s="113">
        <v>0</v>
      </c>
      <c r="V192" s="113">
        <v>0</v>
      </c>
      <c r="W192" s="109">
        <v>2</v>
      </c>
      <c r="X192" s="109">
        <v>0</v>
      </c>
      <c r="Y192" s="109">
        <v>0</v>
      </c>
      <c r="Z192" s="114">
        <v>17</v>
      </c>
      <c r="AA192" s="109">
        <v>1561</v>
      </c>
      <c r="AB192" s="113">
        <v>0</v>
      </c>
      <c r="AC192" s="112">
        <v>59</v>
      </c>
      <c r="AD192" s="113">
        <v>0</v>
      </c>
      <c r="AE192" s="113">
        <v>0</v>
      </c>
      <c r="AF192" s="114">
        <v>0</v>
      </c>
      <c r="AG192" s="113">
        <v>0</v>
      </c>
    </row>
    <row r="193" spans="2:33" ht="15.75" thickBot="1">
      <c r="B193" s="109"/>
      <c r="C193" s="109"/>
      <c r="D193" s="109">
        <v>2016</v>
      </c>
      <c r="E193" s="109">
        <v>0</v>
      </c>
      <c r="F193" s="114">
        <v>0</v>
      </c>
      <c r="G193" s="109">
        <v>0</v>
      </c>
      <c r="H193" s="109">
        <v>0</v>
      </c>
      <c r="I193" s="109">
        <v>0</v>
      </c>
      <c r="J193" s="109">
        <v>0</v>
      </c>
      <c r="K193" s="109">
        <v>0</v>
      </c>
      <c r="L193" s="109">
        <v>0</v>
      </c>
      <c r="M193" s="109">
        <v>0</v>
      </c>
      <c r="N193" s="114">
        <v>0</v>
      </c>
      <c r="O193" s="109">
        <v>17</v>
      </c>
      <c r="P193" s="109">
        <v>0</v>
      </c>
      <c r="Q193" s="109">
        <v>0</v>
      </c>
      <c r="R193" s="109">
        <v>0</v>
      </c>
      <c r="S193" s="109">
        <v>0</v>
      </c>
      <c r="T193" s="109">
        <v>0</v>
      </c>
      <c r="U193" s="109">
        <v>0</v>
      </c>
      <c r="V193" s="109">
        <v>0</v>
      </c>
      <c r="W193" s="114">
        <v>2</v>
      </c>
      <c r="X193" s="109">
        <v>0</v>
      </c>
      <c r="Y193" s="115">
        <v>0</v>
      </c>
      <c r="Z193" s="113">
        <v>0</v>
      </c>
      <c r="AA193" s="113">
        <v>0</v>
      </c>
      <c r="AB193" s="109">
        <v>0</v>
      </c>
      <c r="AC193" s="112">
        <v>59</v>
      </c>
      <c r="AD193" s="109">
        <v>0</v>
      </c>
      <c r="AE193" s="109">
        <v>0</v>
      </c>
      <c r="AF193" s="114">
        <v>0</v>
      </c>
      <c r="AG193" s="109">
        <v>0</v>
      </c>
    </row>
    <row r="194" spans="2:33" ht="15">
      <c r="B194" s="109"/>
      <c r="C194" s="109"/>
      <c r="D194" s="109">
        <v>2017</v>
      </c>
      <c r="E194" s="109">
        <v>0</v>
      </c>
      <c r="F194" s="112">
        <v>0</v>
      </c>
      <c r="G194" s="109">
        <v>0</v>
      </c>
      <c r="H194" s="109">
        <v>0</v>
      </c>
      <c r="I194" s="109">
        <v>0</v>
      </c>
      <c r="J194" s="109">
        <v>0</v>
      </c>
      <c r="K194" s="109">
        <v>0</v>
      </c>
      <c r="L194" s="109">
        <v>0</v>
      </c>
      <c r="M194" s="109">
        <v>0</v>
      </c>
      <c r="N194" s="112">
        <v>0</v>
      </c>
      <c r="O194" s="109">
        <v>17</v>
      </c>
      <c r="P194" s="109">
        <v>0</v>
      </c>
      <c r="Q194" s="109">
        <v>0</v>
      </c>
      <c r="R194" s="109">
        <v>0</v>
      </c>
      <c r="S194" s="109">
        <v>0</v>
      </c>
      <c r="T194" s="109">
        <v>0</v>
      </c>
      <c r="U194" s="109">
        <v>0</v>
      </c>
      <c r="V194" s="109">
        <v>0</v>
      </c>
      <c r="W194" s="114">
        <v>2</v>
      </c>
      <c r="X194" s="109">
        <v>0</v>
      </c>
      <c r="Y194" s="109">
        <v>0</v>
      </c>
      <c r="Z194" s="109">
        <v>0</v>
      </c>
      <c r="AA194" s="109">
        <v>0</v>
      </c>
      <c r="AB194" s="109">
        <v>0</v>
      </c>
      <c r="AC194" s="112">
        <v>20</v>
      </c>
      <c r="AD194" s="109">
        <v>0</v>
      </c>
      <c r="AE194" s="109">
        <v>0</v>
      </c>
      <c r="AF194" s="114">
        <v>0</v>
      </c>
      <c r="AG194" s="109">
        <v>0</v>
      </c>
    </row>
    <row r="195" spans="2:33" ht="15.75" thickBot="1">
      <c r="B195" s="109"/>
      <c r="C195" s="109"/>
      <c r="D195" s="109">
        <v>2018</v>
      </c>
      <c r="E195" s="109">
        <v>0</v>
      </c>
      <c r="F195" s="114">
        <v>0</v>
      </c>
      <c r="G195" s="109">
        <v>0</v>
      </c>
      <c r="H195" s="109">
        <v>0</v>
      </c>
      <c r="I195" s="109">
        <v>0</v>
      </c>
      <c r="J195" s="109">
        <v>0</v>
      </c>
      <c r="K195" s="109">
        <v>0</v>
      </c>
      <c r="L195" s="109">
        <v>0</v>
      </c>
      <c r="M195" s="109">
        <v>0</v>
      </c>
      <c r="N195" s="112">
        <v>0</v>
      </c>
      <c r="O195" s="109">
        <v>17</v>
      </c>
      <c r="P195" s="109">
        <v>0</v>
      </c>
      <c r="Q195" s="109">
        <v>0</v>
      </c>
      <c r="R195" s="109">
        <v>0</v>
      </c>
      <c r="S195" s="109">
        <v>0</v>
      </c>
      <c r="T195" s="109">
        <v>0</v>
      </c>
      <c r="U195" s="109">
        <v>0</v>
      </c>
      <c r="V195" s="109">
        <v>0</v>
      </c>
      <c r="W195" s="109">
        <v>2</v>
      </c>
      <c r="X195" s="109">
        <v>0</v>
      </c>
      <c r="Y195" s="109">
        <v>0</v>
      </c>
      <c r="Z195" s="109">
        <v>0</v>
      </c>
      <c r="AA195" s="109">
        <v>0</v>
      </c>
      <c r="AB195" s="109">
        <v>0</v>
      </c>
      <c r="AC195" s="112">
        <v>0</v>
      </c>
      <c r="AD195" s="109">
        <v>0</v>
      </c>
      <c r="AE195" s="109">
        <v>0</v>
      </c>
      <c r="AF195" s="114">
        <v>0</v>
      </c>
      <c r="AG195" s="109">
        <v>0</v>
      </c>
    </row>
    <row r="196" spans="2:33" ht="15.75" thickBot="1">
      <c r="B196" s="109"/>
      <c r="C196" s="109"/>
      <c r="D196" s="109">
        <v>2019</v>
      </c>
      <c r="E196" s="109">
        <v>0</v>
      </c>
      <c r="F196" s="109">
        <v>0</v>
      </c>
      <c r="G196" s="109">
        <v>0</v>
      </c>
      <c r="H196" s="109">
        <v>0</v>
      </c>
      <c r="I196" s="109">
        <v>0</v>
      </c>
      <c r="J196" s="109">
        <v>0</v>
      </c>
      <c r="K196" s="109">
        <v>0</v>
      </c>
      <c r="L196" s="109">
        <v>0</v>
      </c>
      <c r="M196" s="109">
        <v>0</v>
      </c>
      <c r="N196" s="112">
        <v>0</v>
      </c>
      <c r="O196" s="109">
        <v>17</v>
      </c>
      <c r="P196" s="109">
        <v>0</v>
      </c>
      <c r="Q196" s="109">
        <v>0</v>
      </c>
      <c r="R196" s="109">
        <v>0</v>
      </c>
      <c r="S196" s="109">
        <v>0</v>
      </c>
      <c r="T196" s="109">
        <v>0</v>
      </c>
      <c r="U196" s="109">
        <v>0</v>
      </c>
      <c r="V196" s="109">
        <v>0</v>
      </c>
      <c r="W196" s="118">
        <v>0</v>
      </c>
      <c r="X196" s="109">
        <v>0</v>
      </c>
      <c r="Y196" s="109">
        <v>0</v>
      </c>
      <c r="Z196" s="109">
        <v>0</v>
      </c>
      <c r="AA196" s="109">
        <v>0</v>
      </c>
      <c r="AB196" s="109">
        <v>0</v>
      </c>
      <c r="AC196" s="112">
        <v>0</v>
      </c>
      <c r="AD196" s="109">
        <v>0</v>
      </c>
      <c r="AE196" s="109">
        <v>0</v>
      </c>
      <c r="AF196" s="109">
        <v>0</v>
      </c>
      <c r="AG196" s="109">
        <v>0</v>
      </c>
    </row>
    <row r="197" spans="2:33" ht="15">
      <c r="B197" s="109"/>
      <c r="C197" s="109"/>
      <c r="D197" s="109">
        <v>2020</v>
      </c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  <c r="AA197" s="109"/>
      <c r="AB197" s="109"/>
      <c r="AC197" s="109"/>
      <c r="AD197" s="109"/>
      <c r="AE197" s="109"/>
      <c r="AF197" s="109"/>
      <c r="AG197" s="109"/>
    </row>
    <row r="198" spans="2:33" ht="15">
      <c r="B198" s="110" t="s">
        <v>207</v>
      </c>
      <c r="C198" s="110" t="s">
        <v>603</v>
      </c>
      <c r="D198" s="110">
        <v>2006</v>
      </c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>
        <v>954</v>
      </c>
      <c r="U198" s="110"/>
      <c r="V198" s="110"/>
      <c r="W198" s="110"/>
      <c r="X198" s="110"/>
      <c r="Y198" s="110"/>
      <c r="Z198" s="110"/>
      <c r="AA198" s="110"/>
      <c r="AB198" s="110"/>
      <c r="AC198" s="110"/>
      <c r="AD198" s="110"/>
      <c r="AE198" s="110"/>
      <c r="AF198" s="110"/>
      <c r="AG198" s="110"/>
    </row>
    <row r="199" spans="2:33" ht="15">
      <c r="B199" s="110"/>
      <c r="C199" s="110"/>
      <c r="D199" s="110">
        <v>2007</v>
      </c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>
        <v>909</v>
      </c>
      <c r="U199" s="110"/>
      <c r="V199" s="110"/>
      <c r="W199" s="110"/>
      <c r="X199" s="110"/>
      <c r="Y199" s="110"/>
      <c r="Z199" s="110"/>
      <c r="AA199" s="110"/>
      <c r="AB199" s="110"/>
      <c r="AC199" s="110"/>
      <c r="AD199" s="110"/>
      <c r="AE199" s="110">
        <v>610</v>
      </c>
      <c r="AF199" s="110"/>
      <c r="AG199" s="110"/>
    </row>
    <row r="200" spans="2:33" ht="15">
      <c r="B200" s="110"/>
      <c r="C200" s="110"/>
      <c r="D200" s="110">
        <v>2008</v>
      </c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>
        <v>879</v>
      </c>
      <c r="U200" s="110"/>
      <c r="V200" s="110"/>
      <c r="W200" s="110"/>
      <c r="X200" s="110"/>
      <c r="Y200" s="110"/>
      <c r="Z200" s="110"/>
      <c r="AA200" s="110"/>
      <c r="AB200" s="110"/>
      <c r="AC200" s="110"/>
      <c r="AD200" s="110"/>
      <c r="AE200" s="110">
        <v>599</v>
      </c>
      <c r="AF200" s="110"/>
      <c r="AG200" s="110"/>
    </row>
    <row r="201" spans="2:33" ht="15">
      <c r="B201" s="110"/>
      <c r="C201" s="110"/>
      <c r="D201" s="110">
        <v>2009</v>
      </c>
      <c r="E201" s="110"/>
      <c r="F201" s="110"/>
      <c r="G201" s="110"/>
      <c r="H201" s="110">
        <v>618</v>
      </c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>
        <v>852</v>
      </c>
      <c r="U201" s="110"/>
      <c r="V201" s="110"/>
      <c r="W201" s="110"/>
      <c r="X201" s="110"/>
      <c r="Y201" s="110"/>
      <c r="Z201" s="110"/>
      <c r="AA201" s="110"/>
      <c r="AB201" s="110"/>
      <c r="AC201" s="110"/>
      <c r="AD201" s="110"/>
      <c r="AE201" s="110">
        <v>573</v>
      </c>
      <c r="AF201" s="110"/>
      <c r="AG201" s="110">
        <v>5199</v>
      </c>
    </row>
    <row r="202" spans="2:33" ht="15">
      <c r="B202" s="110"/>
      <c r="C202" s="110"/>
      <c r="D202" s="110">
        <v>2010</v>
      </c>
      <c r="E202" s="110">
        <v>3207</v>
      </c>
      <c r="F202" s="110">
        <v>291</v>
      </c>
      <c r="G202" s="110">
        <v>146</v>
      </c>
      <c r="H202" s="110">
        <v>508</v>
      </c>
      <c r="I202" s="110">
        <v>0</v>
      </c>
      <c r="J202" s="110">
        <v>4673</v>
      </c>
      <c r="K202" s="110">
        <v>7080</v>
      </c>
      <c r="L202" s="110">
        <v>667</v>
      </c>
      <c r="M202" s="110">
        <v>171</v>
      </c>
      <c r="N202" s="110">
        <v>488</v>
      </c>
      <c r="O202" s="110">
        <v>1551</v>
      </c>
      <c r="P202" s="110">
        <v>3016</v>
      </c>
      <c r="Q202" s="110">
        <v>5254</v>
      </c>
      <c r="R202" s="110">
        <v>912</v>
      </c>
      <c r="S202" s="110">
        <v>3144</v>
      </c>
      <c r="T202" s="110">
        <v>838</v>
      </c>
      <c r="U202" s="110">
        <v>1100</v>
      </c>
      <c r="V202" s="110">
        <v>154</v>
      </c>
      <c r="W202" s="110">
        <v>32</v>
      </c>
      <c r="X202" s="110">
        <v>155</v>
      </c>
      <c r="Y202" s="110">
        <v>622</v>
      </c>
      <c r="Z202" s="110">
        <v>3146</v>
      </c>
      <c r="AA202" s="110">
        <v>8738</v>
      </c>
      <c r="AB202" s="110">
        <v>643</v>
      </c>
      <c r="AC202" s="110">
        <v>3537</v>
      </c>
      <c r="AD202" s="110">
        <v>8036</v>
      </c>
      <c r="AE202" s="110">
        <v>549</v>
      </c>
      <c r="AF202" s="110"/>
      <c r="AG202" s="110">
        <v>4987</v>
      </c>
    </row>
    <row r="203" spans="2:33" ht="15.75" thickBot="1">
      <c r="B203" s="110"/>
      <c r="C203" s="110"/>
      <c r="D203" s="110">
        <v>2011</v>
      </c>
      <c r="E203" s="110">
        <v>3126</v>
      </c>
      <c r="F203" s="110">
        <v>284</v>
      </c>
      <c r="G203" s="110">
        <v>134</v>
      </c>
      <c r="H203" s="110">
        <v>390</v>
      </c>
      <c r="I203" s="110">
        <v>0</v>
      </c>
      <c r="J203" s="110">
        <v>4580</v>
      </c>
      <c r="K203" s="110">
        <v>5595</v>
      </c>
      <c r="L203" s="110">
        <v>486</v>
      </c>
      <c r="M203" s="110">
        <v>163</v>
      </c>
      <c r="N203" s="110">
        <v>527</v>
      </c>
      <c r="O203" s="110">
        <v>1493</v>
      </c>
      <c r="P203" s="110">
        <v>2939</v>
      </c>
      <c r="Q203" s="110">
        <v>5445</v>
      </c>
      <c r="R203" s="110">
        <v>924</v>
      </c>
      <c r="S203" s="110">
        <v>3151</v>
      </c>
      <c r="T203" s="110">
        <v>813</v>
      </c>
      <c r="U203" s="110">
        <v>1182</v>
      </c>
      <c r="V203" s="110">
        <v>154</v>
      </c>
      <c r="W203" s="110">
        <v>32</v>
      </c>
      <c r="X203" s="110">
        <v>150</v>
      </c>
      <c r="Y203" s="110">
        <v>628</v>
      </c>
      <c r="Z203" s="110">
        <v>3146</v>
      </c>
      <c r="AA203" s="110">
        <v>9109</v>
      </c>
      <c r="AB203" s="110">
        <v>592</v>
      </c>
      <c r="AC203" s="110">
        <v>3475</v>
      </c>
      <c r="AD203" s="110">
        <v>5486</v>
      </c>
      <c r="AE203" s="110">
        <v>505</v>
      </c>
      <c r="AF203" s="110">
        <v>1080</v>
      </c>
      <c r="AG203" s="110">
        <v>4987</v>
      </c>
    </row>
    <row r="204" spans="2:33" ht="15.75" thickBot="1">
      <c r="B204" s="110"/>
      <c r="C204" s="110"/>
      <c r="D204" s="110">
        <v>2012</v>
      </c>
      <c r="E204" s="110">
        <v>2794</v>
      </c>
      <c r="F204" s="110">
        <v>267</v>
      </c>
      <c r="G204" s="114">
        <v>137</v>
      </c>
      <c r="H204" s="112">
        <v>342</v>
      </c>
      <c r="I204" s="110">
        <v>0</v>
      </c>
      <c r="J204" s="110">
        <v>4580</v>
      </c>
      <c r="K204" s="110">
        <v>4407</v>
      </c>
      <c r="L204" s="112">
        <v>452</v>
      </c>
      <c r="M204" s="110">
        <v>163</v>
      </c>
      <c r="N204" s="113">
        <v>781</v>
      </c>
      <c r="O204" s="110">
        <v>1472</v>
      </c>
      <c r="P204" s="110">
        <v>2787</v>
      </c>
      <c r="Q204" s="115">
        <v>6212</v>
      </c>
      <c r="R204" s="110">
        <v>924</v>
      </c>
      <c r="S204" s="110">
        <v>3151</v>
      </c>
      <c r="T204" s="110">
        <v>808</v>
      </c>
      <c r="U204" s="110">
        <v>1239</v>
      </c>
      <c r="V204" s="110">
        <v>158</v>
      </c>
      <c r="W204" s="110">
        <v>31</v>
      </c>
      <c r="X204" s="110">
        <v>143</v>
      </c>
      <c r="Y204" s="110">
        <v>653</v>
      </c>
      <c r="Z204" s="110">
        <v>3146</v>
      </c>
      <c r="AA204" s="110">
        <v>8948</v>
      </c>
      <c r="AB204" s="116">
        <v>442</v>
      </c>
      <c r="AC204" s="110">
        <v>3475</v>
      </c>
      <c r="AD204" s="112">
        <v>5334</v>
      </c>
      <c r="AE204" s="110">
        <v>503</v>
      </c>
      <c r="AF204" s="110">
        <v>1072</v>
      </c>
      <c r="AG204" s="110">
        <v>4948</v>
      </c>
    </row>
    <row r="205" spans="2:33" ht="15.75" thickBot="1">
      <c r="B205" s="110"/>
      <c r="C205" s="110"/>
      <c r="D205" s="110">
        <v>2013</v>
      </c>
      <c r="E205" s="110">
        <v>2684</v>
      </c>
      <c r="F205" s="110">
        <v>267</v>
      </c>
      <c r="G205" s="110">
        <v>137</v>
      </c>
      <c r="H205" s="112">
        <v>302</v>
      </c>
      <c r="I205" s="110">
        <v>0</v>
      </c>
      <c r="J205" s="110">
        <v>4298</v>
      </c>
      <c r="K205" s="112">
        <v>4176</v>
      </c>
      <c r="L205" s="116">
        <v>439</v>
      </c>
      <c r="M205" s="110">
        <v>160</v>
      </c>
      <c r="N205" s="110">
        <v>721</v>
      </c>
      <c r="O205" s="115">
        <v>2143</v>
      </c>
      <c r="P205" s="110">
        <v>2725</v>
      </c>
      <c r="Q205" s="110">
        <v>3478</v>
      </c>
      <c r="R205" s="110">
        <v>960</v>
      </c>
      <c r="S205" s="110">
        <v>3151</v>
      </c>
      <c r="T205" s="110">
        <v>806</v>
      </c>
      <c r="U205" s="110">
        <v>1225</v>
      </c>
      <c r="V205" s="110">
        <v>175</v>
      </c>
      <c r="W205" s="110">
        <v>31</v>
      </c>
      <c r="X205" s="110">
        <v>146</v>
      </c>
      <c r="Y205" s="110">
        <v>602</v>
      </c>
      <c r="Z205" s="110">
        <v>3125</v>
      </c>
      <c r="AA205" s="110">
        <v>8589</v>
      </c>
      <c r="AB205" s="112">
        <v>434</v>
      </c>
      <c r="AC205" s="110">
        <v>3475</v>
      </c>
      <c r="AD205" s="112">
        <v>5029</v>
      </c>
      <c r="AE205" s="110">
        <v>492</v>
      </c>
      <c r="AF205" s="110">
        <v>1061</v>
      </c>
      <c r="AG205" s="110">
        <v>4888</v>
      </c>
    </row>
    <row r="206" spans="2:33" ht="15.75" thickBot="1">
      <c r="B206" s="110"/>
      <c r="C206" s="110"/>
      <c r="D206" s="110">
        <v>2014</v>
      </c>
      <c r="E206" s="110">
        <v>2628</v>
      </c>
      <c r="F206" s="110">
        <v>264</v>
      </c>
      <c r="G206" s="110">
        <v>142</v>
      </c>
      <c r="H206" s="110">
        <v>229</v>
      </c>
      <c r="I206" s="110">
        <v>0</v>
      </c>
      <c r="J206" s="110">
        <v>4252</v>
      </c>
      <c r="K206" s="112">
        <v>4139</v>
      </c>
      <c r="L206" s="112">
        <v>414</v>
      </c>
      <c r="M206" s="110">
        <v>158</v>
      </c>
      <c r="N206" s="110">
        <v>693</v>
      </c>
      <c r="O206" s="110">
        <v>2123</v>
      </c>
      <c r="P206" s="110">
        <v>2617</v>
      </c>
      <c r="Q206" s="112">
        <v>3468</v>
      </c>
      <c r="R206" s="110">
        <v>896</v>
      </c>
      <c r="S206" s="110">
        <v>3151</v>
      </c>
      <c r="T206" s="110">
        <v>777</v>
      </c>
      <c r="U206" s="116">
        <v>1161</v>
      </c>
      <c r="V206" s="110">
        <v>173</v>
      </c>
      <c r="W206" s="112">
        <v>26</v>
      </c>
      <c r="X206" s="112">
        <v>169</v>
      </c>
      <c r="Y206" s="115">
        <v>520</v>
      </c>
      <c r="Z206" s="110">
        <v>3061</v>
      </c>
      <c r="AA206" s="110">
        <v>8391</v>
      </c>
      <c r="AB206" s="112">
        <v>398</v>
      </c>
      <c r="AC206" s="110">
        <v>3515</v>
      </c>
      <c r="AD206" s="112">
        <v>4812</v>
      </c>
      <c r="AE206" s="110">
        <v>451</v>
      </c>
      <c r="AF206" s="110">
        <v>1052</v>
      </c>
      <c r="AG206" s="110">
        <v>4514</v>
      </c>
    </row>
    <row r="207" spans="2:33" ht="15">
      <c r="B207" s="110"/>
      <c r="C207" s="110"/>
      <c r="D207" s="110">
        <v>2015</v>
      </c>
      <c r="E207" s="110">
        <v>2516</v>
      </c>
      <c r="F207" s="110">
        <v>243</v>
      </c>
      <c r="G207" s="110">
        <v>140</v>
      </c>
      <c r="H207" s="110">
        <v>174</v>
      </c>
      <c r="I207" s="110">
        <v>0</v>
      </c>
      <c r="J207" s="110">
        <v>4097</v>
      </c>
      <c r="K207" s="113">
        <v>4357</v>
      </c>
      <c r="L207" s="110">
        <v>380</v>
      </c>
      <c r="M207" s="110">
        <v>156</v>
      </c>
      <c r="N207" s="110">
        <v>656</v>
      </c>
      <c r="O207" s="110">
        <v>2102</v>
      </c>
      <c r="P207" s="110">
        <v>2525</v>
      </c>
      <c r="Q207" s="113">
        <v>5223</v>
      </c>
      <c r="R207" s="110">
        <v>896</v>
      </c>
      <c r="S207" s="110">
        <v>3151</v>
      </c>
      <c r="T207" s="110">
        <v>787</v>
      </c>
      <c r="U207" s="112">
        <v>1059</v>
      </c>
      <c r="V207" s="112">
        <v>156</v>
      </c>
      <c r="W207" s="110">
        <v>25</v>
      </c>
      <c r="X207" s="110">
        <v>170</v>
      </c>
      <c r="Y207" s="110">
        <v>522</v>
      </c>
      <c r="Z207" s="110">
        <v>3107</v>
      </c>
      <c r="AA207" s="110">
        <v>8079</v>
      </c>
      <c r="AB207" s="112">
        <v>394</v>
      </c>
      <c r="AC207" s="110">
        <v>3515</v>
      </c>
      <c r="AD207" s="112">
        <v>3579</v>
      </c>
      <c r="AE207" s="110">
        <v>437</v>
      </c>
      <c r="AF207" s="110">
        <v>1041</v>
      </c>
      <c r="AG207" s="110">
        <v>4471</v>
      </c>
    </row>
    <row r="208" spans="2:33" ht="15.75" thickBot="1">
      <c r="B208" s="110"/>
      <c r="C208" s="110"/>
      <c r="D208" s="110">
        <v>2016</v>
      </c>
      <c r="E208" s="110">
        <v>2209</v>
      </c>
      <c r="F208" s="110">
        <v>237</v>
      </c>
      <c r="G208" s="110">
        <v>139</v>
      </c>
      <c r="H208" s="112">
        <v>171</v>
      </c>
      <c r="I208" s="110">
        <v>0</v>
      </c>
      <c r="J208" s="110">
        <v>3938</v>
      </c>
      <c r="K208" s="110">
        <v>4279</v>
      </c>
      <c r="L208" s="110">
        <v>380</v>
      </c>
      <c r="M208" s="110">
        <v>156</v>
      </c>
      <c r="N208" s="110">
        <v>656</v>
      </c>
      <c r="O208" s="110">
        <v>2064</v>
      </c>
      <c r="P208" s="110">
        <v>2511</v>
      </c>
      <c r="Q208" s="110">
        <v>5127</v>
      </c>
      <c r="R208" s="110">
        <v>948</v>
      </c>
      <c r="S208" s="110">
        <v>3144</v>
      </c>
      <c r="T208" s="110">
        <v>768</v>
      </c>
      <c r="U208" s="110">
        <v>1083</v>
      </c>
      <c r="V208" s="110">
        <v>158</v>
      </c>
      <c r="W208" s="110">
        <v>24</v>
      </c>
      <c r="X208" s="110">
        <v>170</v>
      </c>
      <c r="Y208" s="110">
        <v>497</v>
      </c>
      <c r="Z208" s="110">
        <v>3042</v>
      </c>
      <c r="AA208" s="110">
        <v>7768</v>
      </c>
      <c r="AB208" s="110">
        <v>392</v>
      </c>
      <c r="AC208" s="110">
        <v>3493</v>
      </c>
      <c r="AD208" s="110">
        <v>3579</v>
      </c>
      <c r="AE208" s="110">
        <v>434</v>
      </c>
      <c r="AF208" s="110">
        <v>1036</v>
      </c>
      <c r="AG208" s="110">
        <v>4463</v>
      </c>
    </row>
    <row r="209" spans="2:33" ht="15.75" thickBot="1">
      <c r="B209" s="110"/>
      <c r="C209" s="110"/>
      <c r="D209" s="110">
        <v>2017</v>
      </c>
      <c r="E209" s="110">
        <v>2234</v>
      </c>
      <c r="F209" s="110">
        <v>234</v>
      </c>
      <c r="G209" s="110">
        <v>148</v>
      </c>
      <c r="H209" s="112">
        <v>151</v>
      </c>
      <c r="I209" s="110">
        <v>0</v>
      </c>
      <c r="J209" s="110">
        <v>4043</v>
      </c>
      <c r="K209" s="110">
        <v>4202</v>
      </c>
      <c r="L209" s="110">
        <v>314</v>
      </c>
      <c r="M209" s="110">
        <v>156</v>
      </c>
      <c r="N209" s="110">
        <v>571</v>
      </c>
      <c r="O209" s="110">
        <v>2043</v>
      </c>
      <c r="P209" s="110">
        <v>2459</v>
      </c>
      <c r="Q209" s="110">
        <v>5073</v>
      </c>
      <c r="R209" s="110">
        <v>947</v>
      </c>
      <c r="S209" s="110">
        <v>3144</v>
      </c>
      <c r="T209" s="110">
        <v>741</v>
      </c>
      <c r="U209" s="110">
        <v>996</v>
      </c>
      <c r="V209" s="110">
        <v>158</v>
      </c>
      <c r="W209" s="110">
        <v>21</v>
      </c>
      <c r="X209" s="110">
        <v>173</v>
      </c>
      <c r="Y209" s="115">
        <v>607</v>
      </c>
      <c r="Z209" s="110">
        <v>3014</v>
      </c>
      <c r="AA209" s="110">
        <v>7441</v>
      </c>
      <c r="AB209" s="110">
        <v>390</v>
      </c>
      <c r="AC209" s="110">
        <v>3460</v>
      </c>
      <c r="AD209" s="112">
        <v>3784</v>
      </c>
      <c r="AE209" s="110">
        <v>426</v>
      </c>
      <c r="AF209" s="110">
        <v>1032</v>
      </c>
      <c r="AG209" s="110">
        <v>4372</v>
      </c>
    </row>
    <row r="210" spans="2:33" ht="15.75" thickBot="1">
      <c r="B210" s="110"/>
      <c r="C210" s="110"/>
      <c r="D210" s="110">
        <v>2018</v>
      </c>
      <c r="E210" s="112">
        <v>2271</v>
      </c>
      <c r="F210" s="110">
        <v>225</v>
      </c>
      <c r="G210" s="110">
        <v>150</v>
      </c>
      <c r="H210" s="112">
        <v>154</v>
      </c>
      <c r="I210" s="110">
        <v>0</v>
      </c>
      <c r="J210" s="110">
        <v>3980</v>
      </c>
      <c r="K210" s="110">
        <v>4166</v>
      </c>
      <c r="L210" s="113">
        <v>210</v>
      </c>
      <c r="M210" s="110">
        <v>156</v>
      </c>
      <c r="N210" s="110">
        <v>568</v>
      </c>
      <c r="O210" s="118">
        <v>2025</v>
      </c>
      <c r="P210" s="110">
        <v>2435</v>
      </c>
      <c r="Q210" s="113">
        <v>4078</v>
      </c>
      <c r="R210" s="110">
        <v>927</v>
      </c>
      <c r="S210" s="110">
        <v>3144</v>
      </c>
      <c r="T210" s="110">
        <v>730</v>
      </c>
      <c r="U210" s="112">
        <v>970</v>
      </c>
      <c r="V210" s="110">
        <v>158</v>
      </c>
      <c r="W210" s="110">
        <v>19</v>
      </c>
      <c r="X210" s="112">
        <v>148</v>
      </c>
      <c r="Y210" s="110">
        <v>714</v>
      </c>
      <c r="Z210" s="110">
        <v>2964</v>
      </c>
      <c r="AA210" s="110">
        <v>7372</v>
      </c>
      <c r="AB210" s="110">
        <v>382</v>
      </c>
      <c r="AC210" s="110">
        <v>3459</v>
      </c>
      <c r="AD210" s="112">
        <v>3770</v>
      </c>
      <c r="AE210" s="110">
        <v>421</v>
      </c>
      <c r="AF210" s="110">
        <v>1014</v>
      </c>
      <c r="AG210" s="110">
        <v>4278</v>
      </c>
    </row>
    <row r="211" spans="2:33" ht="15.75" thickBot="1">
      <c r="B211" s="110"/>
      <c r="C211" s="110"/>
      <c r="D211" s="110">
        <v>2019</v>
      </c>
      <c r="E211" s="112">
        <v>2155</v>
      </c>
      <c r="F211" s="112">
        <v>224</v>
      </c>
      <c r="G211" s="112">
        <v>150</v>
      </c>
      <c r="H211" s="112">
        <v>151</v>
      </c>
      <c r="I211" s="110">
        <v>0</v>
      </c>
      <c r="J211" s="112">
        <v>3900</v>
      </c>
      <c r="K211" s="112">
        <v>3970</v>
      </c>
      <c r="L211" s="110">
        <v>115</v>
      </c>
      <c r="M211" s="113">
        <v>206</v>
      </c>
      <c r="N211" s="112">
        <v>551</v>
      </c>
      <c r="O211" s="118">
        <v>2010</v>
      </c>
      <c r="P211" s="110">
        <v>2385</v>
      </c>
      <c r="Q211" s="110">
        <v>3960</v>
      </c>
      <c r="R211" s="112">
        <v>921</v>
      </c>
      <c r="S211" s="110">
        <v>3144</v>
      </c>
      <c r="T211" s="116">
        <v>730</v>
      </c>
      <c r="U211" s="112">
        <v>853</v>
      </c>
      <c r="V211" s="112">
        <v>158</v>
      </c>
      <c r="W211" s="116">
        <v>14</v>
      </c>
      <c r="X211" s="112">
        <v>148</v>
      </c>
      <c r="Y211" s="114">
        <v>714</v>
      </c>
      <c r="Z211" s="114">
        <v>2938</v>
      </c>
      <c r="AA211" s="112">
        <v>7170</v>
      </c>
      <c r="AB211" s="112">
        <v>377</v>
      </c>
      <c r="AC211" s="112">
        <v>3459</v>
      </c>
      <c r="AD211" s="112">
        <v>3842</v>
      </c>
      <c r="AE211" s="112">
        <v>408</v>
      </c>
      <c r="AF211" s="114">
        <v>1007</v>
      </c>
      <c r="AG211" s="112">
        <v>4125</v>
      </c>
    </row>
    <row r="212" spans="2:33" ht="15">
      <c r="B212" s="110"/>
      <c r="C212" s="110"/>
      <c r="D212" s="110">
        <v>2020</v>
      </c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</row>
    <row r="213" spans="2:33" ht="15">
      <c r="B213" s="109" t="s">
        <v>208</v>
      </c>
      <c r="C213" s="109" t="s">
        <v>604</v>
      </c>
      <c r="D213" s="109">
        <v>2006</v>
      </c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  <c r="AA213" s="109"/>
      <c r="AB213" s="109"/>
      <c r="AC213" s="109"/>
      <c r="AD213" s="109"/>
      <c r="AE213" s="109"/>
      <c r="AF213" s="109"/>
      <c r="AG213" s="109"/>
    </row>
    <row r="214" spans="2:33" ht="15">
      <c r="B214" s="109"/>
      <c r="C214" s="109"/>
      <c r="D214" s="109">
        <v>2007</v>
      </c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  <c r="AA214" s="109"/>
      <c r="AB214" s="109"/>
      <c r="AC214" s="109"/>
      <c r="AD214" s="109"/>
      <c r="AE214" s="109"/>
      <c r="AF214" s="109"/>
      <c r="AG214" s="109"/>
    </row>
    <row r="215" spans="2:33" ht="15">
      <c r="B215" s="109"/>
      <c r="C215" s="109"/>
      <c r="D215" s="109">
        <v>2008</v>
      </c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</row>
    <row r="216" spans="2:33" ht="15">
      <c r="B216" s="109"/>
      <c r="C216" s="109"/>
      <c r="D216" s="109">
        <v>2009</v>
      </c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  <c r="AA216" s="109"/>
      <c r="AB216" s="109"/>
      <c r="AC216" s="109"/>
      <c r="AD216" s="109"/>
      <c r="AE216" s="109"/>
      <c r="AF216" s="109"/>
      <c r="AG216" s="109"/>
    </row>
    <row r="217" spans="2:33" ht="15">
      <c r="B217" s="109"/>
      <c r="C217" s="109"/>
      <c r="D217" s="109">
        <v>2010</v>
      </c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>
        <v>13</v>
      </c>
      <c r="AA217" s="109"/>
      <c r="AB217" s="109"/>
      <c r="AC217" s="109"/>
      <c r="AD217" s="109"/>
      <c r="AE217" s="109"/>
      <c r="AF217" s="109"/>
      <c r="AG217" s="109"/>
    </row>
    <row r="218" spans="2:33" ht="15">
      <c r="B218" s="109"/>
      <c r="C218" s="109"/>
      <c r="D218" s="109">
        <v>2011</v>
      </c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  <c r="X218" s="109"/>
      <c r="Y218" s="109"/>
      <c r="Z218" s="109">
        <v>13</v>
      </c>
      <c r="AA218" s="109"/>
      <c r="AB218" s="109"/>
      <c r="AC218" s="109"/>
      <c r="AD218" s="109"/>
      <c r="AE218" s="109"/>
      <c r="AF218" s="109"/>
      <c r="AG218" s="109"/>
    </row>
    <row r="219" spans="2:33" ht="15">
      <c r="B219" s="109"/>
      <c r="C219" s="109"/>
      <c r="D219" s="109">
        <v>2012</v>
      </c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  <c r="X219" s="109"/>
      <c r="Y219" s="109"/>
      <c r="Z219" s="109">
        <v>13</v>
      </c>
      <c r="AA219" s="109"/>
      <c r="AB219" s="109"/>
      <c r="AC219" s="109"/>
      <c r="AD219" s="109"/>
      <c r="AE219" s="109"/>
      <c r="AF219" s="109"/>
      <c r="AG219" s="109"/>
    </row>
    <row r="220" spans="2:33" ht="15">
      <c r="B220" s="109"/>
      <c r="C220" s="109"/>
      <c r="D220" s="109">
        <v>2013</v>
      </c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  <c r="X220" s="109"/>
      <c r="Y220" s="109"/>
      <c r="Z220" s="109">
        <v>13</v>
      </c>
      <c r="AA220" s="109"/>
      <c r="AB220" s="109"/>
      <c r="AC220" s="109"/>
      <c r="AD220" s="109"/>
      <c r="AE220" s="109"/>
      <c r="AF220" s="109"/>
      <c r="AG220" s="109"/>
    </row>
    <row r="221" spans="2:33" ht="15">
      <c r="B221" s="109"/>
      <c r="C221" s="109"/>
      <c r="D221" s="109">
        <v>2014</v>
      </c>
      <c r="E221" s="109">
        <v>159</v>
      </c>
      <c r="F221" s="109">
        <v>0</v>
      </c>
      <c r="G221" s="109"/>
      <c r="H221" s="109">
        <v>0</v>
      </c>
      <c r="I221" s="109"/>
      <c r="J221" s="109"/>
      <c r="K221" s="109"/>
      <c r="L221" s="109"/>
      <c r="M221" s="109"/>
      <c r="N221" s="109">
        <v>49</v>
      </c>
      <c r="O221" s="109"/>
      <c r="P221" s="109">
        <v>0</v>
      </c>
      <c r="Q221" s="109"/>
      <c r="R221" s="109">
        <v>205</v>
      </c>
      <c r="S221" s="109"/>
      <c r="T221" s="109">
        <v>6</v>
      </c>
      <c r="U221" s="109"/>
      <c r="V221" s="109"/>
      <c r="W221" s="109"/>
      <c r="X221" s="109"/>
      <c r="Y221" s="109"/>
      <c r="Z221" s="113">
        <v>16</v>
      </c>
      <c r="AA221" s="109"/>
      <c r="AB221" s="109"/>
      <c r="AC221" s="109"/>
      <c r="AD221" s="109">
        <v>80</v>
      </c>
      <c r="AE221" s="109"/>
      <c r="AF221" s="109"/>
      <c r="AG221" s="109">
        <v>728</v>
      </c>
    </row>
    <row r="222" spans="2:33" ht="15">
      <c r="B222" s="109"/>
      <c r="C222" s="109"/>
      <c r="D222" s="109">
        <v>2015</v>
      </c>
      <c r="E222" s="109">
        <v>156</v>
      </c>
      <c r="F222" s="109">
        <v>81</v>
      </c>
      <c r="G222" s="109">
        <v>108</v>
      </c>
      <c r="H222" s="109">
        <v>0</v>
      </c>
      <c r="I222" s="109">
        <v>0</v>
      </c>
      <c r="J222" s="109">
        <v>428</v>
      </c>
      <c r="K222" s="109">
        <v>1078</v>
      </c>
      <c r="L222" s="109">
        <v>0</v>
      </c>
      <c r="M222" s="109">
        <v>0</v>
      </c>
      <c r="N222" s="109">
        <v>53</v>
      </c>
      <c r="O222" s="109">
        <v>21</v>
      </c>
      <c r="P222" s="109">
        <v>0</v>
      </c>
      <c r="Q222" s="109">
        <v>1656</v>
      </c>
      <c r="R222" s="109">
        <v>205</v>
      </c>
      <c r="S222" s="109">
        <v>254</v>
      </c>
      <c r="T222" s="109">
        <v>6</v>
      </c>
      <c r="U222" s="109">
        <v>2</v>
      </c>
      <c r="V222" s="109">
        <v>32</v>
      </c>
      <c r="W222" s="109">
        <v>20</v>
      </c>
      <c r="X222" s="109">
        <v>10</v>
      </c>
      <c r="Y222" s="109">
        <v>214</v>
      </c>
      <c r="Z222" s="109">
        <v>17</v>
      </c>
      <c r="AA222" s="109">
        <v>2620</v>
      </c>
      <c r="AB222" s="109">
        <v>44</v>
      </c>
      <c r="AC222" s="109">
        <v>593</v>
      </c>
      <c r="AD222" s="109">
        <v>69</v>
      </c>
      <c r="AE222" s="109">
        <v>30</v>
      </c>
      <c r="AF222" s="109">
        <v>190</v>
      </c>
      <c r="AG222" s="109">
        <v>723</v>
      </c>
    </row>
    <row r="223" spans="2:33" ht="15.75" thickBot="1">
      <c r="B223" s="109"/>
      <c r="C223" s="109"/>
      <c r="D223" s="109">
        <v>2016</v>
      </c>
      <c r="E223" s="109">
        <v>145</v>
      </c>
      <c r="F223" s="112">
        <v>81</v>
      </c>
      <c r="G223" s="109">
        <v>108</v>
      </c>
      <c r="H223" s="109">
        <v>0</v>
      </c>
      <c r="I223" s="109">
        <v>0</v>
      </c>
      <c r="J223" s="109">
        <v>357</v>
      </c>
      <c r="K223" s="109">
        <v>1087</v>
      </c>
      <c r="L223" s="109">
        <v>0</v>
      </c>
      <c r="M223" s="109">
        <v>0</v>
      </c>
      <c r="N223" s="109">
        <v>53</v>
      </c>
      <c r="O223" s="109">
        <v>21</v>
      </c>
      <c r="P223" s="109">
        <v>0</v>
      </c>
      <c r="Q223" s="109">
        <v>757</v>
      </c>
      <c r="R223" s="109">
        <v>196</v>
      </c>
      <c r="S223" s="109">
        <v>254</v>
      </c>
      <c r="T223" s="109">
        <v>6</v>
      </c>
      <c r="U223" s="109">
        <v>216</v>
      </c>
      <c r="V223" s="109">
        <v>20</v>
      </c>
      <c r="W223" s="109">
        <v>20</v>
      </c>
      <c r="X223" s="109">
        <v>18</v>
      </c>
      <c r="Y223" s="109">
        <v>212</v>
      </c>
      <c r="Z223" s="112">
        <v>16</v>
      </c>
      <c r="AA223" s="109">
        <v>2682</v>
      </c>
      <c r="AB223" s="109">
        <v>44</v>
      </c>
      <c r="AC223" s="109">
        <v>588</v>
      </c>
      <c r="AD223" s="114">
        <v>73</v>
      </c>
      <c r="AE223" s="109">
        <v>30</v>
      </c>
      <c r="AF223" s="109">
        <v>188</v>
      </c>
      <c r="AG223" s="109">
        <v>724</v>
      </c>
    </row>
    <row r="224" spans="2:33" ht="15.75" thickBot="1">
      <c r="B224" s="109"/>
      <c r="C224" s="109"/>
      <c r="D224" s="109">
        <v>2017</v>
      </c>
      <c r="E224" s="114">
        <v>7</v>
      </c>
      <c r="F224" s="112">
        <v>79</v>
      </c>
      <c r="G224" s="116">
        <v>90</v>
      </c>
      <c r="H224" s="109">
        <v>0</v>
      </c>
      <c r="I224" s="109">
        <v>0</v>
      </c>
      <c r="J224" s="112">
        <v>348</v>
      </c>
      <c r="K224" s="109">
        <v>1087</v>
      </c>
      <c r="L224" s="112">
        <v>3</v>
      </c>
      <c r="M224" s="109">
        <v>0</v>
      </c>
      <c r="N224" s="112">
        <v>50</v>
      </c>
      <c r="O224" s="116">
        <v>17</v>
      </c>
      <c r="P224" s="109">
        <v>0</v>
      </c>
      <c r="Q224" s="113">
        <v>1682</v>
      </c>
      <c r="R224" s="109">
        <v>196</v>
      </c>
      <c r="S224" s="109">
        <v>254</v>
      </c>
      <c r="T224" s="113">
        <v>8</v>
      </c>
      <c r="U224" s="113">
        <v>104</v>
      </c>
      <c r="V224" s="112">
        <v>20</v>
      </c>
      <c r="W224" s="116">
        <v>15</v>
      </c>
      <c r="X224" s="112">
        <v>40</v>
      </c>
      <c r="Y224" s="115">
        <v>146</v>
      </c>
      <c r="Z224" s="112">
        <v>14</v>
      </c>
      <c r="AA224" s="109">
        <v>2651</v>
      </c>
      <c r="AB224" s="109">
        <v>43</v>
      </c>
      <c r="AC224" s="116">
        <v>504</v>
      </c>
      <c r="AD224" s="109">
        <v>61</v>
      </c>
      <c r="AE224" s="112">
        <v>23</v>
      </c>
      <c r="AF224" s="109">
        <v>188</v>
      </c>
      <c r="AG224" s="112">
        <v>846</v>
      </c>
    </row>
    <row r="225" spans="2:33" ht="15.75" thickBot="1">
      <c r="B225" s="109"/>
      <c r="C225" s="109"/>
      <c r="D225" s="109">
        <v>2018</v>
      </c>
      <c r="E225" s="112">
        <v>27</v>
      </c>
      <c r="F225" s="114">
        <v>70</v>
      </c>
      <c r="G225" s="109">
        <v>83</v>
      </c>
      <c r="H225" s="109">
        <v>0</v>
      </c>
      <c r="I225" s="109">
        <v>0</v>
      </c>
      <c r="J225" s="112">
        <v>347</v>
      </c>
      <c r="K225" s="109">
        <v>1042</v>
      </c>
      <c r="L225" s="113">
        <v>0</v>
      </c>
      <c r="M225" s="109">
        <v>0</v>
      </c>
      <c r="N225" s="109">
        <v>50</v>
      </c>
      <c r="O225" s="118">
        <v>17</v>
      </c>
      <c r="P225" s="109">
        <v>0</v>
      </c>
      <c r="Q225" s="109">
        <v>703</v>
      </c>
      <c r="R225" s="109">
        <v>194</v>
      </c>
      <c r="S225" s="109">
        <v>254</v>
      </c>
      <c r="T225" s="109">
        <v>8</v>
      </c>
      <c r="U225" s="109">
        <v>31</v>
      </c>
      <c r="V225" s="112">
        <v>20</v>
      </c>
      <c r="W225" s="114">
        <v>15</v>
      </c>
      <c r="X225" s="112">
        <v>37</v>
      </c>
      <c r="Y225" s="109">
        <v>133</v>
      </c>
      <c r="Z225" s="112">
        <v>16</v>
      </c>
      <c r="AA225" s="109">
        <v>2566</v>
      </c>
      <c r="AB225" s="109">
        <v>40</v>
      </c>
      <c r="AC225" s="109">
        <v>495</v>
      </c>
      <c r="AD225" s="109">
        <v>59</v>
      </c>
      <c r="AE225" s="109">
        <v>20</v>
      </c>
      <c r="AF225" s="114">
        <v>150</v>
      </c>
      <c r="AG225" s="109">
        <v>840</v>
      </c>
    </row>
    <row r="226" spans="2:33" ht="15.75" thickBot="1">
      <c r="B226" s="109"/>
      <c r="C226" s="109"/>
      <c r="D226" s="109">
        <v>2019</v>
      </c>
      <c r="E226" s="112">
        <v>27</v>
      </c>
      <c r="F226" s="112">
        <v>70</v>
      </c>
      <c r="G226" s="112">
        <v>81</v>
      </c>
      <c r="H226" s="109">
        <v>0</v>
      </c>
      <c r="I226" s="109">
        <v>0</v>
      </c>
      <c r="J226" s="114">
        <v>767</v>
      </c>
      <c r="K226" s="112">
        <v>1034</v>
      </c>
      <c r="L226" s="109">
        <v>1</v>
      </c>
      <c r="M226" s="109">
        <v>0</v>
      </c>
      <c r="N226" s="112">
        <v>49</v>
      </c>
      <c r="O226" s="118">
        <v>17</v>
      </c>
      <c r="P226" s="109">
        <v>0</v>
      </c>
      <c r="Q226" s="112">
        <v>593</v>
      </c>
      <c r="R226" s="112">
        <v>193</v>
      </c>
      <c r="S226" s="109">
        <v>254</v>
      </c>
      <c r="T226" s="109">
        <v>8</v>
      </c>
      <c r="U226" s="112">
        <v>31</v>
      </c>
      <c r="V226" s="112">
        <v>20</v>
      </c>
      <c r="W226" s="118">
        <v>15</v>
      </c>
      <c r="X226" s="112">
        <v>37</v>
      </c>
      <c r="Y226" s="114">
        <v>133</v>
      </c>
      <c r="Z226" s="114">
        <v>16</v>
      </c>
      <c r="AA226" s="112">
        <v>2466</v>
      </c>
      <c r="AB226" s="112">
        <v>40</v>
      </c>
      <c r="AC226" s="112">
        <v>497</v>
      </c>
      <c r="AD226" s="112">
        <v>57</v>
      </c>
      <c r="AE226" s="112">
        <v>19</v>
      </c>
      <c r="AF226" s="112">
        <v>152</v>
      </c>
      <c r="AG226" s="112">
        <v>846</v>
      </c>
    </row>
    <row r="227" spans="2:33" ht="15">
      <c r="B227" s="109"/>
      <c r="C227" s="109"/>
      <c r="D227" s="109">
        <v>2020</v>
      </c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  <c r="X227" s="109"/>
      <c r="Y227" s="109"/>
      <c r="Z227" s="109"/>
      <c r="AA227" s="109"/>
      <c r="AB227" s="109"/>
      <c r="AC227" s="109"/>
      <c r="AD227" s="109"/>
      <c r="AE227" s="109"/>
      <c r="AF227" s="109"/>
      <c r="AG227" s="109"/>
    </row>
    <row r="228" spans="2:33" ht="15">
      <c r="B228" s="110" t="s">
        <v>944</v>
      </c>
      <c r="C228" s="110" t="s">
        <v>945</v>
      </c>
      <c r="D228" s="110">
        <v>2006</v>
      </c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>
        <v>0.13095000000000001</v>
      </c>
      <c r="U228" s="110"/>
      <c r="V228" s="110"/>
      <c r="W228" s="110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</row>
    <row r="229" spans="2:33" ht="15">
      <c r="B229" s="110"/>
      <c r="C229" s="110"/>
      <c r="D229" s="110">
        <v>2007</v>
      </c>
      <c r="E229" s="110"/>
      <c r="F229" s="110"/>
      <c r="G229" s="110"/>
      <c r="H229" s="110"/>
      <c r="I229" s="110"/>
      <c r="J229" s="110"/>
      <c r="K229" s="110"/>
      <c r="L229" s="110">
        <v>0</v>
      </c>
      <c r="M229" s="110"/>
      <c r="N229" s="110"/>
      <c r="O229" s="110"/>
      <c r="P229" s="110"/>
      <c r="Q229" s="110"/>
      <c r="R229" s="110"/>
      <c r="S229" s="110"/>
      <c r="T229" s="110">
        <v>0.13095000000000001</v>
      </c>
      <c r="U229" s="110"/>
      <c r="V229" s="110"/>
      <c r="W229" s="110"/>
      <c r="X229" s="110"/>
      <c r="Y229" s="110"/>
      <c r="Z229" s="110"/>
      <c r="AA229" s="110"/>
      <c r="AB229" s="110"/>
      <c r="AC229" s="110"/>
      <c r="AD229" s="110"/>
      <c r="AE229" s="110">
        <v>0.27196999999999999</v>
      </c>
      <c r="AF229" s="110"/>
      <c r="AG229" s="110"/>
    </row>
    <row r="230" spans="2:33" ht="15">
      <c r="B230" s="110"/>
      <c r="C230" s="110"/>
      <c r="D230" s="110">
        <v>2008</v>
      </c>
      <c r="E230" s="110"/>
      <c r="F230" s="110"/>
      <c r="G230" s="110"/>
      <c r="H230" s="110"/>
      <c r="I230" s="110"/>
      <c r="J230" s="110"/>
      <c r="K230" s="110"/>
      <c r="L230" s="110">
        <v>0</v>
      </c>
      <c r="M230" s="110"/>
      <c r="N230" s="110"/>
      <c r="O230" s="110"/>
      <c r="P230" s="110"/>
      <c r="Q230" s="110"/>
      <c r="R230" s="110"/>
      <c r="S230" s="110"/>
      <c r="T230" s="110">
        <v>0.13034999999999999</v>
      </c>
      <c r="U230" s="110"/>
      <c r="V230" s="110"/>
      <c r="W230" s="110"/>
      <c r="X230" s="110"/>
      <c r="Y230" s="110"/>
      <c r="Z230" s="110"/>
      <c r="AA230" s="110"/>
      <c r="AB230" s="110"/>
      <c r="AC230" s="110"/>
      <c r="AD230" s="110"/>
      <c r="AE230" s="110">
        <v>0.27115</v>
      </c>
      <c r="AF230" s="110"/>
      <c r="AG230" s="110"/>
    </row>
    <row r="231" spans="2:33" ht="15">
      <c r="B231" s="110"/>
      <c r="C231" s="110"/>
      <c r="D231" s="110">
        <v>2009</v>
      </c>
      <c r="E231" s="110">
        <v>0</v>
      </c>
      <c r="F231" s="110"/>
      <c r="G231" s="110"/>
      <c r="H231" s="110">
        <v>0.34905999999999998</v>
      </c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>
        <v>0.13033</v>
      </c>
      <c r="U231" s="110"/>
      <c r="V231" s="110"/>
      <c r="W231" s="110"/>
      <c r="X231" s="110"/>
      <c r="Y231" s="110"/>
      <c r="Z231" s="110"/>
      <c r="AA231" s="110"/>
      <c r="AB231" s="110"/>
      <c r="AC231" s="110"/>
      <c r="AD231" s="110"/>
      <c r="AE231" s="110">
        <v>0.27684999999999998</v>
      </c>
      <c r="AF231" s="110"/>
      <c r="AG231" s="110">
        <v>0.10034</v>
      </c>
    </row>
    <row r="232" spans="2:33" ht="15">
      <c r="B232" s="110"/>
      <c r="C232" s="110"/>
      <c r="D232" s="110">
        <v>2010</v>
      </c>
      <c r="E232" s="110">
        <v>0.33321000000000001</v>
      </c>
      <c r="F232" s="110"/>
      <c r="G232" s="110">
        <v>0.16838</v>
      </c>
      <c r="H232" s="110">
        <v>0.35865999999999998</v>
      </c>
      <c r="I232" s="110">
        <v>0</v>
      </c>
      <c r="J232" s="110">
        <v>0.39655000000000001</v>
      </c>
      <c r="K232" s="110">
        <v>0.30508999999999997</v>
      </c>
      <c r="L232" s="110"/>
      <c r="M232" s="110">
        <v>0.18226000000000001</v>
      </c>
      <c r="N232" s="110">
        <v>0.32013999999999998</v>
      </c>
      <c r="O232" s="110">
        <v>7.009E-2</v>
      </c>
      <c r="P232" s="110">
        <v>0.13803000000000001</v>
      </c>
      <c r="Q232" s="110">
        <v>0.31185000000000002</v>
      </c>
      <c r="R232" s="110">
        <v>0.19397</v>
      </c>
      <c r="S232" s="110">
        <v>0.32573999999999997</v>
      </c>
      <c r="T232" s="110">
        <v>0.12595999999999999</v>
      </c>
      <c r="U232" s="110">
        <v>0.27289000000000002</v>
      </c>
      <c r="V232" s="110">
        <v>0.21723999999999999</v>
      </c>
      <c r="W232" s="110">
        <v>0.38545000000000001</v>
      </c>
      <c r="X232" s="110">
        <v>0.24143000000000001</v>
      </c>
      <c r="Y232" s="110">
        <v>0.66510999999999998</v>
      </c>
      <c r="Z232" s="110">
        <v>0.12421</v>
      </c>
      <c r="AA232" s="110">
        <v>0.26878999999999997</v>
      </c>
      <c r="AB232" s="110">
        <v>0.16324</v>
      </c>
      <c r="AC232" s="110">
        <v>9.4530000000000003E-2</v>
      </c>
      <c r="AD232" s="110">
        <v>0.30127999999999999</v>
      </c>
      <c r="AE232" s="110">
        <v>0.27604000000000001</v>
      </c>
      <c r="AF232" s="110">
        <v>0</v>
      </c>
      <c r="AG232" s="110">
        <v>0.10521</v>
      </c>
    </row>
    <row r="233" spans="2:33" ht="15">
      <c r="B233" s="110"/>
      <c r="C233" s="110"/>
      <c r="D233" s="110">
        <v>2011</v>
      </c>
      <c r="E233" s="110">
        <v>0.36621999999999999</v>
      </c>
      <c r="F233" s="110">
        <v>0.44466</v>
      </c>
      <c r="G233" s="110">
        <v>0.16572999999999999</v>
      </c>
      <c r="H233" s="110">
        <v>0.36720000000000003</v>
      </c>
      <c r="I233" s="110">
        <v>0</v>
      </c>
      <c r="J233" s="110">
        <v>0.38849</v>
      </c>
      <c r="K233" s="110">
        <v>0.29419000000000001</v>
      </c>
      <c r="L233" s="110"/>
      <c r="M233" s="110">
        <v>0.17973</v>
      </c>
      <c r="N233" s="110">
        <v>0.28655999999999998</v>
      </c>
      <c r="O233" s="110">
        <v>6.7739999999999995E-2</v>
      </c>
      <c r="P233" s="110">
        <v>0.13558999999999999</v>
      </c>
      <c r="Q233" s="110">
        <v>0.43325000000000002</v>
      </c>
      <c r="R233" s="110">
        <v>0.21822</v>
      </c>
      <c r="S233" s="110">
        <v>0.37605</v>
      </c>
      <c r="T233" s="110">
        <v>0.12180000000000001</v>
      </c>
      <c r="U233" s="110">
        <v>0.26730999999999999</v>
      </c>
      <c r="V233" s="110">
        <v>0.21723999999999999</v>
      </c>
      <c r="W233" s="110">
        <v>0.38545000000000001</v>
      </c>
      <c r="X233" s="110">
        <v>0.24127999999999999</v>
      </c>
      <c r="Y233" s="110">
        <v>0.63524999999999998</v>
      </c>
      <c r="Z233" s="110">
        <v>0.12421</v>
      </c>
      <c r="AA233" s="110">
        <v>0.26955000000000001</v>
      </c>
      <c r="AB233" s="110">
        <v>0.16356000000000001</v>
      </c>
      <c r="AC233" s="110">
        <v>0.10423</v>
      </c>
      <c r="AD233" s="110">
        <v>0.28948000000000002</v>
      </c>
      <c r="AE233" s="110">
        <v>0.27705000000000002</v>
      </c>
      <c r="AF233" s="110">
        <v>0.30352000000000001</v>
      </c>
      <c r="AG233" s="110">
        <v>0.10255</v>
      </c>
    </row>
    <row r="234" spans="2:33" ht="15">
      <c r="B234" s="110"/>
      <c r="C234" s="110"/>
      <c r="D234" s="110">
        <v>2012</v>
      </c>
      <c r="E234" s="110">
        <v>0.35875000000000001</v>
      </c>
      <c r="F234" s="110">
        <v>0.44325999999999999</v>
      </c>
      <c r="G234" s="110">
        <v>0.16370999999999999</v>
      </c>
      <c r="H234" s="110">
        <v>0.36132999999999998</v>
      </c>
      <c r="I234" s="110">
        <v>0</v>
      </c>
      <c r="J234" s="110">
        <v>0.39368999999999998</v>
      </c>
      <c r="K234" s="110">
        <v>0.29477999999999999</v>
      </c>
      <c r="L234" s="110"/>
      <c r="M234" s="110">
        <v>0.17973</v>
      </c>
      <c r="N234" s="110">
        <v>0.31946000000000002</v>
      </c>
      <c r="O234" s="110">
        <v>6.6299999999999998E-2</v>
      </c>
      <c r="P234" s="110">
        <v>0.13358</v>
      </c>
      <c r="Q234" s="110">
        <v>0.39909</v>
      </c>
      <c r="R234" s="110">
        <v>0.21822</v>
      </c>
      <c r="S234" s="110">
        <v>0.37578</v>
      </c>
      <c r="T234" s="110">
        <v>0.12299</v>
      </c>
      <c r="U234" s="110">
        <v>0.26079000000000002</v>
      </c>
      <c r="V234" s="110">
        <v>0.21554000000000001</v>
      </c>
      <c r="W234" s="110">
        <v>0.38545000000000001</v>
      </c>
      <c r="X234" s="110">
        <v>0.26412000000000002</v>
      </c>
      <c r="Y234" s="110">
        <v>0.63565000000000005</v>
      </c>
      <c r="Z234" s="110">
        <v>0.14097000000000001</v>
      </c>
      <c r="AA234" s="110">
        <v>0.27091999999999999</v>
      </c>
      <c r="AB234" s="110">
        <v>0.17116999999999999</v>
      </c>
      <c r="AC234" s="110">
        <v>0.10408000000000001</v>
      </c>
      <c r="AD234" s="110">
        <v>0.33004</v>
      </c>
      <c r="AE234" s="110">
        <v>0.27705000000000002</v>
      </c>
      <c r="AF234" s="110">
        <v>0.32549</v>
      </c>
      <c r="AG234" s="110">
        <v>0.10290000000000001</v>
      </c>
    </row>
    <row r="235" spans="2:33" ht="15">
      <c r="B235" s="110"/>
      <c r="C235" s="110"/>
      <c r="D235" s="110">
        <v>2013</v>
      </c>
      <c r="E235" s="110">
        <v>0.36360999999999999</v>
      </c>
      <c r="F235" s="110">
        <v>0.43976999999999999</v>
      </c>
      <c r="G235" s="110">
        <v>0.16632</v>
      </c>
      <c r="H235" s="110">
        <v>0.36665999999999999</v>
      </c>
      <c r="I235" s="110">
        <v>0</v>
      </c>
      <c r="J235" s="110">
        <v>0.39533000000000001</v>
      </c>
      <c r="K235" s="110">
        <v>0.29626000000000002</v>
      </c>
      <c r="L235" s="110">
        <v>0.38142999999999999</v>
      </c>
      <c r="M235" s="110">
        <v>0.17973</v>
      </c>
      <c r="N235" s="110">
        <v>0.34392</v>
      </c>
      <c r="O235" s="110">
        <v>7.7520000000000006E-2</v>
      </c>
      <c r="P235" s="110">
        <v>0.13122</v>
      </c>
      <c r="Q235" s="110"/>
      <c r="R235" s="110">
        <v>0.20058000000000001</v>
      </c>
      <c r="S235" s="110">
        <v>0.38074000000000002</v>
      </c>
      <c r="T235" s="110">
        <v>0.12180000000000001</v>
      </c>
      <c r="U235" s="110">
        <v>0.25081999999999999</v>
      </c>
      <c r="V235" s="110">
        <v>0.20932000000000001</v>
      </c>
      <c r="W235" s="110">
        <v>0.38545000000000001</v>
      </c>
      <c r="X235" s="110">
        <v>0.26573000000000002</v>
      </c>
      <c r="Y235" s="110">
        <v>0.63302999999999998</v>
      </c>
      <c r="Z235" s="110">
        <v>0.12952</v>
      </c>
      <c r="AA235" s="110">
        <v>0.26051999999999997</v>
      </c>
      <c r="AB235" s="110">
        <v>0.17136000000000001</v>
      </c>
      <c r="AC235" s="110">
        <v>0.10516</v>
      </c>
      <c r="AD235" s="110">
        <v>0.32688</v>
      </c>
      <c r="AE235" s="110">
        <v>0.28119</v>
      </c>
      <c r="AF235" s="110">
        <v>0.28638999999999998</v>
      </c>
      <c r="AG235" s="110">
        <v>0.10281999999999999</v>
      </c>
    </row>
    <row r="236" spans="2:33" ht="15">
      <c r="B236" s="110"/>
      <c r="C236" s="110"/>
      <c r="D236" s="110">
        <v>2014</v>
      </c>
      <c r="E236" s="110">
        <v>0.36013000000000001</v>
      </c>
      <c r="F236" s="110">
        <v>0.42798000000000003</v>
      </c>
      <c r="G236" s="110">
        <v>0.16217000000000001</v>
      </c>
      <c r="H236" s="110">
        <v>3.7600000000000001E-2</v>
      </c>
      <c r="I236" s="110">
        <v>0</v>
      </c>
      <c r="J236" s="110">
        <v>0.39638000000000001</v>
      </c>
      <c r="K236" s="110">
        <v>0.29399999999999998</v>
      </c>
      <c r="L236" s="110">
        <v>0.37774999999999997</v>
      </c>
      <c r="M236" s="110">
        <v>0.183</v>
      </c>
      <c r="N236" s="110">
        <v>0.33957999999999999</v>
      </c>
      <c r="O236" s="110">
        <v>7.7780000000000002E-2</v>
      </c>
      <c r="P236" s="110">
        <v>0.12903000000000001</v>
      </c>
      <c r="Q236" s="110">
        <v>0.3387</v>
      </c>
      <c r="R236" s="110">
        <v>0.13247999999999999</v>
      </c>
      <c r="S236" s="110">
        <v>0.37504999999999999</v>
      </c>
      <c r="T236" s="110">
        <v>0.11942</v>
      </c>
      <c r="U236" s="110">
        <v>0.24071000000000001</v>
      </c>
      <c r="V236" s="110">
        <v>0.21052000000000001</v>
      </c>
      <c r="W236" s="110">
        <v>0.36726999999999999</v>
      </c>
      <c r="X236" s="110">
        <v>0.26344000000000001</v>
      </c>
      <c r="Y236" s="110">
        <v>0.57562000000000002</v>
      </c>
      <c r="Z236" s="110">
        <v>0.12709999999999999</v>
      </c>
      <c r="AA236" s="110">
        <v>0.26243</v>
      </c>
      <c r="AB236" s="110">
        <v>0.17988999999999999</v>
      </c>
      <c r="AC236" s="110">
        <v>0.10042</v>
      </c>
      <c r="AD236" s="110">
        <v>0.31788</v>
      </c>
      <c r="AE236" s="110">
        <v>0.27788000000000002</v>
      </c>
      <c r="AF236" s="110">
        <v>0.29748999999999998</v>
      </c>
      <c r="AG236" s="110">
        <v>0.1012</v>
      </c>
    </row>
    <row r="237" spans="2:33" ht="15">
      <c r="B237" s="110"/>
      <c r="C237" s="110"/>
      <c r="D237" s="110">
        <v>2015</v>
      </c>
      <c r="E237" s="110">
        <v>0.36434</v>
      </c>
      <c r="F237" s="110">
        <v>0.42416999999999999</v>
      </c>
      <c r="G237" s="110">
        <v>0.16075999999999999</v>
      </c>
      <c r="H237" s="110">
        <v>0.37386000000000003</v>
      </c>
      <c r="I237" s="110">
        <v>0</v>
      </c>
      <c r="J237" s="110">
        <v>0.41149999999999998</v>
      </c>
      <c r="K237" s="110">
        <v>0.29520000000000002</v>
      </c>
      <c r="L237" s="110">
        <v>0.33195999999999998</v>
      </c>
      <c r="M237" s="110">
        <v>0.18082000000000001</v>
      </c>
      <c r="N237" s="110">
        <v>0.33437</v>
      </c>
      <c r="O237" s="110">
        <v>7.5630000000000003E-2</v>
      </c>
      <c r="P237" s="110">
        <v>0.12679000000000001</v>
      </c>
      <c r="Q237" s="110">
        <v>0.33818999999999999</v>
      </c>
      <c r="R237" s="110">
        <v>0.21228</v>
      </c>
      <c r="S237" s="110">
        <v>0.37352000000000002</v>
      </c>
      <c r="T237" s="110">
        <v>0.12121</v>
      </c>
      <c r="U237" s="110">
        <v>0.23857</v>
      </c>
      <c r="V237" s="110">
        <v>0.20671</v>
      </c>
      <c r="W237" s="110">
        <v>0.36</v>
      </c>
      <c r="X237" s="110">
        <v>0.26193</v>
      </c>
      <c r="Y237" s="110">
        <v>0.57487999999999995</v>
      </c>
      <c r="Z237" s="110">
        <v>0.12659999999999999</v>
      </c>
      <c r="AA237" s="110">
        <v>0.26834000000000002</v>
      </c>
      <c r="AB237" s="110">
        <v>0.18107000000000001</v>
      </c>
      <c r="AC237" s="110">
        <v>0.10029</v>
      </c>
      <c r="AD237" s="110">
        <v>0.31401000000000001</v>
      </c>
      <c r="AE237" s="110">
        <v>0.26629999999999998</v>
      </c>
      <c r="AF237" s="110">
        <v>0.27163999999999999</v>
      </c>
      <c r="AG237" s="110">
        <v>0.10161000000000001</v>
      </c>
    </row>
    <row r="238" spans="2:33" ht="15">
      <c r="B238" s="110"/>
      <c r="C238" s="110"/>
      <c r="D238" s="110">
        <v>2016</v>
      </c>
      <c r="E238" s="110">
        <v>0.36192999999999997</v>
      </c>
      <c r="F238" s="110">
        <v>0.42020000000000002</v>
      </c>
      <c r="G238" s="110">
        <v>0.15437999999999999</v>
      </c>
      <c r="H238" s="110">
        <v>0.36726999999999999</v>
      </c>
      <c r="I238" s="110">
        <v>0</v>
      </c>
      <c r="J238" s="110">
        <v>0.42063</v>
      </c>
      <c r="K238" s="110">
        <v>0.29266999999999999</v>
      </c>
      <c r="L238" s="110">
        <v>0.33195999999999998</v>
      </c>
      <c r="M238" s="110">
        <v>0.14235999999999999</v>
      </c>
      <c r="N238" s="110">
        <v>0.33437</v>
      </c>
      <c r="O238" s="110">
        <v>7.6109999999999997E-2</v>
      </c>
      <c r="P238" s="110">
        <v>0.12537000000000001</v>
      </c>
      <c r="Q238" s="110">
        <v>0.30370999999999998</v>
      </c>
      <c r="R238" s="110">
        <v>0.21692</v>
      </c>
      <c r="S238" s="110">
        <v>0.37911</v>
      </c>
      <c r="T238" s="110">
        <v>0.12121</v>
      </c>
      <c r="U238" s="110">
        <v>0.31633</v>
      </c>
      <c r="V238" s="110">
        <v>0.20146</v>
      </c>
      <c r="W238" s="110">
        <v>0.08</v>
      </c>
      <c r="X238" s="110">
        <v>0.26880999999999999</v>
      </c>
      <c r="Y238" s="110">
        <v>0.50785999999999998</v>
      </c>
      <c r="Z238" s="110">
        <v>0.12143</v>
      </c>
      <c r="AA238" s="110">
        <v>0.27857999999999999</v>
      </c>
      <c r="AB238" s="110">
        <v>0.18028</v>
      </c>
      <c r="AC238" s="110">
        <v>0.1008</v>
      </c>
      <c r="AD238" s="110">
        <v>0.31287999999999999</v>
      </c>
      <c r="AE238" s="110">
        <v>4.052E-2</v>
      </c>
      <c r="AF238" s="110">
        <v>0.29479</v>
      </c>
      <c r="AG238" s="110">
        <v>0.10176</v>
      </c>
    </row>
    <row r="239" spans="2:33" ht="15">
      <c r="B239" s="110"/>
      <c r="C239" s="110"/>
      <c r="D239" s="110">
        <v>2017</v>
      </c>
      <c r="E239" s="110">
        <v>0.35171000000000002</v>
      </c>
      <c r="F239" s="110">
        <v>0.41692000000000001</v>
      </c>
      <c r="G239" s="110">
        <v>0.15110999999999999</v>
      </c>
      <c r="H239" s="110">
        <v>0.36726999999999999</v>
      </c>
      <c r="I239" s="110">
        <v>0</v>
      </c>
      <c r="J239" s="110">
        <v>0.43075000000000002</v>
      </c>
      <c r="K239" s="110">
        <v>0.29237000000000002</v>
      </c>
      <c r="L239" s="110">
        <v>0.39065</v>
      </c>
      <c r="M239" s="110">
        <v>0.14235999999999999</v>
      </c>
      <c r="N239" s="110">
        <v>0.30891999999999997</v>
      </c>
      <c r="O239" s="110">
        <v>7.5249999999999997E-2</v>
      </c>
      <c r="P239" s="110">
        <v>0.12791</v>
      </c>
      <c r="Q239" s="110">
        <v>0.41643000000000002</v>
      </c>
      <c r="R239" s="110">
        <v>0.21697</v>
      </c>
      <c r="S239" s="110">
        <v>0.37962000000000001</v>
      </c>
      <c r="T239" s="110">
        <v>0.11942</v>
      </c>
      <c r="U239" s="110">
        <v>0.28787000000000001</v>
      </c>
      <c r="V239" s="110">
        <v>0.20146</v>
      </c>
      <c r="W239" s="110">
        <v>6.1809999999999997E-2</v>
      </c>
      <c r="X239" s="110">
        <v>0.27257999999999999</v>
      </c>
      <c r="Y239" s="110">
        <v>0.54542000000000002</v>
      </c>
      <c r="Z239" s="110">
        <v>0.12071999999999999</v>
      </c>
      <c r="AA239" s="110">
        <v>0.28033999999999998</v>
      </c>
      <c r="AB239" s="110">
        <v>0.18067</v>
      </c>
      <c r="AC239" s="110">
        <v>9.2789999999999997E-2</v>
      </c>
      <c r="AD239" s="110">
        <v>0.33001999999999998</v>
      </c>
      <c r="AE239" s="110">
        <v>0.26384000000000002</v>
      </c>
      <c r="AF239" s="110">
        <v>0.29504999999999998</v>
      </c>
      <c r="AG239" s="110">
        <v>0.11403000000000001</v>
      </c>
    </row>
    <row r="240" spans="2:33" ht="15">
      <c r="B240" s="110"/>
      <c r="C240" s="110"/>
      <c r="D240" s="110">
        <v>2018</v>
      </c>
      <c r="E240" s="110">
        <v>0.37681999999999999</v>
      </c>
      <c r="F240" s="110"/>
      <c r="G240" s="110">
        <v>0.15062</v>
      </c>
      <c r="H240" s="110">
        <v>0.36675000000000002</v>
      </c>
      <c r="I240" s="110">
        <v>0</v>
      </c>
      <c r="J240" s="110">
        <v>0.43673000000000001</v>
      </c>
      <c r="K240" s="110">
        <v>0.29026000000000002</v>
      </c>
      <c r="L240" s="110">
        <v>0.33883999999999997</v>
      </c>
      <c r="M240" s="110">
        <v>0.14235999999999999</v>
      </c>
      <c r="N240" s="110">
        <v>0.30309000000000003</v>
      </c>
      <c r="O240" s="110">
        <v>7.4660000000000004E-2</v>
      </c>
      <c r="P240" s="110">
        <v>0.12756999999999999</v>
      </c>
      <c r="Q240" s="110">
        <v>0.37265999999999999</v>
      </c>
      <c r="R240" s="110">
        <v>0.22456000000000001</v>
      </c>
      <c r="S240" s="110">
        <v>0.37548999999999999</v>
      </c>
      <c r="T240" s="110">
        <v>0.11942</v>
      </c>
      <c r="U240" s="110">
        <v>0.27650000000000002</v>
      </c>
      <c r="V240" s="110">
        <v>0.20149</v>
      </c>
      <c r="W240" s="110">
        <v>0.36162</v>
      </c>
      <c r="X240" s="110">
        <v>0.27095999999999998</v>
      </c>
      <c r="Y240" s="110">
        <v>0.53398000000000001</v>
      </c>
      <c r="Z240" s="110">
        <v>0.11953</v>
      </c>
      <c r="AA240" s="110">
        <v>0.28022000000000002</v>
      </c>
      <c r="AB240" s="110">
        <v>0.17949999999999999</v>
      </c>
      <c r="AC240" s="110">
        <v>9.3549999999999994E-2</v>
      </c>
      <c r="AD240" s="110">
        <v>0.32353999999999999</v>
      </c>
      <c r="AE240" s="110">
        <v>0.25968000000000002</v>
      </c>
      <c r="AF240" s="110">
        <v>0.29614000000000001</v>
      </c>
      <c r="AG240" s="110">
        <v>0.10442</v>
      </c>
    </row>
    <row r="241" spans="2:33" ht="15">
      <c r="B241" s="110"/>
      <c r="C241" s="110"/>
      <c r="D241" s="110">
        <v>2019</v>
      </c>
      <c r="E241" s="110">
        <v>0.36593999999999999</v>
      </c>
      <c r="F241" s="110">
        <v>0.40828999999999999</v>
      </c>
      <c r="G241" s="110">
        <v>0.15065000000000001</v>
      </c>
      <c r="H241" s="110">
        <v>0.36543999999999999</v>
      </c>
      <c r="I241" s="110">
        <v>0</v>
      </c>
      <c r="J241" s="110">
        <v>0.44197999999999998</v>
      </c>
      <c r="K241" s="110">
        <v>0.29137000000000002</v>
      </c>
      <c r="L241" s="110">
        <v>0.28448000000000001</v>
      </c>
      <c r="M241" s="110">
        <v>0.13453000000000001</v>
      </c>
      <c r="N241" s="110">
        <v>0.30042999999999997</v>
      </c>
      <c r="O241" s="110">
        <v>7.3940000000000006E-2</v>
      </c>
      <c r="P241" s="110">
        <v>0.13084000000000001</v>
      </c>
      <c r="Q241" s="110">
        <v>0.36925999999999998</v>
      </c>
      <c r="R241" s="110">
        <v>0.22314999999999999</v>
      </c>
      <c r="S241" s="110">
        <v>0.37514999999999998</v>
      </c>
      <c r="T241" s="110">
        <v>0.11942</v>
      </c>
      <c r="U241" s="110">
        <v>0.26818999999999998</v>
      </c>
      <c r="V241" s="110">
        <v>0.24607000000000001</v>
      </c>
      <c r="W241" s="110">
        <v>0.35636000000000001</v>
      </c>
      <c r="X241" s="110">
        <v>0.27150000000000002</v>
      </c>
      <c r="Y241" s="110">
        <v>0.52844999999999998</v>
      </c>
      <c r="Z241" s="110">
        <v>0.11928999999999999</v>
      </c>
      <c r="AA241" s="110">
        <v>0.28462999999999999</v>
      </c>
      <c r="AB241" s="110">
        <v>0.18090000000000001</v>
      </c>
      <c r="AC241" s="110">
        <v>9.3560000000000004E-2</v>
      </c>
      <c r="AD241" s="110">
        <v>0.32923000000000002</v>
      </c>
      <c r="AE241" s="110">
        <v>0.25889000000000001</v>
      </c>
      <c r="AF241" s="110">
        <v>0.29620999999999997</v>
      </c>
      <c r="AG241" s="110">
        <v>0.10438</v>
      </c>
    </row>
    <row r="242" spans="2:33" ht="15">
      <c r="B242" s="110"/>
      <c r="C242" s="110"/>
      <c r="D242" s="110">
        <v>2020</v>
      </c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</row>
    <row r="243" spans="2:33" ht="15">
      <c r="B243" s="109" t="s">
        <v>946</v>
      </c>
      <c r="C243" s="109" t="s">
        <v>947</v>
      </c>
      <c r="D243" s="109">
        <v>2006</v>
      </c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>
        <v>3.62E-3</v>
      </c>
      <c r="U243" s="109"/>
      <c r="V243" s="109"/>
      <c r="W243" s="109"/>
      <c r="X243" s="109"/>
      <c r="Y243" s="109"/>
      <c r="Z243" s="109"/>
      <c r="AA243" s="109"/>
      <c r="AB243" s="109"/>
      <c r="AC243" s="109"/>
      <c r="AD243" s="109"/>
      <c r="AE243" s="109"/>
      <c r="AF243" s="109"/>
      <c r="AG243" s="109"/>
    </row>
    <row r="244" spans="2:33" ht="15">
      <c r="B244" s="109"/>
      <c r="C244" s="109"/>
      <c r="D244" s="109">
        <v>2007</v>
      </c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>
        <v>3.62E-3</v>
      </c>
      <c r="U244" s="109"/>
      <c r="V244" s="109"/>
      <c r="W244" s="109"/>
      <c r="X244" s="109"/>
      <c r="Y244" s="109"/>
      <c r="Z244" s="109"/>
      <c r="AA244" s="109"/>
      <c r="AB244" s="109"/>
      <c r="AC244" s="109"/>
      <c r="AD244" s="109"/>
      <c r="AE244" s="109">
        <v>2.035E-2</v>
      </c>
      <c r="AF244" s="109"/>
      <c r="AG244" s="109"/>
    </row>
    <row r="245" spans="2:33" ht="15">
      <c r="B245" s="109"/>
      <c r="C245" s="109"/>
      <c r="D245" s="109">
        <v>2008</v>
      </c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>
        <v>3.62E-3</v>
      </c>
      <c r="U245" s="109"/>
      <c r="V245" s="109"/>
      <c r="W245" s="109"/>
      <c r="X245" s="109"/>
      <c r="Y245" s="109"/>
      <c r="Z245" s="109"/>
      <c r="AA245" s="109"/>
      <c r="AB245" s="109"/>
      <c r="AC245" s="109"/>
      <c r="AD245" s="109"/>
      <c r="AE245" s="109">
        <v>1.9539999999999998E-2</v>
      </c>
      <c r="AF245" s="109"/>
      <c r="AG245" s="109"/>
    </row>
    <row r="246" spans="2:33" ht="15">
      <c r="B246" s="109"/>
      <c r="C246" s="109"/>
      <c r="D246" s="109">
        <v>2009</v>
      </c>
      <c r="E246" s="109"/>
      <c r="F246" s="109"/>
      <c r="G246" s="109"/>
      <c r="H246" s="109">
        <v>2.453E-2</v>
      </c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>
        <v>3.5999999999999999E-3</v>
      </c>
      <c r="U246" s="109"/>
      <c r="V246" s="109"/>
      <c r="W246" s="109"/>
      <c r="X246" s="109"/>
      <c r="Y246" s="109"/>
      <c r="Z246" s="109"/>
      <c r="AA246" s="109"/>
      <c r="AB246" s="109"/>
      <c r="AC246" s="109"/>
      <c r="AD246" s="109"/>
      <c r="AE246" s="109">
        <v>1.9539999999999998E-2</v>
      </c>
      <c r="AF246" s="109"/>
      <c r="AG246" s="109">
        <v>1.821E-2</v>
      </c>
    </row>
    <row r="247" spans="2:33" ht="15">
      <c r="B247" s="109"/>
      <c r="C247" s="109"/>
      <c r="D247" s="109">
        <v>2010</v>
      </c>
      <c r="E247" s="109">
        <v>0.13724</v>
      </c>
      <c r="F247" s="109"/>
      <c r="G247" s="109">
        <v>0</v>
      </c>
      <c r="H247" s="109">
        <v>2.64E-2</v>
      </c>
      <c r="I247" s="109">
        <v>0</v>
      </c>
      <c r="J247" s="109">
        <v>0.24137</v>
      </c>
      <c r="K247" s="109">
        <v>2.955E-2</v>
      </c>
      <c r="L247" s="109">
        <v>0.32296999999999998</v>
      </c>
      <c r="M247" s="109">
        <v>0.15003</v>
      </c>
      <c r="N247" s="109">
        <v>7.7999999999999999E-4</v>
      </c>
      <c r="O247" s="109">
        <v>3.4070000000000003E-2</v>
      </c>
      <c r="P247" s="109">
        <v>1.52E-2</v>
      </c>
      <c r="Q247" s="109">
        <v>0.31185000000000002</v>
      </c>
      <c r="R247" s="109">
        <v>3.3430000000000001E-2</v>
      </c>
      <c r="S247" s="109">
        <v>0.11412</v>
      </c>
      <c r="T247" s="109">
        <v>1.7799999999999999E-3</v>
      </c>
      <c r="U247" s="109">
        <v>3.5699999999999998E-3</v>
      </c>
      <c r="V247" s="109">
        <v>0.17311000000000001</v>
      </c>
      <c r="W247" s="109">
        <v>1.09E-2</v>
      </c>
      <c r="X247" s="109">
        <v>0.18239</v>
      </c>
      <c r="Y247" s="109">
        <v>2.3199999999999998E-2</v>
      </c>
      <c r="Z247" s="109">
        <v>2.8920000000000001E-2</v>
      </c>
      <c r="AA247" s="109">
        <v>6.2300000000000001E-2</v>
      </c>
      <c r="AB247" s="109">
        <v>1.231E-2</v>
      </c>
      <c r="AC247" s="109">
        <v>5.0450000000000002E-2</v>
      </c>
      <c r="AD247" s="109">
        <v>8.2949999999999996E-2</v>
      </c>
      <c r="AE247" s="109">
        <v>1.9539999999999998E-2</v>
      </c>
      <c r="AF247" s="109"/>
      <c r="AG247" s="109">
        <v>1.8249999999999999E-2</v>
      </c>
    </row>
    <row r="248" spans="2:33" ht="15">
      <c r="B248" s="109"/>
      <c r="C248" s="109"/>
      <c r="D248" s="109">
        <v>2011</v>
      </c>
      <c r="E248" s="109">
        <v>0.14591000000000001</v>
      </c>
      <c r="F248" s="109">
        <v>5.8259999999999999E-2</v>
      </c>
      <c r="G248" s="109">
        <v>0</v>
      </c>
      <c r="H248" s="109">
        <v>2.8000000000000001E-2</v>
      </c>
      <c r="I248" s="109">
        <v>0</v>
      </c>
      <c r="J248" s="109">
        <v>0.22975999999999999</v>
      </c>
      <c r="K248" s="109">
        <v>2.6519999999999998E-2</v>
      </c>
      <c r="L248" s="109">
        <v>0.36747000000000002</v>
      </c>
      <c r="M248" s="109">
        <v>0.14813999999999999</v>
      </c>
      <c r="N248" s="109">
        <v>7.9000000000000001E-4</v>
      </c>
      <c r="O248" s="109">
        <v>3.322E-2</v>
      </c>
      <c r="P248" s="109">
        <v>1.5140000000000001E-2</v>
      </c>
      <c r="Q248" s="109"/>
      <c r="R248" s="109">
        <v>5.4730000000000001E-2</v>
      </c>
      <c r="S248" s="109">
        <v>0.13197999999999999</v>
      </c>
      <c r="T248" s="109">
        <v>1.7799999999999999E-3</v>
      </c>
      <c r="U248" s="109">
        <v>2.7299999999999998E-3</v>
      </c>
      <c r="V248" s="109">
        <v>0.17424000000000001</v>
      </c>
      <c r="W248" s="109">
        <v>1.09E-2</v>
      </c>
      <c r="X248" s="109">
        <v>0.19678000000000001</v>
      </c>
      <c r="Y248" s="109">
        <v>2.9319999999999999E-2</v>
      </c>
      <c r="Z248" s="109">
        <v>2.8920000000000001E-2</v>
      </c>
      <c r="AA248" s="109">
        <v>6.3880000000000006E-2</v>
      </c>
      <c r="AB248" s="109">
        <v>1.252E-2</v>
      </c>
      <c r="AC248" s="109">
        <v>5.2720000000000003E-2</v>
      </c>
      <c r="AD248" s="109">
        <v>7.5219999999999995E-2</v>
      </c>
      <c r="AE248" s="109">
        <v>1.736E-2</v>
      </c>
      <c r="AF248" s="109">
        <v>9.6850000000000006E-2</v>
      </c>
      <c r="AG248" s="109">
        <v>1.779E-2</v>
      </c>
    </row>
    <row r="249" spans="2:33" ht="15">
      <c r="B249" s="109"/>
      <c r="C249" s="109"/>
      <c r="D249" s="109">
        <v>2012</v>
      </c>
      <c r="E249" s="109">
        <v>0.14571000000000001</v>
      </c>
      <c r="F249" s="109">
        <v>5.8540000000000002E-2</v>
      </c>
      <c r="G249" s="109">
        <v>0</v>
      </c>
      <c r="H249" s="109">
        <v>2.7730000000000001E-2</v>
      </c>
      <c r="I249" s="109">
        <v>0</v>
      </c>
      <c r="J249" s="109">
        <v>0.23283999999999999</v>
      </c>
      <c r="K249" s="109">
        <v>7.4900000000000001E-3</v>
      </c>
      <c r="L249" s="109">
        <v>0.37006</v>
      </c>
      <c r="M249" s="109">
        <v>0.14813999999999999</v>
      </c>
      <c r="N249" s="109">
        <v>7.9000000000000001E-4</v>
      </c>
      <c r="O249" s="109">
        <v>3.2719999999999999E-2</v>
      </c>
      <c r="P249" s="109">
        <v>1.5140000000000001E-2</v>
      </c>
      <c r="Q249" s="109">
        <v>1.5499999999999999E-3</v>
      </c>
      <c r="R249" s="109">
        <v>5.4730000000000001E-2</v>
      </c>
      <c r="S249" s="109">
        <v>0.13197999999999999</v>
      </c>
      <c r="T249" s="109">
        <v>1.7799999999999999E-3</v>
      </c>
      <c r="U249" s="109">
        <v>2.33E-3</v>
      </c>
      <c r="V249" s="109">
        <v>0.17537</v>
      </c>
      <c r="W249" s="109">
        <v>1.09E-2</v>
      </c>
      <c r="X249" s="109">
        <v>0.22216</v>
      </c>
      <c r="Y249" s="109">
        <v>3.2599999999999999E-3</v>
      </c>
      <c r="Z249" s="109">
        <v>2.6870000000000002E-2</v>
      </c>
      <c r="AA249" s="109">
        <v>6.4869999999999997E-2</v>
      </c>
      <c r="AB249" s="109">
        <v>1.495E-2</v>
      </c>
      <c r="AC249" s="109">
        <v>5.4519999999999999E-2</v>
      </c>
      <c r="AD249" s="109">
        <v>8.4070000000000006E-2</v>
      </c>
      <c r="AE249" s="109">
        <v>1.8190000000000001E-2</v>
      </c>
      <c r="AF249" s="109">
        <v>0.12639</v>
      </c>
      <c r="AG249" s="109">
        <v>1.8249999999999999E-2</v>
      </c>
    </row>
    <row r="250" spans="2:33" ht="15">
      <c r="B250" s="109"/>
      <c r="C250" s="109"/>
      <c r="D250" s="109">
        <v>2013</v>
      </c>
      <c r="E250" s="109">
        <v>0.14854999999999999</v>
      </c>
      <c r="F250" s="109">
        <v>5.7849999999999999E-2</v>
      </c>
      <c r="G250" s="109">
        <v>0</v>
      </c>
      <c r="H250" s="109">
        <v>3.0130000000000001E-2</v>
      </c>
      <c r="I250" s="109">
        <v>0</v>
      </c>
      <c r="J250" s="109">
        <v>0.23046</v>
      </c>
      <c r="K250" s="109">
        <v>2.3859999999999999E-2</v>
      </c>
      <c r="L250" s="109">
        <v>6.8680000000000005E-2</v>
      </c>
      <c r="M250" s="109">
        <v>0.13833999999999999</v>
      </c>
      <c r="N250" s="109">
        <v>1.32E-3</v>
      </c>
      <c r="O250" s="109">
        <v>3.5389999999999998E-2</v>
      </c>
      <c r="P250" s="109">
        <v>1.43E-2</v>
      </c>
      <c r="Q250" s="109">
        <v>1.24E-3</v>
      </c>
      <c r="R250" s="109">
        <v>3.7470000000000003E-2</v>
      </c>
      <c r="S250" s="109">
        <v>0.13292999999999999</v>
      </c>
      <c r="T250" s="109">
        <v>1.7799999999999999E-3</v>
      </c>
      <c r="U250" s="109">
        <v>1.92E-3</v>
      </c>
      <c r="V250" s="109">
        <v>0.17085</v>
      </c>
      <c r="W250" s="109">
        <v>1.09E-2</v>
      </c>
      <c r="X250" s="109">
        <v>0.22001000000000001</v>
      </c>
      <c r="Y250" s="109">
        <v>3.2599999999999999E-3</v>
      </c>
      <c r="Z250" s="109">
        <v>2.5180000000000001E-2</v>
      </c>
      <c r="AA250" s="109">
        <v>6.6839999999999997E-2</v>
      </c>
      <c r="AB250" s="109">
        <v>1.532E-2</v>
      </c>
      <c r="AC250" s="109">
        <v>5.3010000000000002E-2</v>
      </c>
      <c r="AD250" s="109">
        <v>8.2229999999999998E-2</v>
      </c>
      <c r="AE250" s="109">
        <v>1.736E-2</v>
      </c>
      <c r="AF250" s="109">
        <v>0.11703</v>
      </c>
      <c r="AG250" s="109">
        <v>1.7840000000000002E-2</v>
      </c>
    </row>
    <row r="251" spans="2:33" ht="15">
      <c r="B251" s="109"/>
      <c r="C251" s="109"/>
      <c r="D251" s="109">
        <v>2014</v>
      </c>
      <c r="E251" s="109">
        <v>0.15336</v>
      </c>
      <c r="F251" s="109">
        <v>5.5350000000000003E-2</v>
      </c>
      <c r="G251" s="109">
        <v>0</v>
      </c>
      <c r="H251" s="109">
        <v>3.1460000000000002E-2</v>
      </c>
      <c r="I251" s="109">
        <v>0</v>
      </c>
      <c r="J251" s="109">
        <v>0.23049</v>
      </c>
      <c r="K251" s="109">
        <v>2.2270000000000002E-2</v>
      </c>
      <c r="L251" s="109">
        <v>6.6229999999999997E-2</v>
      </c>
      <c r="M251" s="109">
        <v>0.13943</v>
      </c>
      <c r="N251" s="109">
        <v>1.34E-3</v>
      </c>
      <c r="O251" s="109">
        <v>3.5499999999999997E-2</v>
      </c>
      <c r="P251" s="109">
        <v>1.6310000000000002E-2</v>
      </c>
      <c r="Q251" s="109">
        <v>1.24E-3</v>
      </c>
      <c r="R251" s="109">
        <v>3.8010000000000002E-2</v>
      </c>
      <c r="S251" s="109">
        <v>0.13094</v>
      </c>
      <c r="T251" s="109">
        <v>1.7799999999999999E-3</v>
      </c>
      <c r="U251" s="109">
        <v>1.31E-3</v>
      </c>
      <c r="V251" s="109">
        <v>0.17147000000000001</v>
      </c>
      <c r="W251" s="109">
        <v>7.2700000000000004E-3</v>
      </c>
      <c r="X251" s="109">
        <v>0.21665999999999999</v>
      </c>
      <c r="Y251" s="109">
        <v>2.1559999999999999E-2</v>
      </c>
      <c r="Z251" s="109">
        <v>2.4660000000000001E-2</v>
      </c>
      <c r="AA251" s="109">
        <v>6.701E-2</v>
      </c>
      <c r="AB251" s="109">
        <v>1.4919999999999999E-2</v>
      </c>
      <c r="AC251" s="109">
        <v>5.355E-2</v>
      </c>
      <c r="AD251" s="109">
        <v>7.7710000000000001E-2</v>
      </c>
      <c r="AE251" s="109">
        <v>1.736E-2</v>
      </c>
      <c r="AF251" s="109">
        <v>0.11883000000000001</v>
      </c>
      <c r="AG251" s="109">
        <v>1.2120000000000001E-2</v>
      </c>
    </row>
    <row r="252" spans="2:33" ht="15">
      <c r="B252" s="109"/>
      <c r="C252" s="109"/>
      <c r="D252" s="109">
        <v>2015</v>
      </c>
      <c r="E252" s="109">
        <v>0.16255</v>
      </c>
      <c r="F252" s="109">
        <v>5.3499999999999999E-2</v>
      </c>
      <c r="G252" s="109">
        <v>7.1900000000000006E-2</v>
      </c>
      <c r="H252" s="109">
        <v>3.1730000000000001E-2</v>
      </c>
      <c r="I252" s="109">
        <v>0</v>
      </c>
      <c r="J252" s="109">
        <v>0.23535</v>
      </c>
      <c r="K252" s="109">
        <v>2.35E-2</v>
      </c>
      <c r="L252" s="109">
        <v>6.5079999999999999E-2</v>
      </c>
      <c r="M252" s="109">
        <v>0.14052000000000001</v>
      </c>
      <c r="N252" s="109">
        <v>8.8999999999999995E-4</v>
      </c>
      <c r="O252" s="109">
        <v>3.4660000000000003E-2</v>
      </c>
      <c r="P252" s="109">
        <v>1.6199999999999999E-2</v>
      </c>
      <c r="Q252" s="109">
        <v>1.24E-3</v>
      </c>
      <c r="R252" s="109">
        <v>3.4930000000000003E-2</v>
      </c>
      <c r="S252" s="109">
        <v>0.13041</v>
      </c>
      <c r="T252" s="109">
        <v>1.7799999999999999E-3</v>
      </c>
      <c r="U252" s="109">
        <v>1.1900000000000001E-3</v>
      </c>
      <c r="V252" s="109">
        <v>0.16514999999999999</v>
      </c>
      <c r="W252" s="109">
        <v>7.2700000000000004E-3</v>
      </c>
      <c r="X252" s="109">
        <v>0.21526999999999999</v>
      </c>
      <c r="Y252" s="109">
        <v>2.0920000000000001E-2</v>
      </c>
      <c r="Z252" s="109">
        <v>2.4410000000000001E-2</v>
      </c>
      <c r="AA252" s="109">
        <v>7.1749999999999994E-2</v>
      </c>
      <c r="AB252" s="109">
        <v>1.4919999999999999E-2</v>
      </c>
      <c r="AC252" s="109">
        <v>5.3769999999999998E-2</v>
      </c>
      <c r="AD252" s="109">
        <v>7.739E-2</v>
      </c>
      <c r="AE252" s="109">
        <v>1.5709999999999998E-2</v>
      </c>
      <c r="AF252" s="109">
        <v>0.11776</v>
      </c>
      <c r="AG252" s="109">
        <v>1.2699999999999999E-2</v>
      </c>
    </row>
    <row r="253" spans="2:33" ht="15">
      <c r="B253" s="109"/>
      <c r="C253" s="109"/>
      <c r="D253" s="109">
        <v>2016</v>
      </c>
      <c r="E253" s="109">
        <v>0.16389999999999999</v>
      </c>
      <c r="F253" s="109">
        <v>5.3010000000000002E-2</v>
      </c>
      <c r="G253" s="109">
        <v>6.8989999999999996E-2</v>
      </c>
      <c r="H253" s="109">
        <v>3.0360000000000002E-2</v>
      </c>
      <c r="I253" s="109">
        <v>0</v>
      </c>
      <c r="J253" s="109">
        <v>0.24634</v>
      </c>
      <c r="K253" s="109">
        <v>2.137E-2</v>
      </c>
      <c r="L253" s="109">
        <v>6.5079999999999999E-2</v>
      </c>
      <c r="M253" s="109">
        <v>0.11063000000000001</v>
      </c>
      <c r="N253" s="109">
        <v>8.8999999999999995E-4</v>
      </c>
      <c r="O253" s="109">
        <v>3.5119999999999998E-2</v>
      </c>
      <c r="P253" s="109">
        <v>1.5859999999999999E-2</v>
      </c>
      <c r="Q253" s="109">
        <v>1.1999999999999999E-3</v>
      </c>
      <c r="R253" s="109">
        <v>3.5319999999999997E-2</v>
      </c>
      <c r="S253" s="109">
        <v>0.13042000000000001</v>
      </c>
      <c r="T253" s="109">
        <v>1.7799999999999999E-3</v>
      </c>
      <c r="U253" s="109">
        <v>4.376E-2</v>
      </c>
      <c r="V253" s="109">
        <v>0.16483</v>
      </c>
      <c r="W253" s="109">
        <v>7.2700000000000004E-3</v>
      </c>
      <c r="X253" s="109">
        <v>0.21934999999999999</v>
      </c>
      <c r="Y253" s="109">
        <v>1.7469999999999999E-2</v>
      </c>
      <c r="Z253" s="109">
        <v>2.4230000000000002E-2</v>
      </c>
      <c r="AA253" s="109">
        <v>5.774E-2</v>
      </c>
      <c r="AB253" s="109">
        <v>1.5310000000000001E-2</v>
      </c>
      <c r="AC253" s="109">
        <v>5.5329999999999997E-2</v>
      </c>
      <c r="AD253" s="109">
        <v>7.2489999999999999E-2</v>
      </c>
      <c r="AE253" s="109">
        <v>1.5709999999999998E-2</v>
      </c>
      <c r="AF253" s="109">
        <v>0.11692</v>
      </c>
      <c r="AG253" s="109">
        <v>1.3100000000000001E-2</v>
      </c>
    </row>
    <row r="254" spans="2:33" ht="15">
      <c r="B254" s="109"/>
      <c r="C254" s="109"/>
      <c r="D254" s="109">
        <v>2017</v>
      </c>
      <c r="E254" s="109">
        <v>0.15656</v>
      </c>
      <c r="F254" s="109">
        <v>5.4089999999999999E-2</v>
      </c>
      <c r="G254" s="109">
        <v>6.5750000000000003E-2</v>
      </c>
      <c r="H254" s="109">
        <v>3.0890000000000001E-2</v>
      </c>
      <c r="I254" s="109">
        <v>0</v>
      </c>
      <c r="J254" s="109">
        <v>0.24934000000000001</v>
      </c>
      <c r="K254" s="109">
        <v>2.163E-2</v>
      </c>
      <c r="L254" s="109">
        <v>6.5589999999999996E-2</v>
      </c>
      <c r="M254" s="109">
        <v>0.11063000000000001</v>
      </c>
      <c r="N254" s="109">
        <v>8.8999999999999995E-4</v>
      </c>
      <c r="O254" s="109">
        <v>3.5110000000000002E-2</v>
      </c>
      <c r="P254" s="109">
        <v>1.619E-2</v>
      </c>
      <c r="Q254" s="109">
        <v>1.5299999999999999E-3</v>
      </c>
      <c r="R254" s="109">
        <v>3.533E-2</v>
      </c>
      <c r="S254" s="109">
        <v>0.13092999999999999</v>
      </c>
      <c r="T254" s="109">
        <v>1.1800000000000001E-3</v>
      </c>
      <c r="U254" s="109">
        <v>2.2159999999999999E-2</v>
      </c>
      <c r="V254" s="109">
        <v>0.16483</v>
      </c>
      <c r="W254" s="109">
        <v>7.2700000000000004E-3</v>
      </c>
      <c r="X254" s="109">
        <v>0.21290000000000001</v>
      </c>
      <c r="Y254" s="109">
        <v>1.9019999999999999E-2</v>
      </c>
      <c r="Z254" s="109">
        <v>2.376E-2</v>
      </c>
      <c r="AA254" s="109">
        <v>5.7500000000000002E-2</v>
      </c>
      <c r="AB254" s="109">
        <v>1.5310000000000001E-2</v>
      </c>
      <c r="AC254" s="109">
        <v>5.2179999999999997E-2</v>
      </c>
      <c r="AD254" s="109">
        <v>7.6310000000000003E-2</v>
      </c>
      <c r="AE254" s="109">
        <v>1.5709999999999998E-2</v>
      </c>
      <c r="AF254" s="109">
        <v>0.11774</v>
      </c>
      <c r="AG254" s="109">
        <v>1.617E-2</v>
      </c>
    </row>
    <row r="255" spans="2:33" ht="15">
      <c r="B255" s="109"/>
      <c r="C255" s="109"/>
      <c r="D255" s="109">
        <v>2018</v>
      </c>
      <c r="E255" s="109">
        <v>0.17085</v>
      </c>
      <c r="F255" s="109">
        <v>5.4059999999999997E-2</v>
      </c>
      <c r="G255" s="109">
        <v>6.6989999999999994E-2</v>
      </c>
      <c r="H255" s="109">
        <v>2.9839999999999998E-2</v>
      </c>
      <c r="I255" s="109">
        <v>0</v>
      </c>
      <c r="J255" s="109">
        <v>0.25040000000000001</v>
      </c>
      <c r="K255" s="109">
        <v>1.9529999999999999E-2</v>
      </c>
      <c r="L255" s="109">
        <v>6.7430000000000004E-2</v>
      </c>
      <c r="M255" s="109">
        <v>0.11063000000000001</v>
      </c>
      <c r="N255" s="109">
        <v>8.7000000000000001E-4</v>
      </c>
      <c r="O255" s="109">
        <v>3.4810000000000001E-2</v>
      </c>
      <c r="P255" s="109">
        <v>1.619E-2</v>
      </c>
      <c r="Q255" s="109">
        <v>1.4300000000000001E-3</v>
      </c>
      <c r="R255" s="109">
        <v>3.4930000000000003E-2</v>
      </c>
      <c r="S255" s="109">
        <v>0.12512000000000001</v>
      </c>
      <c r="T255" s="109">
        <v>1.1800000000000001E-3</v>
      </c>
      <c r="U255" s="109">
        <v>3.29E-3</v>
      </c>
      <c r="V255" s="109">
        <v>0.16486000000000001</v>
      </c>
      <c r="W255" s="109">
        <v>1.4760000000000001E-2</v>
      </c>
      <c r="X255" s="109">
        <v>0.21235999999999999</v>
      </c>
      <c r="Y255" s="109">
        <v>1.6910000000000001E-2</v>
      </c>
      <c r="Z255" s="109">
        <v>2.3279999999999999E-2</v>
      </c>
      <c r="AA255" s="109">
        <v>5.8220000000000001E-2</v>
      </c>
      <c r="AB255" s="109">
        <v>1.61E-2</v>
      </c>
      <c r="AC255" s="109">
        <v>5.2600000000000001E-2</v>
      </c>
      <c r="AD255" s="109">
        <v>7.0970000000000005E-2</v>
      </c>
      <c r="AE255" s="109">
        <v>1.405E-2</v>
      </c>
      <c r="AF255" s="109">
        <v>0.12187000000000001</v>
      </c>
      <c r="AG255" s="109">
        <v>1.2529999999999999E-2</v>
      </c>
    </row>
    <row r="256" spans="2:33" ht="15">
      <c r="B256" s="109"/>
      <c r="C256" s="109"/>
      <c r="D256" s="109">
        <v>2019</v>
      </c>
      <c r="E256" s="109">
        <v>0.16816999999999999</v>
      </c>
      <c r="F256" s="109">
        <v>5.3940000000000002E-2</v>
      </c>
      <c r="G256" s="109">
        <v>6.8000000000000005E-2</v>
      </c>
      <c r="H256" s="109">
        <v>2.9839999999999998E-2</v>
      </c>
      <c r="I256" s="109">
        <v>0</v>
      </c>
      <c r="J256" s="109">
        <v>0.22550999999999999</v>
      </c>
      <c r="K256" s="109">
        <v>1.8519999999999998E-2</v>
      </c>
      <c r="L256" s="109">
        <v>4.4729999999999999E-2</v>
      </c>
      <c r="M256" s="109">
        <v>3.9410000000000001E-2</v>
      </c>
      <c r="N256" s="109">
        <v>8.7000000000000001E-4</v>
      </c>
      <c r="O256" s="109">
        <v>3.4369999999999998E-2</v>
      </c>
      <c r="P256" s="109">
        <v>1.6369999999999999E-2</v>
      </c>
      <c r="Q256" s="109">
        <v>1.5299999999999999E-3</v>
      </c>
      <c r="R256" s="109">
        <v>3.3619999999999997E-2</v>
      </c>
      <c r="S256" s="109">
        <v>0.12492</v>
      </c>
      <c r="T256" s="109">
        <v>1.1800000000000001E-3</v>
      </c>
      <c r="U256" s="109">
        <v>3.2299999999999998E-3</v>
      </c>
      <c r="V256" s="109">
        <v>0.20052</v>
      </c>
      <c r="W256" s="109">
        <v>1.4540000000000001E-2</v>
      </c>
      <c r="X256" s="109">
        <v>0.21235999999999999</v>
      </c>
      <c r="Y256" s="109">
        <v>1.6910000000000001E-2</v>
      </c>
      <c r="Z256" s="109">
        <v>2.3050000000000001E-2</v>
      </c>
      <c r="AA256" s="109">
        <v>5.6950000000000001E-2</v>
      </c>
      <c r="AB256" s="109">
        <v>1.6230000000000001E-2</v>
      </c>
      <c r="AC256" s="109">
        <v>5.1189999999999999E-2</v>
      </c>
      <c r="AD256" s="109">
        <v>7.4829999999999994E-2</v>
      </c>
      <c r="AE256" s="109">
        <v>1.323E-2</v>
      </c>
      <c r="AF256" s="109">
        <v>0.1295</v>
      </c>
      <c r="AG256" s="109">
        <v>1.4330000000000001E-2</v>
      </c>
    </row>
    <row r="257" spans="2:33" ht="15">
      <c r="B257" s="109"/>
      <c r="C257" s="109"/>
      <c r="D257" s="109">
        <v>2020</v>
      </c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  <c r="X257" s="109"/>
      <c r="Y257" s="109"/>
      <c r="Z257" s="109"/>
      <c r="AA257" s="109"/>
      <c r="AB257" s="109"/>
      <c r="AC257" s="109"/>
      <c r="AD257" s="109"/>
      <c r="AE257" s="109"/>
      <c r="AF257" s="109"/>
      <c r="AG257" s="109"/>
    </row>
    <row r="258" spans="2:33" ht="15">
      <c r="B258" s="110" t="s">
        <v>948</v>
      </c>
      <c r="C258" s="110" t="s">
        <v>949</v>
      </c>
      <c r="D258" s="110">
        <v>2006</v>
      </c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>
        <v>0</v>
      </c>
      <c r="U258" s="110"/>
      <c r="V258" s="110"/>
      <c r="W258" s="110"/>
      <c r="X258" s="110"/>
      <c r="Y258" s="110"/>
      <c r="Z258" s="110"/>
      <c r="AA258" s="110"/>
      <c r="AB258" s="110"/>
      <c r="AC258" s="110"/>
      <c r="AD258" s="110"/>
      <c r="AE258" s="110"/>
      <c r="AF258" s="110"/>
      <c r="AG258" s="110"/>
    </row>
    <row r="259" spans="2:33" ht="15">
      <c r="B259" s="110"/>
      <c r="C259" s="110"/>
      <c r="D259" s="110">
        <v>2007</v>
      </c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>
        <v>0</v>
      </c>
      <c r="U259" s="110"/>
      <c r="V259" s="110"/>
      <c r="W259" s="110"/>
      <c r="X259" s="110"/>
      <c r="Y259" s="110"/>
      <c r="Z259" s="110"/>
      <c r="AA259" s="110"/>
      <c r="AB259" s="110"/>
      <c r="AC259" s="110"/>
      <c r="AD259" s="110"/>
      <c r="AE259" s="110">
        <v>0</v>
      </c>
      <c r="AF259" s="110"/>
      <c r="AG259" s="110"/>
    </row>
    <row r="260" spans="2:33" ht="15">
      <c r="B260" s="110"/>
      <c r="C260" s="110"/>
      <c r="D260" s="110">
        <v>2008</v>
      </c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>
        <v>0</v>
      </c>
      <c r="U260" s="110"/>
      <c r="V260" s="110"/>
      <c r="W260" s="110"/>
      <c r="X260" s="110"/>
      <c r="Y260" s="110"/>
      <c r="Z260" s="110"/>
      <c r="AA260" s="110"/>
      <c r="AB260" s="110"/>
      <c r="AC260" s="110"/>
      <c r="AD260" s="110"/>
      <c r="AE260" s="110">
        <v>0</v>
      </c>
      <c r="AF260" s="110"/>
      <c r="AG260" s="110"/>
    </row>
    <row r="261" spans="2:33" ht="15">
      <c r="B261" s="110"/>
      <c r="C261" s="110"/>
      <c r="D261" s="110">
        <v>2009</v>
      </c>
      <c r="E261" s="110"/>
      <c r="F261" s="110"/>
      <c r="G261" s="110"/>
      <c r="H261" s="110">
        <v>0</v>
      </c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>
        <v>0</v>
      </c>
      <c r="U261" s="110"/>
      <c r="V261" s="110"/>
      <c r="W261" s="110"/>
      <c r="X261" s="110"/>
      <c r="Y261" s="110"/>
      <c r="Z261" s="110"/>
      <c r="AA261" s="110"/>
      <c r="AB261" s="110"/>
      <c r="AC261" s="110"/>
      <c r="AD261" s="110"/>
      <c r="AE261" s="110">
        <v>0</v>
      </c>
      <c r="AF261" s="110"/>
      <c r="AG261" s="110">
        <v>0</v>
      </c>
    </row>
    <row r="262" spans="2:33" ht="15">
      <c r="B262" s="110"/>
      <c r="C262" s="110"/>
      <c r="D262" s="110">
        <v>2010</v>
      </c>
      <c r="E262" s="110">
        <v>0</v>
      </c>
      <c r="F262" s="110"/>
      <c r="G262" s="110">
        <v>3.2969999999999999E-2</v>
      </c>
      <c r="H262" s="110">
        <v>0</v>
      </c>
      <c r="I262" s="110">
        <v>0</v>
      </c>
      <c r="J262" s="110">
        <v>0</v>
      </c>
      <c r="K262" s="110">
        <v>3.866E-2</v>
      </c>
      <c r="L262" s="110"/>
      <c r="M262" s="110">
        <v>0</v>
      </c>
      <c r="N262" s="110">
        <v>0</v>
      </c>
      <c r="O262" s="110">
        <v>0</v>
      </c>
      <c r="P262" s="110">
        <v>0</v>
      </c>
      <c r="Q262" s="110"/>
      <c r="R262" s="110">
        <v>0</v>
      </c>
      <c r="S262" s="110">
        <v>0</v>
      </c>
      <c r="T262" s="110">
        <v>0</v>
      </c>
      <c r="U262" s="110">
        <v>2.3000000000000001E-4</v>
      </c>
      <c r="V262" s="110">
        <v>5.0899999999999999E-3</v>
      </c>
      <c r="W262" s="110">
        <v>0</v>
      </c>
      <c r="X262" s="110">
        <v>0</v>
      </c>
      <c r="Y262" s="110">
        <v>3.8460000000000001E-2</v>
      </c>
      <c r="Z262" s="110">
        <v>7.2899999999999996E-3</v>
      </c>
      <c r="AA262" s="110">
        <v>0</v>
      </c>
      <c r="AB262" s="110">
        <v>0</v>
      </c>
      <c r="AC262" s="110">
        <v>0</v>
      </c>
      <c r="AD262" s="110">
        <v>2.8E-3</v>
      </c>
      <c r="AE262" s="110">
        <v>0</v>
      </c>
      <c r="AF262" s="110"/>
      <c r="AG262" s="110">
        <v>0</v>
      </c>
    </row>
    <row r="263" spans="2:33" ht="15">
      <c r="B263" s="110"/>
      <c r="C263" s="110"/>
      <c r="D263" s="110">
        <v>2011</v>
      </c>
      <c r="E263" s="110">
        <v>0</v>
      </c>
      <c r="F263" s="110">
        <v>0</v>
      </c>
      <c r="G263" s="110">
        <v>4.0800000000000003E-2</v>
      </c>
      <c r="H263" s="110">
        <v>0</v>
      </c>
      <c r="I263" s="110">
        <v>0</v>
      </c>
      <c r="J263" s="110">
        <v>0</v>
      </c>
      <c r="K263" s="110">
        <v>2.2020000000000001E-2</v>
      </c>
      <c r="L263" s="110"/>
      <c r="M263" s="110">
        <v>0</v>
      </c>
      <c r="N263" s="110">
        <v>0</v>
      </c>
      <c r="O263" s="110"/>
      <c r="P263" s="110">
        <v>0</v>
      </c>
      <c r="Q263" s="110"/>
      <c r="R263" s="110">
        <v>0</v>
      </c>
      <c r="S263" s="110">
        <v>0</v>
      </c>
      <c r="T263" s="110">
        <v>0</v>
      </c>
      <c r="U263" s="110">
        <v>2.3000000000000001E-4</v>
      </c>
      <c r="V263" s="110">
        <v>3.96E-3</v>
      </c>
      <c r="W263" s="110">
        <v>0</v>
      </c>
      <c r="X263" s="110">
        <v>0</v>
      </c>
      <c r="Y263" s="110">
        <v>3.7560000000000003E-2</v>
      </c>
      <c r="Z263" s="110">
        <v>7.2899999999999996E-3</v>
      </c>
      <c r="AA263" s="110">
        <v>0</v>
      </c>
      <c r="AB263" s="110">
        <v>0</v>
      </c>
      <c r="AC263" s="110">
        <v>0</v>
      </c>
      <c r="AD263" s="110">
        <v>8.0000000000000004E-4</v>
      </c>
      <c r="AE263" s="110">
        <v>0</v>
      </c>
      <c r="AF263" s="110">
        <v>0</v>
      </c>
      <c r="AG263" s="110">
        <v>0</v>
      </c>
    </row>
    <row r="264" spans="2:33" ht="15">
      <c r="B264" s="110"/>
      <c r="C264" s="110"/>
      <c r="D264" s="110">
        <v>2012</v>
      </c>
      <c r="E264" s="110">
        <v>0</v>
      </c>
      <c r="F264" s="110">
        <v>0</v>
      </c>
      <c r="G264" s="110">
        <v>4.3580000000000001E-2</v>
      </c>
      <c r="H264" s="110">
        <v>0</v>
      </c>
      <c r="I264" s="110">
        <v>0</v>
      </c>
      <c r="J264" s="110">
        <v>0</v>
      </c>
      <c r="K264" s="110">
        <v>7.1599999999999997E-3</v>
      </c>
      <c r="L264" s="110"/>
      <c r="M264" s="110">
        <v>0</v>
      </c>
      <c r="N264" s="110">
        <v>0</v>
      </c>
      <c r="O264" s="110">
        <v>0</v>
      </c>
      <c r="P264" s="110">
        <v>0</v>
      </c>
      <c r="Q264" s="110">
        <v>0</v>
      </c>
      <c r="R264" s="110">
        <v>0</v>
      </c>
      <c r="S264" s="110">
        <v>0</v>
      </c>
      <c r="T264" s="110">
        <v>0</v>
      </c>
      <c r="U264" s="110">
        <v>2.3000000000000001E-4</v>
      </c>
      <c r="V264" s="110">
        <v>3.96E-3</v>
      </c>
      <c r="W264" s="110">
        <v>0</v>
      </c>
      <c r="X264" s="110">
        <v>0</v>
      </c>
      <c r="Y264" s="110">
        <v>3.721E-2</v>
      </c>
      <c r="Z264" s="110">
        <v>8.2199999999999999E-3</v>
      </c>
      <c r="AA264" s="110">
        <v>0</v>
      </c>
      <c r="AB264" s="110">
        <v>0</v>
      </c>
      <c r="AC264" s="110">
        <v>0</v>
      </c>
      <c r="AD264" s="110">
        <v>1.1000000000000001E-3</v>
      </c>
      <c r="AE264" s="110">
        <v>0</v>
      </c>
      <c r="AF264" s="110">
        <v>0</v>
      </c>
      <c r="AG264" s="110">
        <v>0</v>
      </c>
    </row>
    <row r="265" spans="2:33" ht="15">
      <c r="B265" s="110"/>
      <c r="C265" s="110"/>
      <c r="D265" s="110">
        <v>2013</v>
      </c>
      <c r="E265" s="110">
        <v>0</v>
      </c>
      <c r="F265" s="110">
        <v>0</v>
      </c>
      <c r="G265" s="110">
        <v>4.7989999999999998E-2</v>
      </c>
      <c r="H265" s="110">
        <v>0</v>
      </c>
      <c r="I265" s="110">
        <v>0</v>
      </c>
      <c r="J265" s="110">
        <v>0</v>
      </c>
      <c r="K265" s="110">
        <v>5.7600000000000004E-3</v>
      </c>
      <c r="L265" s="110">
        <v>0</v>
      </c>
      <c r="M265" s="110">
        <v>0</v>
      </c>
      <c r="N265" s="110">
        <v>0</v>
      </c>
      <c r="O265" s="110"/>
      <c r="P265" s="110">
        <v>0</v>
      </c>
      <c r="Q265" s="110"/>
      <c r="R265" s="110">
        <v>0</v>
      </c>
      <c r="S265" s="110">
        <v>0</v>
      </c>
      <c r="T265" s="110">
        <v>0</v>
      </c>
      <c r="U265" s="110">
        <v>1.8000000000000001E-4</v>
      </c>
      <c r="V265" s="110">
        <v>3.96E-3</v>
      </c>
      <c r="W265" s="110">
        <v>0</v>
      </c>
      <c r="X265" s="110">
        <v>0</v>
      </c>
      <c r="Y265" s="110">
        <v>3.721E-2</v>
      </c>
      <c r="Z265" s="110">
        <v>6.4200000000000004E-3</v>
      </c>
      <c r="AA265" s="110">
        <v>0</v>
      </c>
      <c r="AB265" s="110">
        <v>0</v>
      </c>
      <c r="AC265" s="110">
        <v>0</v>
      </c>
      <c r="AD265" s="110">
        <v>1.0200000000000001E-3</v>
      </c>
      <c r="AE265" s="110">
        <v>0</v>
      </c>
      <c r="AF265" s="110">
        <v>0</v>
      </c>
      <c r="AG265" s="110">
        <v>0</v>
      </c>
    </row>
    <row r="266" spans="2:33" ht="15">
      <c r="B266" s="110"/>
      <c r="C266" s="110"/>
      <c r="D266" s="110">
        <v>2014</v>
      </c>
      <c r="E266" s="110">
        <v>0</v>
      </c>
      <c r="F266" s="110">
        <v>0</v>
      </c>
      <c r="G266" s="110">
        <v>3.0790000000000001E-2</v>
      </c>
      <c r="H266" s="110">
        <v>0</v>
      </c>
      <c r="I266" s="110">
        <v>0</v>
      </c>
      <c r="J266" s="110">
        <v>0</v>
      </c>
      <c r="K266" s="110">
        <v>5.7000000000000002E-3</v>
      </c>
      <c r="L266" s="110">
        <v>0</v>
      </c>
      <c r="M266" s="110">
        <v>0</v>
      </c>
      <c r="N266" s="110">
        <v>0</v>
      </c>
      <c r="O266" s="110">
        <v>0</v>
      </c>
      <c r="P266" s="110">
        <v>0</v>
      </c>
      <c r="Q266" s="110">
        <v>0</v>
      </c>
      <c r="R266" s="110"/>
      <c r="S266" s="110">
        <v>0</v>
      </c>
      <c r="T266" s="110">
        <v>0</v>
      </c>
      <c r="U266" s="110">
        <v>1.2E-4</v>
      </c>
      <c r="V266" s="110">
        <v>3.96E-3</v>
      </c>
      <c r="W266" s="110">
        <v>0</v>
      </c>
      <c r="X266" s="110">
        <v>0</v>
      </c>
      <c r="Y266" s="110">
        <v>0</v>
      </c>
      <c r="Z266" s="110">
        <v>6.2899999999999996E-3</v>
      </c>
      <c r="AA266" s="110">
        <v>0</v>
      </c>
      <c r="AB266" s="110">
        <v>0</v>
      </c>
      <c r="AC266" s="110">
        <v>0</v>
      </c>
      <c r="AD266" s="110">
        <v>1.23E-3</v>
      </c>
      <c r="AE266" s="110">
        <v>0</v>
      </c>
      <c r="AF266" s="110">
        <v>0</v>
      </c>
      <c r="AG266" s="110">
        <v>0</v>
      </c>
    </row>
    <row r="267" spans="2:33" ht="15">
      <c r="B267" s="110"/>
      <c r="C267" s="110"/>
      <c r="D267" s="110">
        <v>2015</v>
      </c>
      <c r="E267" s="110">
        <v>0</v>
      </c>
      <c r="F267" s="110">
        <v>0</v>
      </c>
      <c r="G267" s="110">
        <v>0</v>
      </c>
      <c r="H267" s="110">
        <v>0</v>
      </c>
      <c r="I267" s="110">
        <v>0</v>
      </c>
      <c r="J267" s="110">
        <v>0</v>
      </c>
      <c r="K267" s="110">
        <v>0</v>
      </c>
      <c r="L267" s="110">
        <v>0</v>
      </c>
      <c r="M267" s="110">
        <v>0</v>
      </c>
      <c r="N267" s="110">
        <v>0</v>
      </c>
      <c r="O267" s="110">
        <v>0</v>
      </c>
      <c r="P267" s="110">
        <v>0</v>
      </c>
      <c r="Q267" s="110">
        <v>0</v>
      </c>
      <c r="R267" s="110">
        <v>0</v>
      </c>
      <c r="S267" s="110">
        <v>0</v>
      </c>
      <c r="T267" s="110">
        <v>0</v>
      </c>
      <c r="U267" s="110">
        <v>0</v>
      </c>
      <c r="V267" s="110">
        <v>0</v>
      </c>
      <c r="W267" s="110">
        <v>0</v>
      </c>
      <c r="X267" s="110">
        <v>0</v>
      </c>
      <c r="Y267" s="110">
        <v>0</v>
      </c>
      <c r="Z267" s="110">
        <v>6.2899999999999996E-3</v>
      </c>
      <c r="AA267" s="110">
        <v>0</v>
      </c>
      <c r="AB267" s="110">
        <v>0</v>
      </c>
      <c r="AC267" s="110">
        <v>0</v>
      </c>
      <c r="AD267" s="110">
        <v>0</v>
      </c>
      <c r="AE267" s="110">
        <v>0</v>
      </c>
      <c r="AF267" s="110">
        <v>0</v>
      </c>
      <c r="AG267" s="110">
        <v>0</v>
      </c>
    </row>
    <row r="268" spans="2:33" ht="15">
      <c r="B268" s="110"/>
      <c r="C268" s="110"/>
      <c r="D268" s="110">
        <v>2016</v>
      </c>
      <c r="E268" s="110">
        <v>0</v>
      </c>
      <c r="F268" s="110">
        <v>0</v>
      </c>
      <c r="G268" s="110">
        <v>0</v>
      </c>
      <c r="H268" s="110">
        <v>0</v>
      </c>
      <c r="I268" s="110">
        <v>0</v>
      </c>
      <c r="J268" s="110">
        <v>0</v>
      </c>
      <c r="K268" s="110">
        <v>0</v>
      </c>
      <c r="L268" s="110">
        <v>0</v>
      </c>
      <c r="M268" s="110">
        <v>0</v>
      </c>
      <c r="N268" s="110">
        <v>0</v>
      </c>
      <c r="O268" s="110">
        <v>0</v>
      </c>
      <c r="P268" s="110">
        <v>0</v>
      </c>
      <c r="Q268" s="110">
        <v>0</v>
      </c>
      <c r="R268" s="110">
        <v>0</v>
      </c>
      <c r="S268" s="110">
        <v>0</v>
      </c>
      <c r="T268" s="110">
        <v>0</v>
      </c>
      <c r="U268" s="110">
        <v>0</v>
      </c>
      <c r="V268" s="110">
        <v>0</v>
      </c>
      <c r="W268" s="110">
        <v>0</v>
      </c>
      <c r="X268" s="110">
        <v>0</v>
      </c>
      <c r="Y268" s="110">
        <v>0</v>
      </c>
      <c r="Z268" s="110">
        <v>0</v>
      </c>
      <c r="AA268" s="110">
        <v>0</v>
      </c>
      <c r="AB268" s="110">
        <v>0</v>
      </c>
      <c r="AC268" s="110">
        <v>0</v>
      </c>
      <c r="AD268" s="110">
        <v>0</v>
      </c>
      <c r="AE268" s="110">
        <v>0</v>
      </c>
      <c r="AF268" s="110">
        <v>0</v>
      </c>
      <c r="AG268" s="110">
        <v>0</v>
      </c>
    </row>
    <row r="269" spans="2:33" ht="15">
      <c r="B269" s="110"/>
      <c r="C269" s="110"/>
      <c r="D269" s="110">
        <v>2017</v>
      </c>
      <c r="E269" s="110">
        <v>0</v>
      </c>
      <c r="F269" s="110">
        <v>0</v>
      </c>
      <c r="G269" s="110">
        <v>0</v>
      </c>
      <c r="H269" s="110">
        <v>0</v>
      </c>
      <c r="I269" s="110">
        <v>0</v>
      </c>
      <c r="J269" s="110">
        <v>0</v>
      </c>
      <c r="K269" s="110">
        <v>0</v>
      </c>
      <c r="L269" s="110">
        <v>0</v>
      </c>
      <c r="M269" s="110">
        <v>0</v>
      </c>
      <c r="N269" s="110">
        <v>0</v>
      </c>
      <c r="O269" s="110">
        <v>0</v>
      </c>
      <c r="P269" s="110">
        <v>0</v>
      </c>
      <c r="Q269" s="110">
        <v>0</v>
      </c>
      <c r="R269" s="110">
        <v>0</v>
      </c>
      <c r="S269" s="110">
        <v>0</v>
      </c>
      <c r="T269" s="110">
        <v>0</v>
      </c>
      <c r="U269" s="110">
        <v>0</v>
      </c>
      <c r="V269" s="110">
        <v>0</v>
      </c>
      <c r="W269" s="110">
        <v>0</v>
      </c>
      <c r="X269" s="110">
        <v>0</v>
      </c>
      <c r="Y269" s="110">
        <v>0</v>
      </c>
      <c r="Z269" s="110">
        <v>0</v>
      </c>
      <c r="AA269" s="110">
        <v>0</v>
      </c>
      <c r="AB269" s="110">
        <v>0</v>
      </c>
      <c r="AC269" s="110"/>
      <c r="AD269" s="110">
        <v>0</v>
      </c>
      <c r="AE269" s="110">
        <v>5.7800000000000004E-3</v>
      </c>
      <c r="AF269" s="110">
        <v>0</v>
      </c>
      <c r="AG269" s="110">
        <v>0</v>
      </c>
    </row>
    <row r="270" spans="2:33" ht="15">
      <c r="B270" s="110"/>
      <c r="C270" s="110"/>
      <c r="D270" s="110">
        <v>2018</v>
      </c>
      <c r="E270" s="110"/>
      <c r="F270" s="110"/>
      <c r="G270" s="110"/>
      <c r="H270" s="110"/>
      <c r="I270" s="110"/>
      <c r="J270" s="110"/>
      <c r="K270" s="110"/>
      <c r="L270" s="110">
        <v>0.21645</v>
      </c>
      <c r="M270" s="110"/>
      <c r="N270" s="110">
        <v>0</v>
      </c>
      <c r="O270" s="110"/>
      <c r="P270" s="110"/>
      <c r="Q270" s="110"/>
      <c r="R270" s="110"/>
      <c r="S270" s="110"/>
      <c r="T270" s="110"/>
      <c r="U270" s="110">
        <v>0</v>
      </c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</row>
    <row r="271" spans="2:33" ht="15">
      <c r="B271" s="110"/>
      <c r="C271" s="110"/>
      <c r="D271" s="110">
        <v>2019</v>
      </c>
      <c r="E271" s="110"/>
      <c r="F271" s="110"/>
      <c r="G271" s="110"/>
      <c r="H271" s="110"/>
      <c r="I271" s="110"/>
      <c r="J271" s="110"/>
      <c r="K271" s="110"/>
      <c r="L271" s="110">
        <v>0.23330999999999999</v>
      </c>
      <c r="M271" s="110"/>
      <c r="N271" s="110"/>
      <c r="O271" s="110">
        <v>0</v>
      </c>
      <c r="P271" s="110"/>
      <c r="Q271" s="110"/>
      <c r="R271" s="110"/>
      <c r="S271" s="110">
        <v>0</v>
      </c>
      <c r="T271" s="110"/>
      <c r="U271" s="110"/>
      <c r="V271" s="110"/>
      <c r="W271" s="110"/>
      <c r="X271" s="110"/>
      <c r="Y271" s="110"/>
      <c r="Z271" s="110"/>
      <c r="AA271" s="110"/>
      <c r="AB271" s="110"/>
      <c r="AC271" s="110"/>
      <c r="AD271" s="110"/>
      <c r="AE271" s="110"/>
      <c r="AF271" s="110"/>
      <c r="AG271" s="110"/>
    </row>
    <row r="272" spans="2:33" ht="15">
      <c r="B272" s="110"/>
      <c r="C272" s="110"/>
      <c r="D272" s="110">
        <v>2020</v>
      </c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</row>
    <row r="273" spans="2:33" ht="15">
      <c r="B273" s="109" t="s">
        <v>950</v>
      </c>
      <c r="C273" s="109" t="s">
        <v>951</v>
      </c>
      <c r="D273" s="109">
        <v>2006</v>
      </c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>
        <v>1.025E-2</v>
      </c>
      <c r="U273" s="109"/>
      <c r="V273" s="109"/>
      <c r="W273" s="109"/>
      <c r="X273" s="109"/>
      <c r="Y273" s="109"/>
      <c r="Z273" s="109"/>
      <c r="AA273" s="109"/>
      <c r="AB273" s="109"/>
      <c r="AC273" s="109"/>
      <c r="AD273" s="109"/>
      <c r="AE273" s="109"/>
      <c r="AF273" s="109"/>
      <c r="AG273" s="109"/>
    </row>
    <row r="274" spans="2:33" ht="15">
      <c r="B274" s="109"/>
      <c r="C274" s="109"/>
      <c r="D274" s="109">
        <v>2007</v>
      </c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>
        <v>1.025E-2</v>
      </c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>
        <v>0.22474</v>
      </c>
      <c r="AF274" s="109"/>
      <c r="AG274" s="109"/>
    </row>
    <row r="275" spans="2:33" ht="15">
      <c r="B275" s="109"/>
      <c r="C275" s="109"/>
      <c r="D275" s="109">
        <v>2008</v>
      </c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>
        <v>7.8399999999999997E-3</v>
      </c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>
        <v>0.22474</v>
      </c>
      <c r="AF275" s="109"/>
      <c r="AG275" s="109"/>
    </row>
    <row r="276" spans="2:33" ht="15">
      <c r="B276" s="109"/>
      <c r="C276" s="109"/>
      <c r="D276" s="109">
        <v>2009</v>
      </c>
      <c r="E276" s="109"/>
      <c r="F276" s="109"/>
      <c r="G276" s="109"/>
      <c r="H276" s="109">
        <v>0.32185999999999998</v>
      </c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>
        <v>7.1999999999999998E-3</v>
      </c>
      <c r="U276" s="109"/>
      <c r="V276" s="109"/>
      <c r="W276" s="109"/>
      <c r="X276" s="109"/>
      <c r="Y276" s="109"/>
      <c r="Z276" s="109"/>
      <c r="AA276" s="109"/>
      <c r="AB276" s="109"/>
      <c r="AC276" s="109"/>
      <c r="AD276" s="109"/>
      <c r="AE276" s="109">
        <v>0.23044000000000001</v>
      </c>
      <c r="AF276" s="109"/>
      <c r="AG276" s="109">
        <v>2.8289999999999999E-2</v>
      </c>
    </row>
    <row r="277" spans="2:33" ht="15">
      <c r="B277" s="109"/>
      <c r="C277" s="109"/>
      <c r="D277" s="109">
        <v>2010</v>
      </c>
      <c r="E277" s="109">
        <v>0.15118999999999999</v>
      </c>
      <c r="F277" s="109"/>
      <c r="G277" s="109">
        <v>0</v>
      </c>
      <c r="H277" s="109">
        <v>0.32879999999999998</v>
      </c>
      <c r="I277" s="109">
        <v>0</v>
      </c>
      <c r="J277" s="109">
        <v>0.11133999999999999</v>
      </c>
      <c r="K277" s="109">
        <v>0.18545</v>
      </c>
      <c r="L277" s="109"/>
      <c r="M277" s="109">
        <v>3.2219999999999999E-2</v>
      </c>
      <c r="N277" s="109">
        <v>0</v>
      </c>
      <c r="O277" s="109">
        <v>0</v>
      </c>
      <c r="P277" s="109">
        <v>0.12282</v>
      </c>
      <c r="Q277" s="109"/>
      <c r="R277" s="109">
        <v>5.6939999999999998E-2</v>
      </c>
      <c r="S277" s="109">
        <v>5.348E-2</v>
      </c>
      <c r="T277" s="109">
        <v>7.1300000000000001E-3</v>
      </c>
      <c r="U277" s="109">
        <v>0.25115999999999999</v>
      </c>
      <c r="V277" s="109">
        <v>5.6499999999999996E-3</v>
      </c>
      <c r="W277" s="109">
        <v>0.29818</v>
      </c>
      <c r="X277" s="109">
        <v>4.5330000000000002E-2</v>
      </c>
      <c r="Y277" s="109">
        <v>0.49767</v>
      </c>
      <c r="Z277" s="109">
        <v>8.4830000000000003E-2</v>
      </c>
      <c r="AA277" s="109">
        <v>1.805E-2</v>
      </c>
      <c r="AB277" s="109">
        <v>0.11960999999999999</v>
      </c>
      <c r="AC277" s="109">
        <v>1.2619999999999999E-2</v>
      </c>
      <c r="AD277" s="109">
        <v>0.20602999999999999</v>
      </c>
      <c r="AE277" s="109">
        <v>0.22961999999999999</v>
      </c>
      <c r="AF277" s="109"/>
      <c r="AG277" s="109">
        <v>3.1309999999999998E-2</v>
      </c>
    </row>
    <row r="278" spans="2:33" ht="15">
      <c r="B278" s="109"/>
      <c r="C278" s="109"/>
      <c r="D278" s="109">
        <v>2011</v>
      </c>
      <c r="E278" s="109">
        <v>0.18079999999999999</v>
      </c>
      <c r="F278" s="109">
        <v>0.35935</v>
      </c>
      <c r="G278" s="109">
        <v>0</v>
      </c>
      <c r="H278" s="109">
        <v>0.33493000000000001</v>
      </c>
      <c r="I278" s="109">
        <v>0</v>
      </c>
      <c r="J278" s="109">
        <v>0.11483</v>
      </c>
      <c r="K278" s="109">
        <v>0.21518999999999999</v>
      </c>
      <c r="L278" s="109"/>
      <c r="M278" s="109">
        <v>3.159E-2</v>
      </c>
      <c r="N278" s="109">
        <v>0</v>
      </c>
      <c r="O278" s="109"/>
      <c r="P278" s="109">
        <v>0.12045</v>
      </c>
      <c r="Q278" s="109"/>
      <c r="R278" s="109">
        <v>0.11462</v>
      </c>
      <c r="S278" s="109">
        <v>6.0850000000000001E-2</v>
      </c>
      <c r="T278" s="109">
        <v>2.3700000000000001E-3</v>
      </c>
      <c r="U278" s="109">
        <v>0.24659</v>
      </c>
      <c r="V278" s="109">
        <v>5.6499999999999996E-3</v>
      </c>
      <c r="W278" s="109">
        <v>0.29818</v>
      </c>
      <c r="X278" s="109">
        <v>3.4849999999999999E-2</v>
      </c>
      <c r="Y278" s="109">
        <v>0.48962</v>
      </c>
      <c r="Z278" s="109">
        <v>8.4830000000000003E-2</v>
      </c>
      <c r="AA278" s="109">
        <v>1.9380000000000001E-2</v>
      </c>
      <c r="AB278" s="109">
        <v>0.12418999999999999</v>
      </c>
      <c r="AC278" s="109">
        <v>1.103E-2</v>
      </c>
      <c r="AD278" s="109">
        <v>0.19596</v>
      </c>
      <c r="AE278" s="109">
        <v>0.23239000000000001</v>
      </c>
      <c r="AF278" s="109">
        <v>0.11837</v>
      </c>
      <c r="AG278" s="109">
        <v>3.0509999999999999E-2</v>
      </c>
    </row>
    <row r="279" spans="2:33" ht="15">
      <c r="B279" s="109"/>
      <c r="C279" s="109"/>
      <c r="D279" s="109">
        <v>2012</v>
      </c>
      <c r="E279" s="109">
        <v>0.17519000000000001</v>
      </c>
      <c r="F279" s="109">
        <v>0.35822999999999999</v>
      </c>
      <c r="G279" s="109">
        <v>0</v>
      </c>
      <c r="H279" s="109">
        <v>0.32879999999999998</v>
      </c>
      <c r="I279" s="109">
        <v>0</v>
      </c>
      <c r="J279" s="109">
        <v>0.11636000000000001</v>
      </c>
      <c r="K279" s="109">
        <v>9.9760000000000001E-2</v>
      </c>
      <c r="L279" s="109"/>
      <c r="M279" s="109">
        <v>3.159E-2</v>
      </c>
      <c r="N279" s="109">
        <v>0</v>
      </c>
      <c r="O279" s="109">
        <v>0</v>
      </c>
      <c r="P279" s="109">
        <v>0.11842999999999999</v>
      </c>
      <c r="Q279" s="109">
        <v>0.33759</v>
      </c>
      <c r="R279" s="109">
        <v>0.11462</v>
      </c>
      <c r="S279" s="109">
        <v>6.0589999999999998E-2</v>
      </c>
      <c r="T279" s="109">
        <v>0</v>
      </c>
      <c r="U279" s="109">
        <v>0.24152999999999999</v>
      </c>
      <c r="V279" s="109">
        <v>7.3499999999999998E-3</v>
      </c>
      <c r="W279" s="109">
        <v>0.29818</v>
      </c>
      <c r="X279" s="109">
        <v>3.3349999999999998E-2</v>
      </c>
      <c r="Y279" s="109">
        <v>0.49003999999999998</v>
      </c>
      <c r="Z279" s="109">
        <v>0.1023</v>
      </c>
      <c r="AA279" s="109">
        <v>2.0590000000000001E-2</v>
      </c>
      <c r="AB279" s="109">
        <v>0.13733000000000001</v>
      </c>
      <c r="AC279" s="109">
        <v>1.357E-2</v>
      </c>
      <c r="AD279" s="109">
        <v>0.22273999999999999</v>
      </c>
      <c r="AE279" s="109">
        <v>0.23239000000000001</v>
      </c>
      <c r="AF279" s="109">
        <v>0.14099</v>
      </c>
      <c r="AG279" s="109">
        <v>3.0329999999999999E-2</v>
      </c>
    </row>
    <row r="280" spans="2:33" ht="15">
      <c r="B280" s="109"/>
      <c r="C280" s="109"/>
      <c r="D280" s="109">
        <v>2013</v>
      </c>
      <c r="E280" s="109">
        <v>0.17768</v>
      </c>
      <c r="F280" s="109">
        <v>0.35548999999999997</v>
      </c>
      <c r="G280" s="109">
        <v>0</v>
      </c>
      <c r="H280" s="109">
        <v>0.33093</v>
      </c>
      <c r="I280" s="109">
        <v>0</v>
      </c>
      <c r="J280" s="109">
        <v>0.12146</v>
      </c>
      <c r="K280" s="109">
        <v>0.20050999999999999</v>
      </c>
      <c r="L280" s="109">
        <v>0.27023000000000003</v>
      </c>
      <c r="M280" s="109">
        <v>4.1390000000000003E-2</v>
      </c>
      <c r="N280" s="109">
        <v>0</v>
      </c>
      <c r="O280" s="109"/>
      <c r="P280" s="109">
        <v>0.11692</v>
      </c>
      <c r="Q280" s="109">
        <v>0.29327999999999999</v>
      </c>
      <c r="R280" s="109">
        <v>8.4860000000000005E-2</v>
      </c>
      <c r="S280" s="109">
        <v>6.2179999999999999E-2</v>
      </c>
      <c r="T280" s="109">
        <v>0</v>
      </c>
      <c r="U280" s="109">
        <v>0.23116</v>
      </c>
      <c r="V280" s="109">
        <v>1.018E-2</v>
      </c>
      <c r="W280" s="109">
        <v>0.29818</v>
      </c>
      <c r="X280" s="109">
        <v>4.249E-2</v>
      </c>
      <c r="Y280" s="109">
        <v>0.48481000000000002</v>
      </c>
      <c r="Z280" s="109">
        <v>9.4570000000000001E-2</v>
      </c>
      <c r="AA280" s="109">
        <v>2.1479999999999999E-2</v>
      </c>
      <c r="AB280" s="109">
        <v>0.13755000000000001</v>
      </c>
      <c r="AC280" s="109">
        <v>1.17E-2</v>
      </c>
      <c r="AD280" s="109">
        <v>0.22498000000000001</v>
      </c>
      <c r="AE280" s="109">
        <v>0.23818</v>
      </c>
      <c r="AF280" s="109">
        <v>0.10464</v>
      </c>
      <c r="AG280" s="109">
        <v>3.0519999999999999E-2</v>
      </c>
    </row>
    <row r="281" spans="2:33" ht="15">
      <c r="B281" s="109"/>
      <c r="C281" s="109"/>
      <c r="D281" s="109">
        <v>2014</v>
      </c>
      <c r="E281" s="109">
        <v>0.17555999999999999</v>
      </c>
      <c r="F281" s="109">
        <v>0.34893000000000002</v>
      </c>
      <c r="G281" s="109">
        <v>0</v>
      </c>
      <c r="H281" s="109">
        <v>0</v>
      </c>
      <c r="I281" s="109">
        <v>0</v>
      </c>
      <c r="J281" s="109">
        <v>0.12391000000000001</v>
      </c>
      <c r="K281" s="109">
        <v>0.20362</v>
      </c>
      <c r="L281" s="109">
        <v>0.26655000000000001</v>
      </c>
      <c r="M281" s="109">
        <v>4.3569999999999998E-2</v>
      </c>
      <c r="N281" s="109">
        <v>0</v>
      </c>
      <c r="O281" s="109">
        <v>0</v>
      </c>
      <c r="P281" s="109">
        <v>0.11271</v>
      </c>
      <c r="Q281" s="109">
        <v>0.29249000000000003</v>
      </c>
      <c r="R281" s="109">
        <v>9.4469999999999998E-2</v>
      </c>
      <c r="S281" s="109">
        <v>6.1249999999999999E-2</v>
      </c>
      <c r="T281" s="109">
        <v>0</v>
      </c>
      <c r="U281" s="109">
        <v>0.22212999999999999</v>
      </c>
      <c r="V281" s="109">
        <v>1.018E-2</v>
      </c>
      <c r="W281" s="109">
        <v>0.28727000000000003</v>
      </c>
      <c r="X281" s="109">
        <v>4.1390000000000003E-2</v>
      </c>
      <c r="Y281" s="109">
        <v>0.48415000000000002</v>
      </c>
      <c r="Z281" s="109">
        <v>9.2119999999999994E-2</v>
      </c>
      <c r="AA281" s="109">
        <v>2.2259999999999999E-2</v>
      </c>
      <c r="AB281" s="109">
        <v>0.14649999999999999</v>
      </c>
      <c r="AC281" s="109">
        <v>1.1509999999999999E-2</v>
      </c>
      <c r="AD281" s="109">
        <v>0.22231000000000001</v>
      </c>
      <c r="AE281" s="109">
        <v>0.23487</v>
      </c>
      <c r="AF281" s="109">
        <v>0.10310999999999999</v>
      </c>
      <c r="AG281" s="109">
        <v>3.984E-2</v>
      </c>
    </row>
    <row r="282" spans="2:33" ht="15">
      <c r="B282" s="109"/>
      <c r="C282" s="109"/>
      <c r="D282" s="109">
        <v>2015</v>
      </c>
      <c r="E282" s="109">
        <v>0</v>
      </c>
      <c r="F282" s="109">
        <v>0</v>
      </c>
      <c r="G282" s="109">
        <v>0</v>
      </c>
      <c r="H282" s="109">
        <v>0</v>
      </c>
      <c r="I282" s="109">
        <v>0</v>
      </c>
      <c r="J282" s="109">
        <v>0.12264</v>
      </c>
      <c r="K282" s="109">
        <v>0</v>
      </c>
      <c r="L282" s="109">
        <v>0</v>
      </c>
      <c r="M282" s="109">
        <v>4.0300000000000002E-2</v>
      </c>
      <c r="N282" s="109">
        <v>0</v>
      </c>
      <c r="O282" s="109">
        <v>0</v>
      </c>
      <c r="P282" s="109">
        <v>0</v>
      </c>
      <c r="Q282" s="109">
        <v>0</v>
      </c>
      <c r="R282" s="109">
        <v>0</v>
      </c>
      <c r="S282" s="109">
        <v>6.0999999999999999E-2</v>
      </c>
      <c r="T282" s="109">
        <v>0</v>
      </c>
      <c r="U282" s="109">
        <v>0</v>
      </c>
      <c r="V282" s="109">
        <v>0</v>
      </c>
      <c r="W282" s="109">
        <v>0.28000000000000003</v>
      </c>
      <c r="X282" s="109">
        <v>0</v>
      </c>
      <c r="Y282" s="109">
        <v>0</v>
      </c>
      <c r="Z282" s="109">
        <v>9.1609999999999997E-2</v>
      </c>
      <c r="AA282" s="109">
        <v>2.6610000000000002E-2</v>
      </c>
      <c r="AB282" s="109">
        <v>0.14729</v>
      </c>
      <c r="AC282" s="109">
        <v>1.155E-2</v>
      </c>
      <c r="AD282" s="109">
        <v>0</v>
      </c>
      <c r="AE282" s="109">
        <v>0.22578000000000001</v>
      </c>
      <c r="AF282" s="109">
        <v>0</v>
      </c>
      <c r="AG282" s="109">
        <v>0</v>
      </c>
    </row>
    <row r="283" spans="2:33" ht="15">
      <c r="B283" s="109"/>
      <c r="C283" s="109"/>
      <c r="D283" s="109">
        <v>2016</v>
      </c>
      <c r="E283" s="109">
        <v>0</v>
      </c>
      <c r="F283" s="109">
        <v>0</v>
      </c>
      <c r="G283" s="109">
        <v>0</v>
      </c>
      <c r="H283" s="109">
        <v>0</v>
      </c>
      <c r="I283" s="109">
        <v>0</v>
      </c>
      <c r="J283" s="109">
        <v>0.12212000000000001</v>
      </c>
      <c r="K283" s="109">
        <v>0</v>
      </c>
      <c r="L283" s="109">
        <v>0</v>
      </c>
      <c r="M283" s="109">
        <v>0</v>
      </c>
      <c r="N283" s="109">
        <v>0</v>
      </c>
      <c r="O283" s="109">
        <v>0</v>
      </c>
      <c r="P283" s="109">
        <v>0</v>
      </c>
      <c r="Q283" s="109">
        <v>0</v>
      </c>
      <c r="R283" s="109">
        <v>0</v>
      </c>
      <c r="S283" s="109">
        <v>6.0999999999999999E-2</v>
      </c>
      <c r="T283" s="109">
        <v>0</v>
      </c>
      <c r="U283" s="109">
        <v>0</v>
      </c>
      <c r="V283" s="109">
        <v>0</v>
      </c>
      <c r="W283" s="109">
        <v>0.28362999999999999</v>
      </c>
      <c r="X283" s="109">
        <v>0</v>
      </c>
      <c r="Y283" s="109">
        <v>0</v>
      </c>
      <c r="Z283" s="109">
        <v>0</v>
      </c>
      <c r="AA283" s="109">
        <v>0</v>
      </c>
      <c r="AB283" s="109">
        <v>0.14729</v>
      </c>
      <c r="AC283" s="109">
        <v>0</v>
      </c>
      <c r="AD283" s="109">
        <v>0</v>
      </c>
      <c r="AE283" s="109">
        <v>0.22578000000000001</v>
      </c>
      <c r="AF283" s="109">
        <v>0</v>
      </c>
      <c r="AG283" s="109">
        <v>0</v>
      </c>
    </row>
    <row r="284" spans="2:33" ht="15">
      <c r="B284" s="109"/>
      <c r="C284" s="109"/>
      <c r="D284" s="109">
        <v>2017</v>
      </c>
      <c r="E284" s="109">
        <v>0</v>
      </c>
      <c r="F284" s="109">
        <v>0</v>
      </c>
      <c r="G284" s="109">
        <v>0</v>
      </c>
      <c r="H284" s="109">
        <v>0</v>
      </c>
      <c r="I284" s="109">
        <v>0</v>
      </c>
      <c r="J284" s="109">
        <v>0</v>
      </c>
      <c r="K284" s="109">
        <v>0</v>
      </c>
      <c r="L284" s="109">
        <v>0</v>
      </c>
      <c r="M284" s="109">
        <v>0</v>
      </c>
      <c r="N284" s="109">
        <v>0</v>
      </c>
      <c r="O284" s="109">
        <v>0</v>
      </c>
      <c r="P284" s="109">
        <v>0</v>
      </c>
      <c r="Q284" s="109">
        <v>0</v>
      </c>
      <c r="R284" s="109">
        <v>0</v>
      </c>
      <c r="S284" s="109">
        <v>6.0999999999999999E-2</v>
      </c>
      <c r="T284" s="109">
        <v>0</v>
      </c>
      <c r="U284" s="109">
        <v>0</v>
      </c>
      <c r="V284" s="109">
        <v>0</v>
      </c>
      <c r="W284" s="109">
        <v>0.28727000000000003</v>
      </c>
      <c r="X284" s="109">
        <v>0</v>
      </c>
      <c r="Y284" s="109">
        <v>0</v>
      </c>
      <c r="Z284" s="109">
        <v>0</v>
      </c>
      <c r="AA284" s="109">
        <v>0</v>
      </c>
      <c r="AB284" s="109">
        <v>0.14688999999999999</v>
      </c>
      <c r="AC284" s="109"/>
      <c r="AD284" s="109">
        <v>0</v>
      </c>
      <c r="AE284" s="109">
        <v>2.7289999999999998E-2</v>
      </c>
      <c r="AF284" s="109">
        <v>0</v>
      </c>
      <c r="AG284" s="109">
        <v>0</v>
      </c>
    </row>
    <row r="285" spans="2:33" ht="15">
      <c r="B285" s="109"/>
      <c r="C285" s="109"/>
      <c r="D285" s="109">
        <v>2018</v>
      </c>
      <c r="E285" s="109"/>
      <c r="F285" s="109"/>
      <c r="G285" s="109"/>
      <c r="H285" s="109"/>
      <c r="I285" s="109"/>
      <c r="J285" s="109"/>
      <c r="K285" s="109"/>
      <c r="L285" s="109">
        <v>5.4940000000000003E-2</v>
      </c>
      <c r="M285" s="109"/>
      <c r="N285" s="109">
        <v>0</v>
      </c>
      <c r="O285" s="109"/>
      <c r="P285" s="109"/>
      <c r="Q285" s="109"/>
      <c r="R285" s="109"/>
      <c r="S285" s="109"/>
      <c r="T285" s="109"/>
      <c r="U285" s="109">
        <v>0</v>
      </c>
      <c r="V285" s="109"/>
      <c r="W285" s="109"/>
      <c r="X285" s="109"/>
      <c r="Y285" s="109"/>
      <c r="Z285" s="109"/>
      <c r="AA285" s="109"/>
      <c r="AB285" s="109"/>
      <c r="AC285" s="109"/>
      <c r="AD285" s="109"/>
      <c r="AE285" s="109"/>
      <c r="AF285" s="109"/>
      <c r="AG285" s="109"/>
    </row>
    <row r="286" spans="2:33" ht="15">
      <c r="B286" s="109"/>
      <c r="C286" s="109"/>
      <c r="D286" s="109">
        <v>2019</v>
      </c>
      <c r="E286" s="109"/>
      <c r="F286" s="109"/>
      <c r="G286" s="109"/>
      <c r="H286" s="109"/>
      <c r="I286" s="109"/>
      <c r="J286" s="109"/>
      <c r="K286" s="109"/>
      <c r="L286" s="109">
        <v>6.0800000000000003E-3</v>
      </c>
      <c r="M286" s="109"/>
      <c r="N286" s="109"/>
      <c r="O286" s="109">
        <v>0</v>
      </c>
      <c r="P286" s="109"/>
      <c r="Q286" s="109"/>
      <c r="R286" s="109"/>
      <c r="S286" s="109">
        <v>6.0970000000000003E-2</v>
      </c>
      <c r="T286" s="109"/>
      <c r="U286" s="109"/>
      <c r="V286" s="109"/>
      <c r="W286" s="109"/>
      <c r="X286" s="109"/>
      <c r="Y286" s="109"/>
      <c r="Z286" s="109"/>
      <c r="AA286" s="109"/>
      <c r="AB286" s="109"/>
      <c r="AC286" s="109"/>
      <c r="AD286" s="109"/>
      <c r="AE286" s="109"/>
      <c r="AF286" s="109"/>
      <c r="AG286" s="109"/>
    </row>
    <row r="287" spans="2:33" ht="15">
      <c r="B287" s="109"/>
      <c r="C287" s="109"/>
      <c r="D287" s="109">
        <v>2020</v>
      </c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  <c r="X287" s="109"/>
      <c r="Y287" s="109"/>
      <c r="Z287" s="109"/>
      <c r="AA287" s="109"/>
      <c r="AB287" s="109"/>
      <c r="AC287" s="109"/>
      <c r="AD287" s="109"/>
      <c r="AE287" s="109"/>
      <c r="AF287" s="109"/>
      <c r="AG287" s="109"/>
    </row>
    <row r="288" spans="2:33" ht="15">
      <c r="B288" s="110" t="s">
        <v>952</v>
      </c>
      <c r="C288" s="110" t="s">
        <v>953</v>
      </c>
      <c r="D288" s="110">
        <v>2006</v>
      </c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>
        <v>0.11104</v>
      </c>
      <c r="U288" s="110"/>
      <c r="V288" s="110"/>
      <c r="W288" s="110"/>
      <c r="X288" s="110"/>
      <c r="Y288" s="110"/>
      <c r="Z288" s="110"/>
      <c r="AA288" s="110"/>
      <c r="AB288" s="110"/>
      <c r="AC288" s="110"/>
      <c r="AD288" s="110"/>
      <c r="AE288" s="110"/>
      <c r="AF288" s="110"/>
      <c r="AG288" s="110"/>
    </row>
    <row r="289" spans="2:33" ht="15">
      <c r="B289" s="110"/>
      <c r="C289" s="110"/>
      <c r="D289" s="110">
        <v>2007</v>
      </c>
      <c r="E289" s="110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>
        <v>0.11104</v>
      </c>
      <c r="U289" s="110"/>
      <c r="V289" s="110"/>
      <c r="W289" s="110"/>
      <c r="X289" s="110"/>
      <c r="Y289" s="110"/>
      <c r="Z289" s="110"/>
      <c r="AA289" s="110"/>
      <c r="AB289" s="110"/>
      <c r="AC289" s="110"/>
      <c r="AD289" s="110"/>
      <c r="AE289" s="110">
        <v>0</v>
      </c>
      <c r="AF289" s="110"/>
      <c r="AG289" s="110"/>
    </row>
    <row r="290" spans="2:33" ht="15">
      <c r="B290" s="110"/>
      <c r="C290" s="110"/>
      <c r="D290" s="110">
        <v>2008</v>
      </c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>
        <v>0.11225</v>
      </c>
      <c r="U290" s="110"/>
      <c r="V290" s="110"/>
      <c r="W290" s="110"/>
      <c r="X290" s="110"/>
      <c r="Y290" s="110"/>
      <c r="Z290" s="110"/>
      <c r="AA290" s="110"/>
      <c r="AB290" s="110"/>
      <c r="AC290" s="110"/>
      <c r="AD290" s="110"/>
      <c r="AE290" s="110">
        <v>0</v>
      </c>
      <c r="AF290" s="110"/>
      <c r="AG290" s="110"/>
    </row>
    <row r="291" spans="2:33" ht="15">
      <c r="B291" s="110"/>
      <c r="C291" s="110"/>
      <c r="D291" s="110">
        <v>2009</v>
      </c>
      <c r="E291" s="110"/>
      <c r="F291" s="110"/>
      <c r="G291" s="110"/>
      <c r="H291" s="110">
        <v>2.66E-3</v>
      </c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>
        <v>0.11351</v>
      </c>
      <c r="U291" s="110"/>
      <c r="V291" s="110"/>
      <c r="W291" s="110"/>
      <c r="X291" s="110"/>
      <c r="Y291" s="110"/>
      <c r="Z291" s="110"/>
      <c r="AA291" s="110"/>
      <c r="AB291" s="110"/>
      <c r="AC291" s="110"/>
      <c r="AD291" s="110"/>
      <c r="AE291" s="110">
        <v>0</v>
      </c>
      <c r="AF291" s="110"/>
      <c r="AG291" s="110">
        <v>3.2499999999999999E-3</v>
      </c>
    </row>
    <row r="292" spans="2:33" ht="15">
      <c r="B292" s="110"/>
      <c r="C292" s="110"/>
      <c r="D292" s="110">
        <v>2010</v>
      </c>
      <c r="E292" s="110">
        <v>4.9899999999999996E-3</v>
      </c>
      <c r="F292" s="110"/>
      <c r="G292" s="110">
        <v>8.9099999999999999E-2</v>
      </c>
      <c r="H292" s="110">
        <v>3.46E-3</v>
      </c>
      <c r="I292" s="110">
        <v>0</v>
      </c>
      <c r="J292" s="110">
        <v>0</v>
      </c>
      <c r="K292" s="110">
        <v>3.2980000000000002E-2</v>
      </c>
      <c r="L292" s="110"/>
      <c r="M292" s="110">
        <v>0</v>
      </c>
      <c r="N292" s="110">
        <v>0.30053999999999997</v>
      </c>
      <c r="O292" s="110">
        <v>3.465E-2</v>
      </c>
      <c r="P292" s="110">
        <v>0</v>
      </c>
      <c r="Q292" s="110"/>
      <c r="R292" s="110">
        <v>7.0900000000000005E-2</v>
      </c>
      <c r="S292" s="110">
        <v>0.13006000000000001</v>
      </c>
      <c r="T292" s="110">
        <v>0.11229</v>
      </c>
      <c r="U292" s="110">
        <v>1.7500000000000002E-2</v>
      </c>
      <c r="V292" s="110">
        <v>8.4799999999999997E-3</v>
      </c>
      <c r="W292" s="110">
        <v>0</v>
      </c>
      <c r="X292" s="110">
        <v>0</v>
      </c>
      <c r="Y292" s="110">
        <v>9.8999999999999999E-4</v>
      </c>
      <c r="Z292" s="110">
        <v>0</v>
      </c>
      <c r="AA292" s="110">
        <v>1.9699999999999999E-2</v>
      </c>
      <c r="AB292" s="110">
        <v>0</v>
      </c>
      <c r="AC292" s="110">
        <v>0</v>
      </c>
      <c r="AD292" s="110">
        <v>1.7099999999999999E-3</v>
      </c>
      <c r="AE292" s="110">
        <v>0</v>
      </c>
      <c r="AF292" s="110"/>
      <c r="AG292" s="110">
        <v>3.48E-3</v>
      </c>
    </row>
    <row r="293" spans="2:33" ht="15">
      <c r="B293" s="110"/>
      <c r="C293" s="110"/>
      <c r="D293" s="110">
        <v>2011</v>
      </c>
      <c r="E293" s="110">
        <v>4.0400000000000002E-3</v>
      </c>
      <c r="F293" s="110">
        <v>0</v>
      </c>
      <c r="G293" s="110">
        <v>7.9820000000000002E-2</v>
      </c>
      <c r="H293" s="110">
        <v>4.2599999999999999E-3</v>
      </c>
      <c r="I293" s="110">
        <v>0</v>
      </c>
      <c r="J293" s="110">
        <v>0</v>
      </c>
      <c r="K293" s="110">
        <v>1.17E-2</v>
      </c>
      <c r="L293" s="110"/>
      <c r="M293" s="110">
        <v>0</v>
      </c>
      <c r="N293" s="110">
        <v>0.26872000000000001</v>
      </c>
      <c r="O293" s="110">
        <v>3.322E-2</v>
      </c>
      <c r="P293" s="110">
        <v>0</v>
      </c>
      <c r="Q293" s="110">
        <v>0.37436999999999998</v>
      </c>
      <c r="R293" s="110">
        <v>1.7260000000000001E-2</v>
      </c>
      <c r="S293" s="110">
        <v>0.15018000000000001</v>
      </c>
      <c r="T293" s="110">
        <v>0.11348</v>
      </c>
      <c r="U293" s="110">
        <v>1.7510000000000001E-2</v>
      </c>
      <c r="V293" s="110">
        <v>8.4799999999999997E-3</v>
      </c>
      <c r="W293" s="110">
        <v>0</v>
      </c>
      <c r="X293" s="110">
        <v>0</v>
      </c>
      <c r="Y293" s="110">
        <v>9.7999999999999997E-4</v>
      </c>
      <c r="Z293" s="110">
        <v>0</v>
      </c>
      <c r="AA293" s="110">
        <v>2.0729999999999998E-2</v>
      </c>
      <c r="AB293" s="110">
        <v>0</v>
      </c>
      <c r="AC293" s="110">
        <v>0</v>
      </c>
      <c r="AD293" s="110">
        <v>6.96E-3</v>
      </c>
      <c r="AE293" s="110">
        <v>0</v>
      </c>
      <c r="AF293" s="110">
        <v>3.4759999999999999E-2</v>
      </c>
      <c r="AG293" s="110">
        <v>3.3899999999999998E-3</v>
      </c>
    </row>
    <row r="294" spans="2:33" ht="15">
      <c r="B294" s="110"/>
      <c r="C294" s="110"/>
      <c r="D294" s="110">
        <v>2012</v>
      </c>
      <c r="E294" s="110">
        <v>3.9899999999999996E-3</v>
      </c>
      <c r="F294" s="110">
        <v>0</v>
      </c>
      <c r="G294" s="110">
        <v>7.6780000000000001E-2</v>
      </c>
      <c r="H294" s="110">
        <v>4.7999999999999996E-3</v>
      </c>
      <c r="I294" s="110">
        <v>0</v>
      </c>
      <c r="J294" s="110">
        <v>0</v>
      </c>
      <c r="K294" s="110">
        <v>0.14557999999999999</v>
      </c>
      <c r="L294" s="110"/>
      <c r="M294" s="110">
        <v>0</v>
      </c>
      <c r="N294" s="110">
        <v>0.30202000000000001</v>
      </c>
      <c r="O294" s="110">
        <v>3.236E-2</v>
      </c>
      <c r="P294" s="110">
        <v>0</v>
      </c>
      <c r="Q294" s="110">
        <v>2.6550000000000001E-2</v>
      </c>
      <c r="R294" s="110">
        <v>1.7260000000000001E-2</v>
      </c>
      <c r="S294" s="110">
        <v>0.15018000000000001</v>
      </c>
      <c r="T294" s="110">
        <v>0.11645</v>
      </c>
      <c r="U294" s="110">
        <v>1.6559999999999998E-2</v>
      </c>
      <c r="V294" s="110">
        <v>8.4799999999999997E-3</v>
      </c>
      <c r="W294" s="110">
        <v>0</v>
      </c>
      <c r="X294" s="110">
        <v>0</v>
      </c>
      <c r="Y294" s="110">
        <v>9.7000000000000005E-4</v>
      </c>
      <c r="Z294" s="110">
        <v>0</v>
      </c>
      <c r="AA294" s="110">
        <v>2.2239999999999999E-2</v>
      </c>
      <c r="AB294" s="110">
        <v>7.7999999999999999E-4</v>
      </c>
      <c r="AC294" s="110">
        <v>0</v>
      </c>
      <c r="AD294" s="110">
        <v>7.7400000000000004E-3</v>
      </c>
      <c r="AE294" s="110">
        <v>0</v>
      </c>
      <c r="AF294" s="110">
        <v>4.1029999999999997E-2</v>
      </c>
      <c r="AG294" s="110">
        <v>3.4499999999999999E-3</v>
      </c>
    </row>
    <row r="295" spans="2:33" ht="15">
      <c r="B295" s="110"/>
      <c r="C295" s="110"/>
      <c r="D295" s="110">
        <v>2013</v>
      </c>
      <c r="E295" s="110">
        <v>4.0200000000000001E-3</v>
      </c>
      <c r="F295" s="110">
        <v>0</v>
      </c>
      <c r="G295" s="110">
        <v>8.2640000000000005E-2</v>
      </c>
      <c r="H295" s="110">
        <v>5.5999999999999999E-3</v>
      </c>
      <c r="I295" s="110">
        <v>0</v>
      </c>
      <c r="J295" s="110">
        <v>0</v>
      </c>
      <c r="K295" s="110">
        <v>2.9919999999999999E-2</v>
      </c>
      <c r="L295" s="110">
        <v>3.8019999999999998E-2</v>
      </c>
      <c r="M295" s="110">
        <v>0</v>
      </c>
      <c r="N295" s="110">
        <v>0.32052000000000003</v>
      </c>
      <c r="O295" s="110">
        <v>4.0750000000000001E-2</v>
      </c>
      <c r="P295" s="110">
        <v>0</v>
      </c>
      <c r="Q295" s="110">
        <v>2.281E-2</v>
      </c>
      <c r="R295" s="110">
        <v>0</v>
      </c>
      <c r="S295" s="110">
        <v>0.15215999999999999</v>
      </c>
      <c r="T295" s="110">
        <v>0.11645</v>
      </c>
      <c r="U295" s="110">
        <v>1.7409999999999998E-2</v>
      </c>
      <c r="V295" s="110">
        <v>9.0500000000000008E-3</v>
      </c>
      <c r="W295" s="110">
        <v>0</v>
      </c>
      <c r="X295" s="110">
        <v>0</v>
      </c>
      <c r="Y295" s="110">
        <v>9.7000000000000005E-4</v>
      </c>
      <c r="Z295" s="110">
        <v>0</v>
      </c>
      <c r="AA295" s="110">
        <v>2.4279999999999999E-2</v>
      </c>
      <c r="AB295" s="110">
        <v>7.7999999999999999E-4</v>
      </c>
      <c r="AC295" s="110">
        <v>0</v>
      </c>
      <c r="AD295" s="110">
        <v>8.1899999999999994E-3</v>
      </c>
      <c r="AE295" s="110">
        <v>0</v>
      </c>
      <c r="AF295" s="110">
        <v>2.1749999999999999E-2</v>
      </c>
      <c r="AG295" s="110">
        <v>3.5400000000000002E-3</v>
      </c>
    </row>
    <row r="296" spans="2:33" ht="15">
      <c r="B296" s="110"/>
      <c r="C296" s="110"/>
      <c r="D296" s="110">
        <v>2014</v>
      </c>
      <c r="E296" s="110">
        <v>7.6000000000000004E-4</v>
      </c>
      <c r="F296" s="110">
        <v>0</v>
      </c>
      <c r="G296" s="110">
        <v>9.9049999999999999E-2</v>
      </c>
      <c r="H296" s="110">
        <v>6.13E-3</v>
      </c>
      <c r="I296" s="110">
        <v>0</v>
      </c>
      <c r="J296" s="110">
        <v>0</v>
      </c>
      <c r="K296" s="110">
        <v>2.929E-2</v>
      </c>
      <c r="L296" s="110">
        <v>3.9239999999999997E-2</v>
      </c>
      <c r="M296" s="110">
        <v>0</v>
      </c>
      <c r="N296" s="110">
        <v>0.31635000000000002</v>
      </c>
      <c r="O296" s="110">
        <v>4.0899999999999999E-2</v>
      </c>
      <c r="P296" s="110">
        <v>0</v>
      </c>
      <c r="Q296" s="110">
        <v>0</v>
      </c>
      <c r="R296" s="110"/>
      <c r="S296" s="110">
        <v>0.14989</v>
      </c>
      <c r="T296" s="110">
        <v>0.11408</v>
      </c>
      <c r="U296" s="110">
        <v>1.7010000000000001E-2</v>
      </c>
      <c r="V296" s="110">
        <v>9.0500000000000008E-3</v>
      </c>
      <c r="W296" s="110">
        <v>0</v>
      </c>
      <c r="X296" s="110">
        <v>0</v>
      </c>
      <c r="Y296" s="110">
        <v>0</v>
      </c>
      <c r="Z296" s="110">
        <v>0</v>
      </c>
      <c r="AA296" s="110">
        <v>2.6259999999999999E-2</v>
      </c>
      <c r="AB296" s="110">
        <v>7.7999999999999999E-4</v>
      </c>
      <c r="AC296" s="110">
        <v>0</v>
      </c>
      <c r="AD296" s="110">
        <v>8.3499999999999998E-3</v>
      </c>
      <c r="AE296" s="110">
        <v>0</v>
      </c>
      <c r="AF296" s="110">
        <v>2.2599999999999999E-2</v>
      </c>
      <c r="AG296" s="110">
        <v>3.9699999999999996E-3</v>
      </c>
    </row>
    <row r="297" spans="2:33" ht="15">
      <c r="B297" s="110"/>
      <c r="C297" s="110"/>
      <c r="D297" s="110">
        <v>2015</v>
      </c>
      <c r="E297" s="110">
        <v>0</v>
      </c>
      <c r="F297" s="110">
        <v>0</v>
      </c>
      <c r="G297" s="110">
        <v>0</v>
      </c>
      <c r="H297" s="110">
        <v>7.1999999999999998E-3</v>
      </c>
      <c r="I297" s="110">
        <v>0</v>
      </c>
      <c r="J297" s="110">
        <v>0</v>
      </c>
      <c r="K297" s="110">
        <v>3.0509999999999999E-2</v>
      </c>
      <c r="L297" s="110">
        <v>0.26688000000000001</v>
      </c>
      <c r="M297" s="110">
        <v>0</v>
      </c>
      <c r="N297" s="110">
        <v>0.30981999999999998</v>
      </c>
      <c r="O297" s="110">
        <v>3.9600000000000003E-2</v>
      </c>
      <c r="P297" s="110">
        <v>0</v>
      </c>
      <c r="Q297" s="110">
        <v>0</v>
      </c>
      <c r="R297" s="110">
        <v>0</v>
      </c>
      <c r="S297" s="110">
        <v>0.14928</v>
      </c>
      <c r="T297" s="110">
        <v>0.11586</v>
      </c>
      <c r="U297" s="110">
        <v>0</v>
      </c>
      <c r="V297" s="110">
        <v>1.491E-2</v>
      </c>
      <c r="W297" s="110">
        <v>0</v>
      </c>
      <c r="X297" s="110">
        <v>0</v>
      </c>
      <c r="Y297" s="110">
        <v>0.48397000000000001</v>
      </c>
      <c r="Z297" s="110">
        <v>0</v>
      </c>
      <c r="AA297" s="110">
        <v>3.4029999999999998E-2</v>
      </c>
      <c r="AB297" s="110">
        <v>1.57E-3</v>
      </c>
      <c r="AC297" s="110">
        <v>0</v>
      </c>
      <c r="AD297" s="110">
        <v>8.6400000000000001E-3</v>
      </c>
      <c r="AE297" s="110">
        <v>0</v>
      </c>
      <c r="AF297" s="110">
        <v>0.10148</v>
      </c>
      <c r="AG297" s="110">
        <v>5.1799999999999997E-3</v>
      </c>
    </row>
    <row r="298" spans="2:33" ht="15">
      <c r="B298" s="110"/>
      <c r="C298" s="110"/>
      <c r="D298" s="110">
        <v>2016</v>
      </c>
      <c r="E298" s="110">
        <v>0</v>
      </c>
      <c r="F298" s="110">
        <v>0</v>
      </c>
      <c r="G298" s="110">
        <v>1.5879999999999998E-2</v>
      </c>
      <c r="H298" s="110">
        <v>7.0600000000000003E-3</v>
      </c>
      <c r="I298" s="110">
        <v>0</v>
      </c>
      <c r="J298" s="110">
        <v>0</v>
      </c>
      <c r="K298" s="110">
        <v>3.1040000000000002E-2</v>
      </c>
      <c r="L298" s="110">
        <v>0.26688000000000001</v>
      </c>
      <c r="M298" s="110">
        <v>3.1730000000000001E-2</v>
      </c>
      <c r="N298" s="110">
        <v>0.30981999999999998</v>
      </c>
      <c r="O298" s="110">
        <v>3.9620000000000002E-2</v>
      </c>
      <c r="P298" s="110">
        <v>0</v>
      </c>
      <c r="Q298" s="110">
        <v>0</v>
      </c>
      <c r="R298" s="110">
        <v>0</v>
      </c>
      <c r="S298" s="110">
        <v>0.15484999999999999</v>
      </c>
      <c r="T298" s="110">
        <v>0.11586</v>
      </c>
      <c r="U298" s="110">
        <v>5.0939999999999999E-2</v>
      </c>
      <c r="V298" s="110">
        <v>8.3700000000000007E-3</v>
      </c>
      <c r="W298" s="110">
        <v>0</v>
      </c>
      <c r="X298" s="110">
        <v>0</v>
      </c>
      <c r="Y298" s="110">
        <v>0.42864999999999998</v>
      </c>
      <c r="Z298" s="110">
        <v>8.7209999999999996E-2</v>
      </c>
      <c r="AA298" s="110">
        <v>5.2940000000000001E-2</v>
      </c>
      <c r="AB298" s="110">
        <v>1.57E-3</v>
      </c>
      <c r="AC298" s="110">
        <v>1.074E-2</v>
      </c>
      <c r="AD298" s="110">
        <v>8.4600000000000005E-3</v>
      </c>
      <c r="AE298" s="110">
        <v>0</v>
      </c>
      <c r="AF298" s="110">
        <v>2.4809999999999999E-2</v>
      </c>
      <c r="AG298" s="110">
        <v>7.7499999999999999E-3</v>
      </c>
    </row>
    <row r="299" spans="2:33" ht="15">
      <c r="B299" s="110"/>
      <c r="C299" s="110"/>
      <c r="D299" s="110">
        <v>2017</v>
      </c>
      <c r="E299" s="110">
        <v>0</v>
      </c>
      <c r="F299" s="110">
        <v>0</v>
      </c>
      <c r="G299" s="110">
        <v>0</v>
      </c>
      <c r="H299" s="110">
        <v>7.0600000000000003E-3</v>
      </c>
      <c r="I299" s="110">
        <v>0</v>
      </c>
      <c r="J299" s="110">
        <v>1.8699999999999999E-3</v>
      </c>
      <c r="K299" s="110">
        <v>3.1050000000000001E-2</v>
      </c>
      <c r="L299" s="110">
        <v>7.1819999999999995E-2</v>
      </c>
      <c r="M299" s="110">
        <v>3.1730000000000001E-2</v>
      </c>
      <c r="N299" s="110">
        <v>0</v>
      </c>
      <c r="O299" s="110">
        <v>3.9030000000000002E-2</v>
      </c>
      <c r="P299" s="110">
        <v>0</v>
      </c>
      <c r="Q299" s="110">
        <v>0.35882999999999998</v>
      </c>
      <c r="R299" s="110">
        <v>0</v>
      </c>
      <c r="S299" s="110">
        <v>0.15484999999999999</v>
      </c>
      <c r="T299" s="110">
        <v>0.11348</v>
      </c>
      <c r="U299" s="110">
        <v>4.8219999999999999E-2</v>
      </c>
      <c r="V299" s="110">
        <v>8.3700000000000007E-3</v>
      </c>
      <c r="W299" s="110">
        <v>0</v>
      </c>
      <c r="X299" s="110">
        <v>0</v>
      </c>
      <c r="Y299" s="110">
        <v>0.47850999999999999</v>
      </c>
      <c r="Z299" s="110">
        <v>8.6970000000000006E-2</v>
      </c>
      <c r="AA299" s="110">
        <v>5.5579999999999997E-2</v>
      </c>
      <c r="AB299" s="110">
        <v>1.57E-3</v>
      </c>
      <c r="AC299" s="110">
        <v>1.081E-2</v>
      </c>
      <c r="AD299" s="110">
        <v>8.5699999999999995E-3</v>
      </c>
      <c r="AE299" s="110">
        <v>0.22497</v>
      </c>
      <c r="AF299" s="110">
        <v>2.5919999999999999E-2</v>
      </c>
      <c r="AG299" s="110">
        <v>1.035E-2</v>
      </c>
    </row>
    <row r="300" spans="2:33" ht="15">
      <c r="B300" s="110"/>
      <c r="C300" s="110"/>
      <c r="D300" s="110">
        <v>2018</v>
      </c>
      <c r="E300" s="110">
        <v>0</v>
      </c>
      <c r="F300" s="110"/>
      <c r="G300" s="110">
        <v>0</v>
      </c>
      <c r="H300" s="110">
        <v>7.0600000000000003E-3</v>
      </c>
      <c r="I300" s="110">
        <v>0</v>
      </c>
      <c r="J300" s="110">
        <v>1.8600000000000001E-3</v>
      </c>
      <c r="K300" s="110">
        <v>3.074E-2</v>
      </c>
      <c r="L300" s="110">
        <v>5.4940000000000003E-2</v>
      </c>
      <c r="M300" s="110">
        <v>3.1730000000000001E-2</v>
      </c>
      <c r="N300" s="110">
        <v>0</v>
      </c>
      <c r="O300" s="110">
        <v>3.8730000000000001E-2</v>
      </c>
      <c r="P300" s="110">
        <v>0</v>
      </c>
      <c r="Q300" s="110">
        <v>0.3478</v>
      </c>
      <c r="R300" s="110">
        <v>0</v>
      </c>
      <c r="S300" s="110">
        <v>0.16014</v>
      </c>
      <c r="T300" s="110">
        <v>0.11348</v>
      </c>
      <c r="U300" s="110">
        <v>2.3539999999999998E-2</v>
      </c>
      <c r="V300" s="110">
        <v>8.3700000000000007E-3</v>
      </c>
      <c r="W300" s="110">
        <v>0</v>
      </c>
      <c r="X300" s="110">
        <v>0</v>
      </c>
      <c r="Y300" s="110">
        <v>0.47382000000000002</v>
      </c>
      <c r="Z300" s="110">
        <v>8.6260000000000003E-2</v>
      </c>
      <c r="AA300" s="110">
        <v>5.8169999999999999E-2</v>
      </c>
      <c r="AB300" s="110">
        <v>1.57E-3</v>
      </c>
      <c r="AC300" s="110">
        <v>1.1650000000000001E-2</v>
      </c>
      <c r="AD300" s="110">
        <v>8.5400000000000007E-3</v>
      </c>
      <c r="AE300" s="110">
        <v>3.3E-3</v>
      </c>
      <c r="AF300" s="110">
        <v>2.8400000000000002E-2</v>
      </c>
      <c r="AG300" s="110">
        <v>1.234E-2</v>
      </c>
    </row>
    <row r="301" spans="2:33" ht="15">
      <c r="B301" s="110"/>
      <c r="C301" s="110"/>
      <c r="D301" s="110">
        <v>2019</v>
      </c>
      <c r="E301" s="110">
        <v>0</v>
      </c>
      <c r="F301" s="110">
        <v>0</v>
      </c>
      <c r="G301" s="110">
        <v>0</v>
      </c>
      <c r="H301" s="110">
        <v>7.0600000000000003E-3</v>
      </c>
      <c r="I301" s="110">
        <v>0</v>
      </c>
      <c r="J301" s="110">
        <v>1E-4</v>
      </c>
      <c r="K301" s="110">
        <v>3.0599999999999999E-2</v>
      </c>
      <c r="L301" s="110">
        <v>6.0800000000000003E-3</v>
      </c>
      <c r="M301" s="110">
        <v>0</v>
      </c>
      <c r="N301" s="110">
        <v>0</v>
      </c>
      <c r="O301" s="110">
        <v>3.8460000000000001E-2</v>
      </c>
      <c r="P301" s="110">
        <v>0</v>
      </c>
      <c r="Q301" s="110">
        <v>0.34795999999999999</v>
      </c>
      <c r="R301" s="110">
        <v>0</v>
      </c>
      <c r="S301" s="110">
        <v>0.16005</v>
      </c>
      <c r="T301" s="110">
        <v>0.11348</v>
      </c>
      <c r="U301" s="110">
        <v>2.5749999999999999E-2</v>
      </c>
      <c r="V301" s="110">
        <v>1.5180000000000001E-2</v>
      </c>
      <c r="W301" s="110">
        <v>0</v>
      </c>
      <c r="X301" s="110">
        <v>0</v>
      </c>
      <c r="Y301" s="110">
        <v>0.46828999999999998</v>
      </c>
      <c r="Z301" s="110">
        <v>8.6260000000000003E-2</v>
      </c>
      <c r="AA301" s="110">
        <v>6.5610000000000002E-2</v>
      </c>
      <c r="AB301" s="110">
        <v>1.58E-3</v>
      </c>
      <c r="AC301" s="110">
        <v>1.291E-2</v>
      </c>
      <c r="AD301" s="110">
        <v>8.3400000000000002E-3</v>
      </c>
      <c r="AE301" s="110">
        <v>4.13E-3</v>
      </c>
      <c r="AF301" s="110">
        <v>2.9749999999999999E-2</v>
      </c>
      <c r="AG301" s="110">
        <v>1.217E-2</v>
      </c>
    </row>
    <row r="302" spans="2:33" ht="15">
      <c r="B302" s="110"/>
      <c r="C302" s="110"/>
      <c r="D302" s="110">
        <v>2020</v>
      </c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0"/>
      <c r="AD302" s="110"/>
      <c r="AE302" s="110"/>
      <c r="AF302" s="110"/>
      <c r="AG302" s="110"/>
    </row>
    <row r="303" spans="2:33" ht="15">
      <c r="B303" s="109" t="s">
        <v>954</v>
      </c>
      <c r="C303" s="109" t="s">
        <v>955</v>
      </c>
      <c r="D303" s="109">
        <v>2006</v>
      </c>
      <c r="E303" s="109"/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>
        <v>0</v>
      </c>
      <c r="U303" s="109"/>
      <c r="V303" s="109"/>
      <c r="W303" s="109"/>
      <c r="X303" s="109"/>
      <c r="Y303" s="109"/>
      <c r="Z303" s="109"/>
      <c r="AA303" s="109"/>
      <c r="AB303" s="109"/>
      <c r="AC303" s="109"/>
      <c r="AD303" s="109"/>
      <c r="AE303" s="109"/>
      <c r="AF303" s="109"/>
      <c r="AG303" s="109"/>
    </row>
    <row r="304" spans="2:33" ht="15">
      <c r="B304" s="109"/>
      <c r="C304" s="109"/>
      <c r="D304" s="109">
        <v>2007</v>
      </c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>
        <v>0</v>
      </c>
      <c r="U304" s="109"/>
      <c r="V304" s="109"/>
      <c r="W304" s="109"/>
      <c r="X304" s="109"/>
      <c r="Y304" s="109"/>
      <c r="Z304" s="109"/>
      <c r="AA304" s="109"/>
      <c r="AB304" s="109"/>
      <c r="AC304" s="109"/>
      <c r="AD304" s="109"/>
      <c r="AE304" s="109">
        <v>0</v>
      </c>
      <c r="AF304" s="109"/>
      <c r="AG304" s="109"/>
    </row>
    <row r="305" spans="2:33" ht="15">
      <c r="B305" s="109"/>
      <c r="C305" s="109"/>
      <c r="D305" s="109">
        <v>2008</v>
      </c>
      <c r="E305" s="109"/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>
        <v>0</v>
      </c>
      <c r="U305" s="109"/>
      <c r="V305" s="109"/>
      <c r="W305" s="109"/>
      <c r="X305" s="109"/>
      <c r="Y305" s="109"/>
      <c r="Z305" s="109"/>
      <c r="AA305" s="109"/>
      <c r="AB305" s="109"/>
      <c r="AC305" s="109"/>
      <c r="AD305" s="109"/>
      <c r="AE305" s="109">
        <v>0</v>
      </c>
      <c r="AF305" s="109"/>
      <c r="AG305" s="109"/>
    </row>
    <row r="306" spans="2:33" ht="15">
      <c r="B306" s="109"/>
      <c r="C306" s="109"/>
      <c r="D306" s="109">
        <v>2009</v>
      </c>
      <c r="E306" s="109"/>
      <c r="F306" s="109"/>
      <c r="G306" s="109"/>
      <c r="H306" s="109">
        <v>0</v>
      </c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>
        <v>0</v>
      </c>
      <c r="U306" s="109"/>
      <c r="V306" s="109"/>
      <c r="W306" s="109"/>
      <c r="X306" s="109"/>
      <c r="Y306" s="109"/>
      <c r="Z306" s="109"/>
      <c r="AA306" s="109"/>
      <c r="AB306" s="109"/>
      <c r="AC306" s="109"/>
      <c r="AD306" s="109"/>
      <c r="AE306" s="109">
        <v>0</v>
      </c>
      <c r="AF306" s="109"/>
      <c r="AG306" s="109">
        <v>0</v>
      </c>
    </row>
    <row r="307" spans="2:33" ht="15">
      <c r="B307" s="109"/>
      <c r="C307" s="109"/>
      <c r="D307" s="109">
        <v>2010</v>
      </c>
      <c r="E307" s="109">
        <v>3.8399999999999997E-2</v>
      </c>
      <c r="F307" s="109"/>
      <c r="G307" s="109">
        <v>0</v>
      </c>
      <c r="H307" s="109">
        <v>0</v>
      </c>
      <c r="I307" s="109">
        <v>0</v>
      </c>
      <c r="J307" s="109">
        <v>0</v>
      </c>
      <c r="K307" s="109">
        <v>9.6100000000000005E-3</v>
      </c>
      <c r="L307" s="109"/>
      <c r="M307" s="109">
        <v>0</v>
      </c>
      <c r="N307" s="109">
        <v>0</v>
      </c>
      <c r="O307" s="109">
        <v>0</v>
      </c>
      <c r="P307" s="109">
        <v>0</v>
      </c>
      <c r="Q307" s="109"/>
      <c r="R307" s="109">
        <v>0</v>
      </c>
      <c r="S307" s="109">
        <v>5.6999999999999998E-4</v>
      </c>
      <c r="T307" s="109">
        <v>0</v>
      </c>
      <c r="U307" s="109">
        <v>0</v>
      </c>
      <c r="V307" s="109">
        <v>1.866E-2</v>
      </c>
      <c r="W307" s="109">
        <v>6.5449999999999994E-2</v>
      </c>
      <c r="X307" s="109">
        <v>1.0540000000000001E-2</v>
      </c>
      <c r="Y307" s="109">
        <v>9.8470000000000002E-2</v>
      </c>
      <c r="Z307" s="109">
        <v>0</v>
      </c>
      <c r="AA307" s="109">
        <v>2.7899999999999999E-3</v>
      </c>
      <c r="AB307" s="109">
        <v>6.9999999999999999E-4</v>
      </c>
      <c r="AC307" s="109">
        <v>0</v>
      </c>
      <c r="AD307" s="109">
        <v>5.5999999999999999E-3</v>
      </c>
      <c r="AE307" s="109">
        <v>0</v>
      </c>
      <c r="AF307" s="109"/>
      <c r="AG307" s="109">
        <v>0</v>
      </c>
    </row>
    <row r="308" spans="2:33" ht="15">
      <c r="B308" s="109"/>
      <c r="C308" s="109"/>
      <c r="D308" s="109">
        <v>2011</v>
      </c>
      <c r="E308" s="109">
        <v>3.3730000000000003E-2</v>
      </c>
      <c r="F308" s="109">
        <v>2.0070000000000001E-2</v>
      </c>
      <c r="G308" s="109">
        <v>0</v>
      </c>
      <c r="H308" s="109">
        <v>0</v>
      </c>
      <c r="I308" s="109">
        <v>0</v>
      </c>
      <c r="J308" s="109">
        <v>0</v>
      </c>
      <c r="K308" s="109">
        <v>3.1700000000000001E-3</v>
      </c>
      <c r="L308" s="109"/>
      <c r="M308" s="109">
        <v>0</v>
      </c>
      <c r="N308" s="109">
        <v>0</v>
      </c>
      <c r="O308" s="109"/>
      <c r="P308" s="109">
        <v>0</v>
      </c>
      <c r="Q308" s="109"/>
      <c r="R308" s="109">
        <v>0</v>
      </c>
      <c r="S308" s="109">
        <v>6.4999999999999997E-4</v>
      </c>
      <c r="T308" s="109">
        <v>0</v>
      </c>
      <c r="U308" s="109">
        <v>0</v>
      </c>
      <c r="V308" s="109">
        <v>1.8100000000000002E-2</v>
      </c>
      <c r="W308" s="109">
        <v>6.5449999999999994E-2</v>
      </c>
      <c r="X308" s="109">
        <v>8.5699999999999995E-3</v>
      </c>
      <c r="Y308" s="109">
        <v>6.9190000000000002E-2</v>
      </c>
      <c r="Z308" s="109">
        <v>0</v>
      </c>
      <c r="AA308" s="109">
        <v>2.5899999999999999E-3</v>
      </c>
      <c r="AB308" s="109">
        <v>7.1000000000000002E-4</v>
      </c>
      <c r="AC308" s="109">
        <v>5.0000000000000002E-5</v>
      </c>
      <c r="AD308" s="109">
        <v>7.7600000000000004E-3</v>
      </c>
      <c r="AE308" s="109">
        <v>0</v>
      </c>
      <c r="AF308" s="109">
        <v>9.1000000000000004E-3</v>
      </c>
      <c r="AG308" s="109">
        <v>0</v>
      </c>
    </row>
    <row r="309" spans="2:33" ht="15">
      <c r="B309" s="109"/>
      <c r="C309" s="109"/>
      <c r="D309" s="109">
        <v>2012</v>
      </c>
      <c r="E309" s="109">
        <v>3.2140000000000002E-2</v>
      </c>
      <c r="F309" s="109">
        <v>1.951E-2</v>
      </c>
      <c r="G309" s="109">
        <v>0</v>
      </c>
      <c r="H309" s="109">
        <v>0</v>
      </c>
      <c r="I309" s="109">
        <v>0</v>
      </c>
      <c r="J309" s="109">
        <v>0</v>
      </c>
      <c r="K309" s="109">
        <v>5.0000000000000002E-5</v>
      </c>
      <c r="L309" s="109"/>
      <c r="M309" s="109">
        <v>0</v>
      </c>
      <c r="N309" s="109">
        <v>0</v>
      </c>
      <c r="O309" s="109">
        <v>0</v>
      </c>
      <c r="P309" s="109">
        <v>0</v>
      </c>
      <c r="Q309" s="109">
        <v>0</v>
      </c>
      <c r="R309" s="109">
        <v>0</v>
      </c>
      <c r="S309" s="109">
        <v>6.4999999999999997E-4</v>
      </c>
      <c r="T309" s="109">
        <v>0</v>
      </c>
      <c r="U309" s="109">
        <v>0</v>
      </c>
      <c r="V309" s="109">
        <v>1.584E-2</v>
      </c>
      <c r="W309" s="109">
        <v>6.5449999999999994E-2</v>
      </c>
      <c r="X309" s="109">
        <v>8.6E-3</v>
      </c>
      <c r="Y309" s="109">
        <v>9.6960000000000005E-2</v>
      </c>
      <c r="Z309" s="109">
        <v>0</v>
      </c>
      <c r="AA309" s="109">
        <v>1.9E-3</v>
      </c>
      <c r="AB309" s="109">
        <v>1.57E-3</v>
      </c>
      <c r="AC309" s="109">
        <v>1.1E-4</v>
      </c>
      <c r="AD309" s="109">
        <v>8.7399999999999995E-3</v>
      </c>
      <c r="AE309" s="109">
        <v>0</v>
      </c>
      <c r="AF309" s="109">
        <v>0</v>
      </c>
      <c r="AG309" s="109">
        <v>0</v>
      </c>
    </row>
    <row r="310" spans="2:33" ht="15">
      <c r="B310" s="109"/>
      <c r="C310" s="109"/>
      <c r="D310" s="109">
        <v>2013</v>
      </c>
      <c r="E310" s="109">
        <v>3.1620000000000002E-2</v>
      </c>
      <c r="F310" s="109">
        <v>1.9740000000000001E-2</v>
      </c>
      <c r="G310" s="109">
        <v>0</v>
      </c>
      <c r="H310" s="109">
        <v>0</v>
      </c>
      <c r="I310" s="109">
        <v>0</v>
      </c>
      <c r="J310" s="109">
        <v>0</v>
      </c>
      <c r="K310" s="109">
        <v>3.31E-3</v>
      </c>
      <c r="L310" s="109">
        <v>4.0000000000000002E-4</v>
      </c>
      <c r="M310" s="109">
        <v>0</v>
      </c>
      <c r="N310" s="109">
        <v>0</v>
      </c>
      <c r="O310" s="109"/>
      <c r="P310" s="109">
        <v>0</v>
      </c>
      <c r="Q310" s="109"/>
      <c r="R310" s="109">
        <v>1.7999999999999999E-2</v>
      </c>
      <c r="S310" s="109">
        <v>6.4999999999999997E-4</v>
      </c>
      <c r="T310" s="109">
        <v>0</v>
      </c>
      <c r="U310" s="109">
        <v>0</v>
      </c>
      <c r="V310" s="109">
        <v>1.188E-2</v>
      </c>
      <c r="W310" s="109">
        <v>6.5449999999999994E-2</v>
      </c>
      <c r="X310" s="109">
        <v>1.07E-3</v>
      </c>
      <c r="Y310" s="109">
        <v>9.6960000000000005E-2</v>
      </c>
      <c r="Z310" s="109">
        <v>0</v>
      </c>
      <c r="AA310" s="109">
        <v>2.8E-3</v>
      </c>
      <c r="AB310" s="109">
        <v>1.57E-3</v>
      </c>
      <c r="AC310" s="109">
        <v>5.0000000000000002E-5</v>
      </c>
      <c r="AD310" s="109">
        <v>6.96E-3</v>
      </c>
      <c r="AE310" s="109">
        <v>0</v>
      </c>
      <c r="AF310" s="109">
        <v>9.0799999999999995E-3</v>
      </c>
      <c r="AG310" s="109">
        <v>0</v>
      </c>
    </row>
    <row r="311" spans="2:33" ht="15">
      <c r="B311" s="109"/>
      <c r="C311" s="109"/>
      <c r="D311" s="109">
        <v>2014</v>
      </c>
      <c r="E311" s="109">
        <v>2.8910000000000002E-2</v>
      </c>
      <c r="F311" s="109">
        <v>1.7069999999999998E-2</v>
      </c>
      <c r="G311" s="109">
        <v>0</v>
      </c>
      <c r="H311" s="109">
        <v>0</v>
      </c>
      <c r="I311" s="109">
        <v>0</v>
      </c>
      <c r="J311" s="109">
        <v>0</v>
      </c>
      <c r="K311" s="109">
        <v>3.3400000000000001E-3</v>
      </c>
      <c r="L311" s="109">
        <v>1.2199999999999999E-3</v>
      </c>
      <c r="M311" s="109">
        <v>0</v>
      </c>
      <c r="N311" s="109">
        <v>4.4000000000000002E-4</v>
      </c>
      <c r="O311" s="109">
        <v>0</v>
      </c>
      <c r="P311" s="109">
        <v>0</v>
      </c>
      <c r="Q311" s="109">
        <v>0</v>
      </c>
      <c r="R311" s="109"/>
      <c r="S311" s="109">
        <v>6.4000000000000005E-4</v>
      </c>
      <c r="T311" s="109">
        <v>0</v>
      </c>
      <c r="U311" s="109">
        <v>0</v>
      </c>
      <c r="V311" s="109">
        <v>1.188E-2</v>
      </c>
      <c r="W311" s="109">
        <v>5.8180000000000003E-2</v>
      </c>
      <c r="X311" s="109">
        <v>2.6800000000000001E-3</v>
      </c>
      <c r="Y311" s="109">
        <v>5.7489999999999999E-2</v>
      </c>
      <c r="Z311" s="109">
        <v>0</v>
      </c>
      <c r="AA311" s="109">
        <v>2.8500000000000001E-3</v>
      </c>
      <c r="AB311" s="109">
        <v>1.57E-3</v>
      </c>
      <c r="AC311" s="109">
        <v>5.0000000000000002E-5</v>
      </c>
      <c r="AD311" s="109">
        <v>5.6699999999999997E-3</v>
      </c>
      <c r="AE311" s="109">
        <v>0</v>
      </c>
      <c r="AF311" s="109">
        <v>1.35E-2</v>
      </c>
      <c r="AG311" s="109">
        <v>0</v>
      </c>
    </row>
    <row r="312" spans="2:33" ht="15">
      <c r="B312" s="109"/>
      <c r="C312" s="109"/>
      <c r="D312" s="109">
        <v>2015</v>
      </c>
      <c r="E312" s="109">
        <v>0</v>
      </c>
      <c r="F312" s="109">
        <v>0</v>
      </c>
      <c r="G312" s="109">
        <v>0</v>
      </c>
      <c r="H312" s="109">
        <v>0</v>
      </c>
      <c r="I312" s="109">
        <v>0</v>
      </c>
      <c r="J312" s="109">
        <v>0</v>
      </c>
      <c r="K312" s="109">
        <v>0</v>
      </c>
      <c r="L312" s="109">
        <v>0</v>
      </c>
      <c r="M312" s="109">
        <v>0</v>
      </c>
      <c r="N312" s="109">
        <v>5.0889999999999998E-2</v>
      </c>
      <c r="O312" s="109">
        <v>0</v>
      </c>
      <c r="P312" s="109">
        <v>0</v>
      </c>
      <c r="Q312" s="109">
        <v>0</v>
      </c>
      <c r="R312" s="109">
        <v>0</v>
      </c>
      <c r="S312" s="109">
        <v>0</v>
      </c>
      <c r="T312" s="109">
        <v>0</v>
      </c>
      <c r="U312" s="109">
        <v>0</v>
      </c>
      <c r="V312" s="109">
        <v>0</v>
      </c>
      <c r="W312" s="109">
        <v>5.8180000000000003E-2</v>
      </c>
      <c r="X312" s="109">
        <v>0</v>
      </c>
      <c r="Y312" s="109">
        <v>0</v>
      </c>
      <c r="Z312" s="109">
        <v>0</v>
      </c>
      <c r="AA312" s="109">
        <v>3.1099999999999999E-3</v>
      </c>
      <c r="AB312" s="109">
        <v>0</v>
      </c>
      <c r="AC312" s="109">
        <v>0</v>
      </c>
      <c r="AD312" s="109">
        <v>0</v>
      </c>
      <c r="AE312" s="109">
        <v>0</v>
      </c>
      <c r="AF312" s="109">
        <v>0</v>
      </c>
      <c r="AG312" s="109">
        <v>0</v>
      </c>
    </row>
    <row r="313" spans="2:33" ht="15">
      <c r="B313" s="109"/>
      <c r="C313" s="109"/>
      <c r="D313" s="109">
        <v>2016</v>
      </c>
      <c r="E313" s="109">
        <v>0</v>
      </c>
      <c r="F313" s="109">
        <v>0</v>
      </c>
      <c r="G313" s="109">
        <v>0</v>
      </c>
      <c r="H313" s="109">
        <v>0</v>
      </c>
      <c r="I313" s="109">
        <v>0</v>
      </c>
      <c r="J313" s="109">
        <v>0</v>
      </c>
      <c r="K313" s="109">
        <v>0</v>
      </c>
      <c r="L313" s="109">
        <v>0</v>
      </c>
      <c r="M313" s="109">
        <v>0</v>
      </c>
      <c r="N313" s="109">
        <v>0</v>
      </c>
      <c r="O313" s="109">
        <v>0</v>
      </c>
      <c r="P313" s="109">
        <v>0</v>
      </c>
      <c r="Q313" s="109">
        <v>0</v>
      </c>
      <c r="R313" s="109">
        <v>0</v>
      </c>
      <c r="S313" s="109">
        <v>0</v>
      </c>
      <c r="T313" s="109">
        <v>0</v>
      </c>
      <c r="U313" s="109">
        <v>0</v>
      </c>
      <c r="V313" s="109">
        <v>0</v>
      </c>
      <c r="W313" s="109">
        <v>5.8180000000000003E-2</v>
      </c>
      <c r="X313" s="109">
        <v>0</v>
      </c>
      <c r="Y313" s="109">
        <v>0</v>
      </c>
      <c r="Z313" s="109">
        <v>0</v>
      </c>
      <c r="AA313" s="109">
        <v>0</v>
      </c>
      <c r="AB313" s="109">
        <v>0</v>
      </c>
      <c r="AC313" s="109">
        <v>6.9999999999999999E-4</v>
      </c>
      <c r="AD313" s="109">
        <v>0</v>
      </c>
      <c r="AE313" s="109">
        <v>0</v>
      </c>
      <c r="AF313" s="109">
        <v>0</v>
      </c>
      <c r="AG313" s="109">
        <v>0</v>
      </c>
    </row>
    <row r="314" spans="2:33" ht="15">
      <c r="B314" s="109"/>
      <c r="C314" s="109"/>
      <c r="D314" s="109">
        <v>2017</v>
      </c>
      <c r="E314" s="109">
        <v>0</v>
      </c>
      <c r="F314" s="109">
        <v>0</v>
      </c>
      <c r="G314" s="109">
        <v>0</v>
      </c>
      <c r="H314" s="109">
        <v>0</v>
      </c>
      <c r="I314" s="109">
        <v>0</v>
      </c>
      <c r="J314" s="109">
        <v>0</v>
      </c>
      <c r="K314" s="109">
        <v>0</v>
      </c>
      <c r="L314" s="109">
        <v>0</v>
      </c>
      <c r="M314" s="109">
        <v>0</v>
      </c>
      <c r="N314" s="109">
        <v>0</v>
      </c>
      <c r="O314" s="109">
        <v>0</v>
      </c>
      <c r="P314" s="109">
        <v>0</v>
      </c>
      <c r="Q314" s="109">
        <v>0</v>
      </c>
      <c r="R314" s="109">
        <v>0</v>
      </c>
      <c r="S314" s="109">
        <v>0</v>
      </c>
      <c r="T314" s="109">
        <v>0</v>
      </c>
      <c r="U314" s="109">
        <v>0</v>
      </c>
      <c r="V314" s="109">
        <v>0</v>
      </c>
      <c r="W314" s="109">
        <v>4.727E-2</v>
      </c>
      <c r="X314" s="109">
        <v>0</v>
      </c>
      <c r="Y314" s="109">
        <v>0</v>
      </c>
      <c r="Z314" s="109">
        <v>0</v>
      </c>
      <c r="AA314" s="109">
        <v>0</v>
      </c>
      <c r="AB314" s="109">
        <v>0</v>
      </c>
      <c r="AC314" s="109">
        <v>8.1999999999999998E-4</v>
      </c>
      <c r="AD314" s="109">
        <v>0</v>
      </c>
      <c r="AE314" s="109">
        <v>0</v>
      </c>
      <c r="AF314" s="109">
        <v>0</v>
      </c>
      <c r="AG314" s="109">
        <v>0</v>
      </c>
    </row>
    <row r="315" spans="2:33" ht="15">
      <c r="B315" s="109"/>
      <c r="C315" s="109"/>
      <c r="D315" s="109">
        <v>2018</v>
      </c>
      <c r="E315" s="109">
        <v>0</v>
      </c>
      <c r="F315" s="109">
        <v>0</v>
      </c>
      <c r="G315" s="109">
        <v>0</v>
      </c>
      <c r="H315" s="109">
        <v>0</v>
      </c>
      <c r="I315" s="109">
        <v>0</v>
      </c>
      <c r="J315" s="109">
        <v>0</v>
      </c>
      <c r="K315" s="109">
        <v>0</v>
      </c>
      <c r="L315" s="109">
        <v>0</v>
      </c>
      <c r="M315" s="109">
        <v>0</v>
      </c>
      <c r="N315" s="109">
        <v>0</v>
      </c>
      <c r="O315" s="109">
        <v>0</v>
      </c>
      <c r="P315" s="109">
        <v>0</v>
      </c>
      <c r="Q315" s="109">
        <v>0</v>
      </c>
      <c r="R315" s="109">
        <v>0</v>
      </c>
      <c r="S315" s="109">
        <v>0</v>
      </c>
      <c r="T315" s="109">
        <v>0</v>
      </c>
      <c r="U315" s="109">
        <v>0</v>
      </c>
      <c r="V315" s="109">
        <v>0</v>
      </c>
      <c r="W315" s="109">
        <v>4.7969999999999999E-2</v>
      </c>
      <c r="X315" s="109">
        <v>0</v>
      </c>
      <c r="Y315" s="109">
        <v>0</v>
      </c>
      <c r="Z315" s="109">
        <v>0</v>
      </c>
      <c r="AA315" s="109">
        <v>0</v>
      </c>
      <c r="AB315" s="109">
        <v>0</v>
      </c>
      <c r="AC315" s="109">
        <v>0</v>
      </c>
      <c r="AD315" s="109">
        <v>0</v>
      </c>
      <c r="AE315" s="109">
        <v>0</v>
      </c>
      <c r="AF315" s="109">
        <v>0</v>
      </c>
      <c r="AG315" s="109">
        <v>0</v>
      </c>
    </row>
    <row r="316" spans="2:33" ht="15">
      <c r="B316" s="109"/>
      <c r="C316" s="109"/>
      <c r="D316" s="109">
        <v>2019</v>
      </c>
      <c r="E316" s="109">
        <v>0</v>
      </c>
      <c r="F316" s="109">
        <v>0</v>
      </c>
      <c r="G316" s="109">
        <v>0</v>
      </c>
      <c r="H316" s="109">
        <v>0</v>
      </c>
      <c r="I316" s="109">
        <v>0</v>
      </c>
      <c r="J316" s="109">
        <v>0</v>
      </c>
      <c r="K316" s="109">
        <v>0</v>
      </c>
      <c r="L316" s="109">
        <v>0</v>
      </c>
      <c r="M316" s="109">
        <v>0</v>
      </c>
      <c r="N316" s="109">
        <v>0</v>
      </c>
      <c r="O316" s="109">
        <v>0</v>
      </c>
      <c r="P316" s="109">
        <v>0</v>
      </c>
      <c r="Q316" s="109">
        <v>0</v>
      </c>
      <c r="R316" s="109">
        <v>0</v>
      </c>
      <c r="S316" s="109">
        <v>0</v>
      </c>
      <c r="T316" s="109">
        <v>0</v>
      </c>
      <c r="U316" s="109">
        <v>0</v>
      </c>
      <c r="V316" s="109">
        <v>0</v>
      </c>
      <c r="W316" s="109">
        <v>0</v>
      </c>
      <c r="X316" s="109">
        <v>0</v>
      </c>
      <c r="Y316" s="109">
        <v>0</v>
      </c>
      <c r="Z316" s="109">
        <v>0</v>
      </c>
      <c r="AA316" s="109">
        <v>0</v>
      </c>
      <c r="AB316" s="109">
        <v>0</v>
      </c>
      <c r="AC316" s="109">
        <v>0</v>
      </c>
      <c r="AD316" s="109">
        <v>0</v>
      </c>
      <c r="AE316" s="109">
        <v>0</v>
      </c>
      <c r="AF316" s="109">
        <v>0</v>
      </c>
      <c r="AG316" s="109">
        <v>0</v>
      </c>
    </row>
    <row r="317" spans="2:33" ht="15">
      <c r="B317" s="109"/>
      <c r="C317" s="109"/>
      <c r="D317" s="109">
        <v>2020</v>
      </c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  <c r="X317" s="109"/>
      <c r="Y317" s="109"/>
      <c r="Z317" s="109"/>
      <c r="AA317" s="109"/>
      <c r="AB317" s="109"/>
      <c r="AC317" s="109"/>
      <c r="AD317" s="109"/>
      <c r="AE317" s="109"/>
      <c r="AF317" s="109"/>
      <c r="AG317" s="109"/>
    </row>
    <row r="318" spans="2:33" ht="15">
      <c r="B318" s="110" t="s">
        <v>956</v>
      </c>
      <c r="C318" s="110" t="s">
        <v>957</v>
      </c>
      <c r="D318" s="110">
        <v>2006</v>
      </c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>
        <v>6.0299999999999998E-3</v>
      </c>
      <c r="U318" s="110"/>
      <c r="V318" s="110"/>
      <c r="W318" s="110"/>
      <c r="X318" s="110"/>
      <c r="Y318" s="110"/>
      <c r="Z318" s="110"/>
      <c r="AA318" s="110"/>
      <c r="AB318" s="110"/>
      <c r="AC318" s="110"/>
      <c r="AD318" s="110"/>
      <c r="AE318" s="110"/>
      <c r="AF318" s="110"/>
      <c r="AG318" s="110"/>
    </row>
    <row r="319" spans="2:33" ht="15">
      <c r="B319" s="110"/>
      <c r="C319" s="110"/>
      <c r="D319" s="110">
        <v>2007</v>
      </c>
      <c r="E319" s="110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110"/>
      <c r="T319" s="110">
        <v>6.0299999999999998E-3</v>
      </c>
      <c r="U319" s="110"/>
      <c r="V319" s="110"/>
      <c r="W319" s="110"/>
      <c r="X319" s="110"/>
      <c r="Y319" s="110"/>
      <c r="Z319" s="110"/>
      <c r="AA319" s="110"/>
      <c r="AB319" s="110"/>
      <c r="AC319" s="110"/>
      <c r="AD319" s="110"/>
      <c r="AE319" s="110">
        <v>6.5100000000000002E-3</v>
      </c>
      <c r="AF319" s="110"/>
      <c r="AG319" s="110"/>
    </row>
    <row r="320" spans="2:33" ht="15">
      <c r="B320" s="110"/>
      <c r="C320" s="110"/>
      <c r="D320" s="110">
        <v>2008</v>
      </c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>
        <v>6.6299999999999996E-3</v>
      </c>
      <c r="U320" s="110"/>
      <c r="V320" s="110"/>
      <c r="W320" s="110"/>
      <c r="X320" s="110"/>
      <c r="Y320" s="110"/>
      <c r="Z320" s="110"/>
      <c r="AA320" s="110"/>
      <c r="AB320" s="110"/>
      <c r="AC320" s="110"/>
      <c r="AD320" s="110"/>
      <c r="AE320" s="110">
        <v>6.5100000000000002E-3</v>
      </c>
      <c r="AF320" s="110"/>
      <c r="AG320" s="110"/>
    </row>
    <row r="321" spans="2:33" ht="15">
      <c r="B321" s="110"/>
      <c r="C321" s="110"/>
      <c r="D321" s="110">
        <v>2009</v>
      </c>
      <c r="E321" s="110"/>
      <c r="F321" s="110"/>
      <c r="G321" s="110"/>
      <c r="H321" s="110">
        <v>0</v>
      </c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>
        <v>6.0000000000000001E-3</v>
      </c>
      <c r="U321" s="110"/>
      <c r="V321" s="110"/>
      <c r="W321" s="110"/>
      <c r="X321" s="110"/>
      <c r="Y321" s="110"/>
      <c r="Z321" s="110"/>
      <c r="AA321" s="110"/>
      <c r="AB321" s="110"/>
      <c r="AC321" s="110"/>
      <c r="AD321" s="110"/>
      <c r="AE321" s="110">
        <v>6.5100000000000002E-3</v>
      </c>
      <c r="AF321" s="110"/>
      <c r="AG321" s="110">
        <v>2.6100000000000002E-2</v>
      </c>
    </row>
    <row r="322" spans="2:33" ht="15">
      <c r="B322" s="110"/>
      <c r="C322" s="110"/>
      <c r="D322" s="110">
        <v>2010</v>
      </c>
      <c r="E322" s="110">
        <v>1.3699999999999999E-3</v>
      </c>
      <c r="F322" s="110"/>
      <c r="G322" s="110">
        <v>4.6309999999999997E-2</v>
      </c>
      <c r="H322" s="110">
        <v>0</v>
      </c>
      <c r="I322" s="110">
        <v>0</v>
      </c>
      <c r="J322" s="110">
        <v>4.3830000000000001E-2</v>
      </c>
      <c r="K322" s="110">
        <v>5.3200000000000001E-3</v>
      </c>
      <c r="L322" s="110"/>
      <c r="M322" s="110">
        <v>0</v>
      </c>
      <c r="N322" s="110">
        <v>0</v>
      </c>
      <c r="O322" s="110">
        <v>1.3999999999999999E-4</v>
      </c>
      <c r="P322" s="110">
        <v>0</v>
      </c>
      <c r="Q322" s="110"/>
      <c r="R322" s="110">
        <v>2.6450000000000001E-2</v>
      </c>
      <c r="S322" s="110">
        <v>7.9699999999999997E-3</v>
      </c>
      <c r="T322" s="110">
        <v>4.7499999999999999E-3</v>
      </c>
      <c r="U322" s="110">
        <v>1.7000000000000001E-4</v>
      </c>
      <c r="V322" s="110">
        <v>3.3899999999999998E-3</v>
      </c>
      <c r="W322" s="110">
        <v>7.2700000000000004E-3</v>
      </c>
      <c r="X322" s="110">
        <v>1.58E-3</v>
      </c>
      <c r="Y322" s="110"/>
      <c r="Z322" s="110">
        <v>0</v>
      </c>
      <c r="AA322" s="110">
        <v>9.0090000000000003E-2</v>
      </c>
      <c r="AB322" s="110">
        <v>2.462E-2</v>
      </c>
      <c r="AC322" s="110">
        <v>3.0870000000000002E-2</v>
      </c>
      <c r="AD322" s="110">
        <v>4.4999999999999999E-4</v>
      </c>
      <c r="AE322" s="110">
        <v>6.5100000000000002E-3</v>
      </c>
      <c r="AF322" s="110"/>
      <c r="AG322" s="110">
        <v>2.6550000000000001E-2</v>
      </c>
    </row>
    <row r="323" spans="2:33" ht="15">
      <c r="B323" s="110"/>
      <c r="C323" s="110"/>
      <c r="D323" s="110">
        <v>2011</v>
      </c>
      <c r="E323" s="110">
        <v>1.73E-3</v>
      </c>
      <c r="F323" s="110">
        <v>0</v>
      </c>
      <c r="G323" s="110">
        <v>4.5100000000000001E-2</v>
      </c>
      <c r="H323" s="110">
        <v>0</v>
      </c>
      <c r="I323" s="110">
        <v>0</v>
      </c>
      <c r="J323" s="110">
        <v>4.3889999999999998E-2</v>
      </c>
      <c r="K323" s="110">
        <v>1.23E-2</v>
      </c>
      <c r="L323" s="110"/>
      <c r="M323" s="110">
        <v>0</v>
      </c>
      <c r="N323" s="110">
        <v>0</v>
      </c>
      <c r="O323" s="110">
        <v>6.9999999999999994E-5</v>
      </c>
      <c r="P323" s="110">
        <v>0</v>
      </c>
      <c r="Q323" s="110"/>
      <c r="R323" s="110">
        <v>2.5340000000000001E-2</v>
      </c>
      <c r="S323" s="110">
        <v>9.4900000000000002E-3</v>
      </c>
      <c r="T323" s="110">
        <v>4.15E-3</v>
      </c>
      <c r="U323" s="110">
        <v>1.1E-4</v>
      </c>
      <c r="V323" s="110">
        <v>3.96E-3</v>
      </c>
      <c r="W323" s="110">
        <v>7.2700000000000004E-3</v>
      </c>
      <c r="X323" s="110">
        <v>1.07E-3</v>
      </c>
      <c r="Y323" s="110">
        <v>0</v>
      </c>
      <c r="Z323" s="110">
        <v>0</v>
      </c>
      <c r="AA323" s="110">
        <v>8.5610000000000006E-2</v>
      </c>
      <c r="AB323" s="110">
        <v>2.147E-2</v>
      </c>
      <c r="AC323" s="110">
        <v>4.036E-2</v>
      </c>
      <c r="AD323" s="110">
        <v>1.7000000000000001E-4</v>
      </c>
      <c r="AE323" s="110">
        <v>6.6100000000000004E-3</v>
      </c>
      <c r="AF323" s="110">
        <v>3.9449999999999999E-2</v>
      </c>
      <c r="AG323" s="110">
        <v>2.588E-2</v>
      </c>
    </row>
    <row r="324" spans="2:33" ht="15">
      <c r="B324" s="110"/>
      <c r="C324" s="110"/>
      <c r="D324" s="110">
        <v>2012</v>
      </c>
      <c r="E324" s="110">
        <v>1.7099999999999999E-3</v>
      </c>
      <c r="F324" s="110">
        <v>0</v>
      </c>
      <c r="G324" s="110">
        <v>4.333E-2</v>
      </c>
      <c r="H324" s="110">
        <v>0</v>
      </c>
      <c r="I324" s="110">
        <v>0</v>
      </c>
      <c r="J324" s="110">
        <v>4.4479999999999999E-2</v>
      </c>
      <c r="K324" s="110">
        <v>8.0000000000000007E-5</v>
      </c>
      <c r="L324" s="110"/>
      <c r="M324" s="110">
        <v>0</v>
      </c>
      <c r="N324" s="110">
        <v>9.11E-3</v>
      </c>
      <c r="O324" s="110">
        <v>0</v>
      </c>
      <c r="P324" s="110">
        <v>0</v>
      </c>
      <c r="Q324" s="110">
        <v>2.8299999999999999E-2</v>
      </c>
      <c r="R324" s="110">
        <v>2.5340000000000001E-2</v>
      </c>
      <c r="S324" s="110">
        <v>9.4900000000000002E-3</v>
      </c>
      <c r="T324" s="110">
        <v>4.7499999999999999E-3</v>
      </c>
      <c r="U324" s="110">
        <v>5.0000000000000002E-5</v>
      </c>
      <c r="V324" s="110">
        <v>1.6900000000000001E-3</v>
      </c>
      <c r="W324" s="110">
        <v>7.2700000000000004E-3</v>
      </c>
      <c r="X324" s="110">
        <v>0</v>
      </c>
      <c r="Y324" s="110">
        <v>0</v>
      </c>
      <c r="Z324" s="110">
        <v>0</v>
      </c>
      <c r="AA324" s="110">
        <v>8.3059999999999995E-2</v>
      </c>
      <c r="AB324" s="110">
        <v>1.259E-2</v>
      </c>
      <c r="AC324" s="110">
        <v>3.4419999999999999E-2</v>
      </c>
      <c r="AD324" s="110">
        <v>1.6000000000000001E-3</v>
      </c>
      <c r="AE324" s="110">
        <v>6.6100000000000004E-3</v>
      </c>
      <c r="AF324" s="110">
        <v>1.5970000000000002E-2</v>
      </c>
      <c r="AG324" s="110">
        <v>2.4160000000000001E-2</v>
      </c>
    </row>
    <row r="325" spans="2:33" ht="15">
      <c r="B325" s="110"/>
      <c r="C325" s="110"/>
      <c r="D325" s="110">
        <v>2013</v>
      </c>
      <c r="E325" s="110">
        <v>1.72E-3</v>
      </c>
      <c r="F325" s="110">
        <v>0</v>
      </c>
      <c r="G325" s="110">
        <v>3.567E-2</v>
      </c>
      <c r="H325" s="110">
        <v>0</v>
      </c>
      <c r="I325" s="110">
        <v>0</v>
      </c>
      <c r="J325" s="110">
        <v>4.3400000000000001E-2</v>
      </c>
      <c r="K325" s="110">
        <v>4.7400000000000003E-3</v>
      </c>
      <c r="L325" s="110">
        <v>4.0800000000000003E-3</v>
      </c>
      <c r="M325" s="110">
        <v>0</v>
      </c>
      <c r="N325" s="110">
        <v>2.1190000000000001E-2</v>
      </c>
      <c r="O325" s="110">
        <v>2.5999999999999998E-4</v>
      </c>
      <c r="P325" s="110">
        <v>0</v>
      </c>
      <c r="Q325" s="110">
        <v>2.281E-2</v>
      </c>
      <c r="R325" s="110">
        <v>2.0570000000000001E-2</v>
      </c>
      <c r="S325" s="110">
        <v>9.6100000000000005E-3</v>
      </c>
      <c r="T325" s="110">
        <v>3.5599999999999998E-3</v>
      </c>
      <c r="U325" s="110">
        <v>6.0000000000000002E-5</v>
      </c>
      <c r="V325" s="110">
        <v>1.6900000000000001E-3</v>
      </c>
      <c r="W325" s="110">
        <v>7.2700000000000004E-3</v>
      </c>
      <c r="X325" s="110">
        <v>2.15E-3</v>
      </c>
      <c r="Y325" s="110">
        <v>9.7000000000000005E-4</v>
      </c>
      <c r="Z325" s="110"/>
      <c r="AA325" s="110">
        <v>6.4710000000000004E-2</v>
      </c>
      <c r="AB325" s="110">
        <v>1.218E-2</v>
      </c>
      <c r="AC325" s="110">
        <v>4.0320000000000002E-2</v>
      </c>
      <c r="AD325" s="110">
        <v>1.6299999999999999E-3</v>
      </c>
      <c r="AE325" s="110">
        <v>5.7800000000000004E-3</v>
      </c>
      <c r="AF325" s="110">
        <v>1.652E-2</v>
      </c>
      <c r="AG325" s="110">
        <v>2.281E-2</v>
      </c>
    </row>
    <row r="326" spans="2:33" ht="15">
      <c r="B326" s="110"/>
      <c r="C326" s="110"/>
      <c r="D326" s="110">
        <v>2014</v>
      </c>
      <c r="E326" s="110">
        <v>1.5299999999999999E-3</v>
      </c>
      <c r="F326" s="110">
        <v>0</v>
      </c>
      <c r="G326" s="110">
        <v>3.2329999999999998E-2</v>
      </c>
      <c r="H326" s="110">
        <v>0</v>
      </c>
      <c r="I326" s="110">
        <v>0</v>
      </c>
      <c r="J326" s="110">
        <v>4.197E-2</v>
      </c>
      <c r="K326" s="110">
        <v>5.5799999999999999E-3</v>
      </c>
      <c r="L326" s="110">
        <v>4.4900000000000001E-3</v>
      </c>
      <c r="M326" s="110">
        <v>0</v>
      </c>
      <c r="N326" s="110">
        <v>2.1000000000000001E-2</v>
      </c>
      <c r="O326" s="110">
        <v>2.5999999999999998E-4</v>
      </c>
      <c r="P326" s="110">
        <v>0</v>
      </c>
      <c r="Q326" s="110">
        <v>0</v>
      </c>
      <c r="R326" s="110"/>
      <c r="S326" s="110">
        <v>9.4699999999999993E-3</v>
      </c>
      <c r="T326" s="110">
        <v>3.5599999999999998E-3</v>
      </c>
      <c r="U326" s="110">
        <v>6.0000000000000002E-5</v>
      </c>
      <c r="V326" s="110">
        <v>2.2599999999999999E-3</v>
      </c>
      <c r="W326" s="110">
        <v>7.2700000000000004E-3</v>
      </c>
      <c r="X326" s="110">
        <v>2.6800000000000001E-3</v>
      </c>
      <c r="Y326" s="110">
        <v>0</v>
      </c>
      <c r="Z326" s="110">
        <v>5.0000000000000001E-4</v>
      </c>
      <c r="AA326" s="110">
        <v>6.3109999999999999E-2</v>
      </c>
      <c r="AB326" s="110">
        <v>1.217E-2</v>
      </c>
      <c r="AC326" s="110">
        <v>3.5229999999999997E-2</v>
      </c>
      <c r="AD326" s="110">
        <v>8.1999999999999998E-4</v>
      </c>
      <c r="AE326" s="110">
        <v>6.6100000000000004E-3</v>
      </c>
      <c r="AF326" s="110">
        <v>1.4330000000000001E-2</v>
      </c>
      <c r="AG326" s="110">
        <v>2.0199999999999999E-2</v>
      </c>
    </row>
    <row r="327" spans="2:33" ht="15">
      <c r="B327" s="110"/>
      <c r="C327" s="110"/>
      <c r="D327" s="110">
        <v>2015</v>
      </c>
      <c r="E327" s="110">
        <v>0</v>
      </c>
      <c r="F327" s="110">
        <v>0</v>
      </c>
      <c r="G327" s="110">
        <v>0</v>
      </c>
      <c r="H327" s="110">
        <v>0</v>
      </c>
      <c r="I327" s="110">
        <v>0</v>
      </c>
      <c r="J327" s="110">
        <v>4.5249999999999999E-2</v>
      </c>
      <c r="K327" s="110">
        <v>0</v>
      </c>
      <c r="L327" s="110">
        <v>0</v>
      </c>
      <c r="M327" s="110">
        <v>0</v>
      </c>
      <c r="N327" s="110">
        <v>2.2300000000000002E-3</v>
      </c>
      <c r="O327" s="110">
        <v>2.5000000000000001E-4</v>
      </c>
      <c r="P327" s="110">
        <v>0</v>
      </c>
      <c r="Q327" s="110">
        <v>0</v>
      </c>
      <c r="R327" s="110">
        <v>0</v>
      </c>
      <c r="S327" s="110">
        <v>0</v>
      </c>
      <c r="T327" s="110">
        <v>3.5599999999999998E-3</v>
      </c>
      <c r="U327" s="110">
        <v>0</v>
      </c>
      <c r="V327" s="110">
        <v>0</v>
      </c>
      <c r="W327" s="110">
        <v>7.2700000000000004E-3</v>
      </c>
      <c r="X327" s="110">
        <v>0</v>
      </c>
      <c r="Y327" s="110">
        <v>0</v>
      </c>
      <c r="Z327" s="110">
        <v>0</v>
      </c>
      <c r="AA327" s="110">
        <v>5.1830000000000001E-2</v>
      </c>
      <c r="AB327" s="110">
        <v>0</v>
      </c>
      <c r="AC327" s="110">
        <v>3.1480000000000001E-2</v>
      </c>
      <c r="AD327" s="110">
        <v>0</v>
      </c>
      <c r="AE327" s="110">
        <v>0</v>
      </c>
      <c r="AF327" s="110">
        <v>0</v>
      </c>
      <c r="AG327" s="110">
        <v>0</v>
      </c>
    </row>
    <row r="328" spans="2:33" ht="15">
      <c r="B328" s="110"/>
      <c r="C328" s="110"/>
      <c r="D328" s="110">
        <v>2016</v>
      </c>
      <c r="E328" s="110">
        <v>0</v>
      </c>
      <c r="F328" s="110">
        <v>0</v>
      </c>
      <c r="G328" s="110">
        <v>0</v>
      </c>
      <c r="H328" s="110">
        <v>0</v>
      </c>
      <c r="I328" s="110">
        <v>0</v>
      </c>
      <c r="J328" s="110">
        <v>4.4119999999999999E-2</v>
      </c>
      <c r="K328" s="110">
        <v>0</v>
      </c>
      <c r="L328" s="110">
        <v>0</v>
      </c>
      <c r="M328" s="110">
        <v>0</v>
      </c>
      <c r="N328" s="110">
        <v>0</v>
      </c>
      <c r="O328" s="110">
        <v>2.5999999999999998E-4</v>
      </c>
      <c r="P328" s="110">
        <v>0</v>
      </c>
      <c r="Q328" s="110">
        <v>0</v>
      </c>
      <c r="R328" s="110">
        <v>0</v>
      </c>
      <c r="S328" s="110">
        <v>0</v>
      </c>
      <c r="T328" s="110">
        <v>3.5599999999999998E-3</v>
      </c>
      <c r="U328" s="110">
        <v>0</v>
      </c>
      <c r="V328" s="110">
        <v>0</v>
      </c>
      <c r="W328" s="110">
        <v>7.2700000000000004E-3</v>
      </c>
      <c r="X328" s="110">
        <v>0</v>
      </c>
      <c r="Y328" s="110">
        <v>0</v>
      </c>
      <c r="Z328" s="110">
        <v>0</v>
      </c>
      <c r="AA328" s="110">
        <v>0</v>
      </c>
      <c r="AB328" s="110">
        <v>0</v>
      </c>
      <c r="AC328" s="110">
        <v>3.0530000000000002E-2</v>
      </c>
      <c r="AD328" s="110">
        <v>0</v>
      </c>
      <c r="AE328" s="110">
        <v>0</v>
      </c>
      <c r="AF328" s="110">
        <v>0</v>
      </c>
      <c r="AG328" s="110">
        <v>0</v>
      </c>
    </row>
    <row r="329" spans="2:33" ht="15">
      <c r="B329" s="110"/>
      <c r="C329" s="110"/>
      <c r="D329" s="110">
        <v>2017</v>
      </c>
      <c r="E329" s="110">
        <v>0</v>
      </c>
      <c r="F329" s="110">
        <v>0</v>
      </c>
      <c r="G329" s="110">
        <v>0</v>
      </c>
      <c r="H329" s="110">
        <v>0</v>
      </c>
      <c r="I329" s="110">
        <v>0</v>
      </c>
      <c r="J329" s="110">
        <v>0</v>
      </c>
      <c r="K329" s="110">
        <v>0</v>
      </c>
      <c r="L329" s="110">
        <v>0</v>
      </c>
      <c r="M329" s="110">
        <v>0</v>
      </c>
      <c r="N329" s="110">
        <v>0</v>
      </c>
      <c r="O329" s="110">
        <v>0</v>
      </c>
      <c r="P329" s="110">
        <v>0</v>
      </c>
      <c r="Q329" s="110">
        <v>0</v>
      </c>
      <c r="R329" s="110">
        <v>0</v>
      </c>
      <c r="S329" s="110">
        <v>0</v>
      </c>
      <c r="T329" s="110">
        <v>4.7499999999999999E-3</v>
      </c>
      <c r="U329" s="110">
        <v>0</v>
      </c>
      <c r="V329" s="110">
        <v>0</v>
      </c>
      <c r="W329" s="110">
        <v>0</v>
      </c>
      <c r="X329" s="110">
        <v>0</v>
      </c>
      <c r="Y329" s="110">
        <v>0</v>
      </c>
      <c r="Z329" s="110">
        <v>0</v>
      </c>
      <c r="AA329" s="110">
        <v>0</v>
      </c>
      <c r="AB329" s="110">
        <v>0</v>
      </c>
      <c r="AC329" s="110">
        <v>2.777E-2</v>
      </c>
      <c r="AD329" s="110">
        <v>0</v>
      </c>
      <c r="AE329" s="110">
        <v>0</v>
      </c>
      <c r="AF329" s="110">
        <v>0</v>
      </c>
      <c r="AG329" s="110">
        <v>0</v>
      </c>
    </row>
    <row r="330" spans="2:33" ht="15">
      <c r="B330" s="110"/>
      <c r="C330" s="110"/>
      <c r="D330" s="110">
        <v>2018</v>
      </c>
      <c r="E330" s="110">
        <v>0</v>
      </c>
      <c r="F330" s="110">
        <v>0</v>
      </c>
      <c r="G330" s="110">
        <v>0</v>
      </c>
      <c r="H330" s="110">
        <v>0</v>
      </c>
      <c r="I330" s="110">
        <v>0</v>
      </c>
      <c r="J330" s="110">
        <v>0</v>
      </c>
      <c r="K330" s="110">
        <v>0</v>
      </c>
      <c r="L330" s="110">
        <v>0</v>
      </c>
      <c r="M330" s="110">
        <v>0</v>
      </c>
      <c r="N330" s="110">
        <v>0</v>
      </c>
      <c r="O330" s="110">
        <v>0</v>
      </c>
      <c r="P330" s="110">
        <v>0</v>
      </c>
      <c r="Q330" s="110">
        <v>0</v>
      </c>
      <c r="R330" s="110">
        <v>0</v>
      </c>
      <c r="S330" s="110">
        <v>0</v>
      </c>
      <c r="T330" s="110">
        <v>0</v>
      </c>
      <c r="U330" s="110">
        <v>0</v>
      </c>
      <c r="V330" s="110">
        <v>0</v>
      </c>
      <c r="W330" s="110">
        <v>0</v>
      </c>
      <c r="X330" s="110">
        <v>0</v>
      </c>
      <c r="Y330" s="110">
        <v>0</v>
      </c>
      <c r="Z330" s="110">
        <v>0</v>
      </c>
      <c r="AA330" s="110">
        <v>0</v>
      </c>
      <c r="AB330" s="110">
        <v>0</v>
      </c>
      <c r="AC330" s="110">
        <v>0</v>
      </c>
      <c r="AD330" s="110">
        <v>0</v>
      </c>
      <c r="AE330" s="110">
        <v>0</v>
      </c>
      <c r="AF330" s="110">
        <v>0</v>
      </c>
      <c r="AG330" s="110">
        <v>0</v>
      </c>
    </row>
    <row r="331" spans="2:33" ht="15">
      <c r="B331" s="110"/>
      <c r="C331" s="110"/>
      <c r="D331" s="110">
        <v>2019</v>
      </c>
      <c r="E331" s="110">
        <v>0</v>
      </c>
      <c r="F331" s="110">
        <v>0</v>
      </c>
      <c r="G331" s="110">
        <v>0</v>
      </c>
      <c r="H331" s="110">
        <v>0</v>
      </c>
      <c r="I331" s="110">
        <v>0</v>
      </c>
      <c r="J331" s="110">
        <v>0</v>
      </c>
      <c r="K331" s="110">
        <v>0</v>
      </c>
      <c r="L331" s="110">
        <v>0</v>
      </c>
      <c r="M331" s="110">
        <v>0</v>
      </c>
      <c r="N331" s="110">
        <v>0</v>
      </c>
      <c r="O331" s="110">
        <v>0</v>
      </c>
      <c r="P331" s="110">
        <v>0</v>
      </c>
      <c r="Q331" s="110">
        <v>0</v>
      </c>
      <c r="R331" s="110">
        <v>0</v>
      </c>
      <c r="S331" s="110">
        <v>0</v>
      </c>
      <c r="T331" s="110">
        <v>0</v>
      </c>
      <c r="U331" s="110">
        <v>0</v>
      </c>
      <c r="V331" s="110">
        <v>0</v>
      </c>
      <c r="W331" s="110">
        <v>0</v>
      </c>
      <c r="X331" s="110">
        <v>0</v>
      </c>
      <c r="Y331" s="110">
        <v>0</v>
      </c>
      <c r="Z331" s="110">
        <v>0</v>
      </c>
      <c r="AA331" s="110">
        <v>0</v>
      </c>
      <c r="AB331" s="110">
        <v>0</v>
      </c>
      <c r="AC331" s="110">
        <v>0</v>
      </c>
      <c r="AD331" s="110">
        <v>0</v>
      </c>
      <c r="AE331" s="110">
        <v>0</v>
      </c>
      <c r="AF331" s="110">
        <v>0</v>
      </c>
      <c r="AG331" s="110">
        <v>0</v>
      </c>
    </row>
    <row r="332" spans="2:33" ht="15">
      <c r="B332" s="110"/>
      <c r="C332" s="110"/>
      <c r="D332" s="110">
        <v>2020</v>
      </c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  <c r="V332" s="110"/>
      <c r="W332" s="110"/>
      <c r="X332" s="110"/>
      <c r="Y332" s="110"/>
      <c r="Z332" s="110"/>
      <c r="AA332" s="110"/>
      <c r="AB332" s="110"/>
      <c r="AC332" s="110"/>
      <c r="AD332" s="110"/>
      <c r="AE332" s="110"/>
      <c r="AF332" s="110"/>
      <c r="AG332" s="110"/>
    </row>
    <row r="333" spans="2:33" ht="15">
      <c r="B333" s="109" t="s">
        <v>958</v>
      </c>
      <c r="C333" s="109" t="s">
        <v>959</v>
      </c>
      <c r="D333" s="109">
        <v>2006</v>
      </c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>
        <v>0</v>
      </c>
      <c r="U333" s="109"/>
      <c r="V333" s="109"/>
      <c r="W333" s="109"/>
      <c r="X333" s="109"/>
      <c r="Y333" s="109"/>
      <c r="Z333" s="109"/>
      <c r="AA333" s="109"/>
      <c r="AB333" s="109"/>
      <c r="AC333" s="109"/>
      <c r="AD333" s="109"/>
      <c r="AE333" s="109"/>
      <c r="AF333" s="109"/>
      <c r="AG333" s="109"/>
    </row>
    <row r="334" spans="2:33" ht="15">
      <c r="B334" s="109"/>
      <c r="C334" s="109"/>
      <c r="D334" s="109">
        <v>2007</v>
      </c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>
        <v>0</v>
      </c>
      <c r="U334" s="109"/>
      <c r="V334" s="109"/>
      <c r="W334" s="109"/>
      <c r="X334" s="109"/>
      <c r="Y334" s="109"/>
      <c r="Z334" s="109"/>
      <c r="AA334" s="109"/>
      <c r="AB334" s="109"/>
      <c r="AC334" s="109"/>
      <c r="AD334" s="109"/>
      <c r="AE334" s="109">
        <v>2.035E-2</v>
      </c>
      <c r="AF334" s="109"/>
      <c r="AG334" s="109"/>
    </row>
    <row r="335" spans="2:33" ht="15">
      <c r="B335" s="109"/>
      <c r="C335" s="109"/>
      <c r="D335" s="109">
        <v>2008</v>
      </c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>
        <v>0</v>
      </c>
      <c r="U335" s="109"/>
      <c r="V335" s="109"/>
      <c r="W335" s="109"/>
      <c r="X335" s="109"/>
      <c r="Y335" s="109"/>
      <c r="Z335" s="109"/>
      <c r="AA335" s="109"/>
      <c r="AB335" s="109"/>
      <c r="AC335" s="109"/>
      <c r="AD335" s="109"/>
      <c r="AE335" s="109">
        <v>2.035E-2</v>
      </c>
      <c r="AF335" s="109"/>
      <c r="AG335" s="109"/>
    </row>
    <row r="336" spans="2:33" ht="15">
      <c r="B336" s="109"/>
      <c r="C336" s="109"/>
      <c r="D336" s="109">
        <v>2009</v>
      </c>
      <c r="E336" s="109"/>
      <c r="F336" s="109"/>
      <c r="G336" s="109"/>
      <c r="H336" s="109">
        <v>0</v>
      </c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>
        <v>0</v>
      </c>
      <c r="U336" s="109"/>
      <c r="V336" s="109"/>
      <c r="W336" s="109"/>
      <c r="X336" s="109"/>
      <c r="Y336" s="109"/>
      <c r="Z336" s="109"/>
      <c r="AA336" s="109"/>
      <c r="AB336" s="109"/>
      <c r="AC336" s="109"/>
      <c r="AD336" s="109"/>
      <c r="AE336" s="109">
        <v>2.035E-2</v>
      </c>
      <c r="AF336" s="109"/>
      <c r="AG336" s="109">
        <v>2.4469999999999999E-2</v>
      </c>
    </row>
    <row r="337" spans="2:33" ht="15">
      <c r="B337" s="109"/>
      <c r="C337" s="109"/>
      <c r="D337" s="109">
        <v>2010</v>
      </c>
      <c r="E337" s="109">
        <v>0</v>
      </c>
      <c r="F337" s="109"/>
      <c r="G337" s="109">
        <v>0</v>
      </c>
      <c r="H337" s="109">
        <v>0</v>
      </c>
      <c r="I337" s="109">
        <v>0</v>
      </c>
      <c r="J337" s="109">
        <v>0</v>
      </c>
      <c r="K337" s="109">
        <v>3.49E-3</v>
      </c>
      <c r="L337" s="109"/>
      <c r="M337" s="109">
        <v>0</v>
      </c>
      <c r="N337" s="109">
        <v>1.8800000000000001E-2</v>
      </c>
      <c r="O337" s="109">
        <v>1.2199999999999999E-3</v>
      </c>
      <c r="P337" s="109">
        <v>0</v>
      </c>
      <c r="Q337" s="109"/>
      <c r="R337" s="109">
        <v>6.2399999999999999E-3</v>
      </c>
      <c r="S337" s="109">
        <v>1.9519999999999999E-2</v>
      </c>
      <c r="T337" s="109">
        <v>0</v>
      </c>
      <c r="U337" s="109">
        <v>2.3000000000000001E-4</v>
      </c>
      <c r="V337" s="109">
        <v>2.82E-3</v>
      </c>
      <c r="W337" s="109">
        <v>3.63E-3</v>
      </c>
      <c r="X337" s="109">
        <v>1.58E-3</v>
      </c>
      <c r="Y337" s="109">
        <v>6.2899999999999996E-3</v>
      </c>
      <c r="Z337" s="109">
        <v>3.15E-3</v>
      </c>
      <c r="AA337" s="109">
        <v>7.5819999999999999E-2</v>
      </c>
      <c r="AB337" s="109">
        <v>5.9800000000000001E-3</v>
      </c>
      <c r="AC337" s="109">
        <v>5.6999999999999998E-4</v>
      </c>
      <c r="AD337" s="109">
        <v>1.7099999999999999E-3</v>
      </c>
      <c r="AE337" s="109">
        <v>2.035E-2</v>
      </c>
      <c r="AF337" s="109"/>
      <c r="AG337" s="109">
        <v>2.5600000000000001E-2</v>
      </c>
    </row>
    <row r="338" spans="2:33" ht="15">
      <c r="B338" s="109"/>
      <c r="C338" s="109"/>
      <c r="D338" s="109">
        <v>2011</v>
      </c>
      <c r="E338" s="109">
        <v>0</v>
      </c>
      <c r="F338" s="109">
        <v>6.96E-3</v>
      </c>
      <c r="G338" s="109">
        <v>0</v>
      </c>
      <c r="H338" s="109">
        <v>0</v>
      </c>
      <c r="I338" s="109">
        <v>0</v>
      </c>
      <c r="J338" s="109">
        <v>0</v>
      </c>
      <c r="K338" s="109">
        <v>3.2599999999999999E-3</v>
      </c>
      <c r="L338" s="109"/>
      <c r="M338" s="109">
        <v>0</v>
      </c>
      <c r="N338" s="109">
        <v>1.704E-2</v>
      </c>
      <c r="O338" s="109">
        <v>1.2099999999999999E-3</v>
      </c>
      <c r="P338" s="109">
        <v>0</v>
      </c>
      <c r="Q338" s="109">
        <v>5.8869999999999999E-2</v>
      </c>
      <c r="R338" s="109">
        <v>6.2399999999999999E-3</v>
      </c>
      <c r="S338" s="109">
        <v>2.2880000000000001E-2</v>
      </c>
      <c r="T338" s="109">
        <v>0</v>
      </c>
      <c r="U338" s="109">
        <v>1.1E-4</v>
      </c>
      <c r="V338" s="109">
        <v>2.82E-3</v>
      </c>
      <c r="W338" s="109">
        <v>3.63E-3</v>
      </c>
      <c r="X338" s="109">
        <v>0</v>
      </c>
      <c r="Y338" s="109">
        <v>8.5599999999999999E-3</v>
      </c>
      <c r="Z338" s="109">
        <v>3.15E-3</v>
      </c>
      <c r="AA338" s="109">
        <v>7.7340000000000006E-2</v>
      </c>
      <c r="AB338" s="109">
        <v>4.6499999999999996E-3</v>
      </c>
      <c r="AC338" s="109">
        <v>5.0000000000000002E-5</v>
      </c>
      <c r="AD338" s="109">
        <v>2.5799999999999998E-3</v>
      </c>
      <c r="AE338" s="109">
        <v>2.0670000000000001E-2</v>
      </c>
      <c r="AF338" s="109">
        <v>4.96E-3</v>
      </c>
      <c r="AG338" s="109">
        <v>2.495E-2</v>
      </c>
    </row>
    <row r="339" spans="2:33" ht="15">
      <c r="B339" s="109"/>
      <c r="C339" s="109"/>
      <c r="D339" s="109">
        <v>2012</v>
      </c>
      <c r="E339" s="109">
        <v>0</v>
      </c>
      <c r="F339" s="109">
        <v>6.96E-3</v>
      </c>
      <c r="G339" s="109">
        <v>0</v>
      </c>
      <c r="H339" s="109">
        <v>0</v>
      </c>
      <c r="I339" s="109">
        <v>0</v>
      </c>
      <c r="J339" s="109">
        <v>0</v>
      </c>
      <c r="K339" s="109">
        <v>3.4610000000000002E-2</v>
      </c>
      <c r="L339" s="109"/>
      <c r="M339" s="109">
        <v>0</v>
      </c>
      <c r="N339" s="109">
        <v>7.5300000000000002E-3</v>
      </c>
      <c r="O339" s="109">
        <v>1.2099999999999999E-3</v>
      </c>
      <c r="P339" s="109">
        <v>0</v>
      </c>
      <c r="Q339" s="109">
        <v>5.0800000000000003E-3</v>
      </c>
      <c r="R339" s="109">
        <v>6.2399999999999999E-3</v>
      </c>
      <c r="S339" s="109">
        <v>2.2880000000000001E-2</v>
      </c>
      <c r="T339" s="109">
        <v>0</v>
      </c>
      <c r="U339" s="109">
        <v>5.0000000000000002E-5</v>
      </c>
      <c r="V339" s="109">
        <v>2.82E-3</v>
      </c>
      <c r="W339" s="109">
        <v>3.63E-3</v>
      </c>
      <c r="X339" s="109">
        <v>0</v>
      </c>
      <c r="Y339" s="109">
        <v>7.1799999999999998E-3</v>
      </c>
      <c r="Z339" s="109">
        <v>3.5599999999999998E-3</v>
      </c>
      <c r="AA339" s="109">
        <v>7.825E-2</v>
      </c>
      <c r="AB339" s="109">
        <v>3.9300000000000003E-3</v>
      </c>
      <c r="AC339" s="109">
        <v>1.4499999999999999E-3</v>
      </c>
      <c r="AD339" s="109">
        <v>4.0200000000000001E-3</v>
      </c>
      <c r="AE339" s="109">
        <v>1.984E-2</v>
      </c>
      <c r="AF339" s="109">
        <v>1.1000000000000001E-3</v>
      </c>
      <c r="AG339" s="109">
        <v>2.6689999999999998E-2</v>
      </c>
    </row>
    <row r="340" spans="2:33" ht="15">
      <c r="B340" s="109"/>
      <c r="C340" s="109"/>
      <c r="D340" s="109">
        <v>2013</v>
      </c>
      <c r="E340" s="109">
        <v>0</v>
      </c>
      <c r="F340" s="109">
        <v>6.6699999999999997E-3</v>
      </c>
      <c r="G340" s="109">
        <v>0</v>
      </c>
      <c r="H340" s="109">
        <v>0</v>
      </c>
      <c r="I340" s="109">
        <v>0</v>
      </c>
      <c r="J340" s="109">
        <v>0</v>
      </c>
      <c r="K340" s="109">
        <v>2.8129999999999999E-2</v>
      </c>
      <c r="L340" s="109">
        <v>0</v>
      </c>
      <c r="M340" s="109">
        <v>0</v>
      </c>
      <c r="N340" s="109">
        <v>8.8000000000000003E-4</v>
      </c>
      <c r="O340" s="109">
        <v>1.1100000000000001E-3</v>
      </c>
      <c r="P340" s="109">
        <v>0</v>
      </c>
      <c r="Q340" s="109">
        <v>3.8500000000000001E-3</v>
      </c>
      <c r="R340" s="109">
        <v>3.9669999999999997E-2</v>
      </c>
      <c r="S340" s="109">
        <v>2.3179999999999999E-2</v>
      </c>
      <c r="T340" s="109">
        <v>0</v>
      </c>
      <c r="U340" s="109">
        <v>6.0000000000000002E-5</v>
      </c>
      <c r="V340" s="109">
        <v>1.6900000000000001E-3</v>
      </c>
      <c r="W340" s="109">
        <v>3.63E-3</v>
      </c>
      <c r="X340" s="109">
        <v>0</v>
      </c>
      <c r="Y340" s="109">
        <v>8.8100000000000001E-3</v>
      </c>
      <c r="Z340" s="109">
        <v>3.3400000000000001E-3</v>
      </c>
      <c r="AA340" s="109">
        <v>8.0379999999999993E-2</v>
      </c>
      <c r="AB340" s="109">
        <v>3.9300000000000003E-3</v>
      </c>
      <c r="AC340" s="109">
        <v>5.0000000000000002E-5</v>
      </c>
      <c r="AD340" s="109">
        <v>1.8400000000000001E-3</v>
      </c>
      <c r="AE340" s="109">
        <v>1.984E-2</v>
      </c>
      <c r="AF340" s="109">
        <v>1.7340000000000001E-2</v>
      </c>
      <c r="AG340" s="109">
        <v>2.809E-2</v>
      </c>
    </row>
    <row r="341" spans="2:33" ht="15">
      <c r="B341" s="109"/>
      <c r="C341" s="109"/>
      <c r="D341" s="109">
        <v>2014</v>
      </c>
      <c r="E341" s="109">
        <v>0</v>
      </c>
      <c r="F341" s="109">
        <v>6.6E-3</v>
      </c>
      <c r="G341" s="109">
        <v>0</v>
      </c>
      <c r="H341" s="109">
        <v>0</v>
      </c>
      <c r="I341" s="109">
        <v>0</v>
      </c>
      <c r="J341" s="109">
        <v>0</v>
      </c>
      <c r="K341" s="109">
        <v>2.4160000000000001E-2</v>
      </c>
      <c r="L341" s="109">
        <v>0</v>
      </c>
      <c r="M341" s="109">
        <v>0</v>
      </c>
      <c r="N341" s="109">
        <v>4.4000000000000002E-4</v>
      </c>
      <c r="O341" s="109">
        <v>1.1100000000000001E-3</v>
      </c>
      <c r="P341" s="109">
        <v>0</v>
      </c>
      <c r="Q341" s="109">
        <v>4.496E-2</v>
      </c>
      <c r="R341" s="109"/>
      <c r="S341" s="109">
        <v>2.2839999999999999E-2</v>
      </c>
      <c r="T341" s="109">
        <v>0</v>
      </c>
      <c r="U341" s="109">
        <v>6.0000000000000002E-5</v>
      </c>
      <c r="V341" s="109">
        <v>1.6900000000000001E-3</v>
      </c>
      <c r="W341" s="109">
        <v>7.2700000000000004E-3</v>
      </c>
      <c r="X341" s="109">
        <v>0</v>
      </c>
      <c r="Y341" s="109">
        <v>1.2409999999999999E-2</v>
      </c>
      <c r="Z341" s="109">
        <v>3.5200000000000001E-3</v>
      </c>
      <c r="AA341" s="109">
        <v>8.0920000000000006E-2</v>
      </c>
      <c r="AB341" s="109">
        <v>3.9199999999999999E-3</v>
      </c>
      <c r="AC341" s="109">
        <v>5.0000000000000002E-5</v>
      </c>
      <c r="AD341" s="109">
        <v>1.75E-3</v>
      </c>
      <c r="AE341" s="109">
        <v>1.9019999999999999E-2</v>
      </c>
      <c r="AF341" s="109">
        <v>2.5080000000000002E-2</v>
      </c>
      <c r="AG341" s="109">
        <v>2.5049999999999999E-2</v>
      </c>
    </row>
    <row r="342" spans="2:33" ht="15">
      <c r="B342" s="109"/>
      <c r="C342" s="109"/>
      <c r="D342" s="109">
        <v>2015</v>
      </c>
      <c r="E342" s="109">
        <v>0</v>
      </c>
      <c r="F342" s="109">
        <v>0</v>
      </c>
      <c r="G342" s="109">
        <v>0</v>
      </c>
      <c r="H342" s="109">
        <v>0</v>
      </c>
      <c r="I342" s="109">
        <v>0</v>
      </c>
      <c r="J342" s="109">
        <v>0</v>
      </c>
      <c r="K342" s="109">
        <v>0</v>
      </c>
      <c r="L342" s="109">
        <v>0</v>
      </c>
      <c r="M342" s="109">
        <v>0</v>
      </c>
      <c r="N342" s="109">
        <v>4.4000000000000002E-4</v>
      </c>
      <c r="O342" s="109">
        <v>1.1000000000000001E-3</v>
      </c>
      <c r="P342" s="109">
        <v>0</v>
      </c>
      <c r="Q342" s="109">
        <v>0</v>
      </c>
      <c r="R342" s="109">
        <v>0</v>
      </c>
      <c r="S342" s="109">
        <v>0</v>
      </c>
      <c r="T342" s="109">
        <v>0</v>
      </c>
      <c r="U342" s="109">
        <v>0</v>
      </c>
      <c r="V342" s="109">
        <v>0</v>
      </c>
      <c r="W342" s="109">
        <v>7.2700000000000004E-3</v>
      </c>
      <c r="X342" s="109">
        <v>0</v>
      </c>
      <c r="Y342" s="109">
        <v>0</v>
      </c>
      <c r="Z342" s="109">
        <v>4.2700000000000004E-3</v>
      </c>
      <c r="AA342" s="109">
        <v>8.0979999999999996E-2</v>
      </c>
      <c r="AB342" s="109">
        <v>0</v>
      </c>
      <c r="AC342" s="109">
        <v>3.47E-3</v>
      </c>
      <c r="AD342" s="109">
        <v>0</v>
      </c>
      <c r="AE342" s="109">
        <v>0</v>
      </c>
      <c r="AF342" s="109">
        <v>0</v>
      </c>
      <c r="AG342" s="109">
        <v>0</v>
      </c>
    </row>
    <row r="343" spans="2:33" ht="15">
      <c r="B343" s="109"/>
      <c r="C343" s="109"/>
      <c r="D343" s="109">
        <v>2016</v>
      </c>
      <c r="E343" s="109">
        <v>0</v>
      </c>
      <c r="F343" s="109">
        <v>0</v>
      </c>
      <c r="G343" s="109">
        <v>0</v>
      </c>
      <c r="H343" s="109">
        <v>0</v>
      </c>
      <c r="I343" s="109">
        <v>0</v>
      </c>
      <c r="J343" s="109">
        <v>0</v>
      </c>
      <c r="K343" s="109">
        <v>0</v>
      </c>
      <c r="L343" s="109">
        <v>0</v>
      </c>
      <c r="M343" s="109">
        <v>0</v>
      </c>
      <c r="N343" s="109">
        <v>0</v>
      </c>
      <c r="O343" s="109">
        <v>1.1000000000000001E-3</v>
      </c>
      <c r="P343" s="109">
        <v>0</v>
      </c>
      <c r="Q343" s="109">
        <v>0</v>
      </c>
      <c r="R343" s="109">
        <v>0</v>
      </c>
      <c r="S343" s="109">
        <v>0</v>
      </c>
      <c r="T343" s="109">
        <v>0</v>
      </c>
      <c r="U343" s="109">
        <v>0</v>
      </c>
      <c r="V343" s="109">
        <v>0</v>
      </c>
      <c r="W343" s="109">
        <v>7.2700000000000004E-3</v>
      </c>
      <c r="X343" s="109">
        <v>0</v>
      </c>
      <c r="Y343" s="109">
        <v>0</v>
      </c>
      <c r="Z343" s="109">
        <v>0</v>
      </c>
      <c r="AA343" s="109">
        <v>0</v>
      </c>
      <c r="AB343" s="109">
        <v>0</v>
      </c>
      <c r="AC343" s="109">
        <v>3.48E-3</v>
      </c>
      <c r="AD343" s="109">
        <v>0</v>
      </c>
      <c r="AE343" s="109">
        <v>0</v>
      </c>
      <c r="AF343" s="109">
        <v>0</v>
      </c>
      <c r="AG343" s="109">
        <v>0</v>
      </c>
    </row>
    <row r="344" spans="2:33" ht="15">
      <c r="B344" s="109"/>
      <c r="C344" s="109"/>
      <c r="D344" s="109">
        <v>2017</v>
      </c>
      <c r="E344" s="109">
        <v>0</v>
      </c>
      <c r="F344" s="109">
        <v>0</v>
      </c>
      <c r="G344" s="109">
        <v>0</v>
      </c>
      <c r="H344" s="109">
        <v>0</v>
      </c>
      <c r="I344" s="109">
        <v>0</v>
      </c>
      <c r="J344" s="109">
        <v>0</v>
      </c>
      <c r="K344" s="109">
        <v>0</v>
      </c>
      <c r="L344" s="109">
        <v>0</v>
      </c>
      <c r="M344" s="109">
        <v>0</v>
      </c>
      <c r="N344" s="109">
        <v>0</v>
      </c>
      <c r="O344" s="109">
        <v>1.1000000000000001E-3</v>
      </c>
      <c r="P344" s="109">
        <v>0</v>
      </c>
      <c r="Q344" s="109">
        <v>0</v>
      </c>
      <c r="R344" s="109">
        <v>0</v>
      </c>
      <c r="S344" s="109">
        <v>0</v>
      </c>
      <c r="T344" s="109">
        <v>0</v>
      </c>
      <c r="U344" s="109">
        <v>0</v>
      </c>
      <c r="V344" s="109">
        <v>0</v>
      </c>
      <c r="W344" s="109">
        <v>7.2700000000000004E-3</v>
      </c>
      <c r="X344" s="109">
        <v>0</v>
      </c>
      <c r="Y344" s="109">
        <v>0</v>
      </c>
      <c r="Z344" s="109">
        <v>0</v>
      </c>
      <c r="AA344" s="109">
        <v>0</v>
      </c>
      <c r="AB344" s="109">
        <v>0</v>
      </c>
      <c r="AC344" s="109">
        <v>1.1800000000000001E-3</v>
      </c>
      <c r="AD344" s="109">
        <v>0</v>
      </c>
      <c r="AE344" s="109">
        <v>0</v>
      </c>
      <c r="AF344" s="109">
        <v>0</v>
      </c>
      <c r="AG344" s="109">
        <v>0</v>
      </c>
    </row>
    <row r="345" spans="2:33" ht="15">
      <c r="B345" s="109"/>
      <c r="C345" s="109"/>
      <c r="D345" s="109">
        <v>2018</v>
      </c>
      <c r="E345" s="109">
        <v>0</v>
      </c>
      <c r="F345" s="109">
        <v>0</v>
      </c>
      <c r="G345" s="109">
        <v>0</v>
      </c>
      <c r="H345" s="109">
        <v>0</v>
      </c>
      <c r="I345" s="109">
        <v>0</v>
      </c>
      <c r="J345" s="109">
        <v>0</v>
      </c>
      <c r="K345" s="109">
        <v>0</v>
      </c>
      <c r="L345" s="109">
        <v>0</v>
      </c>
      <c r="M345" s="109">
        <v>0</v>
      </c>
      <c r="N345" s="109">
        <v>0</v>
      </c>
      <c r="O345" s="109">
        <v>1.1100000000000001E-3</v>
      </c>
      <c r="P345" s="109">
        <v>0</v>
      </c>
      <c r="Q345" s="109">
        <v>0</v>
      </c>
      <c r="R345" s="109">
        <v>0</v>
      </c>
      <c r="S345" s="109">
        <v>0</v>
      </c>
      <c r="T345" s="109">
        <v>0</v>
      </c>
      <c r="U345" s="109">
        <v>0</v>
      </c>
      <c r="V345" s="109">
        <v>0</v>
      </c>
      <c r="W345" s="109">
        <v>7.3800000000000003E-3</v>
      </c>
      <c r="X345" s="109">
        <v>0</v>
      </c>
      <c r="Y345" s="109">
        <v>0</v>
      </c>
      <c r="Z345" s="109">
        <v>0</v>
      </c>
      <c r="AA345" s="109">
        <v>0</v>
      </c>
      <c r="AB345" s="109">
        <v>0</v>
      </c>
      <c r="AC345" s="109">
        <v>0</v>
      </c>
      <c r="AD345" s="109">
        <v>0</v>
      </c>
      <c r="AE345" s="109">
        <v>0</v>
      </c>
      <c r="AF345" s="109">
        <v>0</v>
      </c>
      <c r="AG345" s="109">
        <v>0</v>
      </c>
    </row>
    <row r="346" spans="2:33" ht="15">
      <c r="B346" s="109"/>
      <c r="C346" s="109"/>
      <c r="D346" s="109">
        <v>2019</v>
      </c>
      <c r="E346" s="109">
        <v>0</v>
      </c>
      <c r="F346" s="109">
        <v>0</v>
      </c>
      <c r="G346" s="109">
        <v>0</v>
      </c>
      <c r="H346" s="109">
        <v>0</v>
      </c>
      <c r="I346" s="109">
        <v>0</v>
      </c>
      <c r="J346" s="109">
        <v>0</v>
      </c>
      <c r="K346" s="109">
        <v>0</v>
      </c>
      <c r="L346" s="109">
        <v>0</v>
      </c>
      <c r="M346" s="109">
        <v>0</v>
      </c>
      <c r="N346" s="109">
        <v>0</v>
      </c>
      <c r="O346" s="109">
        <v>1.1000000000000001E-3</v>
      </c>
      <c r="P346" s="109">
        <v>0</v>
      </c>
      <c r="Q346" s="109">
        <v>0</v>
      </c>
      <c r="R346" s="109">
        <v>0</v>
      </c>
      <c r="S346" s="109">
        <v>0</v>
      </c>
      <c r="T346" s="109">
        <v>0</v>
      </c>
      <c r="U346" s="109">
        <v>0</v>
      </c>
      <c r="V346" s="109">
        <v>0</v>
      </c>
      <c r="W346" s="109">
        <v>0</v>
      </c>
      <c r="X346" s="109">
        <v>0</v>
      </c>
      <c r="Y346" s="109">
        <v>0</v>
      </c>
      <c r="Z346" s="109">
        <v>0</v>
      </c>
      <c r="AA346" s="109">
        <v>0</v>
      </c>
      <c r="AB346" s="109">
        <v>0</v>
      </c>
      <c r="AC346" s="109">
        <v>0</v>
      </c>
      <c r="AD346" s="109">
        <v>0</v>
      </c>
      <c r="AE346" s="109">
        <v>0</v>
      </c>
      <c r="AF346" s="109">
        <v>0</v>
      </c>
      <c r="AG346" s="109">
        <v>0</v>
      </c>
    </row>
    <row r="347" spans="2:33" ht="15">
      <c r="B347" s="109"/>
      <c r="C347" s="109"/>
      <c r="D347" s="109">
        <v>2020</v>
      </c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  <c r="X347" s="109"/>
      <c r="Y347" s="109"/>
      <c r="Z347" s="109"/>
      <c r="AA347" s="109"/>
      <c r="AB347" s="109"/>
      <c r="AC347" s="109"/>
      <c r="AD347" s="109"/>
      <c r="AE347" s="109"/>
      <c r="AF347" s="109"/>
      <c r="AG347" s="109"/>
    </row>
    <row r="348" spans="2:33" ht="15">
      <c r="B348" s="110" t="s">
        <v>960</v>
      </c>
      <c r="C348" s="110" t="s">
        <v>961</v>
      </c>
      <c r="D348" s="110">
        <v>2006</v>
      </c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>
        <v>0.57572999999999996</v>
      </c>
      <c r="U348" s="110"/>
      <c r="V348" s="110"/>
      <c r="W348" s="110"/>
      <c r="X348" s="110"/>
      <c r="Y348" s="110"/>
      <c r="Z348" s="110"/>
      <c r="AA348" s="110"/>
      <c r="AB348" s="110"/>
      <c r="AC348" s="110"/>
      <c r="AD348" s="110"/>
      <c r="AE348" s="110"/>
      <c r="AF348" s="110"/>
      <c r="AG348" s="110"/>
    </row>
    <row r="349" spans="2:33" ht="15">
      <c r="B349" s="110"/>
      <c r="C349" s="110"/>
      <c r="D349" s="110">
        <v>2007</v>
      </c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>
        <v>0.54857999999999996</v>
      </c>
      <c r="U349" s="110"/>
      <c r="V349" s="110"/>
      <c r="W349" s="110"/>
      <c r="X349" s="110"/>
      <c r="Y349" s="110"/>
      <c r="Z349" s="110"/>
      <c r="AA349" s="110"/>
      <c r="AB349" s="110"/>
      <c r="AC349" s="110"/>
      <c r="AD349" s="110"/>
      <c r="AE349" s="110">
        <v>0.49670999999999998</v>
      </c>
      <c r="AF349" s="110"/>
      <c r="AG349" s="110"/>
    </row>
    <row r="350" spans="2:33" ht="15">
      <c r="B350" s="110"/>
      <c r="C350" s="110"/>
      <c r="D350" s="110">
        <v>2008</v>
      </c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>
        <v>0.53047</v>
      </c>
      <c r="U350" s="110"/>
      <c r="V350" s="110"/>
      <c r="W350" s="110"/>
      <c r="X350" s="110"/>
      <c r="Y350" s="110"/>
      <c r="Z350" s="110"/>
      <c r="AA350" s="110"/>
      <c r="AB350" s="110"/>
      <c r="AC350" s="110"/>
      <c r="AD350" s="110"/>
      <c r="AE350" s="110">
        <v>0.48775000000000002</v>
      </c>
      <c r="AF350" s="110"/>
      <c r="AG350" s="110"/>
    </row>
    <row r="351" spans="2:33" ht="15">
      <c r="B351" s="110"/>
      <c r="C351" s="110"/>
      <c r="D351" s="110">
        <v>2009</v>
      </c>
      <c r="E351" s="110"/>
      <c r="F351" s="110"/>
      <c r="G351" s="110"/>
      <c r="H351" s="110">
        <v>0.1648</v>
      </c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>
        <v>0.51171</v>
      </c>
      <c r="U351" s="110"/>
      <c r="V351" s="110"/>
      <c r="W351" s="110"/>
      <c r="X351" s="110"/>
      <c r="Y351" s="110"/>
      <c r="Z351" s="110"/>
      <c r="AA351" s="110"/>
      <c r="AB351" s="110"/>
      <c r="AC351" s="110"/>
      <c r="AD351" s="110"/>
      <c r="AE351" s="110">
        <v>0.46657999999999999</v>
      </c>
      <c r="AF351" s="110"/>
      <c r="AG351" s="110">
        <v>0.32544000000000001</v>
      </c>
    </row>
    <row r="352" spans="2:33" ht="15">
      <c r="B352" s="110"/>
      <c r="C352" s="110"/>
      <c r="D352" s="110">
        <v>2010</v>
      </c>
      <c r="E352" s="110">
        <v>0.55225999999999997</v>
      </c>
      <c r="F352" s="110"/>
      <c r="G352" s="110">
        <v>3.6740000000000002E-2</v>
      </c>
      <c r="H352" s="110">
        <v>0.13546</v>
      </c>
      <c r="I352" s="110">
        <v>0</v>
      </c>
      <c r="J352" s="110">
        <v>0.48535</v>
      </c>
      <c r="K352" s="110">
        <v>0.20943999999999999</v>
      </c>
      <c r="L352" s="110">
        <v>0.26927000000000001</v>
      </c>
      <c r="M352" s="110">
        <v>0.19003999999999999</v>
      </c>
      <c r="N352" s="110">
        <v>0.19122</v>
      </c>
      <c r="O352" s="110">
        <v>0.11196</v>
      </c>
      <c r="P352" s="110">
        <v>0.50953999999999999</v>
      </c>
      <c r="Q352" s="110">
        <v>0.12497</v>
      </c>
      <c r="R352" s="110">
        <v>0.33504</v>
      </c>
      <c r="S352" s="110">
        <v>0.36316999999999999</v>
      </c>
      <c r="T352" s="110">
        <v>0.49791999999999997</v>
      </c>
      <c r="U352" s="110">
        <v>6.5490000000000007E-2</v>
      </c>
      <c r="V352" s="110">
        <v>8.7120000000000003E-2</v>
      </c>
      <c r="W352" s="110">
        <v>0.11636000000000001</v>
      </c>
      <c r="X352" s="110">
        <v>8.1699999999999995E-2</v>
      </c>
      <c r="Y352" s="110">
        <v>0.20623</v>
      </c>
      <c r="Z352" s="110">
        <v>0.76470000000000005</v>
      </c>
      <c r="AA352" s="110">
        <v>0.43591000000000002</v>
      </c>
      <c r="AB352" s="110">
        <v>0.22620999999999999</v>
      </c>
      <c r="AC352" s="110">
        <v>0.20488000000000001</v>
      </c>
      <c r="AD352" s="110">
        <v>0.72618000000000005</v>
      </c>
      <c r="AE352" s="110">
        <v>0.44703999999999999</v>
      </c>
      <c r="AF352" s="110"/>
      <c r="AG352" s="110">
        <v>0.31608999999999998</v>
      </c>
    </row>
    <row r="353" spans="2:33" ht="15">
      <c r="B353" s="110"/>
      <c r="C353" s="110"/>
      <c r="D353" s="110">
        <v>2011</v>
      </c>
      <c r="E353" s="110">
        <v>0.60253999999999996</v>
      </c>
      <c r="F353" s="110">
        <v>7.9170000000000004E-2</v>
      </c>
      <c r="G353" s="110">
        <v>3.3950000000000001E-2</v>
      </c>
      <c r="H353" s="110">
        <v>0.104</v>
      </c>
      <c r="I353" s="110">
        <v>0</v>
      </c>
      <c r="J353" s="110">
        <v>0.47638000000000003</v>
      </c>
      <c r="K353" s="110">
        <v>0.16583999999999999</v>
      </c>
      <c r="L353" s="110">
        <v>0.19756000000000001</v>
      </c>
      <c r="M353" s="110">
        <v>0.17755000000000001</v>
      </c>
      <c r="N353" s="110">
        <v>0.20887</v>
      </c>
      <c r="O353" s="110">
        <v>0.10691000000000001</v>
      </c>
      <c r="P353" s="110">
        <v>0.49443999999999999</v>
      </c>
      <c r="Q353" s="110">
        <v>0.18584999999999999</v>
      </c>
      <c r="R353" s="110">
        <v>0.33944999999999997</v>
      </c>
      <c r="S353" s="110">
        <v>0.40972999999999998</v>
      </c>
      <c r="T353" s="110">
        <v>0.48305999999999999</v>
      </c>
      <c r="U353" s="110">
        <v>7.0400000000000004E-2</v>
      </c>
      <c r="V353" s="110">
        <v>8.7120000000000003E-2</v>
      </c>
      <c r="W353" s="110">
        <v>0.11636000000000001</v>
      </c>
      <c r="X353" s="110">
        <v>8.0420000000000005E-2</v>
      </c>
      <c r="Y353" s="110">
        <v>0.20691000000000001</v>
      </c>
      <c r="Z353" s="110">
        <v>0.76470000000000005</v>
      </c>
      <c r="AA353" s="110">
        <v>0.45395000000000002</v>
      </c>
      <c r="AB353" s="110">
        <v>0.21188000000000001</v>
      </c>
      <c r="AC353" s="110">
        <v>0.20180000000000001</v>
      </c>
      <c r="AD353" s="110">
        <v>0.48954999999999999</v>
      </c>
      <c r="AE353" s="110">
        <v>0.41765000000000002</v>
      </c>
      <c r="AF353" s="110">
        <v>0.29799999999999999</v>
      </c>
      <c r="AG353" s="110">
        <v>0.30808000000000002</v>
      </c>
    </row>
    <row r="354" spans="2:33" ht="15">
      <c r="B354" s="110"/>
      <c r="C354" s="110"/>
      <c r="D354" s="110">
        <v>2012</v>
      </c>
      <c r="E354" s="110">
        <v>0.53147999999999995</v>
      </c>
      <c r="F354" s="110">
        <v>7.4429999999999996E-2</v>
      </c>
      <c r="G354" s="110">
        <v>3.4709999999999998E-2</v>
      </c>
      <c r="H354" s="110">
        <v>9.1200000000000003E-2</v>
      </c>
      <c r="I354" s="110">
        <v>0</v>
      </c>
      <c r="J354" s="110">
        <v>0.48276000000000002</v>
      </c>
      <c r="K354" s="110">
        <v>0.13163</v>
      </c>
      <c r="L354" s="110">
        <v>0.18381</v>
      </c>
      <c r="M354" s="110">
        <v>0.17755000000000001</v>
      </c>
      <c r="N354" s="110">
        <v>0.30954999999999999</v>
      </c>
      <c r="O354" s="110">
        <v>0.10517</v>
      </c>
      <c r="P354" s="110">
        <v>0.46887000000000001</v>
      </c>
      <c r="Q354" s="110">
        <v>0.20932999999999999</v>
      </c>
      <c r="R354" s="110">
        <v>0.33944999999999997</v>
      </c>
      <c r="S354" s="110">
        <v>0.40971999999999997</v>
      </c>
      <c r="T354" s="110">
        <v>0.48009000000000002</v>
      </c>
      <c r="U354" s="110">
        <v>7.4090000000000003E-2</v>
      </c>
      <c r="V354" s="110">
        <v>8.9380000000000001E-2</v>
      </c>
      <c r="W354" s="110">
        <v>0.11272</v>
      </c>
      <c r="X354" s="110">
        <v>7.6920000000000002E-2</v>
      </c>
      <c r="Y354" s="110">
        <v>0.21318000000000001</v>
      </c>
      <c r="Z354" s="110">
        <v>0.86285999999999996</v>
      </c>
      <c r="AA354" s="110">
        <v>0.44827</v>
      </c>
      <c r="AB354" s="110">
        <v>0.17393</v>
      </c>
      <c r="AC354" s="110">
        <v>0.20241000000000001</v>
      </c>
      <c r="AD354" s="110">
        <v>0.53639999999999999</v>
      </c>
      <c r="AE354" s="110">
        <v>0.41599000000000003</v>
      </c>
      <c r="AF354" s="110">
        <v>0.29520000000000002</v>
      </c>
      <c r="AG354" s="110">
        <v>0.30507000000000001</v>
      </c>
    </row>
    <row r="355" spans="2:33" ht="15">
      <c r="B355" s="110"/>
      <c r="C355" s="110"/>
      <c r="D355" s="110">
        <v>2013</v>
      </c>
      <c r="E355" s="110">
        <v>0.51446999999999998</v>
      </c>
      <c r="F355" s="110">
        <v>7.4260000000000007E-2</v>
      </c>
      <c r="G355" s="110">
        <v>3.5159999999999997E-2</v>
      </c>
      <c r="H355" s="110">
        <v>8.0530000000000004E-2</v>
      </c>
      <c r="I355" s="110">
        <v>0</v>
      </c>
      <c r="J355" s="110">
        <v>0.45395000000000002</v>
      </c>
      <c r="K355" s="110">
        <v>0.12472</v>
      </c>
      <c r="L355" s="110">
        <v>0.17946999999999999</v>
      </c>
      <c r="M355" s="110">
        <v>0.17429</v>
      </c>
      <c r="N355" s="110">
        <v>0.31831999999999999</v>
      </c>
      <c r="O355" s="110">
        <v>0.13994999999999999</v>
      </c>
      <c r="P355" s="110">
        <v>0.45844000000000001</v>
      </c>
      <c r="Q355" s="110">
        <v>9.4460000000000002E-2</v>
      </c>
      <c r="R355" s="110">
        <v>0.35267999999999999</v>
      </c>
      <c r="S355" s="110">
        <v>0.41511999999999999</v>
      </c>
      <c r="T355" s="110">
        <v>0.47889999999999999</v>
      </c>
      <c r="U355" s="110">
        <v>7.5939999999999994E-2</v>
      </c>
      <c r="V355" s="110">
        <v>9.9000000000000005E-2</v>
      </c>
      <c r="W355" s="110">
        <v>0.11272</v>
      </c>
      <c r="X355" s="110">
        <v>7.8530000000000003E-2</v>
      </c>
      <c r="Y355" s="110">
        <v>0.19653000000000001</v>
      </c>
      <c r="Z355" s="110">
        <v>0.80313000000000001</v>
      </c>
      <c r="AA355" s="110">
        <v>0.44574000000000003</v>
      </c>
      <c r="AB355" s="110">
        <v>0.17057</v>
      </c>
      <c r="AC355" s="110">
        <v>0.20335</v>
      </c>
      <c r="AD355" s="110">
        <v>0.51500000000000001</v>
      </c>
      <c r="AE355" s="110">
        <v>0.40689999999999998</v>
      </c>
      <c r="AF355" s="110">
        <v>0.29218</v>
      </c>
      <c r="AG355" s="110">
        <v>0.30386000000000002</v>
      </c>
    </row>
    <row r="356" spans="2:33" ht="15">
      <c r="B356" s="110"/>
      <c r="C356" s="110"/>
      <c r="D356" s="110">
        <v>2014</v>
      </c>
      <c r="E356" s="110">
        <v>0.50314999999999999</v>
      </c>
      <c r="F356" s="110">
        <v>7.2700000000000001E-2</v>
      </c>
      <c r="G356" s="110">
        <v>3.6429999999999997E-2</v>
      </c>
      <c r="H356" s="110">
        <v>6.1060000000000003E-2</v>
      </c>
      <c r="I356" s="110">
        <v>0</v>
      </c>
      <c r="J356" s="110">
        <v>0.44956000000000002</v>
      </c>
      <c r="K356" s="110">
        <v>0.12361</v>
      </c>
      <c r="L356" s="110">
        <v>0.16925000000000001</v>
      </c>
      <c r="M356" s="110">
        <v>0.17211000000000001</v>
      </c>
      <c r="N356" s="110">
        <v>0.30964999999999998</v>
      </c>
      <c r="O356" s="110">
        <v>0.13983000000000001</v>
      </c>
      <c r="P356" s="110">
        <v>0.44026999999999999</v>
      </c>
      <c r="Q356" s="110">
        <v>9.4149999999999998E-2</v>
      </c>
      <c r="R356" s="110">
        <v>0.34408</v>
      </c>
      <c r="S356" s="110">
        <v>0.40892000000000001</v>
      </c>
      <c r="T356" s="110">
        <v>0.46167000000000002</v>
      </c>
      <c r="U356" s="110">
        <v>7.2599999999999998E-2</v>
      </c>
      <c r="V356" s="110">
        <v>9.7900000000000001E-2</v>
      </c>
      <c r="W356" s="110">
        <v>9.4539999999999999E-2</v>
      </c>
      <c r="X356" s="110">
        <v>9.0859999999999996E-2</v>
      </c>
      <c r="Y356" s="110">
        <v>0.16986999999999999</v>
      </c>
      <c r="Z356" s="110">
        <v>0.77044999999999997</v>
      </c>
      <c r="AA356" s="110">
        <v>0.43553999999999998</v>
      </c>
      <c r="AB356" s="110">
        <v>0.15631999999999999</v>
      </c>
      <c r="AC356" s="110">
        <v>0.20641999999999999</v>
      </c>
      <c r="AD356" s="110">
        <v>0.49664000000000003</v>
      </c>
      <c r="AE356" s="110">
        <v>0.37298999999999999</v>
      </c>
      <c r="AF356" s="110">
        <v>0.29004000000000002</v>
      </c>
      <c r="AG356" s="110">
        <v>0.28061000000000003</v>
      </c>
    </row>
    <row r="357" spans="2:33" ht="15">
      <c r="B357" s="110"/>
      <c r="C357" s="110"/>
      <c r="D357" s="110">
        <v>2015</v>
      </c>
      <c r="E357" s="110">
        <v>0.48171000000000003</v>
      </c>
      <c r="F357" s="110">
        <v>6.7360000000000003E-2</v>
      </c>
      <c r="G357" s="110">
        <v>3.5950000000000003E-2</v>
      </c>
      <c r="H357" s="110">
        <v>4.6399999999999997E-2</v>
      </c>
      <c r="I357" s="110">
        <v>0</v>
      </c>
      <c r="J357" s="110">
        <v>0.43317</v>
      </c>
      <c r="K357" s="110">
        <v>0.13061</v>
      </c>
      <c r="L357" s="110">
        <v>0.15554000000000001</v>
      </c>
      <c r="M357" s="110">
        <v>0.16993</v>
      </c>
      <c r="N357" s="110">
        <v>0.29285</v>
      </c>
      <c r="O357" s="110">
        <v>0.13646</v>
      </c>
      <c r="P357" s="110">
        <v>0.42630000000000001</v>
      </c>
      <c r="Q357" s="110">
        <v>0.14180000000000001</v>
      </c>
      <c r="R357" s="110">
        <v>0.34394999999999998</v>
      </c>
      <c r="S357" s="110">
        <v>0.40726000000000001</v>
      </c>
      <c r="T357" s="110">
        <v>0.46761000000000003</v>
      </c>
      <c r="U357" s="110">
        <v>6.6820000000000004E-2</v>
      </c>
      <c r="V357" s="110">
        <v>8.3110000000000003E-2</v>
      </c>
      <c r="W357" s="110">
        <v>9.0899999999999995E-2</v>
      </c>
      <c r="X357" s="110">
        <v>9.0130000000000002E-2</v>
      </c>
      <c r="Y357" s="110">
        <v>0.17069000000000001</v>
      </c>
      <c r="Z357" s="110">
        <v>0.78202000000000005</v>
      </c>
      <c r="AA357" s="110">
        <v>0.41915999999999998</v>
      </c>
      <c r="AB357" s="110">
        <v>0.15475</v>
      </c>
      <c r="AC357" s="110">
        <v>0.20724999999999999</v>
      </c>
      <c r="AD357" s="110">
        <v>0.36836000000000002</v>
      </c>
      <c r="AE357" s="110">
        <v>0.36141000000000001</v>
      </c>
      <c r="AF357" s="110">
        <v>0.28709000000000001</v>
      </c>
      <c r="AG357" s="110">
        <v>0.27583000000000002</v>
      </c>
    </row>
    <row r="358" spans="2:33" ht="15">
      <c r="B358" s="110"/>
      <c r="C358" s="110"/>
      <c r="D358" s="110">
        <v>2016</v>
      </c>
      <c r="E358" s="110">
        <v>0.42595</v>
      </c>
      <c r="F358" s="110">
        <v>6.5769999999999995E-2</v>
      </c>
      <c r="G358" s="110">
        <v>3.449E-2</v>
      </c>
      <c r="H358" s="110">
        <v>4.4760000000000001E-2</v>
      </c>
      <c r="I358" s="110">
        <v>0</v>
      </c>
      <c r="J358" s="110">
        <v>0.41175</v>
      </c>
      <c r="K358" s="110">
        <v>0.12811</v>
      </c>
      <c r="L358" s="110">
        <v>0.15554000000000001</v>
      </c>
      <c r="M358" s="110">
        <v>0.13378999999999999</v>
      </c>
      <c r="N358" s="110">
        <v>0.29285</v>
      </c>
      <c r="O358" s="110">
        <v>0.13450000000000001</v>
      </c>
      <c r="P358" s="110">
        <v>0.42371999999999999</v>
      </c>
      <c r="Q358" s="110">
        <v>0.1348</v>
      </c>
      <c r="R358" s="110">
        <v>0.36397000000000002</v>
      </c>
      <c r="S358" s="110">
        <v>0.40638000000000002</v>
      </c>
      <c r="T358" s="110">
        <v>0.45632</v>
      </c>
      <c r="U358" s="110">
        <v>6.1710000000000001E-2</v>
      </c>
      <c r="V358" s="110">
        <v>8.2669999999999993E-2</v>
      </c>
      <c r="W358" s="110">
        <v>8.727E-2</v>
      </c>
      <c r="X358" s="110">
        <v>9.1389999999999999E-2</v>
      </c>
      <c r="Y358" s="110">
        <v>0.14471999999999999</v>
      </c>
      <c r="Z358" s="110">
        <v>0.72289999999999999</v>
      </c>
      <c r="AA358" s="110">
        <v>0.40516999999999997</v>
      </c>
      <c r="AB358" s="110">
        <v>0.15396000000000001</v>
      </c>
      <c r="AC358" s="110">
        <v>0.20627999999999999</v>
      </c>
      <c r="AD358" s="110">
        <v>0.36957000000000001</v>
      </c>
      <c r="AE358" s="110">
        <v>0.35893000000000003</v>
      </c>
      <c r="AF358" s="110">
        <v>0.28569</v>
      </c>
      <c r="AG358" s="110">
        <v>0.27459</v>
      </c>
    </row>
    <row r="359" spans="2:33" ht="15">
      <c r="B359" s="110"/>
      <c r="C359" s="110"/>
      <c r="D359" s="110">
        <v>2017</v>
      </c>
      <c r="E359" s="110">
        <v>0.42038999999999999</v>
      </c>
      <c r="F359" s="110">
        <v>6.4899999999999999E-2</v>
      </c>
      <c r="G359" s="110">
        <v>3.6720000000000003E-2</v>
      </c>
      <c r="H359" s="110">
        <v>3.952E-2</v>
      </c>
      <c r="I359" s="110">
        <v>0</v>
      </c>
      <c r="J359" s="110">
        <v>0.42004999999999998</v>
      </c>
      <c r="K359" s="110">
        <v>0.12559000000000001</v>
      </c>
      <c r="L359" s="110">
        <v>0.13034999999999999</v>
      </c>
      <c r="M359" s="110">
        <v>0.13378999999999999</v>
      </c>
      <c r="N359" s="110">
        <v>0.25491000000000003</v>
      </c>
      <c r="O359" s="110">
        <v>0.13333999999999999</v>
      </c>
      <c r="P359" s="110">
        <v>0.41494999999999999</v>
      </c>
      <c r="Q359" s="110">
        <v>0.1691</v>
      </c>
      <c r="R359" s="110">
        <v>0.36366999999999999</v>
      </c>
      <c r="S359" s="110">
        <v>0.40638000000000002</v>
      </c>
      <c r="T359" s="110">
        <v>0.44028</v>
      </c>
      <c r="U359" s="110">
        <v>5.7790000000000001E-2</v>
      </c>
      <c r="V359" s="110">
        <v>8.2669999999999993E-2</v>
      </c>
      <c r="W359" s="110">
        <v>7.6359999999999997E-2</v>
      </c>
      <c r="X359" s="110">
        <v>9.3009999999999995E-2</v>
      </c>
      <c r="Y359" s="110">
        <v>0.19908000000000001</v>
      </c>
      <c r="Z359" s="110">
        <v>0.71625000000000005</v>
      </c>
      <c r="AA359" s="110">
        <v>0.38688</v>
      </c>
      <c r="AB359" s="110">
        <v>0.15318000000000001</v>
      </c>
      <c r="AC359" s="110">
        <v>0.20449000000000001</v>
      </c>
      <c r="AD359" s="110">
        <v>0.39073999999999998</v>
      </c>
      <c r="AE359" s="110">
        <v>0.35233999999999999</v>
      </c>
      <c r="AF359" s="110">
        <v>0.28456999999999999</v>
      </c>
      <c r="AG359" s="110">
        <v>0.26789000000000002</v>
      </c>
    </row>
    <row r="360" spans="2:33" ht="15">
      <c r="B360" s="110"/>
      <c r="C360" s="110"/>
      <c r="D360" s="110">
        <v>2018</v>
      </c>
      <c r="E360" s="110">
        <v>0.44547999999999999</v>
      </c>
      <c r="F360" s="110">
        <v>6.2370000000000002E-2</v>
      </c>
      <c r="G360" s="110">
        <v>3.7220000000000003E-2</v>
      </c>
      <c r="H360" s="110">
        <v>4.0309999999999999E-2</v>
      </c>
      <c r="I360" s="110">
        <v>0</v>
      </c>
      <c r="J360" s="110">
        <v>0.41336000000000001</v>
      </c>
      <c r="K360" s="110">
        <v>0.12422</v>
      </c>
      <c r="L360" s="110">
        <v>8.7410000000000002E-2</v>
      </c>
      <c r="M360" s="110">
        <v>0.13378999999999999</v>
      </c>
      <c r="N360" s="110">
        <v>0.24771000000000001</v>
      </c>
      <c r="O360" s="110">
        <v>0.13227</v>
      </c>
      <c r="P360" s="110">
        <v>0.41089999999999999</v>
      </c>
      <c r="Q360" s="110">
        <v>0.13593</v>
      </c>
      <c r="R360" s="110">
        <v>0.35585</v>
      </c>
      <c r="S360" s="110">
        <v>0.40638000000000002</v>
      </c>
      <c r="T360" s="110">
        <v>0.43374000000000001</v>
      </c>
      <c r="U360" s="110">
        <v>5.5019999999999999E-2</v>
      </c>
      <c r="V360" s="110">
        <v>8.269E-2</v>
      </c>
      <c r="W360" s="110">
        <v>7.0110000000000006E-2</v>
      </c>
      <c r="X360" s="110">
        <v>7.9560000000000006E-2</v>
      </c>
      <c r="Y360" s="110">
        <v>0.23219000000000001</v>
      </c>
      <c r="Z360" s="110">
        <v>0.70437000000000005</v>
      </c>
      <c r="AA360" s="110">
        <v>0.38051000000000001</v>
      </c>
      <c r="AB360" s="110">
        <v>0.15004000000000001</v>
      </c>
      <c r="AC360" s="110">
        <v>0.20466999999999999</v>
      </c>
      <c r="AD360" s="110">
        <v>0.38833000000000001</v>
      </c>
      <c r="AE360" s="110">
        <v>0.34817999999999999</v>
      </c>
      <c r="AF360" s="110">
        <v>0.27959000000000001</v>
      </c>
      <c r="AG360" s="110">
        <v>0.26941999999999999</v>
      </c>
    </row>
    <row r="361" spans="2:33" ht="15">
      <c r="B361" s="110"/>
      <c r="C361" s="110"/>
      <c r="D361" s="110">
        <v>2019</v>
      </c>
      <c r="E361" s="110">
        <v>0.40357999999999999</v>
      </c>
      <c r="F361" s="110">
        <v>6.1960000000000001E-2</v>
      </c>
      <c r="G361" s="110">
        <v>3.7229999999999999E-2</v>
      </c>
      <c r="H361" s="110">
        <v>3.952E-2</v>
      </c>
      <c r="I361" s="110">
        <v>0</v>
      </c>
      <c r="J361" s="110">
        <v>0.40548000000000001</v>
      </c>
      <c r="K361" s="110">
        <v>0.11898</v>
      </c>
      <c r="L361" s="110">
        <v>4.1149999999999999E-2</v>
      </c>
      <c r="M361" s="110">
        <v>0.17652000000000001</v>
      </c>
      <c r="N361" s="110">
        <v>0.24166000000000001</v>
      </c>
      <c r="O361" s="110">
        <v>0.13059000000000001</v>
      </c>
      <c r="P361" s="110">
        <v>0.40266000000000002</v>
      </c>
      <c r="Q361" s="110">
        <v>0.13200000000000001</v>
      </c>
      <c r="R361" s="110">
        <v>0.35192000000000001</v>
      </c>
      <c r="S361" s="110">
        <v>0.40615000000000001</v>
      </c>
      <c r="T361" s="110">
        <v>0.43374000000000001</v>
      </c>
      <c r="U361" s="110">
        <v>4.8390000000000002E-2</v>
      </c>
      <c r="V361" s="110">
        <v>8.2720000000000002E-2</v>
      </c>
      <c r="W361" s="110">
        <v>5.0900000000000001E-2</v>
      </c>
      <c r="X361" s="110">
        <v>7.9560000000000006E-2</v>
      </c>
      <c r="Y361" s="110">
        <v>0.23219000000000001</v>
      </c>
      <c r="Z361" s="110">
        <v>0.69818999999999998</v>
      </c>
      <c r="AA361" s="110">
        <v>0.37158999999999998</v>
      </c>
      <c r="AB361" s="110">
        <v>0.14923</v>
      </c>
      <c r="AC361" s="110">
        <v>0.20496</v>
      </c>
      <c r="AD361" s="110">
        <v>0.39602999999999999</v>
      </c>
      <c r="AE361" s="110">
        <v>0.33745999999999998</v>
      </c>
      <c r="AF361" s="110">
        <v>0.27746999999999999</v>
      </c>
      <c r="AG361" s="110">
        <v>0.25494</v>
      </c>
    </row>
    <row r="362" spans="2:33" ht="15">
      <c r="B362" s="110"/>
      <c r="C362" s="110"/>
      <c r="D362" s="110">
        <v>2020</v>
      </c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  <c r="AA362" s="110"/>
      <c r="AB362" s="110"/>
      <c r="AC362" s="110"/>
      <c r="AD362" s="110"/>
      <c r="AE362" s="110"/>
      <c r="AF362" s="110"/>
      <c r="AG362" s="110"/>
    </row>
    <row r="363" spans="2:33" ht="15">
      <c r="B363" s="109" t="s">
        <v>962</v>
      </c>
      <c r="C363" s="109" t="s">
        <v>963</v>
      </c>
      <c r="D363" s="109">
        <v>2006</v>
      </c>
      <c r="E363" s="109"/>
      <c r="F363" s="109">
        <v>0</v>
      </c>
      <c r="G363" s="109">
        <v>0</v>
      </c>
      <c r="H363" s="109"/>
      <c r="I363" s="109"/>
      <c r="J363" s="109"/>
      <c r="K363" s="109"/>
      <c r="L363" s="109"/>
      <c r="M363" s="109"/>
      <c r="N363" s="109"/>
      <c r="O363" s="109">
        <v>0</v>
      </c>
      <c r="P363" s="109"/>
      <c r="Q363" s="109"/>
      <c r="R363" s="109"/>
      <c r="S363" s="109"/>
      <c r="T363" s="109">
        <v>0.10284</v>
      </c>
      <c r="U363" s="109"/>
      <c r="V363" s="109"/>
      <c r="W363" s="109"/>
      <c r="X363" s="109"/>
      <c r="Y363" s="109"/>
      <c r="Z363" s="109"/>
      <c r="AA363" s="109"/>
      <c r="AB363" s="109"/>
      <c r="AC363" s="109">
        <v>0</v>
      </c>
      <c r="AD363" s="109"/>
      <c r="AE363" s="109"/>
      <c r="AF363" s="109"/>
      <c r="AG363" s="109"/>
    </row>
    <row r="364" spans="2:33" ht="15">
      <c r="B364" s="109"/>
      <c r="C364" s="109"/>
      <c r="D364" s="109">
        <v>2007</v>
      </c>
      <c r="E364" s="109"/>
      <c r="F364" s="109"/>
      <c r="G364" s="109">
        <v>0</v>
      </c>
      <c r="H364" s="109"/>
      <c r="I364" s="109"/>
      <c r="J364" s="109"/>
      <c r="K364" s="109"/>
      <c r="L364" s="109">
        <v>0</v>
      </c>
      <c r="M364" s="109"/>
      <c r="N364" s="109"/>
      <c r="O364" s="109">
        <v>0</v>
      </c>
      <c r="P364" s="109">
        <v>0</v>
      </c>
      <c r="Q364" s="109"/>
      <c r="R364" s="109"/>
      <c r="S364" s="109"/>
      <c r="T364" s="109">
        <v>0.10284</v>
      </c>
      <c r="U364" s="109"/>
      <c r="V364" s="109"/>
      <c r="W364" s="109"/>
      <c r="X364" s="109"/>
      <c r="Y364" s="109"/>
      <c r="Z364" s="109">
        <v>0</v>
      </c>
      <c r="AA364" s="109"/>
      <c r="AB364" s="109"/>
      <c r="AC364" s="109"/>
      <c r="AD364" s="109"/>
      <c r="AE364" s="109">
        <v>0.15237000000000001</v>
      </c>
      <c r="AF364" s="109"/>
      <c r="AG364" s="109"/>
    </row>
    <row r="365" spans="2:33" ht="15">
      <c r="B365" s="109"/>
      <c r="C365" s="109"/>
      <c r="D365" s="109">
        <v>2008</v>
      </c>
      <c r="E365" s="109"/>
      <c r="F365" s="109"/>
      <c r="G365" s="109">
        <v>0</v>
      </c>
      <c r="H365" s="109"/>
      <c r="I365" s="109"/>
      <c r="J365" s="109"/>
      <c r="K365" s="109"/>
      <c r="L365" s="109">
        <v>0</v>
      </c>
      <c r="M365" s="109"/>
      <c r="N365" s="109"/>
      <c r="O365" s="109"/>
      <c r="P365" s="109"/>
      <c r="Q365" s="109"/>
      <c r="R365" s="109"/>
      <c r="S365" s="109"/>
      <c r="T365" s="109">
        <v>0.10236000000000001</v>
      </c>
      <c r="U365" s="109"/>
      <c r="V365" s="109"/>
      <c r="W365" s="109"/>
      <c r="X365" s="109"/>
      <c r="Y365" s="109"/>
      <c r="Z365" s="109">
        <v>0</v>
      </c>
      <c r="AA365" s="109"/>
      <c r="AB365" s="109"/>
      <c r="AC365" s="109"/>
      <c r="AD365" s="109"/>
      <c r="AE365" s="109">
        <v>0.15190999999999999</v>
      </c>
      <c r="AF365" s="109"/>
      <c r="AG365" s="109"/>
    </row>
    <row r="366" spans="2:33" ht="15">
      <c r="B366" s="109"/>
      <c r="C366" s="109"/>
      <c r="D366" s="109">
        <v>2009</v>
      </c>
      <c r="E366" s="109">
        <v>0</v>
      </c>
      <c r="F366" s="109"/>
      <c r="G366" s="109">
        <v>0</v>
      </c>
      <c r="H366" s="109">
        <v>0.24698000000000001</v>
      </c>
      <c r="I366" s="109"/>
      <c r="J366" s="109"/>
      <c r="K366" s="109"/>
      <c r="L366" s="109"/>
      <c r="M366" s="109"/>
      <c r="N366" s="109">
        <v>0</v>
      </c>
      <c r="O366" s="109"/>
      <c r="P366" s="109">
        <v>0</v>
      </c>
      <c r="Q366" s="109">
        <v>0</v>
      </c>
      <c r="R366" s="109"/>
      <c r="S366" s="109"/>
      <c r="T366" s="109">
        <v>0.10135</v>
      </c>
      <c r="U366" s="109"/>
      <c r="V366" s="109"/>
      <c r="W366" s="109"/>
      <c r="X366" s="109"/>
      <c r="Y366" s="109"/>
      <c r="Z366" s="109">
        <v>0</v>
      </c>
      <c r="AA366" s="109">
        <v>0</v>
      </c>
      <c r="AB366" s="109"/>
      <c r="AC366" s="109"/>
      <c r="AD366" s="109"/>
      <c r="AE366" s="109">
        <v>0.15545</v>
      </c>
      <c r="AF366" s="109"/>
      <c r="AG366" s="109">
        <v>5.0770000000000003E-2</v>
      </c>
    </row>
    <row r="367" spans="2:33" ht="15">
      <c r="B367" s="109"/>
      <c r="C367" s="109"/>
      <c r="D367" s="109">
        <v>2010</v>
      </c>
      <c r="E367" s="109">
        <v>0.2404</v>
      </c>
      <c r="F367" s="109">
        <v>0.25394</v>
      </c>
      <c r="G367" s="109">
        <v>0.1298</v>
      </c>
      <c r="H367" s="109">
        <v>0.25377</v>
      </c>
      <c r="I367" s="109">
        <v>0</v>
      </c>
      <c r="J367" s="109">
        <v>0.33044000000000001</v>
      </c>
      <c r="K367" s="109">
        <v>0.16153999999999999</v>
      </c>
      <c r="L367" s="109"/>
      <c r="M367" s="109">
        <v>7.5679999999999997E-2</v>
      </c>
      <c r="N367" s="109">
        <v>0.26612000000000002</v>
      </c>
      <c r="O367" s="109">
        <v>5.1189999999999999E-2</v>
      </c>
      <c r="P367" s="109">
        <v>9.2189999999999994E-2</v>
      </c>
      <c r="Q367" s="109">
        <v>0.31185000000000002</v>
      </c>
      <c r="R367" s="109">
        <v>0.17741000000000001</v>
      </c>
      <c r="S367" s="109">
        <v>0.26661000000000001</v>
      </c>
      <c r="T367" s="109">
        <v>9.7919999999999993E-2</v>
      </c>
      <c r="U367" s="109">
        <v>0.18804999999999999</v>
      </c>
      <c r="V367" s="109">
        <v>0.17877000000000001</v>
      </c>
      <c r="W367" s="109">
        <v>0.17263000000000001</v>
      </c>
      <c r="X367" s="109">
        <v>0.13489999999999999</v>
      </c>
      <c r="Y367" s="109">
        <v>0.29370000000000002</v>
      </c>
      <c r="Z367" s="109">
        <v>0.11771</v>
      </c>
      <c r="AA367" s="109">
        <v>0.18745000000000001</v>
      </c>
      <c r="AB367" s="109">
        <v>0.13139999999999999</v>
      </c>
      <c r="AC367" s="109">
        <v>8.09E-2</v>
      </c>
      <c r="AD367" s="109">
        <v>0.21723999999999999</v>
      </c>
      <c r="AE367" s="109">
        <v>0.15498999999999999</v>
      </c>
      <c r="AF367" s="109">
        <v>0</v>
      </c>
      <c r="AG367" s="109">
        <v>5.2479999999999999E-2</v>
      </c>
    </row>
    <row r="368" spans="2:33" ht="15">
      <c r="B368" s="109"/>
      <c r="C368" s="109"/>
      <c r="D368" s="109">
        <v>2011</v>
      </c>
      <c r="E368" s="109">
        <v>0.26384999999999997</v>
      </c>
      <c r="F368" s="109">
        <v>0.25141000000000002</v>
      </c>
      <c r="G368" s="109">
        <v>0.12689</v>
      </c>
      <c r="H368" s="109">
        <v>0.25980999999999999</v>
      </c>
      <c r="I368" s="109">
        <v>0</v>
      </c>
      <c r="J368" s="109">
        <v>0.32325999999999999</v>
      </c>
      <c r="K368" s="109">
        <v>0.15737000000000001</v>
      </c>
      <c r="L368" s="109"/>
      <c r="M368" s="109">
        <v>7.6240000000000002E-2</v>
      </c>
      <c r="N368" s="109">
        <v>0.23774999999999999</v>
      </c>
      <c r="O368" s="109">
        <v>4.8829999999999998E-2</v>
      </c>
      <c r="P368" s="109">
        <v>9.0709999999999999E-2</v>
      </c>
      <c r="Q368" s="109">
        <v>0.30158000000000001</v>
      </c>
      <c r="R368" s="109">
        <v>0.19958999999999999</v>
      </c>
      <c r="S368" s="109">
        <v>0.27342</v>
      </c>
      <c r="T368" s="109">
        <v>9.468E-2</v>
      </c>
      <c r="U368" s="109">
        <v>0.18410000000000001</v>
      </c>
      <c r="V368" s="109">
        <v>0.17582</v>
      </c>
      <c r="W368" s="109">
        <v>0.17263000000000001</v>
      </c>
      <c r="X368" s="109">
        <v>0.11255</v>
      </c>
      <c r="Y368" s="109">
        <v>0.27542</v>
      </c>
      <c r="Z368" s="109">
        <v>0.11771</v>
      </c>
      <c r="AA368" s="109">
        <v>0.18826000000000001</v>
      </c>
      <c r="AB368" s="109">
        <v>0.13120000000000001</v>
      </c>
      <c r="AC368" s="109">
        <v>8.9169999999999999E-2</v>
      </c>
      <c r="AD368" s="109">
        <v>0.20793</v>
      </c>
      <c r="AE368" s="109">
        <v>0.15386</v>
      </c>
      <c r="AF368" s="109">
        <v>0.23701</v>
      </c>
      <c r="AG368" s="109">
        <v>5.3359999999999998E-2</v>
      </c>
    </row>
    <row r="369" spans="2:33" ht="15">
      <c r="B369" s="109"/>
      <c r="C369" s="109"/>
      <c r="D369" s="109">
        <v>2012</v>
      </c>
      <c r="E369" s="109">
        <v>0.25624999999999998</v>
      </c>
      <c r="F369" s="109">
        <v>0.24665999999999999</v>
      </c>
      <c r="G369" s="109">
        <v>0.12533</v>
      </c>
      <c r="H369" s="109">
        <v>0.25566</v>
      </c>
      <c r="I369" s="109">
        <v>0</v>
      </c>
      <c r="J369" s="109">
        <v>0.32325999999999999</v>
      </c>
      <c r="K369" s="109">
        <v>0.16064000000000001</v>
      </c>
      <c r="L369" s="109"/>
      <c r="M369" s="109">
        <v>7.6240000000000002E-2</v>
      </c>
      <c r="N369" s="109">
        <v>0.26504</v>
      </c>
      <c r="O369" s="109">
        <v>4.8009999999999997E-2</v>
      </c>
      <c r="P369" s="109">
        <v>8.9380000000000001E-2</v>
      </c>
      <c r="Q369" s="109">
        <v>0.25779999999999997</v>
      </c>
      <c r="R369" s="109">
        <v>0.19958999999999999</v>
      </c>
      <c r="S369" s="109">
        <v>0.27322999999999997</v>
      </c>
      <c r="T369" s="109">
        <v>9.5610000000000001E-2</v>
      </c>
      <c r="U369" s="109">
        <v>0.17921000000000001</v>
      </c>
      <c r="V369" s="109">
        <v>0.17405000000000001</v>
      </c>
      <c r="W369" s="109">
        <v>0.17069000000000001</v>
      </c>
      <c r="X369" s="109">
        <v>0.12562000000000001</v>
      </c>
      <c r="Y369" s="109">
        <v>0.27683000000000002</v>
      </c>
      <c r="Z369" s="109">
        <v>0.13209000000000001</v>
      </c>
      <c r="AA369" s="109">
        <v>0.18865999999999999</v>
      </c>
      <c r="AB369" s="109">
        <v>0.13428999999999999</v>
      </c>
      <c r="AC369" s="109">
        <v>8.8999999999999996E-2</v>
      </c>
      <c r="AD369" s="109">
        <v>0.22267000000000001</v>
      </c>
      <c r="AE369" s="109">
        <v>0.15386</v>
      </c>
      <c r="AF369" s="109">
        <v>0.25430000000000003</v>
      </c>
      <c r="AG369" s="109">
        <v>5.2560000000000003E-2</v>
      </c>
    </row>
    <row r="370" spans="2:33" ht="15">
      <c r="B370" s="109"/>
      <c r="C370" s="109"/>
      <c r="D370" s="109">
        <v>2013</v>
      </c>
      <c r="E370" s="109">
        <v>0.25935999999999998</v>
      </c>
      <c r="F370" s="109">
        <v>0.24428</v>
      </c>
      <c r="G370" s="109">
        <v>0.13264999999999999</v>
      </c>
      <c r="H370" s="109">
        <v>0.25942999999999999</v>
      </c>
      <c r="I370" s="109">
        <v>0</v>
      </c>
      <c r="J370" s="109">
        <v>0.32395000000000002</v>
      </c>
      <c r="K370" s="109">
        <v>0.16133</v>
      </c>
      <c r="L370" s="109">
        <v>0.29137999999999997</v>
      </c>
      <c r="M370" s="109">
        <v>7.6880000000000004E-2</v>
      </c>
      <c r="N370" s="109">
        <v>0.27940999999999999</v>
      </c>
      <c r="O370" s="109">
        <v>5.6890000000000003E-2</v>
      </c>
      <c r="P370" s="109">
        <v>8.7800000000000003E-2</v>
      </c>
      <c r="Q370" s="109"/>
      <c r="R370" s="109">
        <v>0.18346000000000001</v>
      </c>
      <c r="S370" s="109">
        <v>0.27322999999999997</v>
      </c>
      <c r="T370" s="109">
        <v>9.468E-2</v>
      </c>
      <c r="U370" s="109">
        <v>0.17049</v>
      </c>
      <c r="V370" s="109">
        <v>0.16902</v>
      </c>
      <c r="W370" s="109">
        <v>0.17069000000000001</v>
      </c>
      <c r="X370" s="109">
        <v>0.12639</v>
      </c>
      <c r="Y370" s="109">
        <v>0.2757</v>
      </c>
      <c r="Z370" s="109">
        <v>0.12185</v>
      </c>
      <c r="AA370" s="109">
        <v>0.17965</v>
      </c>
      <c r="AB370" s="109">
        <v>0.13447000000000001</v>
      </c>
      <c r="AC370" s="109">
        <v>8.9859999999999995E-2</v>
      </c>
      <c r="AD370" s="109">
        <v>0.21998000000000001</v>
      </c>
      <c r="AE370" s="109">
        <v>0.15615999999999999</v>
      </c>
      <c r="AF370" s="109">
        <v>0.15099000000000001</v>
      </c>
      <c r="AG370" s="109">
        <v>5.2429999999999997E-2</v>
      </c>
    </row>
    <row r="371" spans="2:33" ht="15">
      <c r="B371" s="109"/>
      <c r="C371" s="109"/>
      <c r="D371" s="109">
        <v>2014</v>
      </c>
      <c r="E371" s="109">
        <v>0.25625999999999999</v>
      </c>
      <c r="F371" s="109">
        <v>0.23827000000000001</v>
      </c>
      <c r="G371" s="109">
        <v>0.12934000000000001</v>
      </c>
      <c r="H371" s="109">
        <v>2.6599999999999999E-2</v>
      </c>
      <c r="I371" s="109">
        <v>0</v>
      </c>
      <c r="J371" s="109">
        <v>0.32446999999999998</v>
      </c>
      <c r="K371" s="109">
        <v>0.16009000000000001</v>
      </c>
      <c r="L371" s="109">
        <v>0.28855999999999998</v>
      </c>
      <c r="M371" s="109">
        <v>7.8280000000000002E-2</v>
      </c>
      <c r="N371" s="109">
        <v>0.27516000000000002</v>
      </c>
      <c r="O371" s="109">
        <v>5.688E-2</v>
      </c>
      <c r="P371" s="109">
        <v>9.0389999999999998E-2</v>
      </c>
      <c r="Q371" s="109">
        <v>0.25092999999999999</v>
      </c>
      <c r="R371" s="109">
        <v>0.11592</v>
      </c>
      <c r="S371" s="109">
        <v>0.32533000000000001</v>
      </c>
      <c r="T371" s="109">
        <v>9.2840000000000006E-2</v>
      </c>
      <c r="U371" s="109">
        <v>0.16306999999999999</v>
      </c>
      <c r="V371" s="109">
        <v>0.16994000000000001</v>
      </c>
      <c r="W371" s="109">
        <v>0.16264000000000001</v>
      </c>
      <c r="X371" s="109">
        <v>0.12515000000000001</v>
      </c>
      <c r="Y371" s="109">
        <v>0.25063999999999997</v>
      </c>
      <c r="Z371" s="109">
        <v>0.11969</v>
      </c>
      <c r="AA371" s="109">
        <v>0.13469</v>
      </c>
      <c r="AB371" s="109">
        <v>0.14118</v>
      </c>
      <c r="AC371" s="109">
        <v>8.5769999999999999E-2</v>
      </c>
      <c r="AD371" s="109">
        <v>0.21224999999999999</v>
      </c>
      <c r="AE371" s="109">
        <v>0.15432000000000001</v>
      </c>
      <c r="AF371" s="109">
        <v>0.15701000000000001</v>
      </c>
      <c r="AG371" s="109">
        <v>5.1529999999999999E-2</v>
      </c>
    </row>
    <row r="372" spans="2:33" ht="15">
      <c r="B372" s="109"/>
      <c r="C372" s="109"/>
      <c r="D372" s="109">
        <v>2015</v>
      </c>
      <c r="E372" s="109">
        <v>0.25838</v>
      </c>
      <c r="F372" s="109">
        <v>0.23487</v>
      </c>
      <c r="G372" s="109">
        <v>0.12822</v>
      </c>
      <c r="H372" s="109">
        <v>0.26451999999999998</v>
      </c>
      <c r="I372" s="109">
        <v>0</v>
      </c>
      <c r="J372" s="109">
        <v>0.33684999999999998</v>
      </c>
      <c r="K372" s="109">
        <v>0.16220999999999999</v>
      </c>
      <c r="L372" s="109">
        <v>0.25208999999999998</v>
      </c>
      <c r="M372" s="109">
        <v>7.7350000000000002E-2</v>
      </c>
      <c r="N372" s="109">
        <v>0.27098</v>
      </c>
      <c r="O372" s="109">
        <v>5.5050000000000002E-2</v>
      </c>
      <c r="P372" s="109">
        <v>0.11279</v>
      </c>
      <c r="Q372" s="109">
        <v>0.25053999999999998</v>
      </c>
      <c r="R372" s="109">
        <v>0.19342000000000001</v>
      </c>
      <c r="S372" s="109">
        <v>0.32536999999999999</v>
      </c>
      <c r="T372" s="109">
        <v>9.4219999999999998E-2</v>
      </c>
      <c r="U372" s="109">
        <v>0.16131999999999999</v>
      </c>
      <c r="V372" s="109">
        <v>0.17724000000000001</v>
      </c>
      <c r="W372" s="109">
        <v>0.15942000000000001</v>
      </c>
      <c r="X372" s="109">
        <v>0.12626000000000001</v>
      </c>
      <c r="Y372" s="109">
        <v>0.25039</v>
      </c>
      <c r="Z372" s="109">
        <v>0.11922000000000001</v>
      </c>
      <c r="AA372" s="109">
        <v>0.13774</v>
      </c>
      <c r="AB372" s="109">
        <v>0.1421</v>
      </c>
      <c r="AC372" s="109">
        <v>8.5569999999999993E-2</v>
      </c>
      <c r="AD372" s="109">
        <v>0.21199000000000001</v>
      </c>
      <c r="AE372" s="109">
        <v>0.14788999999999999</v>
      </c>
      <c r="AF372" s="109">
        <v>0.14335000000000001</v>
      </c>
      <c r="AG372" s="109">
        <v>5.2789999999999997E-2</v>
      </c>
    </row>
    <row r="373" spans="2:33" ht="15">
      <c r="B373" s="109"/>
      <c r="C373" s="109"/>
      <c r="D373" s="109">
        <v>2016</v>
      </c>
      <c r="E373" s="109">
        <v>0.25488</v>
      </c>
      <c r="F373" s="109">
        <v>0.23252</v>
      </c>
      <c r="G373" s="109">
        <v>9.6060000000000006E-2</v>
      </c>
      <c r="H373" s="109">
        <v>0.25808999999999999</v>
      </c>
      <c r="I373" s="109">
        <v>0</v>
      </c>
      <c r="J373" s="109">
        <v>0.34819</v>
      </c>
      <c r="K373" s="109">
        <v>0.16106999999999999</v>
      </c>
      <c r="L373" s="109">
        <v>0.25208999999999998</v>
      </c>
      <c r="M373" s="109">
        <v>7.7350000000000002E-2</v>
      </c>
      <c r="N373" s="109">
        <v>0.27098</v>
      </c>
      <c r="O373" s="109">
        <v>5.534E-2</v>
      </c>
      <c r="P373" s="109">
        <v>0.11087</v>
      </c>
      <c r="Q373" s="109">
        <v>0.23011999999999999</v>
      </c>
      <c r="R373" s="109">
        <v>0.19766</v>
      </c>
      <c r="S373" s="109">
        <v>0.33021</v>
      </c>
      <c r="T373" s="109">
        <v>9.4219999999999998E-2</v>
      </c>
      <c r="U373" s="109">
        <v>0.22012000000000001</v>
      </c>
      <c r="V373" s="109">
        <v>0.10811</v>
      </c>
      <c r="W373" s="109">
        <v>3.542E-2</v>
      </c>
      <c r="X373" s="109">
        <v>0.12748000000000001</v>
      </c>
      <c r="Y373" s="109">
        <v>0.24157999999999999</v>
      </c>
      <c r="Z373" s="109">
        <v>0.11413</v>
      </c>
      <c r="AA373" s="109">
        <v>0.1429</v>
      </c>
      <c r="AB373" s="109">
        <v>0.14147999999999999</v>
      </c>
      <c r="AC373" s="109">
        <v>8.5989999999999997E-2</v>
      </c>
      <c r="AD373" s="109">
        <v>0.21081</v>
      </c>
      <c r="AE373" s="109">
        <v>2.2499999999999999E-2</v>
      </c>
      <c r="AF373" s="109">
        <v>0.15558</v>
      </c>
      <c r="AG373" s="109">
        <v>5.1830000000000001E-2</v>
      </c>
    </row>
    <row r="374" spans="2:33" ht="15">
      <c r="B374" s="109"/>
      <c r="C374" s="109"/>
      <c r="D374" s="109">
        <v>2017</v>
      </c>
      <c r="E374" s="109">
        <v>0.24817</v>
      </c>
      <c r="F374" s="109">
        <v>0.23069000000000001</v>
      </c>
      <c r="G374" s="109">
        <v>9.4299999999999995E-2</v>
      </c>
      <c r="H374" s="109">
        <v>0.25808999999999999</v>
      </c>
      <c r="I374" s="109">
        <v>0</v>
      </c>
      <c r="J374" s="109">
        <v>0.26497999999999999</v>
      </c>
      <c r="K374" s="109">
        <v>0.16064000000000001</v>
      </c>
      <c r="L374" s="109">
        <v>0.24745</v>
      </c>
      <c r="M374" s="109">
        <v>7.7350000000000002E-2</v>
      </c>
      <c r="N374" s="109">
        <v>0.25036000000000003</v>
      </c>
      <c r="O374" s="109">
        <v>5.4719999999999998E-2</v>
      </c>
      <c r="P374" s="109">
        <v>0.11301</v>
      </c>
      <c r="Q374" s="109">
        <v>0.24986</v>
      </c>
      <c r="R374" s="109">
        <v>0.19761999999999999</v>
      </c>
      <c r="S374" s="109">
        <v>0.33066000000000001</v>
      </c>
      <c r="T374" s="109">
        <v>9.2840000000000006E-2</v>
      </c>
      <c r="U374" s="109">
        <v>0.19747999999999999</v>
      </c>
      <c r="V374" s="109">
        <v>0.10835</v>
      </c>
      <c r="W374" s="109">
        <v>2.7369999999999998E-2</v>
      </c>
      <c r="X374" s="109">
        <v>0.15273</v>
      </c>
      <c r="Y374" s="109">
        <v>0.23271</v>
      </c>
      <c r="Z374" s="109">
        <v>0.11346000000000001</v>
      </c>
      <c r="AA374" s="109">
        <v>0.14498</v>
      </c>
      <c r="AB374" s="109">
        <v>0.14179</v>
      </c>
      <c r="AC374" s="109">
        <v>7.9140000000000002E-2</v>
      </c>
      <c r="AD374" s="109">
        <v>0.20529</v>
      </c>
      <c r="AE374" s="109">
        <v>0.14651</v>
      </c>
      <c r="AF374" s="109">
        <v>0.15578</v>
      </c>
      <c r="AG374" s="109">
        <v>5.8639999999999998E-2</v>
      </c>
    </row>
    <row r="375" spans="2:33" ht="15">
      <c r="B375" s="109"/>
      <c r="C375" s="109"/>
      <c r="D375" s="109">
        <v>2018</v>
      </c>
      <c r="E375" s="109">
        <v>0.26518000000000003</v>
      </c>
      <c r="F375" s="109"/>
      <c r="G375" s="109">
        <v>9.3960000000000002E-2</v>
      </c>
      <c r="H375" s="109">
        <v>0.25772</v>
      </c>
      <c r="I375" s="109">
        <v>0</v>
      </c>
      <c r="J375" s="109">
        <v>0.26934999999999998</v>
      </c>
      <c r="K375" s="109">
        <v>0.15928999999999999</v>
      </c>
      <c r="L375" s="109">
        <v>0.22375</v>
      </c>
      <c r="M375" s="109">
        <v>7.757E-2</v>
      </c>
      <c r="N375" s="109">
        <v>0.24215999999999999</v>
      </c>
      <c r="O375" s="109">
        <v>5.416E-2</v>
      </c>
      <c r="P375" s="109">
        <v>0.11261</v>
      </c>
      <c r="Q375" s="109">
        <v>0.22359999999999999</v>
      </c>
      <c r="R375" s="109">
        <v>0.20460999999999999</v>
      </c>
      <c r="S375" s="109">
        <v>0.32708999999999999</v>
      </c>
      <c r="T375" s="109">
        <v>9.2789999999999997E-2</v>
      </c>
      <c r="U375" s="109">
        <v>0.19031999999999999</v>
      </c>
      <c r="V375" s="109">
        <v>0.16486999999999999</v>
      </c>
      <c r="W375" s="109">
        <v>0.15883</v>
      </c>
      <c r="X375" s="109">
        <v>0.15207999999999999</v>
      </c>
      <c r="Y375" s="109">
        <v>0.23080999999999999</v>
      </c>
      <c r="Z375" s="109">
        <v>0.11235000000000001</v>
      </c>
      <c r="AA375" s="109">
        <v>0.1469</v>
      </c>
      <c r="AB375" s="109">
        <v>0.14087</v>
      </c>
      <c r="AC375" s="109">
        <v>7.9780000000000004E-2</v>
      </c>
      <c r="AD375" s="109">
        <v>0.21768000000000001</v>
      </c>
      <c r="AE375" s="109">
        <v>0.14421</v>
      </c>
      <c r="AF375" s="109">
        <v>0.15647</v>
      </c>
      <c r="AG375" s="109">
        <v>5.3400000000000003E-2</v>
      </c>
    </row>
    <row r="376" spans="2:33" ht="15">
      <c r="B376" s="109"/>
      <c r="C376" s="109"/>
      <c r="D376" s="109">
        <v>2019</v>
      </c>
      <c r="E376" s="109">
        <v>0.25745000000000001</v>
      </c>
      <c r="F376" s="109">
        <v>0.22589000000000001</v>
      </c>
      <c r="G376" s="109">
        <v>9.4020000000000006E-2</v>
      </c>
      <c r="H376" s="109">
        <v>0.25679999999999997</v>
      </c>
      <c r="I376" s="109">
        <v>0</v>
      </c>
      <c r="J376" s="109">
        <v>0.27353</v>
      </c>
      <c r="K376" s="109">
        <v>0.15951000000000001</v>
      </c>
      <c r="L376" s="109">
        <v>0.18379000000000001</v>
      </c>
      <c r="M376" s="109">
        <v>7.3099999999999998E-2</v>
      </c>
      <c r="N376" s="109">
        <v>0.23547000000000001</v>
      </c>
      <c r="O376" s="109">
        <v>5.3760000000000002E-2</v>
      </c>
      <c r="P376" s="109">
        <v>0.11545999999999999</v>
      </c>
      <c r="Q376" s="109">
        <v>0.22952</v>
      </c>
      <c r="R376" s="109">
        <v>0.20341000000000001</v>
      </c>
      <c r="S376" s="109">
        <v>0.32678000000000001</v>
      </c>
      <c r="T376" s="109">
        <v>9.2789999999999997E-2</v>
      </c>
      <c r="U376" s="109">
        <v>0.18465999999999999</v>
      </c>
      <c r="V376" s="109">
        <v>0.16359000000000001</v>
      </c>
      <c r="W376" s="109">
        <v>0.14474999999999999</v>
      </c>
      <c r="X376" s="109">
        <v>0.15240999999999999</v>
      </c>
      <c r="Y376" s="109">
        <v>0.22896</v>
      </c>
      <c r="Z376" s="109">
        <v>0.11212</v>
      </c>
      <c r="AA376" s="109">
        <v>0.14856</v>
      </c>
      <c r="AB376" s="109">
        <v>0.14174</v>
      </c>
      <c r="AC376" s="109">
        <v>7.9769999999999994E-2</v>
      </c>
      <c r="AD376" s="109">
        <v>0.22170999999999999</v>
      </c>
      <c r="AE376" s="109">
        <v>0.14374999999999999</v>
      </c>
      <c r="AF376" s="109">
        <v>0.15643000000000001</v>
      </c>
      <c r="AG376" s="109">
        <v>5.3510000000000002E-2</v>
      </c>
    </row>
    <row r="377" spans="2:33" ht="15">
      <c r="B377" s="109"/>
      <c r="C377" s="109"/>
      <c r="D377" s="109">
        <v>2020</v>
      </c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  <c r="X377" s="109"/>
      <c r="Y377" s="109"/>
      <c r="Z377" s="109"/>
      <c r="AA377" s="109"/>
      <c r="AB377" s="109"/>
      <c r="AC377" s="109"/>
      <c r="AD377" s="109"/>
      <c r="AE377" s="109"/>
      <c r="AF377" s="109"/>
      <c r="AG377" s="109"/>
    </row>
    <row r="378" spans="2:33" ht="15">
      <c r="B378" s="110" t="s">
        <v>964</v>
      </c>
      <c r="C378" s="110" t="s">
        <v>965</v>
      </c>
      <c r="D378" s="110">
        <v>2006</v>
      </c>
      <c r="E378" s="110"/>
      <c r="F378" s="110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>
        <v>2.8400000000000001E-3</v>
      </c>
      <c r="U378" s="110"/>
      <c r="V378" s="110"/>
      <c r="W378" s="110"/>
      <c r="X378" s="110"/>
      <c r="Y378" s="110"/>
      <c r="Z378" s="110"/>
      <c r="AA378" s="110"/>
      <c r="AB378" s="110"/>
      <c r="AC378" s="110"/>
      <c r="AD378" s="110"/>
      <c r="AE378" s="110"/>
      <c r="AF378" s="110"/>
      <c r="AG378" s="110"/>
    </row>
    <row r="379" spans="2:33" ht="15">
      <c r="B379" s="110"/>
      <c r="C379" s="110"/>
      <c r="D379" s="110">
        <v>2007</v>
      </c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>
        <v>2.8400000000000001E-3</v>
      </c>
      <c r="U379" s="110"/>
      <c r="V379" s="110"/>
      <c r="W379" s="110"/>
      <c r="X379" s="110"/>
      <c r="Y379" s="110"/>
      <c r="Z379" s="110"/>
      <c r="AA379" s="110"/>
      <c r="AB379" s="110"/>
      <c r="AC379" s="110"/>
      <c r="AD379" s="110"/>
      <c r="AE379" s="110">
        <v>1.14E-2</v>
      </c>
      <c r="AF379" s="110"/>
      <c r="AG379" s="110"/>
    </row>
    <row r="380" spans="2:33" ht="15">
      <c r="B380" s="110"/>
      <c r="C380" s="110"/>
      <c r="D380" s="110">
        <v>2008</v>
      </c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>
        <v>2.8400000000000001E-3</v>
      </c>
      <c r="U380" s="110"/>
      <c r="V380" s="110"/>
      <c r="W380" s="110"/>
      <c r="X380" s="110"/>
      <c r="Y380" s="110"/>
      <c r="Z380" s="110"/>
      <c r="AA380" s="110"/>
      <c r="AB380" s="110"/>
      <c r="AC380" s="110"/>
      <c r="AD380" s="110"/>
      <c r="AE380" s="110">
        <v>1.094E-2</v>
      </c>
      <c r="AF380" s="110"/>
      <c r="AG380" s="110"/>
    </row>
    <row r="381" spans="2:33" ht="15">
      <c r="B381" s="110"/>
      <c r="C381" s="110"/>
      <c r="D381" s="110">
        <v>2009</v>
      </c>
      <c r="E381" s="110"/>
      <c r="F381" s="110"/>
      <c r="G381" s="110"/>
      <c r="H381" s="110">
        <v>1.7350000000000001E-2</v>
      </c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>
        <v>2.8E-3</v>
      </c>
      <c r="U381" s="110"/>
      <c r="V381" s="110"/>
      <c r="W381" s="110"/>
      <c r="X381" s="110"/>
      <c r="Y381" s="110"/>
      <c r="Z381" s="110"/>
      <c r="AA381" s="110"/>
      <c r="AB381" s="110"/>
      <c r="AC381" s="110"/>
      <c r="AD381" s="110"/>
      <c r="AE381" s="110">
        <v>1.0970000000000001E-2</v>
      </c>
      <c r="AF381" s="110"/>
      <c r="AG381" s="110">
        <v>9.2099999999999994E-3</v>
      </c>
    </row>
    <row r="382" spans="2:33" ht="15">
      <c r="B382" s="110"/>
      <c r="C382" s="110"/>
      <c r="D382" s="110">
        <v>2010</v>
      </c>
      <c r="E382" s="110">
        <v>9.9010000000000001E-2</v>
      </c>
      <c r="F382" s="110">
        <v>3.4360000000000002E-2</v>
      </c>
      <c r="G382" s="110">
        <v>0</v>
      </c>
      <c r="H382" s="110">
        <v>1.8669999999999999E-2</v>
      </c>
      <c r="I382" s="110">
        <v>0</v>
      </c>
      <c r="J382" s="110">
        <v>0.20114000000000001</v>
      </c>
      <c r="K382" s="110">
        <v>1.5640000000000001E-2</v>
      </c>
      <c r="L382" s="110">
        <v>0.24743999999999999</v>
      </c>
      <c r="M382" s="110">
        <v>6.2289999999999998E-2</v>
      </c>
      <c r="N382" s="110">
        <v>6.4999999999999997E-4</v>
      </c>
      <c r="O382" s="110">
        <v>2.4879999999999999E-2</v>
      </c>
      <c r="P382" s="110">
        <v>1.0149999999999999E-2</v>
      </c>
      <c r="Q382" s="110">
        <v>0.31185000000000002</v>
      </c>
      <c r="R382" s="110">
        <v>3.057E-2</v>
      </c>
      <c r="S382" s="110">
        <v>9.3410000000000007E-2</v>
      </c>
      <c r="T382" s="110">
        <v>1.3799999999999999E-3</v>
      </c>
      <c r="U382" s="110">
        <v>2.4599999999999999E-3</v>
      </c>
      <c r="V382" s="110">
        <v>0.14244999999999999</v>
      </c>
      <c r="W382" s="110">
        <v>4.8799999999999998E-3</v>
      </c>
      <c r="X382" s="110">
        <v>0.10191</v>
      </c>
      <c r="Y382" s="110">
        <v>1.0240000000000001E-2</v>
      </c>
      <c r="Z382" s="110">
        <v>2.741E-2</v>
      </c>
      <c r="AA382" s="110">
        <v>4.3450000000000003E-2</v>
      </c>
      <c r="AB382" s="110">
        <v>9.9100000000000004E-3</v>
      </c>
      <c r="AC382" s="110">
        <v>4.317E-2</v>
      </c>
      <c r="AD382" s="110">
        <v>5.9810000000000002E-2</v>
      </c>
      <c r="AE382" s="110">
        <v>1.0970000000000001E-2</v>
      </c>
      <c r="AF382" s="110"/>
      <c r="AG382" s="110">
        <v>9.1000000000000004E-3</v>
      </c>
    </row>
    <row r="383" spans="2:33" ht="15">
      <c r="B383" s="110"/>
      <c r="C383" s="110"/>
      <c r="D383" s="110">
        <v>2011</v>
      </c>
      <c r="E383" s="110">
        <v>0.10512000000000001</v>
      </c>
      <c r="F383" s="110">
        <v>3.2939999999999997E-2</v>
      </c>
      <c r="G383" s="110">
        <v>0</v>
      </c>
      <c r="H383" s="110">
        <v>1.9810000000000001E-2</v>
      </c>
      <c r="I383" s="110">
        <v>0</v>
      </c>
      <c r="J383" s="110">
        <v>0.19117999999999999</v>
      </c>
      <c r="K383" s="110">
        <v>1.4189999999999999E-2</v>
      </c>
      <c r="L383" s="110">
        <v>0.28109000000000001</v>
      </c>
      <c r="M383" s="110">
        <v>6.2839999999999993E-2</v>
      </c>
      <c r="N383" s="110">
        <v>6.4999999999999997E-4</v>
      </c>
      <c r="O383" s="110">
        <v>2.3949999999999999E-2</v>
      </c>
      <c r="P383" s="110">
        <v>1.0120000000000001E-2</v>
      </c>
      <c r="Q383" s="110"/>
      <c r="R383" s="110">
        <v>5.006E-2</v>
      </c>
      <c r="S383" s="110">
        <v>9.5960000000000004E-2</v>
      </c>
      <c r="T383" s="110">
        <v>1.3799999999999999E-3</v>
      </c>
      <c r="U383" s="110">
        <v>1.8799999999999999E-3</v>
      </c>
      <c r="V383" s="110">
        <v>0.14102000000000001</v>
      </c>
      <c r="W383" s="110">
        <v>4.8799999999999998E-3</v>
      </c>
      <c r="X383" s="110">
        <v>9.1789999999999997E-2</v>
      </c>
      <c r="Y383" s="110">
        <v>1.2710000000000001E-2</v>
      </c>
      <c r="Z383" s="110">
        <v>2.741E-2</v>
      </c>
      <c r="AA383" s="110">
        <v>4.462E-2</v>
      </c>
      <c r="AB383" s="110">
        <v>1.004E-2</v>
      </c>
      <c r="AC383" s="110">
        <v>4.5100000000000001E-2</v>
      </c>
      <c r="AD383" s="110">
        <v>5.4030000000000002E-2</v>
      </c>
      <c r="AE383" s="110">
        <v>9.6399999999999993E-3</v>
      </c>
      <c r="AF383" s="110">
        <v>7.5630000000000003E-2</v>
      </c>
      <c r="AG383" s="110">
        <v>9.2499999999999995E-3</v>
      </c>
    </row>
    <row r="384" spans="2:33" ht="15">
      <c r="B384" s="110"/>
      <c r="C384" s="110"/>
      <c r="D384" s="110">
        <v>2012</v>
      </c>
      <c r="E384" s="110">
        <v>0.10407</v>
      </c>
      <c r="F384" s="110">
        <v>3.2570000000000002E-2</v>
      </c>
      <c r="G384" s="110">
        <v>0</v>
      </c>
      <c r="H384" s="110">
        <v>1.9619999999999999E-2</v>
      </c>
      <c r="I384" s="110">
        <v>0</v>
      </c>
      <c r="J384" s="110">
        <v>0.19117999999999999</v>
      </c>
      <c r="K384" s="110">
        <v>4.0800000000000003E-3</v>
      </c>
      <c r="L384" s="110">
        <v>0.28348000000000001</v>
      </c>
      <c r="M384" s="110">
        <v>6.2839999999999993E-2</v>
      </c>
      <c r="N384" s="110">
        <v>6.4999999999999997E-4</v>
      </c>
      <c r="O384" s="110">
        <v>2.3689999999999999E-2</v>
      </c>
      <c r="P384" s="110">
        <v>1.013E-2</v>
      </c>
      <c r="Q384" s="110">
        <v>1E-3</v>
      </c>
      <c r="R384" s="110">
        <v>5.006E-2</v>
      </c>
      <c r="S384" s="110">
        <v>9.5960000000000004E-2</v>
      </c>
      <c r="T384" s="110">
        <v>1.3799999999999999E-3</v>
      </c>
      <c r="U384" s="110">
        <v>1.6000000000000001E-3</v>
      </c>
      <c r="V384" s="110">
        <v>0.14161000000000001</v>
      </c>
      <c r="W384" s="110">
        <v>4.8300000000000001E-3</v>
      </c>
      <c r="X384" s="110">
        <v>0.10566</v>
      </c>
      <c r="Y384" s="110">
        <v>1.42E-3</v>
      </c>
      <c r="Z384" s="110">
        <v>2.5180000000000001E-2</v>
      </c>
      <c r="AA384" s="110">
        <v>4.5170000000000002E-2</v>
      </c>
      <c r="AB384" s="110">
        <v>1.1730000000000001E-2</v>
      </c>
      <c r="AC384" s="110">
        <v>4.6620000000000002E-2</v>
      </c>
      <c r="AD384" s="110">
        <v>5.672E-2</v>
      </c>
      <c r="AE384" s="110">
        <v>1.01E-2</v>
      </c>
      <c r="AF384" s="110">
        <v>9.8750000000000004E-2</v>
      </c>
      <c r="AG384" s="110">
        <v>9.3200000000000002E-3</v>
      </c>
    </row>
    <row r="385" spans="2:33" ht="15">
      <c r="B385" s="110"/>
      <c r="C385" s="110"/>
      <c r="D385" s="110">
        <v>2013</v>
      </c>
      <c r="E385" s="110">
        <v>0.10596</v>
      </c>
      <c r="F385" s="110">
        <v>3.2129999999999999E-2</v>
      </c>
      <c r="G385" s="110">
        <v>0</v>
      </c>
      <c r="H385" s="110">
        <v>2.1319999999999999E-2</v>
      </c>
      <c r="I385" s="110">
        <v>0</v>
      </c>
      <c r="J385" s="110">
        <v>0.18884999999999999</v>
      </c>
      <c r="K385" s="110">
        <v>1.299E-2</v>
      </c>
      <c r="L385" s="110">
        <v>5.246E-2</v>
      </c>
      <c r="M385" s="110">
        <v>5.917E-2</v>
      </c>
      <c r="N385" s="110">
        <v>1.07E-3</v>
      </c>
      <c r="O385" s="110">
        <v>2.598E-2</v>
      </c>
      <c r="P385" s="110">
        <v>9.5600000000000008E-3</v>
      </c>
      <c r="Q385" s="110">
        <v>9.2000000000000003E-4</v>
      </c>
      <c r="R385" s="110">
        <v>3.4270000000000002E-2</v>
      </c>
      <c r="S385" s="110">
        <v>9.5390000000000003E-2</v>
      </c>
      <c r="T385" s="110">
        <v>1.3799999999999999E-3</v>
      </c>
      <c r="U385" s="110">
        <v>1.2999999999999999E-3</v>
      </c>
      <c r="V385" s="110">
        <v>0.13796</v>
      </c>
      <c r="W385" s="110">
        <v>4.8300000000000001E-3</v>
      </c>
      <c r="X385" s="110">
        <v>0.10464</v>
      </c>
      <c r="Y385" s="110">
        <v>1.42E-3</v>
      </c>
      <c r="Z385" s="110">
        <v>2.3689999999999999E-2</v>
      </c>
      <c r="AA385" s="110">
        <v>4.6089999999999999E-2</v>
      </c>
      <c r="AB385" s="110">
        <v>1.2019999999999999E-2</v>
      </c>
      <c r="AC385" s="110">
        <v>4.53E-2</v>
      </c>
      <c r="AD385" s="110">
        <v>5.534E-2</v>
      </c>
      <c r="AE385" s="110">
        <v>9.6399999999999993E-3</v>
      </c>
      <c r="AF385" s="110">
        <v>6.1699999999999998E-2</v>
      </c>
      <c r="AG385" s="110">
        <v>9.0900000000000009E-3</v>
      </c>
    </row>
    <row r="386" spans="2:33" ht="15">
      <c r="B386" s="110"/>
      <c r="C386" s="110"/>
      <c r="D386" s="110">
        <v>2014</v>
      </c>
      <c r="E386" s="110">
        <v>0.10911999999999999</v>
      </c>
      <c r="F386" s="110">
        <v>3.0810000000000001E-2</v>
      </c>
      <c r="G386" s="110">
        <v>0</v>
      </c>
      <c r="H386" s="110">
        <v>2.2259999999999999E-2</v>
      </c>
      <c r="I386" s="110">
        <v>0</v>
      </c>
      <c r="J386" s="110">
        <v>0.18867</v>
      </c>
      <c r="K386" s="110">
        <v>1.213E-2</v>
      </c>
      <c r="L386" s="110">
        <v>5.0590000000000003E-2</v>
      </c>
      <c r="M386" s="110">
        <v>5.9639999999999999E-2</v>
      </c>
      <c r="N386" s="110">
        <v>1.08E-3</v>
      </c>
      <c r="O386" s="110">
        <v>2.596E-2</v>
      </c>
      <c r="P386" s="110">
        <v>1.1429999999999999E-2</v>
      </c>
      <c r="Q386" s="110">
        <v>9.2000000000000003E-4</v>
      </c>
      <c r="R386" s="110">
        <v>3.3259999999999998E-2</v>
      </c>
      <c r="S386" s="110">
        <v>0.11358</v>
      </c>
      <c r="T386" s="110">
        <v>1.3799999999999999E-3</v>
      </c>
      <c r="U386" s="110">
        <v>8.8000000000000003E-4</v>
      </c>
      <c r="V386" s="110">
        <v>0.13841000000000001</v>
      </c>
      <c r="W386" s="110">
        <v>3.2200000000000002E-3</v>
      </c>
      <c r="X386" s="110">
        <v>0.10292999999999999</v>
      </c>
      <c r="Y386" s="110">
        <v>9.3799999999999994E-3</v>
      </c>
      <c r="Z386" s="110">
        <v>2.3220000000000001E-2</v>
      </c>
      <c r="AA386" s="110">
        <v>3.4389999999999997E-2</v>
      </c>
      <c r="AB386" s="110">
        <v>1.171E-2</v>
      </c>
      <c r="AC386" s="110">
        <v>4.5740000000000003E-2</v>
      </c>
      <c r="AD386" s="110">
        <v>5.1889999999999999E-2</v>
      </c>
      <c r="AE386" s="110">
        <v>9.6399999999999993E-3</v>
      </c>
      <c r="AF386" s="110">
        <v>6.2710000000000002E-2</v>
      </c>
      <c r="AG386" s="110">
        <v>6.1700000000000001E-3</v>
      </c>
    </row>
    <row r="387" spans="2:33" ht="15">
      <c r="B387" s="110"/>
      <c r="C387" s="110"/>
      <c r="D387" s="110">
        <v>2015</v>
      </c>
      <c r="E387" s="110">
        <v>0.11527</v>
      </c>
      <c r="F387" s="110">
        <v>2.962E-2</v>
      </c>
      <c r="G387" s="110">
        <v>5.7349999999999998E-2</v>
      </c>
      <c r="H387" s="110">
        <v>2.2450000000000001E-2</v>
      </c>
      <c r="I387" s="110">
        <v>0</v>
      </c>
      <c r="J387" s="110">
        <v>0.19266</v>
      </c>
      <c r="K387" s="110">
        <v>1.291E-2</v>
      </c>
      <c r="L387" s="110">
        <v>4.9419999999999999E-2</v>
      </c>
      <c r="M387" s="110">
        <v>6.0109999999999997E-2</v>
      </c>
      <c r="N387" s="110">
        <v>7.2000000000000005E-4</v>
      </c>
      <c r="O387" s="110">
        <v>2.5229999999999999E-2</v>
      </c>
      <c r="P387" s="110">
        <v>1.4409999999999999E-2</v>
      </c>
      <c r="Q387" s="110">
        <v>9.2000000000000003E-4</v>
      </c>
      <c r="R387" s="110">
        <v>3.1820000000000001E-2</v>
      </c>
      <c r="S387" s="110">
        <v>0.11360000000000001</v>
      </c>
      <c r="T387" s="110">
        <v>1.3799999999999999E-3</v>
      </c>
      <c r="U387" s="110">
        <v>8.0999999999999996E-4</v>
      </c>
      <c r="V387" s="110">
        <v>0.14161000000000001</v>
      </c>
      <c r="W387" s="110">
        <v>3.2200000000000002E-3</v>
      </c>
      <c r="X387" s="110">
        <v>0.10376000000000001</v>
      </c>
      <c r="Y387" s="110">
        <v>9.11E-3</v>
      </c>
      <c r="Z387" s="110">
        <v>2.299E-2</v>
      </c>
      <c r="AA387" s="110">
        <v>3.6830000000000002E-2</v>
      </c>
      <c r="AB387" s="110">
        <v>1.171E-2</v>
      </c>
      <c r="AC387" s="110">
        <v>4.5879999999999997E-2</v>
      </c>
      <c r="AD387" s="110">
        <v>5.2249999999999998E-2</v>
      </c>
      <c r="AE387" s="110">
        <v>8.7200000000000003E-3</v>
      </c>
      <c r="AF387" s="110">
        <v>6.2140000000000001E-2</v>
      </c>
      <c r="AG387" s="110">
        <v>6.6E-3</v>
      </c>
    </row>
    <row r="388" spans="2:33" ht="15">
      <c r="B388" s="110"/>
      <c r="C388" s="110"/>
      <c r="D388" s="110">
        <v>2016</v>
      </c>
      <c r="E388" s="110">
        <v>0.11541999999999999</v>
      </c>
      <c r="F388" s="110">
        <v>2.9329999999999998E-2</v>
      </c>
      <c r="G388" s="110">
        <v>4.2930000000000003E-2</v>
      </c>
      <c r="H388" s="110">
        <v>2.1329999999999998E-2</v>
      </c>
      <c r="I388" s="110">
        <v>0</v>
      </c>
      <c r="J388" s="110">
        <v>0.20391000000000001</v>
      </c>
      <c r="K388" s="110">
        <v>1.176E-2</v>
      </c>
      <c r="L388" s="110">
        <v>4.9419999999999999E-2</v>
      </c>
      <c r="M388" s="110">
        <v>6.0109999999999997E-2</v>
      </c>
      <c r="N388" s="110">
        <v>7.2000000000000005E-4</v>
      </c>
      <c r="O388" s="110">
        <v>2.5530000000000001E-2</v>
      </c>
      <c r="P388" s="110">
        <v>1.4019999999999999E-2</v>
      </c>
      <c r="Q388" s="110">
        <v>9.1E-4</v>
      </c>
      <c r="R388" s="110">
        <v>3.218E-2</v>
      </c>
      <c r="S388" s="110">
        <v>0.11359</v>
      </c>
      <c r="T388" s="110">
        <v>1.3799999999999999E-3</v>
      </c>
      <c r="U388" s="110">
        <v>3.0450000000000001E-2</v>
      </c>
      <c r="V388" s="110">
        <v>8.8450000000000001E-2</v>
      </c>
      <c r="W388" s="110">
        <v>3.2200000000000002E-3</v>
      </c>
      <c r="X388" s="110">
        <v>0.10402</v>
      </c>
      <c r="Y388" s="110">
        <v>8.3099999999999997E-3</v>
      </c>
      <c r="Z388" s="110">
        <v>2.2780000000000002E-2</v>
      </c>
      <c r="AA388" s="110">
        <v>2.9610000000000001E-2</v>
      </c>
      <c r="AB388" s="110">
        <v>1.2019999999999999E-2</v>
      </c>
      <c r="AC388" s="110">
        <v>4.7199999999999999E-2</v>
      </c>
      <c r="AD388" s="110">
        <v>4.8840000000000001E-2</v>
      </c>
      <c r="AE388" s="110">
        <v>8.7200000000000003E-3</v>
      </c>
      <c r="AF388" s="110">
        <v>6.1699999999999998E-2</v>
      </c>
      <c r="AG388" s="110">
        <v>6.6699999999999997E-3</v>
      </c>
    </row>
    <row r="389" spans="2:33" ht="15">
      <c r="B389" s="110"/>
      <c r="C389" s="110"/>
      <c r="D389" s="110">
        <v>2017</v>
      </c>
      <c r="E389" s="110">
        <v>0.11047</v>
      </c>
      <c r="F389" s="110">
        <v>2.9929999999999998E-2</v>
      </c>
      <c r="G389" s="110">
        <v>4.1029999999999997E-2</v>
      </c>
      <c r="H389" s="110">
        <v>2.1700000000000001E-2</v>
      </c>
      <c r="I389" s="110">
        <v>0</v>
      </c>
      <c r="J389" s="110">
        <v>0.15339</v>
      </c>
      <c r="K389" s="110">
        <v>1.188E-2</v>
      </c>
      <c r="L389" s="110">
        <v>4.1540000000000001E-2</v>
      </c>
      <c r="M389" s="110">
        <v>6.0109999999999997E-2</v>
      </c>
      <c r="N389" s="110">
        <v>7.2000000000000005E-4</v>
      </c>
      <c r="O389" s="110">
        <v>2.5530000000000001E-2</v>
      </c>
      <c r="P389" s="110">
        <v>1.431E-2</v>
      </c>
      <c r="Q389" s="110">
        <v>9.2000000000000003E-4</v>
      </c>
      <c r="R389" s="110">
        <v>3.2169999999999997E-2</v>
      </c>
      <c r="S389" s="110">
        <v>0.11404</v>
      </c>
      <c r="T389" s="110">
        <v>9.2000000000000003E-4</v>
      </c>
      <c r="U389" s="110">
        <v>1.52E-2</v>
      </c>
      <c r="V389" s="110">
        <v>8.8650000000000007E-2</v>
      </c>
      <c r="W389" s="110">
        <v>3.2200000000000002E-3</v>
      </c>
      <c r="X389" s="110">
        <v>0.11928999999999999</v>
      </c>
      <c r="Y389" s="110">
        <v>8.1099999999999992E-3</v>
      </c>
      <c r="Z389" s="110">
        <v>2.2329999999999999E-2</v>
      </c>
      <c r="AA389" s="110">
        <v>2.9729999999999999E-2</v>
      </c>
      <c r="AB389" s="110">
        <v>1.2019999999999999E-2</v>
      </c>
      <c r="AC389" s="110">
        <v>4.4510000000000001E-2</v>
      </c>
      <c r="AD389" s="110">
        <v>4.7460000000000002E-2</v>
      </c>
      <c r="AE389" s="110">
        <v>8.7200000000000003E-3</v>
      </c>
      <c r="AF389" s="110">
        <v>6.216E-2</v>
      </c>
      <c r="AG389" s="110">
        <v>8.3099999999999997E-3</v>
      </c>
    </row>
    <row r="390" spans="2:33" ht="15">
      <c r="B390" s="110"/>
      <c r="C390" s="110"/>
      <c r="D390" s="110">
        <v>2018</v>
      </c>
      <c r="E390" s="110">
        <v>0.12023</v>
      </c>
      <c r="F390" s="110">
        <v>2.9929999999999998E-2</v>
      </c>
      <c r="G390" s="110">
        <v>4.1790000000000001E-2</v>
      </c>
      <c r="H390" s="110">
        <v>2.0969999999999999E-2</v>
      </c>
      <c r="I390" s="110">
        <v>0</v>
      </c>
      <c r="J390" s="110">
        <v>0.15443000000000001</v>
      </c>
      <c r="K390" s="110">
        <v>1.0710000000000001E-2</v>
      </c>
      <c r="L390" s="110">
        <v>4.453E-2</v>
      </c>
      <c r="M390" s="110">
        <v>6.028E-2</v>
      </c>
      <c r="N390" s="110">
        <v>6.8999999999999997E-4</v>
      </c>
      <c r="O390" s="110">
        <v>2.5250000000000002E-2</v>
      </c>
      <c r="P390" s="110">
        <v>1.43E-2</v>
      </c>
      <c r="Q390" s="110">
        <v>8.5999999999999998E-4</v>
      </c>
      <c r="R390" s="110">
        <v>3.1820000000000001E-2</v>
      </c>
      <c r="S390" s="110">
        <v>0.10899</v>
      </c>
      <c r="T390" s="110">
        <v>9.2000000000000003E-4</v>
      </c>
      <c r="U390" s="110">
        <v>2.2599999999999999E-3</v>
      </c>
      <c r="V390" s="110">
        <v>0.13489000000000001</v>
      </c>
      <c r="W390" s="110">
        <v>6.4799999999999996E-3</v>
      </c>
      <c r="X390" s="110">
        <v>0.11919</v>
      </c>
      <c r="Y390" s="110">
        <v>7.3000000000000001E-3</v>
      </c>
      <c r="Z390" s="110">
        <v>2.188E-2</v>
      </c>
      <c r="AA390" s="110">
        <v>3.0519999999999999E-2</v>
      </c>
      <c r="AB390" s="110">
        <v>1.2630000000000001E-2</v>
      </c>
      <c r="AC390" s="110">
        <v>4.4859999999999997E-2</v>
      </c>
      <c r="AD390" s="110">
        <v>4.7750000000000001E-2</v>
      </c>
      <c r="AE390" s="110">
        <v>7.7999999999999996E-3</v>
      </c>
      <c r="AF390" s="110">
        <v>6.4390000000000003E-2</v>
      </c>
      <c r="AG390" s="110">
        <v>6.4000000000000003E-3</v>
      </c>
    </row>
    <row r="391" spans="2:33" ht="15">
      <c r="B391" s="110"/>
      <c r="C391" s="110"/>
      <c r="D391" s="110">
        <v>2019</v>
      </c>
      <c r="E391" s="110">
        <v>0.11831</v>
      </c>
      <c r="F391" s="110">
        <v>2.9839999999999998E-2</v>
      </c>
      <c r="G391" s="110">
        <v>4.2439999999999999E-2</v>
      </c>
      <c r="H391" s="110">
        <v>2.0969999999999999E-2</v>
      </c>
      <c r="I391" s="110">
        <v>0</v>
      </c>
      <c r="J391" s="110">
        <v>0.13955999999999999</v>
      </c>
      <c r="K391" s="110">
        <v>1.013E-2</v>
      </c>
      <c r="L391" s="110">
        <v>2.8889999999999999E-2</v>
      </c>
      <c r="M391" s="110">
        <v>2.1420000000000002E-2</v>
      </c>
      <c r="N391" s="110">
        <v>6.8000000000000005E-4</v>
      </c>
      <c r="O391" s="110">
        <v>2.4989999999999998E-2</v>
      </c>
      <c r="P391" s="110">
        <v>1.4449999999999999E-2</v>
      </c>
      <c r="Q391" s="110">
        <v>9.5E-4</v>
      </c>
      <c r="R391" s="110">
        <v>3.065E-2</v>
      </c>
      <c r="S391" s="110">
        <v>0.10881</v>
      </c>
      <c r="T391" s="110">
        <v>9.2000000000000003E-4</v>
      </c>
      <c r="U391" s="110">
        <v>2.2200000000000002E-3</v>
      </c>
      <c r="V391" s="110">
        <v>0.13331000000000001</v>
      </c>
      <c r="W391" s="110">
        <v>5.8999999999999999E-3</v>
      </c>
      <c r="X391" s="110">
        <v>0.11921</v>
      </c>
      <c r="Y391" s="110">
        <v>7.3200000000000001E-3</v>
      </c>
      <c r="Z391" s="110">
        <v>2.1659999999999999E-2</v>
      </c>
      <c r="AA391" s="110">
        <v>2.972E-2</v>
      </c>
      <c r="AB391" s="110">
        <v>1.2710000000000001E-2</v>
      </c>
      <c r="AC391" s="110">
        <v>4.3650000000000001E-2</v>
      </c>
      <c r="AD391" s="110">
        <v>5.0389999999999997E-2</v>
      </c>
      <c r="AE391" s="110">
        <v>7.3400000000000002E-3</v>
      </c>
      <c r="AF391" s="110">
        <v>6.8390000000000006E-2</v>
      </c>
      <c r="AG391" s="110">
        <v>7.3499999999999998E-3</v>
      </c>
    </row>
    <row r="392" spans="2:33" ht="15">
      <c r="B392" s="110"/>
      <c r="C392" s="110"/>
      <c r="D392" s="110">
        <v>2020</v>
      </c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0"/>
      <c r="AD392" s="110"/>
      <c r="AE392" s="110"/>
      <c r="AF392" s="110"/>
      <c r="AG392" s="110"/>
    </row>
    <row r="393" spans="2:33" ht="15">
      <c r="B393" s="109" t="s">
        <v>966</v>
      </c>
      <c r="C393" s="109" t="s">
        <v>967</v>
      </c>
      <c r="D393" s="109">
        <v>2006</v>
      </c>
      <c r="E393" s="109"/>
      <c r="F393" s="109"/>
      <c r="G393" s="109"/>
      <c r="H393" s="109"/>
      <c r="I393" s="109"/>
      <c r="J393" s="109"/>
      <c r="K393" s="109"/>
      <c r="L393" s="109"/>
      <c r="M393" s="109"/>
      <c r="N393" s="109"/>
      <c r="O393" s="109"/>
      <c r="P393" s="109"/>
      <c r="Q393" s="109"/>
      <c r="R393" s="109"/>
      <c r="S393" s="109"/>
      <c r="T393" s="109">
        <v>0</v>
      </c>
      <c r="U393" s="109"/>
      <c r="V393" s="109"/>
      <c r="W393" s="109"/>
      <c r="X393" s="109"/>
      <c r="Y393" s="109"/>
      <c r="Z393" s="109"/>
      <c r="AA393" s="109"/>
      <c r="AB393" s="109"/>
      <c r="AC393" s="109"/>
      <c r="AD393" s="109"/>
      <c r="AE393" s="109"/>
      <c r="AF393" s="109"/>
      <c r="AG393" s="109"/>
    </row>
    <row r="394" spans="2:33" ht="15">
      <c r="B394" s="109"/>
      <c r="C394" s="109"/>
      <c r="D394" s="109">
        <v>2007</v>
      </c>
      <c r="E394" s="109"/>
      <c r="F394" s="109"/>
      <c r="G394" s="109"/>
      <c r="H394" s="109"/>
      <c r="I394" s="109"/>
      <c r="J394" s="109"/>
      <c r="K394" s="109"/>
      <c r="L394" s="109"/>
      <c r="M394" s="109"/>
      <c r="N394" s="109"/>
      <c r="O394" s="109"/>
      <c r="P394" s="109"/>
      <c r="Q394" s="109"/>
      <c r="R394" s="109"/>
      <c r="S394" s="109"/>
      <c r="T394" s="109">
        <v>0</v>
      </c>
      <c r="U394" s="109"/>
      <c r="V394" s="109"/>
      <c r="W394" s="109"/>
      <c r="X394" s="109"/>
      <c r="Y394" s="109"/>
      <c r="Z394" s="109"/>
      <c r="AA394" s="109"/>
      <c r="AB394" s="109"/>
      <c r="AC394" s="109"/>
      <c r="AD394" s="109"/>
      <c r="AE394" s="109">
        <v>0</v>
      </c>
      <c r="AF394" s="109"/>
      <c r="AG394" s="109"/>
    </row>
    <row r="395" spans="2:33" ht="15">
      <c r="B395" s="109"/>
      <c r="C395" s="109"/>
      <c r="D395" s="109">
        <v>2008</v>
      </c>
      <c r="E395" s="109"/>
      <c r="F395" s="109"/>
      <c r="G395" s="109"/>
      <c r="H395" s="109"/>
      <c r="I395" s="109"/>
      <c r="J395" s="109"/>
      <c r="K395" s="109"/>
      <c r="L395" s="109"/>
      <c r="M395" s="109"/>
      <c r="N395" s="109"/>
      <c r="O395" s="109"/>
      <c r="P395" s="109"/>
      <c r="Q395" s="109"/>
      <c r="R395" s="109"/>
      <c r="S395" s="109"/>
      <c r="T395" s="109">
        <v>0</v>
      </c>
      <c r="U395" s="109"/>
      <c r="V395" s="109"/>
      <c r="W395" s="109"/>
      <c r="X395" s="109"/>
      <c r="Y395" s="109"/>
      <c r="Z395" s="109"/>
      <c r="AA395" s="109"/>
      <c r="AB395" s="109"/>
      <c r="AC395" s="109"/>
      <c r="AD395" s="109"/>
      <c r="AE395" s="109">
        <v>0</v>
      </c>
      <c r="AF395" s="109"/>
      <c r="AG395" s="109"/>
    </row>
    <row r="396" spans="2:33" ht="15">
      <c r="B396" s="109"/>
      <c r="C396" s="109"/>
      <c r="D396" s="109">
        <v>2009</v>
      </c>
      <c r="E396" s="109"/>
      <c r="F396" s="109"/>
      <c r="G396" s="109"/>
      <c r="H396" s="109">
        <v>0</v>
      </c>
      <c r="I396" s="109"/>
      <c r="J396" s="109"/>
      <c r="K396" s="109"/>
      <c r="L396" s="109"/>
      <c r="M396" s="109"/>
      <c r="N396" s="109"/>
      <c r="O396" s="109"/>
      <c r="P396" s="109"/>
      <c r="Q396" s="109"/>
      <c r="R396" s="109"/>
      <c r="S396" s="109"/>
      <c r="T396" s="109">
        <v>0</v>
      </c>
      <c r="U396" s="109"/>
      <c r="V396" s="109"/>
      <c r="W396" s="109"/>
      <c r="X396" s="109"/>
      <c r="Y396" s="109"/>
      <c r="Z396" s="109"/>
      <c r="AA396" s="109"/>
      <c r="AB396" s="109"/>
      <c r="AC396" s="109"/>
      <c r="AD396" s="109"/>
      <c r="AE396" s="109">
        <v>0</v>
      </c>
      <c r="AF396" s="109"/>
      <c r="AG396" s="109">
        <v>0</v>
      </c>
    </row>
    <row r="397" spans="2:33" ht="15">
      <c r="B397" s="109"/>
      <c r="C397" s="109"/>
      <c r="D397" s="109">
        <v>2010</v>
      </c>
      <c r="E397" s="109">
        <v>0</v>
      </c>
      <c r="F397" s="109">
        <v>0</v>
      </c>
      <c r="G397" s="109">
        <v>2.5409999999999999E-2</v>
      </c>
      <c r="H397" s="109">
        <v>0</v>
      </c>
      <c r="I397" s="109">
        <v>0</v>
      </c>
      <c r="J397" s="109">
        <v>0</v>
      </c>
      <c r="K397" s="109">
        <v>2.0469999999999999E-2</v>
      </c>
      <c r="L397" s="109"/>
      <c r="M397" s="109">
        <v>0</v>
      </c>
      <c r="N397" s="109">
        <v>0</v>
      </c>
      <c r="O397" s="109">
        <v>0</v>
      </c>
      <c r="P397" s="109">
        <v>0</v>
      </c>
      <c r="Q397" s="109"/>
      <c r="R397" s="109">
        <v>0</v>
      </c>
      <c r="S397" s="109">
        <v>0</v>
      </c>
      <c r="T397" s="109">
        <v>0</v>
      </c>
      <c r="U397" s="109">
        <v>1.6000000000000001E-4</v>
      </c>
      <c r="V397" s="109">
        <v>4.1799999999999997E-3</v>
      </c>
      <c r="W397" s="109">
        <v>0</v>
      </c>
      <c r="X397" s="109">
        <v>0</v>
      </c>
      <c r="Y397" s="109">
        <v>1.6979999999999999E-2</v>
      </c>
      <c r="Z397" s="109">
        <v>6.9100000000000003E-3</v>
      </c>
      <c r="AA397" s="109">
        <v>0</v>
      </c>
      <c r="AB397" s="109">
        <v>0</v>
      </c>
      <c r="AC397" s="109">
        <v>0</v>
      </c>
      <c r="AD397" s="109">
        <v>2.0100000000000001E-3</v>
      </c>
      <c r="AE397" s="109">
        <v>0</v>
      </c>
      <c r="AF397" s="109"/>
      <c r="AG397" s="109">
        <v>0</v>
      </c>
    </row>
    <row r="398" spans="2:33" ht="15">
      <c r="B398" s="109"/>
      <c r="C398" s="109"/>
      <c r="D398" s="109">
        <v>2011</v>
      </c>
      <c r="E398" s="109">
        <v>0</v>
      </c>
      <c r="F398" s="109">
        <v>0</v>
      </c>
      <c r="G398" s="109">
        <v>3.1230000000000001E-2</v>
      </c>
      <c r="H398" s="109">
        <v>0</v>
      </c>
      <c r="I398" s="109">
        <v>0</v>
      </c>
      <c r="J398" s="109">
        <v>0</v>
      </c>
      <c r="K398" s="109">
        <v>1.1780000000000001E-2</v>
      </c>
      <c r="L398" s="109"/>
      <c r="M398" s="109">
        <v>0</v>
      </c>
      <c r="N398" s="109">
        <v>0</v>
      </c>
      <c r="O398" s="109"/>
      <c r="P398" s="109">
        <v>0</v>
      </c>
      <c r="Q398" s="109"/>
      <c r="R398" s="109">
        <v>0</v>
      </c>
      <c r="S398" s="109">
        <v>0</v>
      </c>
      <c r="T398" s="109">
        <v>0</v>
      </c>
      <c r="U398" s="109">
        <v>1.6000000000000001E-4</v>
      </c>
      <c r="V398" s="109">
        <v>3.2000000000000002E-3</v>
      </c>
      <c r="W398" s="109">
        <v>0</v>
      </c>
      <c r="X398" s="109">
        <v>0</v>
      </c>
      <c r="Y398" s="109">
        <v>1.6279999999999999E-2</v>
      </c>
      <c r="Z398" s="109">
        <v>6.9100000000000003E-3</v>
      </c>
      <c r="AA398" s="109">
        <v>0</v>
      </c>
      <c r="AB398" s="109">
        <v>0</v>
      </c>
      <c r="AC398" s="109">
        <v>0</v>
      </c>
      <c r="AD398" s="109">
        <v>5.6999999999999998E-4</v>
      </c>
      <c r="AE398" s="109">
        <v>0</v>
      </c>
      <c r="AF398" s="109">
        <v>0</v>
      </c>
      <c r="AG398" s="109">
        <v>0</v>
      </c>
    </row>
    <row r="399" spans="2:33" ht="15">
      <c r="B399" s="109"/>
      <c r="C399" s="109"/>
      <c r="D399" s="109">
        <v>2012</v>
      </c>
      <c r="E399" s="109">
        <v>0</v>
      </c>
      <c r="F399" s="109">
        <v>0</v>
      </c>
      <c r="G399" s="109">
        <v>3.3369999999999997E-2</v>
      </c>
      <c r="H399" s="109">
        <v>0</v>
      </c>
      <c r="I399" s="109">
        <v>0</v>
      </c>
      <c r="J399" s="109">
        <v>0</v>
      </c>
      <c r="K399" s="109">
        <v>3.8999999999999998E-3</v>
      </c>
      <c r="L399" s="109"/>
      <c r="M399" s="109">
        <v>0</v>
      </c>
      <c r="N399" s="109">
        <v>0</v>
      </c>
      <c r="O399" s="109">
        <v>0</v>
      </c>
      <c r="P399" s="109">
        <v>0</v>
      </c>
      <c r="Q399" s="109">
        <v>0</v>
      </c>
      <c r="R399" s="109">
        <v>0</v>
      </c>
      <c r="S399" s="109">
        <v>0</v>
      </c>
      <c r="T399" s="109">
        <v>0</v>
      </c>
      <c r="U399" s="109">
        <v>1.6000000000000001E-4</v>
      </c>
      <c r="V399" s="109">
        <v>3.1900000000000001E-3</v>
      </c>
      <c r="W399" s="109">
        <v>0</v>
      </c>
      <c r="X399" s="109">
        <v>0</v>
      </c>
      <c r="Y399" s="109">
        <v>1.6199999999999999E-2</v>
      </c>
      <c r="Z399" s="109">
        <v>7.7099999999999998E-3</v>
      </c>
      <c r="AA399" s="109">
        <v>0</v>
      </c>
      <c r="AB399" s="109">
        <v>0</v>
      </c>
      <c r="AC399" s="109">
        <v>0</v>
      </c>
      <c r="AD399" s="109">
        <v>7.3999999999999999E-4</v>
      </c>
      <c r="AE399" s="109">
        <v>0</v>
      </c>
      <c r="AF399" s="109">
        <v>0</v>
      </c>
      <c r="AG399" s="109">
        <v>0</v>
      </c>
    </row>
    <row r="400" spans="2:33" ht="15">
      <c r="B400" s="109"/>
      <c r="C400" s="109"/>
      <c r="D400" s="109">
        <v>2013</v>
      </c>
      <c r="E400" s="109">
        <v>0</v>
      </c>
      <c r="F400" s="109">
        <v>0</v>
      </c>
      <c r="G400" s="109">
        <v>3.8280000000000002E-2</v>
      </c>
      <c r="H400" s="109">
        <v>0</v>
      </c>
      <c r="I400" s="109">
        <v>0</v>
      </c>
      <c r="J400" s="109">
        <v>0</v>
      </c>
      <c r="K400" s="109">
        <v>3.13E-3</v>
      </c>
      <c r="L400" s="109">
        <v>0</v>
      </c>
      <c r="M400" s="109">
        <v>0</v>
      </c>
      <c r="N400" s="109">
        <v>0</v>
      </c>
      <c r="O400" s="109"/>
      <c r="P400" s="109">
        <v>0</v>
      </c>
      <c r="Q400" s="109"/>
      <c r="R400" s="109">
        <v>0</v>
      </c>
      <c r="S400" s="109">
        <v>0</v>
      </c>
      <c r="T400" s="109">
        <v>0</v>
      </c>
      <c r="U400" s="109">
        <v>1.2E-4</v>
      </c>
      <c r="V400" s="109">
        <v>3.1900000000000001E-3</v>
      </c>
      <c r="W400" s="109">
        <v>0</v>
      </c>
      <c r="X400" s="109">
        <v>0</v>
      </c>
      <c r="Y400" s="109">
        <v>1.6199999999999999E-2</v>
      </c>
      <c r="Z400" s="109">
        <v>6.0400000000000002E-3</v>
      </c>
      <c r="AA400" s="109">
        <v>0</v>
      </c>
      <c r="AB400" s="109">
        <v>0</v>
      </c>
      <c r="AC400" s="109">
        <v>0</v>
      </c>
      <c r="AD400" s="109">
        <v>6.8000000000000005E-4</v>
      </c>
      <c r="AE400" s="109">
        <v>0</v>
      </c>
      <c r="AF400" s="109">
        <v>0</v>
      </c>
      <c r="AG400" s="109">
        <v>0</v>
      </c>
    </row>
    <row r="401" spans="2:33" ht="15">
      <c r="B401" s="109"/>
      <c r="C401" s="109"/>
      <c r="D401" s="109">
        <v>2014</v>
      </c>
      <c r="E401" s="109">
        <v>0</v>
      </c>
      <c r="F401" s="109">
        <v>0</v>
      </c>
      <c r="G401" s="109">
        <v>2.4549999999999999E-2</v>
      </c>
      <c r="H401" s="109">
        <v>0</v>
      </c>
      <c r="I401" s="109">
        <v>0</v>
      </c>
      <c r="J401" s="109">
        <v>0</v>
      </c>
      <c r="K401" s="109">
        <v>3.0999999999999999E-3</v>
      </c>
      <c r="L401" s="109">
        <v>0</v>
      </c>
      <c r="M401" s="109">
        <v>0</v>
      </c>
      <c r="N401" s="109">
        <v>0</v>
      </c>
      <c r="O401" s="109">
        <v>0</v>
      </c>
      <c r="P401" s="109">
        <v>0</v>
      </c>
      <c r="Q401" s="109">
        <v>0</v>
      </c>
      <c r="R401" s="109"/>
      <c r="S401" s="109">
        <v>0</v>
      </c>
      <c r="T401" s="109">
        <v>0</v>
      </c>
      <c r="U401" s="109">
        <v>8.0000000000000007E-5</v>
      </c>
      <c r="V401" s="109">
        <v>3.1900000000000001E-3</v>
      </c>
      <c r="W401" s="109">
        <v>0</v>
      </c>
      <c r="X401" s="109">
        <v>0</v>
      </c>
      <c r="Y401" s="109">
        <v>0</v>
      </c>
      <c r="Z401" s="109">
        <v>5.9199999999999999E-3</v>
      </c>
      <c r="AA401" s="109">
        <v>0</v>
      </c>
      <c r="AB401" s="109">
        <v>0</v>
      </c>
      <c r="AC401" s="109">
        <v>0</v>
      </c>
      <c r="AD401" s="109">
        <v>8.1999999999999998E-4</v>
      </c>
      <c r="AE401" s="109">
        <v>0</v>
      </c>
      <c r="AF401" s="109">
        <v>0</v>
      </c>
      <c r="AG401" s="109">
        <v>0</v>
      </c>
    </row>
    <row r="402" spans="2:33" ht="15">
      <c r="B402" s="109"/>
      <c r="C402" s="109"/>
      <c r="D402" s="109">
        <v>2015</v>
      </c>
      <c r="E402" s="109">
        <v>0</v>
      </c>
      <c r="F402" s="109">
        <v>0</v>
      </c>
      <c r="G402" s="109">
        <v>0</v>
      </c>
      <c r="H402" s="109">
        <v>0</v>
      </c>
      <c r="I402" s="109">
        <v>0</v>
      </c>
      <c r="J402" s="109">
        <v>0</v>
      </c>
      <c r="K402" s="109">
        <v>0</v>
      </c>
      <c r="L402" s="109">
        <v>0</v>
      </c>
      <c r="M402" s="109">
        <v>0</v>
      </c>
      <c r="N402" s="109">
        <v>0</v>
      </c>
      <c r="O402" s="109">
        <v>0</v>
      </c>
      <c r="P402" s="109">
        <v>0</v>
      </c>
      <c r="Q402" s="109">
        <v>0</v>
      </c>
      <c r="R402" s="109">
        <v>0</v>
      </c>
      <c r="S402" s="109">
        <v>0</v>
      </c>
      <c r="T402" s="109">
        <v>0</v>
      </c>
      <c r="U402" s="109">
        <v>0</v>
      </c>
      <c r="V402" s="109">
        <v>0</v>
      </c>
      <c r="W402" s="109">
        <v>0</v>
      </c>
      <c r="X402" s="109">
        <v>0</v>
      </c>
      <c r="Y402" s="109">
        <v>0</v>
      </c>
      <c r="Z402" s="109">
        <v>5.9199999999999999E-3</v>
      </c>
      <c r="AA402" s="109">
        <v>0</v>
      </c>
      <c r="AB402" s="109">
        <v>0</v>
      </c>
      <c r="AC402" s="109">
        <v>0</v>
      </c>
      <c r="AD402" s="109">
        <v>0</v>
      </c>
      <c r="AE402" s="109">
        <v>0</v>
      </c>
      <c r="AF402" s="109">
        <v>0</v>
      </c>
      <c r="AG402" s="109">
        <v>0</v>
      </c>
    </row>
    <row r="403" spans="2:33" ht="15">
      <c r="B403" s="109"/>
      <c r="C403" s="109"/>
      <c r="D403" s="109">
        <v>2016</v>
      </c>
      <c r="E403" s="109">
        <v>0</v>
      </c>
      <c r="F403" s="109">
        <v>0</v>
      </c>
      <c r="G403" s="109">
        <v>0</v>
      </c>
      <c r="H403" s="109">
        <v>0</v>
      </c>
      <c r="I403" s="109">
        <v>0</v>
      </c>
      <c r="J403" s="109">
        <v>0</v>
      </c>
      <c r="K403" s="109">
        <v>0</v>
      </c>
      <c r="L403" s="109">
        <v>0</v>
      </c>
      <c r="M403" s="109">
        <v>0</v>
      </c>
      <c r="N403" s="109">
        <v>0</v>
      </c>
      <c r="O403" s="109">
        <v>0</v>
      </c>
      <c r="P403" s="109">
        <v>0</v>
      </c>
      <c r="Q403" s="109">
        <v>0</v>
      </c>
      <c r="R403" s="109">
        <v>0</v>
      </c>
      <c r="S403" s="109">
        <v>0</v>
      </c>
      <c r="T403" s="109">
        <v>0</v>
      </c>
      <c r="U403" s="109">
        <v>0</v>
      </c>
      <c r="V403" s="109">
        <v>0</v>
      </c>
      <c r="W403" s="109">
        <v>0</v>
      </c>
      <c r="X403" s="109">
        <v>0</v>
      </c>
      <c r="Y403" s="109">
        <v>0</v>
      </c>
      <c r="Z403" s="109">
        <v>0</v>
      </c>
      <c r="AA403" s="109">
        <v>0</v>
      </c>
      <c r="AB403" s="109">
        <v>0</v>
      </c>
      <c r="AC403" s="109">
        <v>0</v>
      </c>
      <c r="AD403" s="109">
        <v>0</v>
      </c>
      <c r="AE403" s="109">
        <v>0</v>
      </c>
      <c r="AF403" s="109">
        <v>0</v>
      </c>
      <c r="AG403" s="109">
        <v>0</v>
      </c>
    </row>
    <row r="404" spans="2:33" ht="15">
      <c r="B404" s="109"/>
      <c r="C404" s="109"/>
      <c r="D404" s="109">
        <v>2017</v>
      </c>
      <c r="E404" s="109">
        <v>0</v>
      </c>
      <c r="F404" s="109">
        <v>0</v>
      </c>
      <c r="G404" s="109">
        <v>0</v>
      </c>
      <c r="H404" s="109">
        <v>0</v>
      </c>
      <c r="I404" s="109">
        <v>0</v>
      </c>
      <c r="J404" s="109">
        <v>0</v>
      </c>
      <c r="K404" s="109">
        <v>0</v>
      </c>
      <c r="L404" s="109">
        <v>0</v>
      </c>
      <c r="M404" s="109">
        <v>0</v>
      </c>
      <c r="N404" s="109">
        <v>0</v>
      </c>
      <c r="O404" s="109">
        <v>0</v>
      </c>
      <c r="P404" s="109">
        <v>0</v>
      </c>
      <c r="Q404" s="109">
        <v>0</v>
      </c>
      <c r="R404" s="109">
        <v>0</v>
      </c>
      <c r="S404" s="109">
        <v>0</v>
      </c>
      <c r="T404" s="109">
        <v>0</v>
      </c>
      <c r="U404" s="109">
        <v>0</v>
      </c>
      <c r="V404" s="109">
        <v>0</v>
      </c>
      <c r="W404" s="109">
        <v>0</v>
      </c>
      <c r="X404" s="109">
        <v>0</v>
      </c>
      <c r="Y404" s="109">
        <v>0</v>
      </c>
      <c r="Z404" s="109">
        <v>0</v>
      </c>
      <c r="AA404" s="109">
        <v>0</v>
      </c>
      <c r="AB404" s="109">
        <v>0</v>
      </c>
      <c r="AC404" s="109">
        <v>0</v>
      </c>
      <c r="AD404" s="109">
        <v>0</v>
      </c>
      <c r="AE404" s="109">
        <v>3.2100000000000002E-3</v>
      </c>
      <c r="AF404" s="109">
        <v>0</v>
      </c>
      <c r="AG404" s="109">
        <v>0</v>
      </c>
    </row>
    <row r="405" spans="2:33" ht="15">
      <c r="B405" s="109"/>
      <c r="C405" s="109"/>
      <c r="D405" s="109">
        <v>2018</v>
      </c>
      <c r="E405" s="109"/>
      <c r="F405" s="109"/>
      <c r="G405" s="109"/>
      <c r="H405" s="109"/>
      <c r="I405" s="109"/>
      <c r="J405" s="109"/>
      <c r="K405" s="109"/>
      <c r="L405" s="109">
        <v>0.14293</v>
      </c>
      <c r="M405" s="109"/>
      <c r="N405" s="109">
        <v>0</v>
      </c>
      <c r="O405" s="109"/>
      <c r="P405" s="109"/>
      <c r="Q405" s="109"/>
      <c r="R405" s="109"/>
      <c r="S405" s="109"/>
      <c r="T405" s="109"/>
      <c r="U405" s="109">
        <v>0</v>
      </c>
      <c r="V405" s="109"/>
      <c r="W405" s="109"/>
      <c r="X405" s="109"/>
      <c r="Y405" s="109"/>
      <c r="Z405" s="109"/>
      <c r="AA405" s="109"/>
      <c r="AB405" s="109"/>
      <c r="AC405" s="109"/>
      <c r="AD405" s="109"/>
      <c r="AE405" s="109"/>
      <c r="AF405" s="109"/>
      <c r="AG405" s="109"/>
    </row>
    <row r="406" spans="2:33" ht="15">
      <c r="B406" s="109"/>
      <c r="C406" s="109"/>
      <c r="D406" s="109">
        <v>2019</v>
      </c>
      <c r="E406" s="109"/>
      <c r="F406" s="109"/>
      <c r="G406" s="109"/>
      <c r="H406" s="109"/>
      <c r="I406" s="109"/>
      <c r="J406" s="109"/>
      <c r="K406" s="109"/>
      <c r="L406" s="109">
        <v>0.15073</v>
      </c>
      <c r="M406" s="109"/>
      <c r="N406" s="109"/>
      <c r="O406" s="109">
        <v>0</v>
      </c>
      <c r="P406" s="109"/>
      <c r="Q406" s="109"/>
      <c r="R406" s="109"/>
      <c r="S406" s="109">
        <v>0</v>
      </c>
      <c r="T406" s="109"/>
      <c r="U406" s="109"/>
      <c r="V406" s="109"/>
      <c r="W406" s="109"/>
      <c r="X406" s="109"/>
      <c r="Y406" s="109"/>
      <c r="Z406" s="109"/>
      <c r="AA406" s="109"/>
      <c r="AB406" s="109"/>
      <c r="AC406" s="109"/>
      <c r="AD406" s="109"/>
      <c r="AE406" s="109"/>
      <c r="AF406" s="109"/>
      <c r="AG406" s="109"/>
    </row>
    <row r="407" spans="2:33" ht="15">
      <c r="B407" s="109"/>
      <c r="C407" s="109"/>
      <c r="D407" s="109">
        <v>2020</v>
      </c>
      <c r="E407" s="109"/>
      <c r="F407" s="109"/>
      <c r="G407" s="109"/>
      <c r="H407" s="109"/>
      <c r="I407" s="109"/>
      <c r="J407" s="109"/>
      <c r="K407" s="109"/>
      <c r="L407" s="109"/>
      <c r="M407" s="109"/>
      <c r="N407" s="109"/>
      <c r="O407" s="109"/>
      <c r="P407" s="109"/>
      <c r="Q407" s="109"/>
      <c r="R407" s="109"/>
      <c r="S407" s="109"/>
      <c r="T407" s="109"/>
      <c r="U407" s="109"/>
      <c r="V407" s="109"/>
      <c r="W407" s="109"/>
      <c r="X407" s="109"/>
      <c r="Y407" s="109"/>
      <c r="Z407" s="109"/>
      <c r="AA407" s="109"/>
      <c r="AB407" s="109"/>
      <c r="AC407" s="109"/>
      <c r="AD407" s="109"/>
      <c r="AE407" s="109"/>
      <c r="AF407" s="109"/>
      <c r="AG407" s="109"/>
    </row>
    <row r="408" spans="2:33" ht="15">
      <c r="B408" s="110" t="s">
        <v>968</v>
      </c>
      <c r="C408" s="110" t="s">
        <v>969</v>
      </c>
      <c r="D408" s="110">
        <v>2006</v>
      </c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>
        <v>8.0499999999999999E-3</v>
      </c>
      <c r="U408" s="110"/>
      <c r="V408" s="110"/>
      <c r="W408" s="110"/>
      <c r="X408" s="110"/>
      <c r="Y408" s="110"/>
      <c r="Z408" s="110"/>
      <c r="AA408" s="110"/>
      <c r="AB408" s="110"/>
      <c r="AC408" s="110"/>
      <c r="AD408" s="110"/>
      <c r="AE408" s="110"/>
      <c r="AF408" s="110"/>
      <c r="AG408" s="110"/>
    </row>
    <row r="409" spans="2:33" ht="15">
      <c r="B409" s="110"/>
      <c r="C409" s="110"/>
      <c r="D409" s="110">
        <v>2007</v>
      </c>
      <c r="E409" s="110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>
        <v>8.0499999999999999E-3</v>
      </c>
      <c r="U409" s="110"/>
      <c r="V409" s="110"/>
      <c r="W409" s="110"/>
      <c r="X409" s="110"/>
      <c r="Y409" s="110"/>
      <c r="Z409" s="110"/>
      <c r="AA409" s="110"/>
      <c r="AB409" s="110"/>
      <c r="AC409" s="110"/>
      <c r="AD409" s="110"/>
      <c r="AE409" s="110">
        <v>0.12590999999999999</v>
      </c>
      <c r="AF409" s="110"/>
      <c r="AG409" s="110"/>
    </row>
    <row r="410" spans="2:33" ht="15">
      <c r="B410" s="110"/>
      <c r="C410" s="110"/>
      <c r="D410" s="110">
        <v>2008</v>
      </c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>
        <v>6.1599999999999997E-3</v>
      </c>
      <c r="U410" s="110"/>
      <c r="V410" s="110"/>
      <c r="W410" s="110"/>
      <c r="X410" s="110"/>
      <c r="Y410" s="110"/>
      <c r="Z410" s="110"/>
      <c r="AA410" s="110"/>
      <c r="AB410" s="110"/>
      <c r="AC410" s="110"/>
      <c r="AD410" s="110"/>
      <c r="AE410" s="110">
        <v>0.12590999999999999</v>
      </c>
      <c r="AF410" s="110"/>
      <c r="AG410" s="110"/>
    </row>
    <row r="411" spans="2:33" ht="15">
      <c r="B411" s="110"/>
      <c r="C411" s="110"/>
      <c r="D411" s="110">
        <v>2009</v>
      </c>
      <c r="E411" s="110"/>
      <c r="F411" s="110"/>
      <c r="G411" s="110"/>
      <c r="H411" s="110">
        <v>0.22772999999999999</v>
      </c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S411" s="110"/>
      <c r="T411" s="110">
        <v>5.5999999999999999E-3</v>
      </c>
      <c r="U411" s="110"/>
      <c r="V411" s="110"/>
      <c r="W411" s="110"/>
      <c r="X411" s="110"/>
      <c r="Y411" s="110"/>
      <c r="Z411" s="110"/>
      <c r="AA411" s="110"/>
      <c r="AB411" s="110"/>
      <c r="AC411" s="110"/>
      <c r="AD411" s="110"/>
      <c r="AE411" s="110">
        <v>0.12939000000000001</v>
      </c>
      <c r="AF411" s="110"/>
      <c r="AG411" s="110">
        <v>1.431E-2</v>
      </c>
    </row>
    <row r="412" spans="2:33" ht="15">
      <c r="B412" s="110"/>
      <c r="C412" s="110"/>
      <c r="D412" s="110">
        <v>2010</v>
      </c>
      <c r="E412" s="110">
        <v>0.10908</v>
      </c>
      <c r="F412" s="110">
        <v>0.20444000000000001</v>
      </c>
      <c r="G412" s="110">
        <v>0</v>
      </c>
      <c r="H412" s="110">
        <v>0.23264000000000001</v>
      </c>
      <c r="I412" s="110">
        <v>0</v>
      </c>
      <c r="J412" s="110">
        <v>9.2780000000000001E-2</v>
      </c>
      <c r="K412" s="110">
        <v>9.8199999999999996E-2</v>
      </c>
      <c r="L412" s="110"/>
      <c r="M412" s="110">
        <v>1.338E-2</v>
      </c>
      <c r="N412" s="110">
        <v>0</v>
      </c>
      <c r="O412" s="110">
        <v>0</v>
      </c>
      <c r="P412" s="110">
        <v>8.2030000000000006E-2</v>
      </c>
      <c r="Q412" s="110"/>
      <c r="R412" s="110">
        <v>5.2080000000000001E-2</v>
      </c>
      <c r="S412" s="110">
        <v>4.3770000000000003E-2</v>
      </c>
      <c r="T412" s="110">
        <v>5.5399999999999998E-3</v>
      </c>
      <c r="U412" s="110">
        <v>0.17308000000000001</v>
      </c>
      <c r="V412" s="110">
        <v>4.6499999999999996E-3</v>
      </c>
      <c r="W412" s="110">
        <v>0.13355</v>
      </c>
      <c r="X412" s="110">
        <v>2.5329999999999998E-2</v>
      </c>
      <c r="Y412" s="110">
        <v>0.21976000000000001</v>
      </c>
      <c r="Z412" s="110">
        <v>8.0390000000000003E-2</v>
      </c>
      <c r="AA412" s="110">
        <v>1.259E-2</v>
      </c>
      <c r="AB412" s="110">
        <v>9.6290000000000001E-2</v>
      </c>
      <c r="AC412" s="110">
        <v>1.0800000000000001E-2</v>
      </c>
      <c r="AD412" s="110">
        <v>0.14856</v>
      </c>
      <c r="AE412" s="110">
        <v>0.12892999999999999</v>
      </c>
      <c r="AF412" s="110"/>
      <c r="AG412" s="110">
        <v>1.5610000000000001E-2</v>
      </c>
    </row>
    <row r="413" spans="2:33" ht="15">
      <c r="B413" s="110"/>
      <c r="C413" s="110"/>
      <c r="D413" s="110">
        <v>2011</v>
      </c>
      <c r="E413" s="110">
        <v>0.13025</v>
      </c>
      <c r="F413" s="110">
        <v>0.20318</v>
      </c>
      <c r="G413" s="110">
        <v>0</v>
      </c>
      <c r="H413" s="110">
        <v>0.23698</v>
      </c>
      <c r="I413" s="110">
        <v>0</v>
      </c>
      <c r="J413" s="110">
        <v>9.5549999999999996E-2</v>
      </c>
      <c r="K413" s="110">
        <v>0.11511</v>
      </c>
      <c r="L413" s="110"/>
      <c r="M413" s="110">
        <v>1.34E-2</v>
      </c>
      <c r="N413" s="110">
        <v>0</v>
      </c>
      <c r="O413" s="110"/>
      <c r="P413" s="110">
        <v>8.0579999999999999E-2</v>
      </c>
      <c r="Q413" s="110"/>
      <c r="R413" s="110">
        <v>0.10483000000000001</v>
      </c>
      <c r="S413" s="110">
        <v>4.4240000000000002E-2</v>
      </c>
      <c r="T413" s="110">
        <v>1.8400000000000001E-3</v>
      </c>
      <c r="U413" s="110">
        <v>0.16983000000000001</v>
      </c>
      <c r="V413" s="110">
        <v>4.5700000000000003E-3</v>
      </c>
      <c r="W413" s="110">
        <v>0.13355</v>
      </c>
      <c r="X413" s="110">
        <v>1.6250000000000001E-2</v>
      </c>
      <c r="Y413" s="110">
        <v>0.21228</v>
      </c>
      <c r="Z413" s="110">
        <v>8.0390000000000003E-2</v>
      </c>
      <c r="AA413" s="110">
        <v>1.353E-2</v>
      </c>
      <c r="AB413" s="110">
        <v>9.962E-2</v>
      </c>
      <c r="AC413" s="110">
        <v>9.4299999999999991E-3</v>
      </c>
      <c r="AD413" s="110">
        <v>0.14076</v>
      </c>
      <c r="AE413" s="110">
        <v>0.12906000000000001</v>
      </c>
      <c r="AF413" s="110">
        <v>9.2429999999999998E-2</v>
      </c>
      <c r="AG413" s="110">
        <v>1.5879999999999998E-2</v>
      </c>
    </row>
    <row r="414" spans="2:33" ht="15">
      <c r="B414" s="110"/>
      <c r="C414" s="110"/>
      <c r="D414" s="110">
        <v>2012</v>
      </c>
      <c r="E414" s="110">
        <v>0.12512999999999999</v>
      </c>
      <c r="F414" s="110">
        <v>0.19933999999999999</v>
      </c>
      <c r="G414" s="110">
        <v>0</v>
      </c>
      <c r="H414" s="110">
        <v>0.23264000000000001</v>
      </c>
      <c r="I414" s="110">
        <v>0</v>
      </c>
      <c r="J414" s="110">
        <v>9.5549999999999996E-2</v>
      </c>
      <c r="K414" s="110">
        <v>5.4359999999999999E-2</v>
      </c>
      <c r="L414" s="110"/>
      <c r="M414" s="110">
        <v>1.34E-2</v>
      </c>
      <c r="N414" s="110">
        <v>0</v>
      </c>
      <c r="O414" s="110">
        <v>0</v>
      </c>
      <c r="P414" s="110">
        <v>7.9250000000000001E-2</v>
      </c>
      <c r="Q414" s="110">
        <v>0.21808</v>
      </c>
      <c r="R414" s="110">
        <v>0.10483000000000001</v>
      </c>
      <c r="S414" s="110">
        <v>4.4049999999999999E-2</v>
      </c>
      <c r="T414" s="110">
        <v>0</v>
      </c>
      <c r="U414" s="110">
        <v>0.16597999999999999</v>
      </c>
      <c r="V414" s="110">
        <v>5.9300000000000004E-3</v>
      </c>
      <c r="W414" s="110">
        <v>0.13203999999999999</v>
      </c>
      <c r="X414" s="110">
        <v>1.5859999999999999E-2</v>
      </c>
      <c r="Y414" s="110">
        <v>0.21342</v>
      </c>
      <c r="Z414" s="110">
        <v>9.5860000000000001E-2</v>
      </c>
      <c r="AA414" s="110">
        <v>1.4330000000000001E-2</v>
      </c>
      <c r="AB414" s="110">
        <v>0.10774</v>
      </c>
      <c r="AC414" s="110">
        <v>1.1599999999999999E-2</v>
      </c>
      <c r="AD414" s="110">
        <v>0.15028</v>
      </c>
      <c r="AE414" s="110">
        <v>0.12906000000000001</v>
      </c>
      <c r="AF414" s="110">
        <v>0.11015</v>
      </c>
      <c r="AG414" s="110">
        <v>1.549E-2</v>
      </c>
    </row>
    <row r="415" spans="2:33" ht="15">
      <c r="B415" s="110"/>
      <c r="C415" s="110"/>
      <c r="D415" s="110">
        <v>2013</v>
      </c>
      <c r="E415" s="110">
        <v>0.12673999999999999</v>
      </c>
      <c r="F415" s="110">
        <v>0.19746</v>
      </c>
      <c r="G415" s="110">
        <v>0</v>
      </c>
      <c r="H415" s="110">
        <v>0.23415</v>
      </c>
      <c r="I415" s="110">
        <v>0</v>
      </c>
      <c r="J415" s="110">
        <v>9.9529999999999993E-2</v>
      </c>
      <c r="K415" s="110">
        <v>0.10919</v>
      </c>
      <c r="L415" s="110">
        <v>0.20643</v>
      </c>
      <c r="M415" s="110">
        <v>1.77E-2</v>
      </c>
      <c r="N415" s="110">
        <v>0</v>
      </c>
      <c r="O415" s="110"/>
      <c r="P415" s="110">
        <v>7.8229999999999994E-2</v>
      </c>
      <c r="Q415" s="110">
        <v>0.21692</v>
      </c>
      <c r="R415" s="110">
        <v>7.7619999999999995E-2</v>
      </c>
      <c r="S415" s="110">
        <v>4.462E-2</v>
      </c>
      <c r="T415" s="110">
        <v>0</v>
      </c>
      <c r="U415" s="110">
        <v>0.15712999999999999</v>
      </c>
      <c r="V415" s="110">
        <v>8.2199999999999999E-3</v>
      </c>
      <c r="W415" s="110">
        <v>0.13203999999999999</v>
      </c>
      <c r="X415" s="110">
        <v>2.0209999999999999E-2</v>
      </c>
      <c r="Y415" s="110">
        <v>0.21113999999999999</v>
      </c>
      <c r="Z415" s="110">
        <v>8.8969999999999994E-2</v>
      </c>
      <c r="AA415" s="110">
        <v>1.481E-2</v>
      </c>
      <c r="AB415" s="110">
        <v>0.10795</v>
      </c>
      <c r="AC415" s="110">
        <v>0.01</v>
      </c>
      <c r="AD415" s="110">
        <v>0.15140999999999999</v>
      </c>
      <c r="AE415" s="110">
        <v>0.13227</v>
      </c>
      <c r="AF415" s="110">
        <v>5.5169999999999997E-2</v>
      </c>
      <c r="AG415" s="110">
        <v>1.5559999999999999E-2</v>
      </c>
    </row>
    <row r="416" spans="2:33" ht="15">
      <c r="B416" s="110"/>
      <c r="C416" s="110"/>
      <c r="D416" s="110">
        <v>2014</v>
      </c>
      <c r="E416" s="110">
        <v>0.12493</v>
      </c>
      <c r="F416" s="110">
        <v>0.19425999999999999</v>
      </c>
      <c r="G416" s="110">
        <v>0</v>
      </c>
      <c r="H416" s="110">
        <v>0</v>
      </c>
      <c r="I416" s="110">
        <v>0</v>
      </c>
      <c r="J416" s="110">
        <v>0.10143000000000001</v>
      </c>
      <c r="K416" s="110">
        <v>0.11087</v>
      </c>
      <c r="L416" s="110">
        <v>0.20362</v>
      </c>
      <c r="M416" s="110">
        <v>1.8630000000000001E-2</v>
      </c>
      <c r="N416" s="110">
        <v>0</v>
      </c>
      <c r="O416" s="110">
        <v>0</v>
      </c>
      <c r="P416" s="110">
        <v>7.8960000000000002E-2</v>
      </c>
      <c r="Q416" s="110">
        <v>0.21668999999999999</v>
      </c>
      <c r="R416" s="110">
        <v>8.2659999999999997E-2</v>
      </c>
      <c r="S416" s="110">
        <v>5.3129999999999997E-2</v>
      </c>
      <c r="T416" s="110">
        <v>0</v>
      </c>
      <c r="U416" s="110">
        <v>0.15049000000000001</v>
      </c>
      <c r="V416" s="110">
        <v>8.2199999999999999E-3</v>
      </c>
      <c r="W416" s="110">
        <v>0.12720999999999999</v>
      </c>
      <c r="X416" s="110">
        <v>1.966E-2</v>
      </c>
      <c r="Y416" s="110">
        <v>0.21081</v>
      </c>
      <c r="Z416" s="110">
        <v>8.6749999999999994E-2</v>
      </c>
      <c r="AA416" s="110">
        <v>1.142E-2</v>
      </c>
      <c r="AB416" s="110">
        <v>0.11497</v>
      </c>
      <c r="AC416" s="110">
        <v>9.8300000000000002E-3</v>
      </c>
      <c r="AD416" s="110">
        <v>0.14843000000000001</v>
      </c>
      <c r="AE416" s="110">
        <v>0.13044</v>
      </c>
      <c r="AF416" s="110">
        <v>5.4420000000000003E-2</v>
      </c>
      <c r="AG416" s="110">
        <v>2.0289999999999999E-2</v>
      </c>
    </row>
    <row r="417" spans="2:33" ht="15">
      <c r="B417" s="110"/>
      <c r="C417" s="110"/>
      <c r="D417" s="110">
        <v>2015</v>
      </c>
      <c r="E417" s="110">
        <v>0</v>
      </c>
      <c r="F417" s="110">
        <v>0</v>
      </c>
      <c r="G417" s="110">
        <v>0</v>
      </c>
      <c r="H417" s="110">
        <v>0</v>
      </c>
      <c r="I417" s="110">
        <v>0</v>
      </c>
      <c r="J417" s="110">
        <v>0.10038999999999999</v>
      </c>
      <c r="K417" s="110">
        <v>0</v>
      </c>
      <c r="L417" s="110">
        <v>0</v>
      </c>
      <c r="M417" s="110">
        <v>1.7239999999999998E-2</v>
      </c>
      <c r="N417" s="110">
        <v>0</v>
      </c>
      <c r="O417" s="110">
        <v>0</v>
      </c>
      <c r="P417" s="110">
        <v>0</v>
      </c>
      <c r="Q417" s="110">
        <v>0</v>
      </c>
      <c r="R417" s="110">
        <v>0</v>
      </c>
      <c r="S417" s="110">
        <v>5.314E-2</v>
      </c>
      <c r="T417" s="110">
        <v>0</v>
      </c>
      <c r="U417" s="110">
        <v>0</v>
      </c>
      <c r="V417" s="110">
        <v>0</v>
      </c>
      <c r="W417" s="110">
        <v>0.12399</v>
      </c>
      <c r="X417" s="110">
        <v>0</v>
      </c>
      <c r="Y417" s="110">
        <v>0</v>
      </c>
      <c r="Z417" s="110">
        <v>8.6269999999999999E-2</v>
      </c>
      <c r="AA417" s="110">
        <v>1.366E-2</v>
      </c>
      <c r="AB417" s="110">
        <v>0.11559</v>
      </c>
      <c r="AC417" s="110">
        <v>9.8600000000000007E-3</v>
      </c>
      <c r="AD417" s="110">
        <v>0</v>
      </c>
      <c r="AE417" s="110">
        <v>0.12537999999999999</v>
      </c>
      <c r="AF417" s="110">
        <v>0</v>
      </c>
      <c r="AG417" s="110">
        <v>0</v>
      </c>
    </row>
    <row r="418" spans="2:33" ht="15">
      <c r="B418" s="110"/>
      <c r="C418" s="110"/>
      <c r="D418" s="110">
        <v>2016</v>
      </c>
      <c r="E418" s="110">
        <v>0</v>
      </c>
      <c r="F418" s="110">
        <v>0</v>
      </c>
      <c r="G418" s="110">
        <v>0</v>
      </c>
      <c r="H418" s="110">
        <v>0</v>
      </c>
      <c r="I418" s="110">
        <v>0</v>
      </c>
      <c r="J418" s="110">
        <v>0.10109</v>
      </c>
      <c r="K418" s="110">
        <v>0</v>
      </c>
      <c r="L418" s="110">
        <v>0</v>
      </c>
      <c r="M418" s="110">
        <v>0</v>
      </c>
      <c r="N418" s="110">
        <v>0</v>
      </c>
      <c r="O418" s="110">
        <v>0</v>
      </c>
      <c r="P418" s="110">
        <v>0</v>
      </c>
      <c r="Q418" s="110">
        <v>0</v>
      </c>
      <c r="R418" s="110">
        <v>0</v>
      </c>
      <c r="S418" s="110">
        <v>5.314E-2</v>
      </c>
      <c r="T418" s="110">
        <v>0</v>
      </c>
      <c r="U418" s="110">
        <v>0</v>
      </c>
      <c r="V418" s="110">
        <v>0</v>
      </c>
      <c r="W418" s="110">
        <v>0.12559999999999999</v>
      </c>
      <c r="X418" s="110">
        <v>0</v>
      </c>
      <c r="Y418" s="110">
        <v>0</v>
      </c>
      <c r="Z418" s="110">
        <v>0</v>
      </c>
      <c r="AA418" s="110">
        <v>0</v>
      </c>
      <c r="AB418" s="110">
        <v>0.11559</v>
      </c>
      <c r="AC418" s="110">
        <v>0</v>
      </c>
      <c r="AD418" s="110">
        <v>0</v>
      </c>
      <c r="AE418" s="110">
        <v>0.12537999999999999</v>
      </c>
      <c r="AF418" s="110">
        <v>0</v>
      </c>
      <c r="AG418" s="110">
        <v>0</v>
      </c>
    </row>
    <row r="419" spans="2:33" ht="15">
      <c r="B419" s="110"/>
      <c r="C419" s="110"/>
      <c r="D419" s="110">
        <v>2017</v>
      </c>
      <c r="E419" s="110">
        <v>0</v>
      </c>
      <c r="F419" s="110">
        <v>0</v>
      </c>
      <c r="G419" s="110">
        <v>0</v>
      </c>
      <c r="H419" s="110">
        <v>0</v>
      </c>
      <c r="I419" s="110">
        <v>0</v>
      </c>
      <c r="J419" s="110">
        <v>0</v>
      </c>
      <c r="K419" s="110">
        <v>0</v>
      </c>
      <c r="L419" s="110">
        <v>0</v>
      </c>
      <c r="M419" s="110">
        <v>0</v>
      </c>
      <c r="N419" s="110">
        <v>0</v>
      </c>
      <c r="O419" s="110">
        <v>0</v>
      </c>
      <c r="P419" s="110">
        <v>0</v>
      </c>
      <c r="Q419" s="110">
        <v>0</v>
      </c>
      <c r="R419" s="110">
        <v>0</v>
      </c>
      <c r="S419" s="110">
        <v>5.314E-2</v>
      </c>
      <c r="T419" s="110">
        <v>0</v>
      </c>
      <c r="U419" s="110">
        <v>0</v>
      </c>
      <c r="V419" s="110">
        <v>0</v>
      </c>
      <c r="W419" s="110">
        <v>0.12720999999999999</v>
      </c>
      <c r="X419" s="110">
        <v>0</v>
      </c>
      <c r="Y419" s="110">
        <v>0</v>
      </c>
      <c r="Z419" s="110">
        <v>0</v>
      </c>
      <c r="AA419" s="110">
        <v>0</v>
      </c>
      <c r="AB419" s="110">
        <v>0.11527999999999999</v>
      </c>
      <c r="AC419" s="110">
        <v>0</v>
      </c>
      <c r="AD419" s="110">
        <v>0</v>
      </c>
      <c r="AE419" s="110">
        <v>1.515E-2</v>
      </c>
      <c r="AF419" s="110">
        <v>0</v>
      </c>
      <c r="AG419" s="110">
        <v>0</v>
      </c>
    </row>
    <row r="420" spans="2:33" ht="15">
      <c r="B420" s="110"/>
      <c r="C420" s="110"/>
      <c r="D420" s="110">
        <v>2018</v>
      </c>
      <c r="E420" s="110"/>
      <c r="F420" s="110"/>
      <c r="G420" s="110"/>
      <c r="H420" s="110"/>
      <c r="I420" s="110"/>
      <c r="J420" s="110"/>
      <c r="K420" s="110"/>
      <c r="L420" s="110">
        <v>3.628E-2</v>
      </c>
      <c r="M420" s="110"/>
      <c r="N420" s="110">
        <v>0</v>
      </c>
      <c r="O420" s="110"/>
      <c r="P420" s="110"/>
      <c r="Q420" s="110"/>
      <c r="R420" s="110"/>
      <c r="S420" s="110"/>
      <c r="T420" s="110"/>
      <c r="U420" s="110">
        <v>0</v>
      </c>
      <c r="V420" s="110"/>
      <c r="W420" s="110"/>
      <c r="X420" s="110"/>
      <c r="Y420" s="110"/>
      <c r="Z420" s="110"/>
      <c r="AA420" s="110"/>
      <c r="AB420" s="110"/>
      <c r="AC420" s="110"/>
      <c r="AD420" s="110"/>
      <c r="AE420" s="110"/>
      <c r="AF420" s="110"/>
      <c r="AG420" s="110"/>
    </row>
    <row r="421" spans="2:33" ht="15">
      <c r="B421" s="110"/>
      <c r="C421" s="110"/>
      <c r="D421" s="110">
        <v>2019</v>
      </c>
      <c r="E421" s="110"/>
      <c r="F421" s="110"/>
      <c r="G421" s="110"/>
      <c r="H421" s="110"/>
      <c r="I421" s="110"/>
      <c r="J421" s="110"/>
      <c r="K421" s="110"/>
      <c r="L421" s="110">
        <v>3.9300000000000003E-3</v>
      </c>
      <c r="M421" s="110"/>
      <c r="N421" s="110"/>
      <c r="O421" s="110">
        <v>0</v>
      </c>
      <c r="P421" s="110"/>
      <c r="Q421" s="110"/>
      <c r="R421" s="110"/>
      <c r="S421" s="110">
        <v>5.3109999999999997E-2</v>
      </c>
      <c r="T421" s="110"/>
      <c r="U421" s="110"/>
      <c r="V421" s="110"/>
      <c r="W421" s="110"/>
      <c r="X421" s="110"/>
      <c r="Y421" s="110"/>
      <c r="Z421" s="110"/>
      <c r="AA421" s="110"/>
      <c r="AB421" s="110"/>
      <c r="AC421" s="110"/>
      <c r="AD421" s="110"/>
      <c r="AE421" s="110"/>
      <c r="AF421" s="110"/>
      <c r="AG421" s="110"/>
    </row>
    <row r="422" spans="2:33" ht="15">
      <c r="B422" s="110"/>
      <c r="C422" s="110"/>
      <c r="D422" s="110">
        <v>2020</v>
      </c>
      <c r="E422" s="110"/>
      <c r="F422" s="110"/>
      <c r="G422" s="110"/>
      <c r="H422" s="110"/>
      <c r="I422" s="110"/>
      <c r="J422" s="110"/>
      <c r="K422" s="110"/>
      <c r="L422" s="110"/>
      <c r="M422" s="110"/>
      <c r="N422" s="110"/>
      <c r="O422" s="110"/>
      <c r="P422" s="110"/>
      <c r="Q422" s="110"/>
      <c r="R422" s="110"/>
      <c r="S422" s="110"/>
      <c r="T422" s="110"/>
      <c r="U422" s="110"/>
      <c r="V422" s="110"/>
      <c r="W422" s="110"/>
      <c r="X422" s="110"/>
      <c r="Y422" s="110"/>
      <c r="Z422" s="110"/>
      <c r="AA422" s="110"/>
      <c r="AB422" s="110"/>
      <c r="AC422" s="110"/>
      <c r="AD422" s="110"/>
      <c r="AE422" s="110"/>
      <c r="AF422" s="110"/>
      <c r="AG422" s="110"/>
    </row>
    <row r="423" spans="2:33" ht="15">
      <c r="B423" s="109" t="s">
        <v>970</v>
      </c>
      <c r="C423" s="109" t="s">
        <v>971</v>
      </c>
      <c r="D423" s="109">
        <v>2006</v>
      </c>
      <c r="E423" s="109"/>
      <c r="F423" s="109"/>
      <c r="G423" s="109"/>
      <c r="H423" s="109"/>
      <c r="I423" s="109"/>
      <c r="J423" s="109"/>
      <c r="K423" s="109"/>
      <c r="L423" s="109"/>
      <c r="M423" s="109"/>
      <c r="N423" s="109"/>
      <c r="O423" s="109"/>
      <c r="P423" s="109"/>
      <c r="Q423" s="109"/>
      <c r="R423" s="109"/>
      <c r="S423" s="109"/>
      <c r="T423" s="109">
        <v>8.72E-2</v>
      </c>
      <c r="U423" s="109"/>
      <c r="V423" s="109"/>
      <c r="W423" s="109"/>
      <c r="X423" s="109"/>
      <c r="Y423" s="109"/>
      <c r="Z423" s="109"/>
      <c r="AA423" s="109"/>
      <c r="AB423" s="109"/>
      <c r="AC423" s="109"/>
      <c r="AD423" s="109"/>
      <c r="AE423" s="109"/>
      <c r="AF423" s="109"/>
      <c r="AG423" s="109"/>
    </row>
    <row r="424" spans="2:33" ht="15">
      <c r="B424" s="109"/>
      <c r="C424" s="109"/>
      <c r="D424" s="109">
        <v>2007</v>
      </c>
      <c r="E424" s="109"/>
      <c r="F424" s="109"/>
      <c r="G424" s="109"/>
      <c r="H424" s="109"/>
      <c r="I424" s="109"/>
      <c r="J424" s="109"/>
      <c r="K424" s="109"/>
      <c r="L424" s="109"/>
      <c r="M424" s="109"/>
      <c r="N424" s="109"/>
      <c r="O424" s="109"/>
      <c r="P424" s="109"/>
      <c r="Q424" s="109"/>
      <c r="R424" s="109"/>
      <c r="S424" s="109"/>
      <c r="T424" s="109">
        <v>8.72E-2</v>
      </c>
      <c r="U424" s="109"/>
      <c r="V424" s="109"/>
      <c r="W424" s="109"/>
      <c r="X424" s="109"/>
      <c r="Y424" s="109"/>
      <c r="Z424" s="109"/>
      <c r="AA424" s="109"/>
      <c r="AB424" s="109"/>
      <c r="AC424" s="109"/>
      <c r="AD424" s="109"/>
      <c r="AE424" s="109">
        <v>0</v>
      </c>
      <c r="AF424" s="109"/>
      <c r="AG424" s="109"/>
    </row>
    <row r="425" spans="2:33" ht="15">
      <c r="B425" s="109"/>
      <c r="C425" s="109"/>
      <c r="D425" s="109">
        <v>2008</v>
      </c>
      <c r="E425" s="109"/>
      <c r="F425" s="109"/>
      <c r="G425" s="109"/>
      <c r="H425" s="109"/>
      <c r="I425" s="109"/>
      <c r="J425" s="109"/>
      <c r="K425" s="109"/>
      <c r="L425" s="109"/>
      <c r="M425" s="109"/>
      <c r="N425" s="109"/>
      <c r="O425" s="109"/>
      <c r="P425" s="109"/>
      <c r="Q425" s="109"/>
      <c r="R425" s="109"/>
      <c r="S425" s="109"/>
      <c r="T425" s="109">
        <v>8.8150000000000006E-2</v>
      </c>
      <c r="U425" s="109"/>
      <c r="V425" s="109"/>
      <c r="W425" s="109"/>
      <c r="X425" s="109"/>
      <c r="Y425" s="109"/>
      <c r="Z425" s="109"/>
      <c r="AA425" s="109"/>
      <c r="AB425" s="109"/>
      <c r="AC425" s="109"/>
      <c r="AD425" s="109"/>
      <c r="AE425" s="109">
        <v>0</v>
      </c>
      <c r="AF425" s="109"/>
      <c r="AG425" s="109"/>
    </row>
    <row r="426" spans="2:33" ht="15">
      <c r="B426" s="109"/>
      <c r="C426" s="109"/>
      <c r="D426" s="109">
        <v>2009</v>
      </c>
      <c r="E426" s="109"/>
      <c r="F426" s="109"/>
      <c r="G426" s="109"/>
      <c r="H426" s="109">
        <v>1.8799999999999999E-3</v>
      </c>
      <c r="I426" s="109"/>
      <c r="J426" s="109"/>
      <c r="K426" s="109"/>
      <c r="L426" s="109"/>
      <c r="M426" s="109"/>
      <c r="N426" s="109"/>
      <c r="O426" s="109"/>
      <c r="P426" s="109"/>
      <c r="Q426" s="109"/>
      <c r="R426" s="109"/>
      <c r="S426" s="109"/>
      <c r="T426" s="109">
        <v>8.8270000000000001E-2</v>
      </c>
      <c r="U426" s="109"/>
      <c r="V426" s="109"/>
      <c r="W426" s="109"/>
      <c r="X426" s="109"/>
      <c r="Y426" s="109"/>
      <c r="Z426" s="109"/>
      <c r="AA426" s="109"/>
      <c r="AB426" s="109"/>
      <c r="AC426" s="109"/>
      <c r="AD426" s="109"/>
      <c r="AE426" s="109">
        <v>0</v>
      </c>
      <c r="AF426" s="109"/>
      <c r="AG426" s="109">
        <v>1.64E-3</v>
      </c>
    </row>
    <row r="427" spans="2:33" ht="15">
      <c r="B427" s="109"/>
      <c r="C427" s="109"/>
      <c r="D427" s="109">
        <v>2010</v>
      </c>
      <c r="E427" s="109">
        <v>3.5999999999999999E-3</v>
      </c>
      <c r="F427" s="109">
        <v>0</v>
      </c>
      <c r="G427" s="109">
        <v>6.8680000000000005E-2</v>
      </c>
      <c r="H427" s="109">
        <v>2.4499999999999999E-3</v>
      </c>
      <c r="I427" s="109">
        <v>0</v>
      </c>
      <c r="J427" s="109">
        <v>0</v>
      </c>
      <c r="K427" s="109">
        <v>1.746E-2</v>
      </c>
      <c r="L427" s="109"/>
      <c r="M427" s="109">
        <v>0</v>
      </c>
      <c r="N427" s="109">
        <v>0.24983</v>
      </c>
      <c r="O427" s="109">
        <v>2.53E-2</v>
      </c>
      <c r="P427" s="109">
        <v>0</v>
      </c>
      <c r="Q427" s="109"/>
      <c r="R427" s="109">
        <v>6.4850000000000005E-2</v>
      </c>
      <c r="S427" s="109">
        <v>0.10645</v>
      </c>
      <c r="T427" s="109">
        <v>8.7290000000000006E-2</v>
      </c>
      <c r="U427" s="109">
        <v>1.206E-2</v>
      </c>
      <c r="V427" s="109">
        <v>6.9800000000000001E-3</v>
      </c>
      <c r="W427" s="109">
        <v>0</v>
      </c>
      <c r="X427" s="109">
        <v>0</v>
      </c>
      <c r="Y427" s="109">
        <v>4.2999999999999999E-4</v>
      </c>
      <c r="Z427" s="109">
        <v>0</v>
      </c>
      <c r="AA427" s="109">
        <v>1.374E-2</v>
      </c>
      <c r="AB427" s="109">
        <v>0</v>
      </c>
      <c r="AC427" s="109">
        <v>0</v>
      </c>
      <c r="AD427" s="109">
        <v>1.23E-3</v>
      </c>
      <c r="AE427" s="109">
        <v>0</v>
      </c>
      <c r="AF427" s="109"/>
      <c r="AG427" s="109">
        <v>1.73E-3</v>
      </c>
    </row>
    <row r="428" spans="2:33" ht="15">
      <c r="B428" s="109"/>
      <c r="C428" s="109"/>
      <c r="D428" s="109">
        <v>2011</v>
      </c>
      <c r="E428" s="109">
        <v>2.9099999999999998E-3</v>
      </c>
      <c r="F428" s="109">
        <v>0</v>
      </c>
      <c r="G428" s="109">
        <v>6.1109999999999998E-2</v>
      </c>
      <c r="H428" s="109">
        <v>3.0100000000000001E-3</v>
      </c>
      <c r="I428" s="109">
        <v>0</v>
      </c>
      <c r="J428" s="109">
        <v>0</v>
      </c>
      <c r="K428" s="109">
        <v>6.2599999999999999E-3</v>
      </c>
      <c r="L428" s="109"/>
      <c r="M428" s="109">
        <v>0</v>
      </c>
      <c r="N428" s="109">
        <v>0.22295000000000001</v>
      </c>
      <c r="O428" s="109">
        <v>2.3949999999999999E-2</v>
      </c>
      <c r="P428" s="109">
        <v>0</v>
      </c>
      <c r="Q428" s="109">
        <v>0.26058999999999999</v>
      </c>
      <c r="R428" s="109">
        <v>1.5789999999999998E-2</v>
      </c>
      <c r="S428" s="109">
        <v>0.10919</v>
      </c>
      <c r="T428" s="109">
        <v>8.8220000000000007E-2</v>
      </c>
      <c r="U428" s="109">
        <v>1.206E-2</v>
      </c>
      <c r="V428" s="109">
        <v>6.8599999999999998E-3</v>
      </c>
      <c r="W428" s="109">
        <v>0</v>
      </c>
      <c r="X428" s="109">
        <v>0</v>
      </c>
      <c r="Y428" s="109">
        <v>4.2000000000000002E-4</v>
      </c>
      <c r="Z428" s="109">
        <v>0</v>
      </c>
      <c r="AA428" s="109">
        <v>1.447E-2</v>
      </c>
      <c r="AB428" s="109">
        <v>0</v>
      </c>
      <c r="AC428" s="109">
        <v>0</v>
      </c>
      <c r="AD428" s="109">
        <v>4.9899999999999996E-3</v>
      </c>
      <c r="AE428" s="109">
        <v>0</v>
      </c>
      <c r="AF428" s="109">
        <v>2.7140000000000001E-2</v>
      </c>
      <c r="AG428" s="109">
        <v>1.7600000000000001E-3</v>
      </c>
    </row>
    <row r="429" spans="2:33" ht="15">
      <c r="B429" s="109"/>
      <c r="C429" s="109"/>
      <c r="D429" s="109">
        <v>2012</v>
      </c>
      <c r="E429" s="109">
        <v>2.8500000000000001E-3</v>
      </c>
      <c r="F429" s="109">
        <v>0</v>
      </c>
      <c r="G429" s="109">
        <v>5.8779999999999999E-2</v>
      </c>
      <c r="H429" s="109">
        <v>3.3899999999999998E-3</v>
      </c>
      <c r="I429" s="109">
        <v>0</v>
      </c>
      <c r="J429" s="109">
        <v>0</v>
      </c>
      <c r="K429" s="109">
        <v>7.9329999999999998E-2</v>
      </c>
      <c r="L429" s="109"/>
      <c r="M429" s="109">
        <v>0</v>
      </c>
      <c r="N429" s="109">
        <v>0.25057000000000001</v>
      </c>
      <c r="O429" s="109">
        <v>2.3429999999999999E-2</v>
      </c>
      <c r="P429" s="109">
        <v>0</v>
      </c>
      <c r="Q429" s="109">
        <v>1.7149999999999999E-2</v>
      </c>
      <c r="R429" s="109">
        <v>1.5789999999999998E-2</v>
      </c>
      <c r="S429" s="109">
        <v>0.10919</v>
      </c>
      <c r="T429" s="109">
        <v>9.0529999999999999E-2</v>
      </c>
      <c r="U429" s="109">
        <v>1.1379999999999999E-2</v>
      </c>
      <c r="V429" s="109">
        <v>6.8500000000000002E-3</v>
      </c>
      <c r="W429" s="109">
        <v>0</v>
      </c>
      <c r="X429" s="109">
        <v>0</v>
      </c>
      <c r="Y429" s="109">
        <v>4.2000000000000002E-4</v>
      </c>
      <c r="Z429" s="109">
        <v>0</v>
      </c>
      <c r="AA429" s="109">
        <v>1.5480000000000001E-2</v>
      </c>
      <c r="AB429" s="109">
        <v>6.0999999999999997E-4</v>
      </c>
      <c r="AC429" s="109">
        <v>0</v>
      </c>
      <c r="AD429" s="109">
        <v>5.2199999999999998E-3</v>
      </c>
      <c r="AE429" s="109">
        <v>0</v>
      </c>
      <c r="AF429" s="109">
        <v>3.2050000000000002E-2</v>
      </c>
      <c r="AG429" s="109">
        <v>1.7600000000000001E-3</v>
      </c>
    </row>
    <row r="430" spans="2:33" ht="15">
      <c r="B430" s="109"/>
      <c r="C430" s="109"/>
      <c r="D430" s="109">
        <v>2013</v>
      </c>
      <c r="E430" s="109">
        <v>2.8700000000000002E-3</v>
      </c>
      <c r="F430" s="109">
        <v>0</v>
      </c>
      <c r="G430" s="109">
        <v>6.5909999999999996E-2</v>
      </c>
      <c r="H430" s="109">
        <v>3.96E-3</v>
      </c>
      <c r="I430" s="109">
        <v>0</v>
      </c>
      <c r="J430" s="109">
        <v>0</v>
      </c>
      <c r="K430" s="109">
        <v>1.6289999999999999E-2</v>
      </c>
      <c r="L430" s="109">
        <v>2.904E-2</v>
      </c>
      <c r="M430" s="109">
        <v>0</v>
      </c>
      <c r="N430" s="109">
        <v>0.26040000000000002</v>
      </c>
      <c r="O430" s="109">
        <v>2.9909999999999999E-2</v>
      </c>
      <c r="P430" s="109">
        <v>0</v>
      </c>
      <c r="Q430" s="109">
        <v>1.687E-2</v>
      </c>
      <c r="R430" s="109">
        <v>0</v>
      </c>
      <c r="S430" s="109">
        <v>0.10919</v>
      </c>
      <c r="T430" s="109">
        <v>9.0529999999999999E-2</v>
      </c>
      <c r="U430" s="109">
        <v>1.184E-2</v>
      </c>
      <c r="V430" s="109">
        <v>7.3000000000000001E-3</v>
      </c>
      <c r="W430" s="109">
        <v>0</v>
      </c>
      <c r="X430" s="109">
        <v>0</v>
      </c>
      <c r="Y430" s="109">
        <v>4.2000000000000002E-4</v>
      </c>
      <c r="Z430" s="109">
        <v>0</v>
      </c>
      <c r="AA430" s="109">
        <v>1.6740000000000001E-2</v>
      </c>
      <c r="AB430" s="109">
        <v>6.0999999999999997E-4</v>
      </c>
      <c r="AC430" s="109">
        <v>0</v>
      </c>
      <c r="AD430" s="109">
        <v>5.5100000000000001E-3</v>
      </c>
      <c r="AE430" s="109">
        <v>0</v>
      </c>
      <c r="AF430" s="109">
        <v>1.146E-2</v>
      </c>
      <c r="AG430" s="109">
        <v>1.8E-3</v>
      </c>
    </row>
    <row r="431" spans="2:33" ht="15">
      <c r="B431" s="109"/>
      <c r="C431" s="109"/>
      <c r="D431" s="109">
        <v>2014</v>
      </c>
      <c r="E431" s="109">
        <v>5.4000000000000001E-4</v>
      </c>
      <c r="F431" s="109">
        <v>0</v>
      </c>
      <c r="G431" s="109">
        <v>7.9000000000000001E-2</v>
      </c>
      <c r="H431" s="109">
        <v>4.3299999999999996E-3</v>
      </c>
      <c r="I431" s="109">
        <v>0</v>
      </c>
      <c r="J431" s="109">
        <v>0</v>
      </c>
      <c r="K431" s="109">
        <v>1.5949999999999999E-2</v>
      </c>
      <c r="L431" s="109">
        <v>2.998E-2</v>
      </c>
      <c r="M431" s="109">
        <v>0</v>
      </c>
      <c r="N431" s="109">
        <v>0.25633</v>
      </c>
      <c r="O431" s="109">
        <v>2.9909999999999999E-2</v>
      </c>
      <c r="P431" s="109">
        <v>0</v>
      </c>
      <c r="Q431" s="109">
        <v>0</v>
      </c>
      <c r="R431" s="109"/>
      <c r="S431" s="109">
        <v>0.13002</v>
      </c>
      <c r="T431" s="109">
        <v>8.8679999999999995E-2</v>
      </c>
      <c r="U431" s="109">
        <v>1.1520000000000001E-2</v>
      </c>
      <c r="V431" s="109">
        <v>7.3000000000000001E-3</v>
      </c>
      <c r="W431" s="109">
        <v>0</v>
      </c>
      <c r="X431" s="109">
        <v>0</v>
      </c>
      <c r="Y431" s="109">
        <v>0</v>
      </c>
      <c r="Z431" s="109">
        <v>0</v>
      </c>
      <c r="AA431" s="109">
        <v>1.3469999999999999E-2</v>
      </c>
      <c r="AB431" s="109">
        <v>6.0999999999999997E-4</v>
      </c>
      <c r="AC431" s="109">
        <v>0</v>
      </c>
      <c r="AD431" s="109">
        <v>5.5799999999999999E-3</v>
      </c>
      <c r="AE431" s="109">
        <v>0</v>
      </c>
      <c r="AF431" s="109">
        <v>1.193E-2</v>
      </c>
      <c r="AG431" s="109">
        <v>2.0200000000000001E-3</v>
      </c>
    </row>
    <row r="432" spans="2:33" ht="15">
      <c r="B432" s="109"/>
      <c r="C432" s="109"/>
      <c r="D432" s="109">
        <v>2015</v>
      </c>
      <c r="E432" s="109">
        <v>0</v>
      </c>
      <c r="F432" s="109">
        <v>0</v>
      </c>
      <c r="G432" s="109">
        <v>0</v>
      </c>
      <c r="H432" s="109">
        <v>5.0899999999999999E-3</v>
      </c>
      <c r="I432" s="109">
        <v>0</v>
      </c>
      <c r="J432" s="109">
        <v>0</v>
      </c>
      <c r="K432" s="109">
        <v>1.6760000000000001E-2</v>
      </c>
      <c r="L432" s="109">
        <v>0.20266999999999999</v>
      </c>
      <c r="M432" s="109">
        <v>0</v>
      </c>
      <c r="N432" s="109">
        <v>0.25108000000000003</v>
      </c>
      <c r="O432" s="109">
        <v>2.8819999999999998E-2</v>
      </c>
      <c r="P432" s="109">
        <v>0</v>
      </c>
      <c r="Q432" s="109">
        <v>0</v>
      </c>
      <c r="R432" s="109">
        <v>0</v>
      </c>
      <c r="S432" s="109">
        <v>0.13003000000000001</v>
      </c>
      <c r="T432" s="109">
        <v>9.0060000000000001E-2</v>
      </c>
      <c r="U432" s="109">
        <v>0</v>
      </c>
      <c r="V432" s="109">
        <v>1.2789999999999999E-2</v>
      </c>
      <c r="W432" s="109">
        <v>0</v>
      </c>
      <c r="X432" s="109">
        <v>0</v>
      </c>
      <c r="Y432" s="109">
        <v>0.21079000000000001</v>
      </c>
      <c r="Z432" s="109">
        <v>0</v>
      </c>
      <c r="AA432" s="109">
        <v>1.7469999999999999E-2</v>
      </c>
      <c r="AB432" s="109">
        <v>1.23E-3</v>
      </c>
      <c r="AC432" s="109">
        <v>0</v>
      </c>
      <c r="AD432" s="109">
        <v>5.8300000000000001E-3</v>
      </c>
      <c r="AE432" s="109">
        <v>0</v>
      </c>
      <c r="AF432" s="109">
        <v>5.355E-2</v>
      </c>
      <c r="AG432" s="109">
        <v>2.6900000000000001E-3</v>
      </c>
    </row>
    <row r="433" spans="2:33" ht="15">
      <c r="B433" s="109"/>
      <c r="C433" s="109"/>
      <c r="D433" s="109">
        <v>2016</v>
      </c>
      <c r="E433" s="109">
        <v>0</v>
      </c>
      <c r="F433" s="109">
        <v>0</v>
      </c>
      <c r="G433" s="109">
        <v>9.8799999999999999E-3</v>
      </c>
      <c r="H433" s="109">
        <v>4.96E-3</v>
      </c>
      <c r="I433" s="109">
        <v>0</v>
      </c>
      <c r="J433" s="109">
        <v>0</v>
      </c>
      <c r="K433" s="109">
        <v>1.7080000000000001E-2</v>
      </c>
      <c r="L433" s="109">
        <v>0.20266999999999999</v>
      </c>
      <c r="M433" s="109">
        <v>1.7239999999999998E-2</v>
      </c>
      <c r="N433" s="109">
        <v>0.25108000000000003</v>
      </c>
      <c r="O433" s="109">
        <v>2.8799999999999999E-2</v>
      </c>
      <c r="P433" s="109">
        <v>0</v>
      </c>
      <c r="Q433" s="109">
        <v>0</v>
      </c>
      <c r="R433" s="109">
        <v>0</v>
      </c>
      <c r="S433" s="109">
        <v>0.13486999999999999</v>
      </c>
      <c r="T433" s="109">
        <v>9.0060000000000001E-2</v>
      </c>
      <c r="U433" s="109">
        <v>3.5450000000000002E-2</v>
      </c>
      <c r="V433" s="109">
        <v>4.4900000000000001E-3</v>
      </c>
      <c r="W433" s="109">
        <v>0</v>
      </c>
      <c r="X433" s="109">
        <v>0</v>
      </c>
      <c r="Y433" s="109">
        <v>0.2039</v>
      </c>
      <c r="Z433" s="109">
        <v>8.1970000000000001E-2</v>
      </c>
      <c r="AA433" s="109">
        <v>2.7150000000000001E-2</v>
      </c>
      <c r="AB433" s="109">
        <v>1.23E-3</v>
      </c>
      <c r="AC433" s="109">
        <v>9.1599999999999997E-3</v>
      </c>
      <c r="AD433" s="109">
        <v>5.7000000000000002E-3</v>
      </c>
      <c r="AE433" s="109">
        <v>0</v>
      </c>
      <c r="AF433" s="109">
        <v>1.3089999999999999E-2</v>
      </c>
      <c r="AG433" s="109">
        <v>3.9399999999999999E-3</v>
      </c>
    </row>
    <row r="434" spans="2:33" ht="15">
      <c r="B434" s="109"/>
      <c r="C434" s="109"/>
      <c r="D434" s="109">
        <v>2017</v>
      </c>
      <c r="E434" s="109">
        <v>0</v>
      </c>
      <c r="F434" s="109">
        <v>0</v>
      </c>
      <c r="G434" s="109">
        <v>0</v>
      </c>
      <c r="H434" s="109">
        <v>4.96E-3</v>
      </c>
      <c r="I434" s="109">
        <v>0</v>
      </c>
      <c r="J434" s="109">
        <v>1.15E-3</v>
      </c>
      <c r="K434" s="109">
        <v>1.7059999999999999E-2</v>
      </c>
      <c r="L434" s="109">
        <v>4.5490000000000003E-2</v>
      </c>
      <c r="M434" s="109">
        <v>1.7239999999999998E-2</v>
      </c>
      <c r="N434" s="109">
        <v>0</v>
      </c>
      <c r="O434" s="109">
        <v>2.8379999999999999E-2</v>
      </c>
      <c r="P434" s="109">
        <v>0</v>
      </c>
      <c r="Q434" s="109">
        <v>0.21529999999999999</v>
      </c>
      <c r="R434" s="109">
        <v>0</v>
      </c>
      <c r="S434" s="109">
        <v>0.13486999999999999</v>
      </c>
      <c r="T434" s="109">
        <v>8.8220000000000007E-2</v>
      </c>
      <c r="U434" s="109">
        <v>3.3070000000000002E-2</v>
      </c>
      <c r="V434" s="109">
        <v>4.4999999999999997E-3</v>
      </c>
      <c r="W434" s="109">
        <v>0</v>
      </c>
      <c r="X434" s="109">
        <v>0</v>
      </c>
      <c r="Y434" s="109">
        <v>0.20416999999999999</v>
      </c>
      <c r="Z434" s="109">
        <v>8.1750000000000003E-2</v>
      </c>
      <c r="AA434" s="109">
        <v>2.8740000000000002E-2</v>
      </c>
      <c r="AB434" s="109">
        <v>1.23E-3</v>
      </c>
      <c r="AC434" s="109">
        <v>9.2200000000000008E-3</v>
      </c>
      <c r="AD434" s="109">
        <v>5.3299999999999997E-3</v>
      </c>
      <c r="AE434" s="109">
        <v>0.12492</v>
      </c>
      <c r="AF434" s="109">
        <v>1.3679999999999999E-2</v>
      </c>
      <c r="AG434" s="109">
        <v>5.3200000000000001E-3</v>
      </c>
    </row>
    <row r="435" spans="2:33" ht="15">
      <c r="B435" s="109"/>
      <c r="C435" s="109"/>
      <c r="D435" s="109">
        <v>2018</v>
      </c>
      <c r="E435" s="109">
        <v>0</v>
      </c>
      <c r="F435" s="109"/>
      <c r="G435" s="109">
        <v>0</v>
      </c>
      <c r="H435" s="109">
        <v>4.96E-3</v>
      </c>
      <c r="I435" s="109">
        <v>0</v>
      </c>
      <c r="J435" s="109">
        <v>1.15E-3</v>
      </c>
      <c r="K435" s="109">
        <v>1.687E-2</v>
      </c>
      <c r="L435" s="109">
        <v>3.628E-2</v>
      </c>
      <c r="M435" s="109">
        <v>1.728E-2</v>
      </c>
      <c r="N435" s="109">
        <v>0</v>
      </c>
      <c r="O435" s="109">
        <v>2.809E-2</v>
      </c>
      <c r="P435" s="109">
        <v>0</v>
      </c>
      <c r="Q435" s="109">
        <v>0.20868</v>
      </c>
      <c r="R435" s="109">
        <v>0</v>
      </c>
      <c r="S435" s="109">
        <v>0.13950000000000001</v>
      </c>
      <c r="T435" s="109">
        <v>8.8179999999999994E-2</v>
      </c>
      <c r="U435" s="109">
        <v>1.6199999999999999E-2</v>
      </c>
      <c r="V435" s="109">
        <v>6.8500000000000002E-3</v>
      </c>
      <c r="W435" s="109">
        <v>0</v>
      </c>
      <c r="X435" s="109">
        <v>0</v>
      </c>
      <c r="Y435" s="109">
        <v>0.20480000000000001</v>
      </c>
      <c r="Z435" s="109">
        <v>8.1079999999999999E-2</v>
      </c>
      <c r="AA435" s="109">
        <v>3.049E-2</v>
      </c>
      <c r="AB435" s="109">
        <v>1.23E-3</v>
      </c>
      <c r="AC435" s="109">
        <v>9.9399999999999992E-3</v>
      </c>
      <c r="AD435" s="109">
        <v>5.7499999999999999E-3</v>
      </c>
      <c r="AE435" s="109">
        <v>1.83E-3</v>
      </c>
      <c r="AF435" s="109">
        <v>1.4999999999999999E-2</v>
      </c>
      <c r="AG435" s="109">
        <v>6.3099999999999996E-3</v>
      </c>
    </row>
    <row r="436" spans="2:33" ht="15">
      <c r="B436" s="109"/>
      <c r="C436" s="109"/>
      <c r="D436" s="109">
        <v>2019</v>
      </c>
      <c r="E436" s="109">
        <v>0</v>
      </c>
      <c r="F436" s="109">
        <v>0</v>
      </c>
      <c r="G436" s="109">
        <v>0</v>
      </c>
      <c r="H436" s="109">
        <v>4.96E-3</v>
      </c>
      <c r="I436" s="109">
        <v>0</v>
      </c>
      <c r="J436" s="109">
        <v>6.0000000000000002E-5</v>
      </c>
      <c r="K436" s="109">
        <v>1.6750000000000001E-2</v>
      </c>
      <c r="L436" s="109">
        <v>3.9300000000000003E-3</v>
      </c>
      <c r="M436" s="109">
        <v>0</v>
      </c>
      <c r="N436" s="109">
        <v>0</v>
      </c>
      <c r="O436" s="109">
        <v>2.7959999999999999E-2</v>
      </c>
      <c r="P436" s="109">
        <v>0</v>
      </c>
      <c r="Q436" s="109">
        <v>0.21628</v>
      </c>
      <c r="R436" s="109">
        <v>0</v>
      </c>
      <c r="S436" s="109">
        <v>0.13941999999999999</v>
      </c>
      <c r="T436" s="109">
        <v>8.8179999999999994E-2</v>
      </c>
      <c r="U436" s="109">
        <v>1.7729999999999999E-2</v>
      </c>
      <c r="V436" s="109">
        <v>1.009E-2</v>
      </c>
      <c r="W436" s="109">
        <v>0</v>
      </c>
      <c r="X436" s="109">
        <v>0</v>
      </c>
      <c r="Y436" s="109">
        <v>0.2029</v>
      </c>
      <c r="Z436" s="109">
        <v>8.1079999999999999E-2</v>
      </c>
      <c r="AA436" s="109">
        <v>3.424E-2</v>
      </c>
      <c r="AB436" s="109">
        <v>1.24E-3</v>
      </c>
      <c r="AC436" s="109">
        <v>1.1010000000000001E-2</v>
      </c>
      <c r="AD436" s="109">
        <v>5.62E-3</v>
      </c>
      <c r="AE436" s="109">
        <v>2.2899999999999999E-3</v>
      </c>
      <c r="AF436" s="109">
        <v>1.5709999999999998E-2</v>
      </c>
      <c r="AG436" s="109">
        <v>6.2399999999999999E-3</v>
      </c>
    </row>
    <row r="437" spans="2:33" ht="15">
      <c r="B437" s="109"/>
      <c r="C437" s="109"/>
      <c r="D437" s="109">
        <v>2020</v>
      </c>
      <c r="E437" s="109"/>
      <c r="F437" s="109"/>
      <c r="G437" s="109"/>
      <c r="H437" s="109"/>
      <c r="I437" s="109"/>
      <c r="J437" s="109"/>
      <c r="K437" s="109"/>
      <c r="L437" s="109"/>
      <c r="M437" s="109"/>
      <c r="N437" s="109"/>
      <c r="O437" s="109"/>
      <c r="P437" s="109"/>
      <c r="Q437" s="109"/>
      <c r="R437" s="109"/>
      <c r="S437" s="109"/>
      <c r="T437" s="109"/>
      <c r="U437" s="109"/>
      <c r="V437" s="109"/>
      <c r="W437" s="109"/>
      <c r="X437" s="109"/>
      <c r="Y437" s="109"/>
      <c r="Z437" s="109"/>
      <c r="AA437" s="109"/>
      <c r="AB437" s="109"/>
      <c r="AC437" s="109"/>
      <c r="AD437" s="109"/>
      <c r="AE437" s="109"/>
      <c r="AF437" s="109"/>
      <c r="AG437" s="109"/>
    </row>
    <row r="438" spans="2:33" ht="15">
      <c r="B438" s="110" t="s">
        <v>972</v>
      </c>
      <c r="C438" s="110" t="s">
        <v>973</v>
      </c>
      <c r="D438" s="110">
        <v>2006</v>
      </c>
      <c r="E438" s="110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>
        <v>0</v>
      </c>
      <c r="U438" s="110"/>
      <c r="V438" s="110"/>
      <c r="W438" s="110"/>
      <c r="X438" s="110"/>
      <c r="Y438" s="110"/>
      <c r="Z438" s="110"/>
      <c r="AA438" s="110"/>
      <c r="AB438" s="110"/>
      <c r="AC438" s="110"/>
      <c r="AD438" s="110"/>
      <c r="AE438" s="110"/>
      <c r="AF438" s="110"/>
      <c r="AG438" s="110"/>
    </row>
    <row r="439" spans="2:33" ht="15">
      <c r="B439" s="110"/>
      <c r="C439" s="110"/>
      <c r="D439" s="110">
        <v>2007</v>
      </c>
      <c r="E439" s="110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>
        <v>0</v>
      </c>
      <c r="U439" s="110"/>
      <c r="V439" s="110"/>
      <c r="W439" s="110"/>
      <c r="X439" s="110"/>
      <c r="Y439" s="110"/>
      <c r="Z439" s="110"/>
      <c r="AA439" s="110"/>
      <c r="AB439" s="110"/>
      <c r="AC439" s="110"/>
      <c r="AD439" s="110"/>
      <c r="AE439" s="110">
        <v>0</v>
      </c>
      <c r="AF439" s="110"/>
      <c r="AG439" s="110"/>
    </row>
    <row r="440" spans="2:33" ht="15">
      <c r="B440" s="110"/>
      <c r="C440" s="110"/>
      <c r="D440" s="110">
        <v>2008</v>
      </c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0"/>
      <c r="P440" s="110"/>
      <c r="Q440" s="110"/>
      <c r="R440" s="110"/>
      <c r="S440" s="110"/>
      <c r="T440" s="110">
        <v>0</v>
      </c>
      <c r="U440" s="110"/>
      <c r="V440" s="110"/>
      <c r="W440" s="110"/>
      <c r="X440" s="110"/>
      <c r="Y440" s="110"/>
      <c r="Z440" s="110"/>
      <c r="AA440" s="110"/>
      <c r="AB440" s="110"/>
      <c r="AC440" s="110"/>
      <c r="AD440" s="110"/>
      <c r="AE440" s="110">
        <v>0</v>
      </c>
      <c r="AF440" s="110"/>
      <c r="AG440" s="110"/>
    </row>
    <row r="441" spans="2:33" ht="15">
      <c r="B441" s="110"/>
      <c r="C441" s="110"/>
      <c r="D441" s="110">
        <v>2009</v>
      </c>
      <c r="E441" s="110"/>
      <c r="F441" s="110"/>
      <c r="G441" s="110"/>
      <c r="H441" s="110">
        <v>0</v>
      </c>
      <c r="I441" s="110"/>
      <c r="J441" s="110"/>
      <c r="K441" s="110"/>
      <c r="L441" s="110"/>
      <c r="M441" s="110"/>
      <c r="N441" s="110"/>
      <c r="O441" s="110"/>
      <c r="P441" s="110"/>
      <c r="Q441" s="110"/>
      <c r="R441" s="110"/>
      <c r="S441" s="110"/>
      <c r="T441" s="110">
        <v>0</v>
      </c>
      <c r="U441" s="110"/>
      <c r="V441" s="110"/>
      <c r="W441" s="110"/>
      <c r="X441" s="110"/>
      <c r="Y441" s="110"/>
      <c r="Z441" s="110"/>
      <c r="AA441" s="110"/>
      <c r="AB441" s="110"/>
      <c r="AC441" s="110"/>
      <c r="AD441" s="110"/>
      <c r="AE441" s="110">
        <v>0</v>
      </c>
      <c r="AF441" s="110"/>
      <c r="AG441" s="110">
        <v>0</v>
      </c>
    </row>
    <row r="442" spans="2:33" ht="15">
      <c r="B442" s="110"/>
      <c r="C442" s="110"/>
      <c r="D442" s="110">
        <v>2010</v>
      </c>
      <c r="E442" s="110">
        <v>2.7699999999999999E-2</v>
      </c>
      <c r="F442" s="110">
        <v>1.119E-2</v>
      </c>
      <c r="G442" s="110">
        <v>0</v>
      </c>
      <c r="H442" s="110">
        <v>0</v>
      </c>
      <c r="I442" s="110">
        <v>0</v>
      </c>
      <c r="J442" s="110">
        <v>0</v>
      </c>
      <c r="K442" s="110">
        <v>5.0899999999999999E-3</v>
      </c>
      <c r="L442" s="110"/>
      <c r="M442" s="110">
        <v>0</v>
      </c>
      <c r="N442" s="110">
        <v>0</v>
      </c>
      <c r="O442" s="110">
        <v>0</v>
      </c>
      <c r="P442" s="110">
        <v>0</v>
      </c>
      <c r="Q442" s="110"/>
      <c r="R442" s="110">
        <v>0</v>
      </c>
      <c r="S442" s="110">
        <v>4.6999999999999999E-4</v>
      </c>
      <c r="T442" s="110">
        <v>0</v>
      </c>
      <c r="U442" s="110">
        <v>0</v>
      </c>
      <c r="V442" s="110">
        <v>1.536E-2</v>
      </c>
      <c r="W442" s="110">
        <v>2.9309999999999999E-2</v>
      </c>
      <c r="X442" s="110">
        <v>5.8900000000000003E-3</v>
      </c>
      <c r="Y442" s="110">
        <v>4.3479999999999998E-2</v>
      </c>
      <c r="Z442" s="110">
        <v>0</v>
      </c>
      <c r="AA442" s="110">
        <v>1.9400000000000001E-3</v>
      </c>
      <c r="AB442" s="110">
        <v>5.5999999999999995E-4</v>
      </c>
      <c r="AC442" s="110">
        <v>0</v>
      </c>
      <c r="AD442" s="110">
        <v>4.0299999999999997E-3</v>
      </c>
      <c r="AE442" s="110">
        <v>0</v>
      </c>
      <c r="AF442" s="110"/>
      <c r="AG442" s="110">
        <v>0</v>
      </c>
    </row>
    <row r="443" spans="2:33" ht="15">
      <c r="B443" s="110"/>
      <c r="C443" s="110"/>
      <c r="D443" s="110">
        <v>2011</v>
      </c>
      <c r="E443" s="110">
        <v>2.4299999999999999E-2</v>
      </c>
      <c r="F443" s="110">
        <v>1.1339999999999999E-2</v>
      </c>
      <c r="G443" s="110">
        <v>0</v>
      </c>
      <c r="H443" s="110">
        <v>0</v>
      </c>
      <c r="I443" s="110">
        <v>0</v>
      </c>
      <c r="J443" s="110">
        <v>0</v>
      </c>
      <c r="K443" s="110">
        <v>1.6900000000000001E-3</v>
      </c>
      <c r="L443" s="110"/>
      <c r="M443" s="110">
        <v>0</v>
      </c>
      <c r="N443" s="110">
        <v>0</v>
      </c>
      <c r="O443" s="110"/>
      <c r="P443" s="110">
        <v>0</v>
      </c>
      <c r="Q443" s="110"/>
      <c r="R443" s="110">
        <v>0</v>
      </c>
      <c r="S443" s="110">
        <v>4.6999999999999999E-4</v>
      </c>
      <c r="T443" s="110">
        <v>0</v>
      </c>
      <c r="U443" s="110">
        <v>0</v>
      </c>
      <c r="V443" s="110">
        <v>1.465E-2</v>
      </c>
      <c r="W443" s="110">
        <v>2.9309999999999999E-2</v>
      </c>
      <c r="X443" s="110">
        <v>4.0000000000000001E-3</v>
      </c>
      <c r="Y443" s="110">
        <v>0.03</v>
      </c>
      <c r="Z443" s="110">
        <v>0</v>
      </c>
      <c r="AA443" s="110">
        <v>1.8E-3</v>
      </c>
      <c r="AB443" s="110">
        <v>5.6999999999999998E-4</v>
      </c>
      <c r="AC443" s="110">
        <v>4.0000000000000003E-5</v>
      </c>
      <c r="AD443" s="110">
        <v>5.5700000000000003E-3</v>
      </c>
      <c r="AE443" s="110">
        <v>0</v>
      </c>
      <c r="AF443" s="110">
        <v>7.11E-3</v>
      </c>
      <c r="AG443" s="110">
        <v>0</v>
      </c>
    </row>
    <row r="444" spans="2:33" ht="15">
      <c r="B444" s="110"/>
      <c r="C444" s="110"/>
      <c r="D444" s="110">
        <v>2012</v>
      </c>
      <c r="E444" s="110">
        <v>2.2960000000000001E-2</v>
      </c>
      <c r="F444" s="110">
        <v>1.085E-2</v>
      </c>
      <c r="G444" s="110">
        <v>0</v>
      </c>
      <c r="H444" s="110">
        <v>0</v>
      </c>
      <c r="I444" s="110">
        <v>0</v>
      </c>
      <c r="J444" s="110">
        <v>0</v>
      </c>
      <c r="K444" s="110">
        <v>3.0000000000000001E-5</v>
      </c>
      <c r="L444" s="110"/>
      <c r="M444" s="110">
        <v>0</v>
      </c>
      <c r="N444" s="110">
        <v>0</v>
      </c>
      <c r="O444" s="110">
        <v>0</v>
      </c>
      <c r="P444" s="110">
        <v>0</v>
      </c>
      <c r="Q444" s="110">
        <v>0</v>
      </c>
      <c r="R444" s="110">
        <v>0</v>
      </c>
      <c r="S444" s="110">
        <v>4.6999999999999999E-4</v>
      </c>
      <c r="T444" s="110">
        <v>0</v>
      </c>
      <c r="U444" s="110">
        <v>0</v>
      </c>
      <c r="V444" s="110">
        <v>1.2789999999999999E-2</v>
      </c>
      <c r="W444" s="110">
        <v>2.8979999999999999E-2</v>
      </c>
      <c r="X444" s="110">
        <v>4.0899999999999999E-3</v>
      </c>
      <c r="Y444" s="110">
        <v>4.2220000000000001E-2</v>
      </c>
      <c r="Z444" s="110">
        <v>0</v>
      </c>
      <c r="AA444" s="110">
        <v>1.32E-3</v>
      </c>
      <c r="AB444" s="110">
        <v>1.23E-3</v>
      </c>
      <c r="AC444" s="110">
        <v>9.0000000000000006E-5</v>
      </c>
      <c r="AD444" s="110">
        <v>5.8999999999999999E-3</v>
      </c>
      <c r="AE444" s="110">
        <v>0</v>
      </c>
      <c r="AF444" s="110">
        <v>0</v>
      </c>
      <c r="AG444" s="110">
        <v>0</v>
      </c>
    </row>
    <row r="445" spans="2:33" ht="15">
      <c r="B445" s="110"/>
      <c r="C445" s="110"/>
      <c r="D445" s="110">
        <v>2013</v>
      </c>
      <c r="E445" s="110">
        <v>2.2550000000000001E-2</v>
      </c>
      <c r="F445" s="110">
        <v>1.0970000000000001E-2</v>
      </c>
      <c r="G445" s="110">
        <v>0</v>
      </c>
      <c r="H445" s="110">
        <v>0</v>
      </c>
      <c r="I445" s="110">
        <v>0</v>
      </c>
      <c r="J445" s="110">
        <v>0</v>
      </c>
      <c r="K445" s="110">
        <v>1.8E-3</v>
      </c>
      <c r="L445" s="110">
        <v>3.1E-4</v>
      </c>
      <c r="M445" s="110">
        <v>0</v>
      </c>
      <c r="N445" s="110">
        <v>0</v>
      </c>
      <c r="O445" s="110"/>
      <c r="P445" s="110">
        <v>0</v>
      </c>
      <c r="Q445" s="110"/>
      <c r="R445" s="110">
        <v>1.6459999999999999E-2</v>
      </c>
      <c r="S445" s="110">
        <v>4.6999999999999999E-4</v>
      </c>
      <c r="T445" s="110">
        <v>0</v>
      </c>
      <c r="U445" s="110">
        <v>0</v>
      </c>
      <c r="V445" s="110">
        <v>9.5899999999999996E-3</v>
      </c>
      <c r="W445" s="110">
        <v>2.8979999999999999E-2</v>
      </c>
      <c r="X445" s="110">
        <v>5.1000000000000004E-4</v>
      </c>
      <c r="Y445" s="110">
        <v>4.2220000000000001E-2</v>
      </c>
      <c r="Z445" s="110">
        <v>0</v>
      </c>
      <c r="AA445" s="110">
        <v>1.9300000000000001E-3</v>
      </c>
      <c r="AB445" s="110">
        <v>1.23E-3</v>
      </c>
      <c r="AC445" s="110">
        <v>5.0000000000000002E-5</v>
      </c>
      <c r="AD445" s="110">
        <v>4.6800000000000001E-3</v>
      </c>
      <c r="AE445" s="110">
        <v>0</v>
      </c>
      <c r="AF445" s="110">
        <v>4.79E-3</v>
      </c>
      <c r="AG445" s="110">
        <v>0</v>
      </c>
    </row>
    <row r="446" spans="2:33" ht="15">
      <c r="B446" s="110"/>
      <c r="C446" s="110"/>
      <c r="D446" s="110">
        <v>2014</v>
      </c>
      <c r="E446" s="110">
        <v>2.0570000000000001E-2</v>
      </c>
      <c r="F446" s="110">
        <v>9.4999999999999998E-3</v>
      </c>
      <c r="G446" s="110">
        <v>0</v>
      </c>
      <c r="H446" s="110">
        <v>0</v>
      </c>
      <c r="I446" s="110">
        <v>0</v>
      </c>
      <c r="J446" s="110">
        <v>0</v>
      </c>
      <c r="K446" s="110">
        <v>1.82E-3</v>
      </c>
      <c r="L446" s="110">
        <v>9.3000000000000005E-4</v>
      </c>
      <c r="M446" s="110">
        <v>0</v>
      </c>
      <c r="N446" s="110">
        <v>3.6000000000000002E-4</v>
      </c>
      <c r="O446" s="110">
        <v>0</v>
      </c>
      <c r="P446" s="110">
        <v>0</v>
      </c>
      <c r="Q446" s="110">
        <v>0</v>
      </c>
      <c r="R446" s="110"/>
      <c r="S446" s="110">
        <v>5.5999999999999995E-4</v>
      </c>
      <c r="T446" s="110">
        <v>0</v>
      </c>
      <c r="U446" s="110">
        <v>0</v>
      </c>
      <c r="V446" s="110">
        <v>9.5899999999999996E-3</v>
      </c>
      <c r="W446" s="110">
        <v>2.5760000000000002E-2</v>
      </c>
      <c r="X446" s="110">
        <v>1.2700000000000001E-3</v>
      </c>
      <c r="Y446" s="110">
        <v>2.503E-2</v>
      </c>
      <c r="Z446" s="110">
        <v>0</v>
      </c>
      <c r="AA446" s="110">
        <v>1.4599999999999999E-3</v>
      </c>
      <c r="AB446" s="110">
        <v>1.23E-3</v>
      </c>
      <c r="AC446" s="110">
        <v>5.0000000000000002E-5</v>
      </c>
      <c r="AD446" s="110">
        <v>3.79E-3</v>
      </c>
      <c r="AE446" s="110">
        <v>0</v>
      </c>
      <c r="AF446" s="110">
        <v>7.1300000000000001E-3</v>
      </c>
      <c r="AG446" s="110">
        <v>0</v>
      </c>
    </row>
    <row r="447" spans="2:33" ht="15">
      <c r="B447" s="110"/>
      <c r="C447" s="110"/>
      <c r="D447" s="110">
        <v>2015</v>
      </c>
      <c r="E447" s="110">
        <v>0</v>
      </c>
      <c r="F447" s="110">
        <v>0</v>
      </c>
      <c r="G447" s="110">
        <v>0</v>
      </c>
      <c r="H447" s="110">
        <v>0</v>
      </c>
      <c r="I447" s="110">
        <v>0</v>
      </c>
      <c r="J447" s="110">
        <v>0</v>
      </c>
      <c r="K447" s="110">
        <v>0</v>
      </c>
      <c r="L447" s="110">
        <v>0</v>
      </c>
      <c r="M447" s="110">
        <v>0</v>
      </c>
      <c r="N447" s="110">
        <v>4.1239999999999999E-2</v>
      </c>
      <c r="O447" s="110">
        <v>0</v>
      </c>
      <c r="P447" s="110">
        <v>0</v>
      </c>
      <c r="Q447" s="110">
        <v>0</v>
      </c>
      <c r="R447" s="110">
        <v>0</v>
      </c>
      <c r="S447" s="110">
        <v>0</v>
      </c>
      <c r="T447" s="110">
        <v>0</v>
      </c>
      <c r="U447" s="110">
        <v>0</v>
      </c>
      <c r="V447" s="110">
        <v>0</v>
      </c>
      <c r="W447" s="110">
        <v>2.5760000000000002E-2</v>
      </c>
      <c r="X447" s="110">
        <v>0</v>
      </c>
      <c r="Y447" s="110">
        <v>0</v>
      </c>
      <c r="Z447" s="110">
        <v>0</v>
      </c>
      <c r="AA447" s="110">
        <v>1.5900000000000001E-3</v>
      </c>
      <c r="AB447" s="110">
        <v>0</v>
      </c>
      <c r="AC447" s="110">
        <v>0</v>
      </c>
      <c r="AD447" s="110">
        <v>0</v>
      </c>
      <c r="AE447" s="110">
        <v>0</v>
      </c>
      <c r="AF447" s="110">
        <v>0</v>
      </c>
      <c r="AG447" s="110">
        <v>0</v>
      </c>
    </row>
    <row r="448" spans="2:33" ht="15">
      <c r="B448" s="110"/>
      <c r="C448" s="110"/>
      <c r="D448" s="110">
        <v>2016</v>
      </c>
      <c r="E448" s="110">
        <v>0</v>
      </c>
      <c r="F448" s="110">
        <v>0</v>
      </c>
      <c r="G448" s="110">
        <v>0</v>
      </c>
      <c r="H448" s="110">
        <v>0</v>
      </c>
      <c r="I448" s="110">
        <v>0</v>
      </c>
      <c r="J448" s="110">
        <v>0</v>
      </c>
      <c r="K448" s="110">
        <v>0</v>
      </c>
      <c r="L448" s="110">
        <v>0</v>
      </c>
      <c r="M448" s="110">
        <v>0</v>
      </c>
      <c r="N448" s="110">
        <v>0</v>
      </c>
      <c r="O448" s="110">
        <v>0</v>
      </c>
      <c r="P448" s="110">
        <v>0</v>
      </c>
      <c r="Q448" s="110">
        <v>0</v>
      </c>
      <c r="R448" s="110">
        <v>0</v>
      </c>
      <c r="S448" s="110">
        <v>0</v>
      </c>
      <c r="T448" s="110">
        <v>0</v>
      </c>
      <c r="U448" s="110">
        <v>0</v>
      </c>
      <c r="V448" s="110">
        <v>0</v>
      </c>
      <c r="W448" s="110">
        <v>2.5760000000000002E-2</v>
      </c>
      <c r="X448" s="110">
        <v>0</v>
      </c>
      <c r="Y448" s="110">
        <v>0</v>
      </c>
      <c r="Z448" s="110">
        <v>0</v>
      </c>
      <c r="AA448" s="110">
        <v>0</v>
      </c>
      <c r="AB448" s="110">
        <v>0</v>
      </c>
      <c r="AC448" s="110">
        <v>5.9999999999999995E-4</v>
      </c>
      <c r="AD448" s="110">
        <v>0</v>
      </c>
      <c r="AE448" s="110">
        <v>0</v>
      </c>
      <c r="AF448" s="110">
        <v>0</v>
      </c>
      <c r="AG448" s="110">
        <v>0</v>
      </c>
    </row>
    <row r="449" spans="2:33" ht="15">
      <c r="B449" s="110"/>
      <c r="C449" s="110"/>
      <c r="D449" s="110">
        <v>2017</v>
      </c>
      <c r="E449" s="110">
        <v>0</v>
      </c>
      <c r="F449" s="110">
        <v>0</v>
      </c>
      <c r="G449" s="110">
        <v>0</v>
      </c>
      <c r="H449" s="110">
        <v>0</v>
      </c>
      <c r="I449" s="110">
        <v>0</v>
      </c>
      <c r="J449" s="110">
        <v>0</v>
      </c>
      <c r="K449" s="110">
        <v>0</v>
      </c>
      <c r="L449" s="110">
        <v>0</v>
      </c>
      <c r="M449" s="110">
        <v>0</v>
      </c>
      <c r="N449" s="110">
        <v>0</v>
      </c>
      <c r="O449" s="110">
        <v>0</v>
      </c>
      <c r="P449" s="110">
        <v>0</v>
      </c>
      <c r="Q449" s="110">
        <v>0</v>
      </c>
      <c r="R449" s="110">
        <v>0</v>
      </c>
      <c r="S449" s="110">
        <v>0</v>
      </c>
      <c r="T449" s="110">
        <v>0</v>
      </c>
      <c r="U449" s="110">
        <v>0</v>
      </c>
      <c r="V449" s="110">
        <v>0</v>
      </c>
      <c r="W449" s="110">
        <v>2.0930000000000001E-2</v>
      </c>
      <c r="X449" s="110">
        <v>0</v>
      </c>
      <c r="Y449" s="110">
        <v>0</v>
      </c>
      <c r="Z449" s="110">
        <v>0</v>
      </c>
      <c r="AA449" s="110">
        <v>0</v>
      </c>
      <c r="AB449" s="110">
        <v>0</v>
      </c>
      <c r="AC449" s="110">
        <v>6.9999999999999999E-4</v>
      </c>
      <c r="AD449" s="110">
        <v>0</v>
      </c>
      <c r="AE449" s="110">
        <v>0</v>
      </c>
      <c r="AF449" s="110">
        <v>0</v>
      </c>
      <c r="AG449" s="110">
        <v>0</v>
      </c>
    </row>
    <row r="450" spans="2:33" ht="15">
      <c r="B450" s="110"/>
      <c r="C450" s="110"/>
      <c r="D450" s="110">
        <v>2018</v>
      </c>
      <c r="E450" s="110">
        <v>0</v>
      </c>
      <c r="F450" s="110">
        <v>0</v>
      </c>
      <c r="G450" s="110">
        <v>0</v>
      </c>
      <c r="H450" s="110">
        <v>0</v>
      </c>
      <c r="I450" s="110">
        <v>0</v>
      </c>
      <c r="J450" s="110">
        <v>0</v>
      </c>
      <c r="K450" s="110">
        <v>0</v>
      </c>
      <c r="L450" s="110">
        <v>0</v>
      </c>
      <c r="M450" s="110">
        <v>0</v>
      </c>
      <c r="N450" s="110">
        <v>0</v>
      </c>
      <c r="O450" s="110">
        <v>0</v>
      </c>
      <c r="P450" s="110">
        <v>0</v>
      </c>
      <c r="Q450" s="110">
        <v>0</v>
      </c>
      <c r="R450" s="110">
        <v>0</v>
      </c>
      <c r="S450" s="110">
        <v>0</v>
      </c>
      <c r="T450" s="110">
        <v>0</v>
      </c>
      <c r="U450" s="110">
        <v>0</v>
      </c>
      <c r="V450" s="110">
        <v>0</v>
      </c>
      <c r="W450" s="110">
        <v>2.1059999999999999E-2</v>
      </c>
      <c r="X450" s="110">
        <v>0</v>
      </c>
      <c r="Y450" s="110">
        <v>0</v>
      </c>
      <c r="Z450" s="110">
        <v>0</v>
      </c>
      <c r="AA450" s="110">
        <v>0</v>
      </c>
      <c r="AB450" s="110">
        <v>0</v>
      </c>
      <c r="AC450" s="110">
        <v>0</v>
      </c>
      <c r="AD450" s="110">
        <v>0</v>
      </c>
      <c r="AE450" s="110">
        <v>0</v>
      </c>
      <c r="AF450" s="110">
        <v>0</v>
      </c>
      <c r="AG450" s="110">
        <v>0</v>
      </c>
    </row>
    <row r="451" spans="2:33" ht="15">
      <c r="B451" s="110"/>
      <c r="C451" s="110"/>
      <c r="D451" s="110">
        <v>2019</v>
      </c>
      <c r="E451" s="110">
        <v>0</v>
      </c>
      <c r="F451" s="110">
        <v>0</v>
      </c>
      <c r="G451" s="110">
        <v>0</v>
      </c>
      <c r="H451" s="110">
        <v>0</v>
      </c>
      <c r="I451" s="110">
        <v>0</v>
      </c>
      <c r="J451" s="110">
        <v>0</v>
      </c>
      <c r="K451" s="110">
        <v>0</v>
      </c>
      <c r="L451" s="110">
        <v>0</v>
      </c>
      <c r="M451" s="110">
        <v>0</v>
      </c>
      <c r="N451" s="110">
        <v>0</v>
      </c>
      <c r="O451" s="110">
        <v>0</v>
      </c>
      <c r="P451" s="110">
        <v>0</v>
      </c>
      <c r="Q451" s="110">
        <v>0</v>
      </c>
      <c r="R451" s="110">
        <v>0</v>
      </c>
      <c r="S451" s="110">
        <v>0</v>
      </c>
      <c r="T451" s="110">
        <v>0</v>
      </c>
      <c r="U451" s="110">
        <v>0</v>
      </c>
      <c r="V451" s="110">
        <v>0</v>
      </c>
      <c r="W451" s="110">
        <v>0</v>
      </c>
      <c r="X451" s="110">
        <v>0</v>
      </c>
      <c r="Y451" s="110">
        <v>0</v>
      </c>
      <c r="Z451" s="110">
        <v>0</v>
      </c>
      <c r="AA451" s="110">
        <v>0</v>
      </c>
      <c r="AB451" s="110">
        <v>0</v>
      </c>
      <c r="AC451" s="110">
        <v>0</v>
      </c>
      <c r="AD451" s="110">
        <v>0</v>
      </c>
      <c r="AE451" s="110">
        <v>0</v>
      </c>
      <c r="AF451" s="110">
        <v>0</v>
      </c>
      <c r="AG451" s="110">
        <v>0</v>
      </c>
    </row>
    <row r="452" spans="2:33" ht="15">
      <c r="B452" s="110"/>
      <c r="C452" s="110"/>
      <c r="D452" s="110">
        <v>2020</v>
      </c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  <c r="V452" s="110"/>
      <c r="W452" s="110"/>
      <c r="X452" s="110"/>
      <c r="Y452" s="110"/>
      <c r="Z452" s="110"/>
      <c r="AA452" s="110"/>
      <c r="AB452" s="110"/>
      <c r="AC452" s="110"/>
      <c r="AD452" s="110"/>
      <c r="AE452" s="110"/>
      <c r="AF452" s="110"/>
      <c r="AG452" s="110"/>
    </row>
    <row r="453" spans="2:33" ht="15">
      <c r="B453" s="109" t="s">
        <v>974</v>
      </c>
      <c r="C453" s="109" t="s">
        <v>975</v>
      </c>
      <c r="D453" s="109">
        <v>2006</v>
      </c>
      <c r="E453" s="109"/>
      <c r="F453" s="109"/>
      <c r="G453" s="109"/>
      <c r="H453" s="109"/>
      <c r="I453" s="109"/>
      <c r="J453" s="109"/>
      <c r="K453" s="109"/>
      <c r="L453" s="109"/>
      <c r="M453" s="109"/>
      <c r="N453" s="109"/>
      <c r="O453" s="109"/>
      <c r="P453" s="109"/>
      <c r="Q453" s="109"/>
      <c r="R453" s="109"/>
      <c r="S453" s="109"/>
      <c r="T453" s="109">
        <v>4.7299999999999998E-3</v>
      </c>
      <c r="U453" s="109"/>
      <c r="V453" s="109"/>
      <c r="W453" s="109"/>
      <c r="X453" s="109"/>
      <c r="Y453" s="109"/>
      <c r="Z453" s="109"/>
      <c r="AA453" s="109"/>
      <c r="AB453" s="109"/>
      <c r="AC453" s="109"/>
      <c r="AD453" s="109"/>
      <c r="AE453" s="109"/>
      <c r="AF453" s="109"/>
      <c r="AG453" s="109"/>
    </row>
    <row r="454" spans="2:33" ht="15">
      <c r="B454" s="109"/>
      <c r="C454" s="109"/>
      <c r="D454" s="109">
        <v>2007</v>
      </c>
      <c r="E454" s="109"/>
      <c r="F454" s="109"/>
      <c r="G454" s="109"/>
      <c r="H454" s="109"/>
      <c r="I454" s="109"/>
      <c r="J454" s="109"/>
      <c r="K454" s="109"/>
      <c r="L454" s="109"/>
      <c r="M454" s="109"/>
      <c r="N454" s="109"/>
      <c r="O454" s="109"/>
      <c r="P454" s="109"/>
      <c r="Q454" s="109"/>
      <c r="R454" s="109"/>
      <c r="S454" s="109"/>
      <c r="T454" s="109">
        <v>4.7299999999999998E-3</v>
      </c>
      <c r="U454" s="109"/>
      <c r="V454" s="109"/>
      <c r="W454" s="109"/>
      <c r="X454" s="109"/>
      <c r="Y454" s="109"/>
      <c r="Z454" s="109"/>
      <c r="AA454" s="109"/>
      <c r="AB454" s="109"/>
      <c r="AC454" s="109"/>
      <c r="AD454" s="109"/>
      <c r="AE454" s="109">
        <v>3.64E-3</v>
      </c>
      <c r="AF454" s="109"/>
      <c r="AG454" s="109"/>
    </row>
    <row r="455" spans="2:33" ht="15">
      <c r="B455" s="109"/>
      <c r="C455" s="109"/>
      <c r="D455" s="109">
        <v>2008</v>
      </c>
      <c r="E455" s="109"/>
      <c r="F455" s="109"/>
      <c r="G455" s="109"/>
      <c r="H455" s="109"/>
      <c r="I455" s="109"/>
      <c r="J455" s="109"/>
      <c r="K455" s="109"/>
      <c r="L455" s="109"/>
      <c r="M455" s="109"/>
      <c r="N455" s="109"/>
      <c r="O455" s="109"/>
      <c r="P455" s="109"/>
      <c r="Q455" s="109"/>
      <c r="R455" s="109"/>
      <c r="S455" s="109"/>
      <c r="T455" s="109">
        <v>5.2100000000000002E-3</v>
      </c>
      <c r="U455" s="109"/>
      <c r="V455" s="109"/>
      <c r="W455" s="109"/>
      <c r="X455" s="109"/>
      <c r="Y455" s="109"/>
      <c r="Z455" s="109"/>
      <c r="AA455" s="109"/>
      <c r="AB455" s="109"/>
      <c r="AC455" s="109"/>
      <c r="AD455" s="109"/>
      <c r="AE455" s="109">
        <v>3.64E-3</v>
      </c>
      <c r="AF455" s="109"/>
      <c r="AG455" s="109"/>
    </row>
    <row r="456" spans="2:33" ht="15">
      <c r="B456" s="109"/>
      <c r="C456" s="109"/>
      <c r="D456" s="109">
        <v>2009</v>
      </c>
      <c r="E456" s="109"/>
      <c r="F456" s="109"/>
      <c r="G456" s="109"/>
      <c r="H456" s="109">
        <v>0</v>
      </c>
      <c r="I456" s="109"/>
      <c r="J456" s="109"/>
      <c r="K456" s="109"/>
      <c r="L456" s="109"/>
      <c r="M456" s="109"/>
      <c r="N456" s="109"/>
      <c r="O456" s="109"/>
      <c r="P456" s="109"/>
      <c r="Q456" s="109"/>
      <c r="R456" s="109"/>
      <c r="S456" s="109"/>
      <c r="T456" s="109">
        <v>4.6699999999999997E-3</v>
      </c>
      <c r="U456" s="109"/>
      <c r="V456" s="109"/>
      <c r="W456" s="109"/>
      <c r="X456" s="109"/>
      <c r="Y456" s="109"/>
      <c r="Z456" s="109"/>
      <c r="AA456" s="109"/>
      <c r="AB456" s="109"/>
      <c r="AC456" s="109"/>
      <c r="AD456" s="109"/>
      <c r="AE456" s="109">
        <v>3.65E-3</v>
      </c>
      <c r="AF456" s="109"/>
      <c r="AG456" s="109">
        <v>1.32E-2</v>
      </c>
    </row>
    <row r="457" spans="2:33" ht="15">
      <c r="B457" s="109"/>
      <c r="C457" s="109"/>
      <c r="D457" s="109">
        <v>2010</v>
      </c>
      <c r="E457" s="109">
        <v>9.8999999999999999E-4</v>
      </c>
      <c r="F457" s="109">
        <v>0</v>
      </c>
      <c r="G457" s="109">
        <v>3.5700000000000003E-2</v>
      </c>
      <c r="H457" s="109">
        <v>0</v>
      </c>
      <c r="I457" s="109">
        <v>0</v>
      </c>
      <c r="J457" s="109">
        <v>3.6519999999999997E-2</v>
      </c>
      <c r="K457" s="109">
        <v>2.81E-3</v>
      </c>
      <c r="L457" s="109"/>
      <c r="M457" s="109">
        <v>0</v>
      </c>
      <c r="N457" s="109">
        <v>0</v>
      </c>
      <c r="O457" s="109">
        <v>1E-4</v>
      </c>
      <c r="P457" s="109">
        <v>0</v>
      </c>
      <c r="Q457" s="109"/>
      <c r="R457" s="109">
        <v>2.419E-2</v>
      </c>
      <c r="S457" s="109">
        <v>6.5199999999999998E-3</v>
      </c>
      <c r="T457" s="109">
        <v>3.6900000000000001E-3</v>
      </c>
      <c r="U457" s="109">
        <v>1.2E-4</v>
      </c>
      <c r="V457" s="109">
        <v>2.7899999999999999E-3</v>
      </c>
      <c r="W457" s="109">
        <v>3.2499999999999999E-3</v>
      </c>
      <c r="X457" s="109">
        <v>8.8000000000000003E-4</v>
      </c>
      <c r="Y457" s="109"/>
      <c r="Z457" s="109">
        <v>0</v>
      </c>
      <c r="AA457" s="109">
        <v>6.2829999999999997E-2</v>
      </c>
      <c r="AB457" s="109">
        <v>1.9820000000000001E-2</v>
      </c>
      <c r="AC457" s="109">
        <v>2.6419999999999999E-2</v>
      </c>
      <c r="AD457" s="109">
        <v>3.2000000000000003E-4</v>
      </c>
      <c r="AE457" s="109">
        <v>3.65E-3</v>
      </c>
      <c r="AF457" s="109"/>
      <c r="AG457" s="109">
        <v>1.324E-2</v>
      </c>
    </row>
    <row r="458" spans="2:33" ht="15">
      <c r="B458" s="109"/>
      <c r="C458" s="109"/>
      <c r="D458" s="109">
        <v>2011</v>
      </c>
      <c r="E458" s="109">
        <v>1.24E-3</v>
      </c>
      <c r="F458" s="109">
        <v>0</v>
      </c>
      <c r="G458" s="109">
        <v>3.4529999999999998E-2</v>
      </c>
      <c r="H458" s="109">
        <v>0</v>
      </c>
      <c r="I458" s="109">
        <v>0</v>
      </c>
      <c r="J458" s="109">
        <v>3.6519999999999997E-2</v>
      </c>
      <c r="K458" s="109">
        <v>6.5799999999999999E-3</v>
      </c>
      <c r="L458" s="109"/>
      <c r="M458" s="109">
        <v>0</v>
      </c>
      <c r="N458" s="109">
        <v>0</v>
      </c>
      <c r="O458" s="109">
        <v>5.0000000000000002E-5</v>
      </c>
      <c r="P458" s="109">
        <v>0</v>
      </c>
      <c r="Q458" s="109"/>
      <c r="R458" s="109">
        <v>2.3179999999999999E-2</v>
      </c>
      <c r="S458" s="109">
        <v>6.8999999999999999E-3</v>
      </c>
      <c r="T458" s="109">
        <v>3.2299999999999998E-3</v>
      </c>
      <c r="U458" s="109">
        <v>8.0000000000000007E-5</v>
      </c>
      <c r="V458" s="109">
        <v>3.2000000000000002E-3</v>
      </c>
      <c r="W458" s="109">
        <v>3.2499999999999999E-3</v>
      </c>
      <c r="X458" s="109">
        <v>5.0000000000000001E-4</v>
      </c>
      <c r="Y458" s="109">
        <v>0</v>
      </c>
      <c r="Z458" s="109">
        <v>0</v>
      </c>
      <c r="AA458" s="109">
        <v>5.9790000000000003E-2</v>
      </c>
      <c r="AB458" s="109">
        <v>1.7219999999999999E-2</v>
      </c>
      <c r="AC458" s="109">
        <v>3.4520000000000002E-2</v>
      </c>
      <c r="AD458" s="109">
        <v>1.2E-4</v>
      </c>
      <c r="AE458" s="109">
        <v>3.6700000000000001E-3</v>
      </c>
      <c r="AF458" s="109">
        <v>3.0810000000000001E-2</v>
      </c>
      <c r="AG458" s="109">
        <v>1.346E-2</v>
      </c>
    </row>
    <row r="459" spans="2:33" ht="15">
      <c r="B459" s="109"/>
      <c r="C459" s="109"/>
      <c r="D459" s="109">
        <v>2012</v>
      </c>
      <c r="E459" s="109">
        <v>1.2199999999999999E-3</v>
      </c>
      <c r="F459" s="109">
        <v>0</v>
      </c>
      <c r="G459" s="109">
        <v>3.3169999999999998E-2</v>
      </c>
      <c r="H459" s="109">
        <v>0</v>
      </c>
      <c r="I459" s="109">
        <v>0</v>
      </c>
      <c r="J459" s="109">
        <v>3.6519999999999997E-2</v>
      </c>
      <c r="K459" s="109">
        <v>4.0000000000000003E-5</v>
      </c>
      <c r="L459" s="109"/>
      <c r="M459" s="109">
        <v>0</v>
      </c>
      <c r="N459" s="109">
        <v>7.5599999999999999E-3</v>
      </c>
      <c r="O459" s="109">
        <v>0</v>
      </c>
      <c r="P459" s="109">
        <v>0</v>
      </c>
      <c r="Q459" s="109">
        <v>1.8280000000000001E-2</v>
      </c>
      <c r="R459" s="109">
        <v>2.3179999999999999E-2</v>
      </c>
      <c r="S459" s="109">
        <v>6.8999999999999999E-3</v>
      </c>
      <c r="T459" s="109">
        <v>3.6900000000000001E-3</v>
      </c>
      <c r="U459" s="109">
        <v>4.0000000000000003E-5</v>
      </c>
      <c r="V459" s="109">
        <v>1.3699999999999999E-3</v>
      </c>
      <c r="W459" s="109">
        <v>3.2200000000000002E-3</v>
      </c>
      <c r="X459" s="109">
        <v>0</v>
      </c>
      <c r="Y459" s="109">
        <v>0</v>
      </c>
      <c r="Z459" s="109">
        <v>0</v>
      </c>
      <c r="AA459" s="109">
        <v>5.7840000000000003E-2</v>
      </c>
      <c r="AB459" s="109">
        <v>9.8700000000000003E-3</v>
      </c>
      <c r="AC459" s="109">
        <v>2.9430000000000001E-2</v>
      </c>
      <c r="AD459" s="109">
        <v>1.08E-3</v>
      </c>
      <c r="AE459" s="109">
        <v>3.6700000000000001E-3</v>
      </c>
      <c r="AF459" s="109">
        <v>1.247E-2</v>
      </c>
      <c r="AG459" s="109">
        <v>1.234E-2</v>
      </c>
    </row>
    <row r="460" spans="2:33" ht="15">
      <c r="B460" s="109"/>
      <c r="C460" s="109"/>
      <c r="D460" s="109">
        <v>2013</v>
      </c>
      <c r="E460" s="109">
        <v>1.23E-3</v>
      </c>
      <c r="F460" s="109">
        <v>0</v>
      </c>
      <c r="G460" s="109">
        <v>2.845E-2</v>
      </c>
      <c r="H460" s="109">
        <v>0</v>
      </c>
      <c r="I460" s="109">
        <v>0</v>
      </c>
      <c r="J460" s="109">
        <v>3.5569999999999997E-2</v>
      </c>
      <c r="K460" s="109">
        <v>2.5799999999999998E-3</v>
      </c>
      <c r="L460" s="109">
        <v>3.1199999999999999E-3</v>
      </c>
      <c r="M460" s="109">
        <v>0</v>
      </c>
      <c r="N460" s="109">
        <v>1.721E-2</v>
      </c>
      <c r="O460" s="109">
        <v>1.9000000000000001E-4</v>
      </c>
      <c r="P460" s="109">
        <v>0</v>
      </c>
      <c r="Q460" s="109">
        <v>1.687E-2</v>
      </c>
      <c r="R460" s="109">
        <v>1.881E-2</v>
      </c>
      <c r="S460" s="109">
        <v>6.8999999999999999E-3</v>
      </c>
      <c r="T460" s="109">
        <v>2.7699999999999999E-3</v>
      </c>
      <c r="U460" s="109">
        <v>4.0000000000000003E-5</v>
      </c>
      <c r="V460" s="109">
        <v>1.3699999999999999E-3</v>
      </c>
      <c r="W460" s="109">
        <v>3.2200000000000002E-3</v>
      </c>
      <c r="X460" s="109">
        <v>1.0200000000000001E-3</v>
      </c>
      <c r="Y460" s="109">
        <v>4.2000000000000002E-4</v>
      </c>
      <c r="Z460" s="109"/>
      <c r="AA460" s="109">
        <v>4.462E-2</v>
      </c>
      <c r="AB460" s="109">
        <v>9.5600000000000008E-3</v>
      </c>
      <c r="AC460" s="109">
        <v>3.4450000000000001E-2</v>
      </c>
      <c r="AD460" s="109">
        <v>1.1000000000000001E-3</v>
      </c>
      <c r="AE460" s="109">
        <v>3.2100000000000002E-3</v>
      </c>
      <c r="AF460" s="109">
        <v>8.7100000000000007E-3</v>
      </c>
      <c r="AG460" s="109">
        <v>1.163E-2</v>
      </c>
    </row>
    <row r="461" spans="2:33" ht="15">
      <c r="B461" s="109"/>
      <c r="C461" s="109"/>
      <c r="D461" s="109">
        <v>2014</v>
      </c>
      <c r="E461" s="109">
        <v>1.08E-3</v>
      </c>
      <c r="F461" s="109">
        <v>0</v>
      </c>
      <c r="G461" s="109">
        <v>2.5780000000000001E-2</v>
      </c>
      <c r="H461" s="109">
        <v>0</v>
      </c>
      <c r="I461" s="109">
        <v>0</v>
      </c>
      <c r="J461" s="109">
        <v>3.4360000000000002E-2</v>
      </c>
      <c r="K461" s="109">
        <v>3.0400000000000002E-3</v>
      </c>
      <c r="L461" s="109">
        <v>3.4299999999999999E-3</v>
      </c>
      <c r="M461" s="109">
        <v>0</v>
      </c>
      <c r="N461" s="109">
        <v>1.7010000000000001E-2</v>
      </c>
      <c r="O461" s="109">
        <v>1.9000000000000001E-4</v>
      </c>
      <c r="P461" s="109">
        <v>0</v>
      </c>
      <c r="Q461" s="109">
        <v>0</v>
      </c>
      <c r="R461" s="109"/>
      <c r="S461" s="109">
        <v>8.2100000000000003E-3</v>
      </c>
      <c r="T461" s="109">
        <v>2.7699999999999999E-3</v>
      </c>
      <c r="U461" s="109">
        <v>4.0000000000000003E-5</v>
      </c>
      <c r="V461" s="109">
        <v>1.82E-3</v>
      </c>
      <c r="W461" s="109">
        <v>3.2200000000000002E-3</v>
      </c>
      <c r="X461" s="109">
        <v>1.2700000000000001E-3</v>
      </c>
      <c r="Y461" s="109">
        <v>0</v>
      </c>
      <c r="Z461" s="109">
        <v>4.6999999999999999E-4</v>
      </c>
      <c r="AA461" s="109">
        <v>3.2390000000000002E-2</v>
      </c>
      <c r="AB461" s="109">
        <v>9.5499999999999995E-3</v>
      </c>
      <c r="AC461" s="109">
        <v>3.0089999999999999E-2</v>
      </c>
      <c r="AD461" s="109">
        <v>5.5000000000000003E-4</v>
      </c>
      <c r="AE461" s="109">
        <v>3.6700000000000001E-3</v>
      </c>
      <c r="AF461" s="109">
        <v>7.5599999999999999E-3</v>
      </c>
      <c r="AG461" s="109">
        <v>1.0279999999999999E-2</v>
      </c>
    </row>
    <row r="462" spans="2:33" ht="15">
      <c r="B462" s="109"/>
      <c r="C462" s="109"/>
      <c r="D462" s="109">
        <v>2015</v>
      </c>
      <c r="E462" s="109">
        <v>0</v>
      </c>
      <c r="F462" s="109">
        <v>0</v>
      </c>
      <c r="G462" s="109">
        <v>0</v>
      </c>
      <c r="H462" s="109">
        <v>0</v>
      </c>
      <c r="I462" s="109">
        <v>0</v>
      </c>
      <c r="J462" s="109">
        <v>3.7039999999999997E-2</v>
      </c>
      <c r="K462" s="109">
        <v>0</v>
      </c>
      <c r="L462" s="109">
        <v>0</v>
      </c>
      <c r="M462" s="109">
        <v>0</v>
      </c>
      <c r="N462" s="109">
        <v>1.8E-3</v>
      </c>
      <c r="O462" s="109">
        <v>1.8000000000000001E-4</v>
      </c>
      <c r="P462" s="109">
        <v>0</v>
      </c>
      <c r="Q462" s="109">
        <v>0</v>
      </c>
      <c r="R462" s="109">
        <v>0</v>
      </c>
      <c r="S462" s="109">
        <v>0</v>
      </c>
      <c r="T462" s="109">
        <v>2.7699999999999999E-3</v>
      </c>
      <c r="U462" s="109">
        <v>0</v>
      </c>
      <c r="V462" s="109">
        <v>0</v>
      </c>
      <c r="W462" s="109">
        <v>3.2200000000000002E-3</v>
      </c>
      <c r="X462" s="109">
        <v>0</v>
      </c>
      <c r="Y462" s="109">
        <v>0</v>
      </c>
      <c r="Z462" s="109">
        <v>0</v>
      </c>
      <c r="AA462" s="109">
        <v>2.6599999999999999E-2</v>
      </c>
      <c r="AB462" s="109">
        <v>0</v>
      </c>
      <c r="AC462" s="109">
        <v>2.6859999999999998E-2</v>
      </c>
      <c r="AD462" s="109">
        <v>0</v>
      </c>
      <c r="AE462" s="109">
        <v>0</v>
      </c>
      <c r="AF462" s="109">
        <v>0</v>
      </c>
      <c r="AG462" s="109">
        <v>0</v>
      </c>
    </row>
    <row r="463" spans="2:33" ht="15">
      <c r="B463" s="109"/>
      <c r="C463" s="109"/>
      <c r="D463" s="109">
        <v>2016</v>
      </c>
      <c r="E463" s="109">
        <v>0</v>
      </c>
      <c r="F463" s="109">
        <v>0</v>
      </c>
      <c r="G463" s="109">
        <v>0</v>
      </c>
      <c r="H463" s="109">
        <v>0</v>
      </c>
      <c r="I463" s="109">
        <v>0</v>
      </c>
      <c r="J463" s="109">
        <v>3.6519999999999997E-2</v>
      </c>
      <c r="K463" s="109">
        <v>0</v>
      </c>
      <c r="L463" s="109">
        <v>0</v>
      </c>
      <c r="M463" s="109">
        <v>0</v>
      </c>
      <c r="N463" s="109">
        <v>0</v>
      </c>
      <c r="O463" s="109">
        <v>1.8000000000000001E-4</v>
      </c>
      <c r="P463" s="109">
        <v>0</v>
      </c>
      <c r="Q463" s="109">
        <v>0</v>
      </c>
      <c r="R463" s="109">
        <v>0</v>
      </c>
      <c r="S463" s="109">
        <v>0</v>
      </c>
      <c r="T463" s="109">
        <v>2.7699999999999999E-3</v>
      </c>
      <c r="U463" s="109">
        <v>0</v>
      </c>
      <c r="V463" s="109">
        <v>0</v>
      </c>
      <c r="W463" s="109">
        <v>3.2200000000000002E-3</v>
      </c>
      <c r="X463" s="109">
        <v>0</v>
      </c>
      <c r="Y463" s="109">
        <v>0</v>
      </c>
      <c r="Z463" s="109">
        <v>0</v>
      </c>
      <c r="AA463" s="109">
        <v>0</v>
      </c>
      <c r="AB463" s="109">
        <v>0</v>
      </c>
      <c r="AC463" s="109">
        <v>2.6040000000000001E-2</v>
      </c>
      <c r="AD463" s="109">
        <v>0</v>
      </c>
      <c r="AE463" s="109">
        <v>0</v>
      </c>
      <c r="AF463" s="109">
        <v>0</v>
      </c>
      <c r="AG463" s="109">
        <v>0</v>
      </c>
    </row>
    <row r="464" spans="2:33" ht="15">
      <c r="B464" s="109"/>
      <c r="C464" s="109"/>
      <c r="D464" s="109">
        <v>2017</v>
      </c>
      <c r="E464" s="109">
        <v>0</v>
      </c>
      <c r="F464" s="109">
        <v>0</v>
      </c>
      <c r="G464" s="109">
        <v>0</v>
      </c>
      <c r="H464" s="109">
        <v>0</v>
      </c>
      <c r="I464" s="109">
        <v>0</v>
      </c>
      <c r="J464" s="109">
        <v>0</v>
      </c>
      <c r="K464" s="109">
        <v>0</v>
      </c>
      <c r="L464" s="109">
        <v>0</v>
      </c>
      <c r="M464" s="109">
        <v>0</v>
      </c>
      <c r="N464" s="109">
        <v>0</v>
      </c>
      <c r="O464" s="109">
        <v>0</v>
      </c>
      <c r="P464" s="109">
        <v>0</v>
      </c>
      <c r="Q464" s="109">
        <v>0</v>
      </c>
      <c r="R464" s="109">
        <v>0</v>
      </c>
      <c r="S464" s="109">
        <v>0</v>
      </c>
      <c r="T464" s="109">
        <v>3.6900000000000001E-3</v>
      </c>
      <c r="U464" s="109">
        <v>0</v>
      </c>
      <c r="V464" s="109">
        <v>0</v>
      </c>
      <c r="W464" s="109">
        <v>0</v>
      </c>
      <c r="X464" s="109">
        <v>0</v>
      </c>
      <c r="Y464" s="109">
        <v>0</v>
      </c>
      <c r="Z464" s="109">
        <v>0</v>
      </c>
      <c r="AA464" s="109">
        <v>0</v>
      </c>
      <c r="AB464" s="109">
        <v>0</v>
      </c>
      <c r="AC464" s="109">
        <v>2.3689999999999999E-2</v>
      </c>
      <c r="AD464" s="109">
        <v>0</v>
      </c>
      <c r="AE464" s="109">
        <v>0</v>
      </c>
      <c r="AF464" s="109">
        <v>0</v>
      </c>
      <c r="AG464" s="109">
        <v>0</v>
      </c>
    </row>
    <row r="465" spans="2:33" ht="15">
      <c r="B465" s="109"/>
      <c r="C465" s="109"/>
      <c r="D465" s="109">
        <v>2018</v>
      </c>
      <c r="E465" s="109">
        <v>0</v>
      </c>
      <c r="F465" s="109">
        <v>0</v>
      </c>
      <c r="G465" s="109">
        <v>0</v>
      </c>
      <c r="H465" s="109">
        <v>0</v>
      </c>
      <c r="I465" s="109">
        <v>0</v>
      </c>
      <c r="J465" s="109">
        <v>0</v>
      </c>
      <c r="K465" s="109">
        <v>0</v>
      </c>
      <c r="L465" s="109">
        <v>0</v>
      </c>
      <c r="M465" s="109">
        <v>0</v>
      </c>
      <c r="N465" s="109">
        <v>0</v>
      </c>
      <c r="O465" s="109">
        <v>0</v>
      </c>
      <c r="P465" s="109">
        <v>0</v>
      </c>
      <c r="Q465" s="109">
        <v>0</v>
      </c>
      <c r="R465" s="109">
        <v>0</v>
      </c>
      <c r="S465" s="109">
        <v>0</v>
      </c>
      <c r="T465" s="109">
        <v>0</v>
      </c>
      <c r="U465" s="109">
        <v>0</v>
      </c>
      <c r="V465" s="109">
        <v>0</v>
      </c>
      <c r="W465" s="109">
        <v>0</v>
      </c>
      <c r="X465" s="109">
        <v>0</v>
      </c>
      <c r="Y465" s="109">
        <v>0</v>
      </c>
      <c r="Z465" s="109">
        <v>0</v>
      </c>
      <c r="AA465" s="109">
        <v>0</v>
      </c>
      <c r="AB465" s="109">
        <v>0</v>
      </c>
      <c r="AC465" s="109">
        <v>0</v>
      </c>
      <c r="AD465" s="109">
        <v>0</v>
      </c>
      <c r="AE465" s="109">
        <v>0</v>
      </c>
      <c r="AF465" s="109">
        <v>0</v>
      </c>
      <c r="AG465" s="109">
        <v>0</v>
      </c>
    </row>
    <row r="466" spans="2:33" ht="15">
      <c r="B466" s="109"/>
      <c r="C466" s="109"/>
      <c r="D466" s="109">
        <v>2019</v>
      </c>
      <c r="E466" s="109">
        <v>0</v>
      </c>
      <c r="F466" s="109">
        <v>0</v>
      </c>
      <c r="G466" s="109">
        <v>0</v>
      </c>
      <c r="H466" s="109">
        <v>0</v>
      </c>
      <c r="I466" s="109">
        <v>0</v>
      </c>
      <c r="J466" s="109">
        <v>0</v>
      </c>
      <c r="K466" s="109">
        <v>0</v>
      </c>
      <c r="L466" s="109">
        <v>0</v>
      </c>
      <c r="M466" s="109">
        <v>0</v>
      </c>
      <c r="N466" s="109">
        <v>0</v>
      </c>
      <c r="O466" s="109">
        <v>0</v>
      </c>
      <c r="P466" s="109">
        <v>0</v>
      </c>
      <c r="Q466" s="109">
        <v>0</v>
      </c>
      <c r="R466" s="109">
        <v>0</v>
      </c>
      <c r="S466" s="109">
        <v>0</v>
      </c>
      <c r="T466" s="109">
        <v>0</v>
      </c>
      <c r="U466" s="109">
        <v>0</v>
      </c>
      <c r="V466" s="109">
        <v>0</v>
      </c>
      <c r="W466" s="109">
        <v>0</v>
      </c>
      <c r="X466" s="109">
        <v>0</v>
      </c>
      <c r="Y466" s="109">
        <v>0</v>
      </c>
      <c r="Z466" s="109">
        <v>0</v>
      </c>
      <c r="AA466" s="109">
        <v>0</v>
      </c>
      <c r="AB466" s="109">
        <v>0</v>
      </c>
      <c r="AC466" s="109">
        <v>0</v>
      </c>
      <c r="AD466" s="109">
        <v>0</v>
      </c>
      <c r="AE466" s="109">
        <v>0</v>
      </c>
      <c r="AF466" s="109">
        <v>0</v>
      </c>
      <c r="AG466" s="109">
        <v>0</v>
      </c>
    </row>
    <row r="467" spans="2:33" ht="15">
      <c r="B467" s="109"/>
      <c r="C467" s="109"/>
      <c r="D467" s="109">
        <v>2020</v>
      </c>
      <c r="E467" s="109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  <c r="AD467" s="109"/>
      <c r="AE467" s="109"/>
      <c r="AF467" s="109"/>
      <c r="AG467" s="109"/>
    </row>
    <row r="468" spans="2:33" ht="15">
      <c r="B468" s="110" t="s">
        <v>976</v>
      </c>
      <c r="C468" s="110" t="s">
        <v>977</v>
      </c>
      <c r="D468" s="110">
        <v>2006</v>
      </c>
      <c r="E468" s="110"/>
      <c r="F468" s="110"/>
      <c r="G468" s="110"/>
      <c r="H468" s="110"/>
      <c r="I468" s="110"/>
      <c r="J468" s="110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>
        <v>0</v>
      </c>
      <c r="U468" s="110"/>
      <c r="V468" s="110"/>
      <c r="W468" s="110"/>
      <c r="X468" s="110"/>
      <c r="Y468" s="110"/>
      <c r="Z468" s="110"/>
      <c r="AA468" s="110"/>
      <c r="AB468" s="110"/>
      <c r="AC468" s="110"/>
      <c r="AD468" s="110"/>
      <c r="AE468" s="110"/>
      <c r="AF468" s="110"/>
      <c r="AG468" s="110"/>
    </row>
    <row r="469" spans="2:33" ht="15">
      <c r="B469" s="110"/>
      <c r="C469" s="110"/>
      <c r="D469" s="110">
        <v>2007</v>
      </c>
      <c r="E469" s="110"/>
      <c r="F469" s="110"/>
      <c r="G469" s="110"/>
      <c r="H469" s="110"/>
      <c r="I469" s="110"/>
      <c r="J469" s="110"/>
      <c r="K469" s="110"/>
      <c r="L469" s="110"/>
      <c r="M469" s="110"/>
      <c r="N469" s="110"/>
      <c r="O469" s="110"/>
      <c r="P469" s="110"/>
      <c r="Q469" s="110"/>
      <c r="R469" s="110"/>
      <c r="S469" s="110"/>
      <c r="T469" s="110">
        <v>0</v>
      </c>
      <c r="U469" s="110"/>
      <c r="V469" s="110"/>
      <c r="W469" s="110"/>
      <c r="X469" s="110"/>
      <c r="Y469" s="110"/>
      <c r="Z469" s="110"/>
      <c r="AA469" s="110"/>
      <c r="AB469" s="110"/>
      <c r="AC469" s="110"/>
      <c r="AD469" s="110"/>
      <c r="AE469" s="110">
        <v>1.14E-2</v>
      </c>
      <c r="AF469" s="110"/>
      <c r="AG469" s="110"/>
    </row>
    <row r="470" spans="2:33" ht="15">
      <c r="B470" s="110"/>
      <c r="C470" s="110"/>
      <c r="D470" s="110">
        <v>2008</v>
      </c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0"/>
      <c r="P470" s="110"/>
      <c r="Q470" s="110"/>
      <c r="R470" s="110"/>
      <c r="S470" s="110"/>
      <c r="T470" s="110">
        <v>0</v>
      </c>
      <c r="U470" s="110"/>
      <c r="V470" s="110"/>
      <c r="W470" s="110"/>
      <c r="X470" s="110"/>
      <c r="Y470" s="110"/>
      <c r="Z470" s="110"/>
      <c r="AA470" s="110"/>
      <c r="AB470" s="110"/>
      <c r="AC470" s="110"/>
      <c r="AD470" s="110"/>
      <c r="AE470" s="110">
        <v>1.14E-2</v>
      </c>
      <c r="AF470" s="110"/>
      <c r="AG470" s="110"/>
    </row>
    <row r="471" spans="2:33" ht="15">
      <c r="B471" s="110"/>
      <c r="C471" s="110"/>
      <c r="D471" s="110">
        <v>2009</v>
      </c>
      <c r="E471" s="110"/>
      <c r="F471" s="110"/>
      <c r="G471" s="110"/>
      <c r="H471" s="110">
        <v>0</v>
      </c>
      <c r="I471" s="110"/>
      <c r="J471" s="110"/>
      <c r="K471" s="110"/>
      <c r="L471" s="110"/>
      <c r="M471" s="110"/>
      <c r="N471" s="110"/>
      <c r="O471" s="110"/>
      <c r="P471" s="110"/>
      <c r="Q471" s="110"/>
      <c r="R471" s="110"/>
      <c r="S471" s="110"/>
      <c r="T471" s="110">
        <v>0</v>
      </c>
      <c r="U471" s="110"/>
      <c r="V471" s="110"/>
      <c r="W471" s="110"/>
      <c r="X471" s="110"/>
      <c r="Y471" s="110"/>
      <c r="Z471" s="110"/>
      <c r="AA471" s="110"/>
      <c r="AB471" s="110"/>
      <c r="AC471" s="110"/>
      <c r="AD471" s="110"/>
      <c r="AE471" s="110">
        <v>1.1429999999999999E-2</v>
      </c>
      <c r="AF471" s="110"/>
      <c r="AG471" s="110">
        <v>1.238E-2</v>
      </c>
    </row>
    <row r="472" spans="2:33" ht="15">
      <c r="B472" s="110"/>
      <c r="C472" s="110"/>
      <c r="D472" s="110">
        <v>2010</v>
      </c>
      <c r="E472" s="110">
        <v>0</v>
      </c>
      <c r="F472" s="110">
        <v>3.9399999999999999E-3</v>
      </c>
      <c r="G472" s="110">
        <v>0</v>
      </c>
      <c r="H472" s="110">
        <v>0</v>
      </c>
      <c r="I472" s="110">
        <v>0</v>
      </c>
      <c r="J472" s="110">
        <v>0</v>
      </c>
      <c r="K472" s="110">
        <v>1.8400000000000001E-3</v>
      </c>
      <c r="L472" s="110"/>
      <c r="M472" s="110">
        <v>0</v>
      </c>
      <c r="N472" s="110">
        <v>1.5630000000000002E-2</v>
      </c>
      <c r="O472" s="110">
        <v>8.8999999999999995E-4</v>
      </c>
      <c r="P472" s="110">
        <v>0</v>
      </c>
      <c r="Q472" s="110"/>
      <c r="R472" s="110">
        <v>5.7099999999999998E-3</v>
      </c>
      <c r="S472" s="110">
        <v>1.5970000000000002E-2</v>
      </c>
      <c r="T472" s="110">
        <v>0</v>
      </c>
      <c r="U472" s="110">
        <v>1.6000000000000001E-4</v>
      </c>
      <c r="V472" s="110">
        <v>2.32E-3</v>
      </c>
      <c r="W472" s="110">
        <v>1.6199999999999999E-3</v>
      </c>
      <c r="X472" s="110">
        <v>8.8000000000000003E-4</v>
      </c>
      <c r="Y472" s="110">
        <v>2.7799999999999999E-3</v>
      </c>
      <c r="Z472" s="110">
        <v>2.99E-3</v>
      </c>
      <c r="AA472" s="110">
        <v>5.2880000000000003E-2</v>
      </c>
      <c r="AB472" s="110">
        <v>4.81E-3</v>
      </c>
      <c r="AC472" s="110">
        <v>4.8999999999999998E-4</v>
      </c>
      <c r="AD472" s="110">
        <v>1.23E-3</v>
      </c>
      <c r="AE472" s="110">
        <v>1.1429999999999999E-2</v>
      </c>
      <c r="AF472" s="110"/>
      <c r="AG472" s="110">
        <v>1.277E-2</v>
      </c>
    </row>
    <row r="473" spans="2:33" ht="15">
      <c r="B473" s="110"/>
      <c r="C473" s="110"/>
      <c r="D473" s="110">
        <v>2011</v>
      </c>
      <c r="E473" s="110">
        <v>0</v>
      </c>
      <c r="F473" s="110">
        <v>3.9399999999999999E-3</v>
      </c>
      <c r="G473" s="110">
        <v>0</v>
      </c>
      <c r="H473" s="110">
        <v>0</v>
      </c>
      <c r="I473" s="110">
        <v>0</v>
      </c>
      <c r="J473" s="110">
        <v>0</v>
      </c>
      <c r="K473" s="110">
        <v>1.74E-3</v>
      </c>
      <c r="L473" s="110"/>
      <c r="M473" s="110">
        <v>0</v>
      </c>
      <c r="N473" s="110">
        <v>1.414E-2</v>
      </c>
      <c r="O473" s="110">
        <v>8.7000000000000001E-4</v>
      </c>
      <c r="P473" s="110">
        <v>0</v>
      </c>
      <c r="Q473" s="110">
        <v>4.0980000000000003E-2</v>
      </c>
      <c r="R473" s="110">
        <v>5.7099999999999998E-3</v>
      </c>
      <c r="S473" s="110">
        <v>1.6629999999999999E-2</v>
      </c>
      <c r="T473" s="110">
        <v>0</v>
      </c>
      <c r="U473" s="110">
        <v>8.0000000000000007E-5</v>
      </c>
      <c r="V473" s="110">
        <v>2.2799999999999999E-3</v>
      </c>
      <c r="W473" s="110">
        <v>1.6199999999999999E-3</v>
      </c>
      <c r="X473" s="110">
        <v>0</v>
      </c>
      <c r="Y473" s="110">
        <v>3.7100000000000002E-3</v>
      </c>
      <c r="Z473" s="110">
        <v>2.99E-3</v>
      </c>
      <c r="AA473" s="110">
        <v>5.4019999999999999E-2</v>
      </c>
      <c r="AB473" s="110">
        <v>3.7299999999999998E-3</v>
      </c>
      <c r="AC473" s="110">
        <v>4.0000000000000003E-5</v>
      </c>
      <c r="AD473" s="110">
        <v>1.8500000000000001E-3</v>
      </c>
      <c r="AE473" s="110">
        <v>1.1480000000000001E-2</v>
      </c>
      <c r="AF473" s="110">
        <v>3.8700000000000002E-3</v>
      </c>
      <c r="AG473" s="110">
        <v>1.298E-2</v>
      </c>
    </row>
    <row r="474" spans="2:33" ht="15">
      <c r="B474" s="110"/>
      <c r="C474" s="110"/>
      <c r="D474" s="110">
        <v>2012</v>
      </c>
      <c r="E474" s="110">
        <v>0</v>
      </c>
      <c r="F474" s="110">
        <v>3.8700000000000002E-3</v>
      </c>
      <c r="G474" s="110">
        <v>0</v>
      </c>
      <c r="H474" s="110">
        <v>0</v>
      </c>
      <c r="I474" s="110">
        <v>0</v>
      </c>
      <c r="J474" s="110">
        <v>0</v>
      </c>
      <c r="K474" s="110">
        <v>1.8859999999999998E-2</v>
      </c>
      <c r="L474" s="110"/>
      <c r="M474" s="110">
        <v>0</v>
      </c>
      <c r="N474" s="110">
        <v>6.2399999999999999E-3</v>
      </c>
      <c r="O474" s="110">
        <v>8.7000000000000001E-4</v>
      </c>
      <c r="P474" s="110">
        <v>0</v>
      </c>
      <c r="Q474" s="110">
        <v>3.2799999999999999E-3</v>
      </c>
      <c r="R474" s="110">
        <v>5.7099999999999998E-3</v>
      </c>
      <c r="S474" s="110">
        <v>1.6629999999999999E-2</v>
      </c>
      <c r="T474" s="110">
        <v>0</v>
      </c>
      <c r="U474" s="110">
        <v>4.0000000000000003E-5</v>
      </c>
      <c r="V474" s="110">
        <v>2.2799999999999999E-3</v>
      </c>
      <c r="W474" s="110">
        <v>1.6100000000000001E-3</v>
      </c>
      <c r="X474" s="110">
        <v>0</v>
      </c>
      <c r="Y474" s="110">
        <v>3.1199999999999999E-3</v>
      </c>
      <c r="Z474" s="110">
        <v>3.3400000000000001E-3</v>
      </c>
      <c r="AA474" s="110">
        <v>5.4489999999999997E-2</v>
      </c>
      <c r="AB474" s="110">
        <v>3.0799999999999998E-3</v>
      </c>
      <c r="AC474" s="110">
        <v>1.24E-3</v>
      </c>
      <c r="AD474" s="110">
        <v>2.7100000000000002E-3</v>
      </c>
      <c r="AE474" s="110">
        <v>1.102E-2</v>
      </c>
      <c r="AF474" s="110">
        <v>8.5999999999999998E-4</v>
      </c>
      <c r="AG474" s="110">
        <v>1.363E-2</v>
      </c>
    </row>
    <row r="475" spans="2:33" ht="15">
      <c r="B475" s="110"/>
      <c r="C475" s="110"/>
      <c r="D475" s="110">
        <v>2013</v>
      </c>
      <c r="E475" s="110">
        <v>0</v>
      </c>
      <c r="F475" s="110">
        <v>3.7000000000000002E-3</v>
      </c>
      <c r="G475" s="110">
        <v>0</v>
      </c>
      <c r="H475" s="110">
        <v>0</v>
      </c>
      <c r="I475" s="110">
        <v>0</v>
      </c>
      <c r="J475" s="110">
        <v>0</v>
      </c>
      <c r="K475" s="110">
        <v>1.532E-2</v>
      </c>
      <c r="L475" s="110">
        <v>0</v>
      </c>
      <c r="M475" s="110">
        <v>0</v>
      </c>
      <c r="N475" s="110">
        <v>7.1000000000000002E-4</v>
      </c>
      <c r="O475" s="110">
        <v>8.0999999999999996E-4</v>
      </c>
      <c r="P475" s="110">
        <v>0</v>
      </c>
      <c r="Q475" s="110">
        <v>2.8500000000000001E-3</v>
      </c>
      <c r="R475" s="110">
        <v>3.6290000000000003E-2</v>
      </c>
      <c r="S475" s="110">
        <v>1.6629999999999999E-2</v>
      </c>
      <c r="T475" s="110">
        <v>0</v>
      </c>
      <c r="U475" s="110">
        <v>4.0000000000000003E-5</v>
      </c>
      <c r="V475" s="110">
        <v>1.3699999999999999E-3</v>
      </c>
      <c r="W475" s="110">
        <v>1.6100000000000001E-3</v>
      </c>
      <c r="X475" s="110">
        <v>0</v>
      </c>
      <c r="Y475" s="110">
        <v>3.8300000000000001E-3</v>
      </c>
      <c r="Z475" s="110">
        <v>3.14E-3</v>
      </c>
      <c r="AA475" s="110">
        <v>5.543E-2</v>
      </c>
      <c r="AB475" s="110">
        <v>3.0799999999999998E-3</v>
      </c>
      <c r="AC475" s="110">
        <v>5.0000000000000002E-5</v>
      </c>
      <c r="AD475" s="110">
        <v>1.24E-3</v>
      </c>
      <c r="AE475" s="110">
        <v>1.102E-2</v>
      </c>
      <c r="AF475" s="110">
        <v>9.1400000000000006E-3</v>
      </c>
      <c r="AG475" s="110">
        <v>1.4319999999999999E-2</v>
      </c>
    </row>
    <row r="476" spans="2:33" ht="15">
      <c r="B476" s="110"/>
      <c r="C476" s="110"/>
      <c r="D476" s="110">
        <v>2014</v>
      </c>
      <c r="E476" s="110">
        <v>0</v>
      </c>
      <c r="F476" s="110">
        <v>3.6700000000000001E-3</v>
      </c>
      <c r="G476" s="110">
        <v>0</v>
      </c>
      <c r="H476" s="110">
        <v>0</v>
      </c>
      <c r="I476" s="110">
        <v>0</v>
      </c>
      <c r="J476" s="110">
        <v>0</v>
      </c>
      <c r="K476" s="110">
        <v>1.315E-2</v>
      </c>
      <c r="L476" s="110">
        <v>0</v>
      </c>
      <c r="M476" s="110">
        <v>0</v>
      </c>
      <c r="N476" s="110">
        <v>3.6000000000000002E-4</v>
      </c>
      <c r="O476" s="110">
        <v>8.0999999999999996E-4</v>
      </c>
      <c r="P476" s="110">
        <v>0</v>
      </c>
      <c r="Q476" s="110">
        <v>3.3300000000000003E-2</v>
      </c>
      <c r="R476" s="110"/>
      <c r="S476" s="110">
        <v>1.9810000000000001E-2</v>
      </c>
      <c r="T476" s="110">
        <v>0</v>
      </c>
      <c r="U476" s="110">
        <v>4.0000000000000003E-5</v>
      </c>
      <c r="V476" s="110">
        <v>1.3699999999999999E-3</v>
      </c>
      <c r="W476" s="110">
        <v>3.2200000000000002E-3</v>
      </c>
      <c r="X476" s="110">
        <v>0</v>
      </c>
      <c r="Y476" s="110">
        <v>5.4000000000000003E-3</v>
      </c>
      <c r="Z476" s="110">
        <v>3.31E-3</v>
      </c>
      <c r="AA476" s="110">
        <v>4.1529999999999997E-2</v>
      </c>
      <c r="AB476" s="110">
        <v>3.0799999999999998E-3</v>
      </c>
      <c r="AC476" s="110">
        <v>5.0000000000000002E-5</v>
      </c>
      <c r="AD476" s="110">
        <v>1.17E-3</v>
      </c>
      <c r="AE476" s="110">
        <v>1.056E-2</v>
      </c>
      <c r="AF476" s="110">
        <v>1.324E-2</v>
      </c>
      <c r="AG476" s="110">
        <v>1.2749999999999999E-2</v>
      </c>
    </row>
    <row r="477" spans="2:33" ht="15">
      <c r="B477" s="110"/>
      <c r="C477" s="110"/>
      <c r="D477" s="110">
        <v>2015</v>
      </c>
      <c r="E477" s="110">
        <v>0</v>
      </c>
      <c r="F477" s="110">
        <v>0</v>
      </c>
      <c r="G477" s="110">
        <v>0</v>
      </c>
      <c r="H477" s="110">
        <v>0</v>
      </c>
      <c r="I477" s="110">
        <v>0</v>
      </c>
      <c r="J477" s="110">
        <v>0</v>
      </c>
      <c r="K477" s="110">
        <v>0</v>
      </c>
      <c r="L477" s="110">
        <v>0</v>
      </c>
      <c r="M477" s="110">
        <v>0</v>
      </c>
      <c r="N477" s="110">
        <v>3.6000000000000002E-4</v>
      </c>
      <c r="O477" s="110">
        <v>8.0000000000000004E-4</v>
      </c>
      <c r="P477" s="110">
        <v>0</v>
      </c>
      <c r="Q477" s="110">
        <v>0</v>
      </c>
      <c r="R477" s="110">
        <v>0</v>
      </c>
      <c r="S477" s="110">
        <v>0</v>
      </c>
      <c r="T477" s="110">
        <v>0</v>
      </c>
      <c r="U477" s="110">
        <v>0</v>
      </c>
      <c r="V477" s="110">
        <v>0</v>
      </c>
      <c r="W477" s="110">
        <v>3.2200000000000002E-3</v>
      </c>
      <c r="X477" s="110">
        <v>0</v>
      </c>
      <c r="Y477" s="110">
        <v>0</v>
      </c>
      <c r="Z477" s="110">
        <v>4.0200000000000001E-3</v>
      </c>
      <c r="AA477" s="110">
        <v>4.1570000000000003E-2</v>
      </c>
      <c r="AB477" s="110">
        <v>0</v>
      </c>
      <c r="AC477" s="110">
        <v>2.96E-3</v>
      </c>
      <c r="AD477" s="110">
        <v>0</v>
      </c>
      <c r="AE477" s="110">
        <v>0</v>
      </c>
      <c r="AF477" s="110">
        <v>0</v>
      </c>
      <c r="AG477" s="110">
        <v>0</v>
      </c>
    </row>
    <row r="478" spans="2:33" ht="15">
      <c r="B478" s="110"/>
      <c r="C478" s="110"/>
      <c r="D478" s="110">
        <v>2016</v>
      </c>
      <c r="E478" s="110">
        <v>0</v>
      </c>
      <c r="F478" s="110">
        <v>0</v>
      </c>
      <c r="G478" s="110">
        <v>0</v>
      </c>
      <c r="H478" s="110">
        <v>0</v>
      </c>
      <c r="I478" s="110">
        <v>0</v>
      </c>
      <c r="J478" s="110">
        <v>0</v>
      </c>
      <c r="K478" s="110">
        <v>0</v>
      </c>
      <c r="L478" s="110">
        <v>0</v>
      </c>
      <c r="M478" s="110">
        <v>0</v>
      </c>
      <c r="N478" s="110">
        <v>0</v>
      </c>
      <c r="O478" s="110">
        <v>8.0000000000000004E-4</v>
      </c>
      <c r="P478" s="110">
        <v>0</v>
      </c>
      <c r="Q478" s="110">
        <v>0</v>
      </c>
      <c r="R478" s="110">
        <v>0</v>
      </c>
      <c r="S478" s="110">
        <v>0</v>
      </c>
      <c r="T478" s="110">
        <v>0</v>
      </c>
      <c r="U478" s="110">
        <v>0</v>
      </c>
      <c r="V478" s="110">
        <v>0</v>
      </c>
      <c r="W478" s="110">
        <v>3.2200000000000002E-3</v>
      </c>
      <c r="X478" s="110">
        <v>0</v>
      </c>
      <c r="Y478" s="110">
        <v>0</v>
      </c>
      <c r="Z478" s="110">
        <v>0</v>
      </c>
      <c r="AA478" s="110">
        <v>0</v>
      </c>
      <c r="AB478" s="110">
        <v>0</v>
      </c>
      <c r="AC478" s="110">
        <v>2.97E-3</v>
      </c>
      <c r="AD478" s="110">
        <v>0</v>
      </c>
      <c r="AE478" s="110">
        <v>0</v>
      </c>
      <c r="AF478" s="110">
        <v>0</v>
      </c>
      <c r="AG478" s="110">
        <v>0</v>
      </c>
    </row>
    <row r="479" spans="2:33" ht="15">
      <c r="B479" s="110"/>
      <c r="C479" s="110"/>
      <c r="D479" s="110">
        <v>2017</v>
      </c>
      <c r="E479" s="110">
        <v>0</v>
      </c>
      <c r="F479" s="110">
        <v>0</v>
      </c>
      <c r="G479" s="110">
        <v>0</v>
      </c>
      <c r="H479" s="110">
        <v>0</v>
      </c>
      <c r="I479" s="110">
        <v>0</v>
      </c>
      <c r="J479" s="110">
        <v>0</v>
      </c>
      <c r="K479" s="110">
        <v>0</v>
      </c>
      <c r="L479" s="110">
        <v>0</v>
      </c>
      <c r="M479" s="110">
        <v>0</v>
      </c>
      <c r="N479" s="110">
        <v>0</v>
      </c>
      <c r="O479" s="110">
        <v>8.0000000000000004E-4</v>
      </c>
      <c r="P479" s="110">
        <v>0</v>
      </c>
      <c r="Q479" s="110">
        <v>0</v>
      </c>
      <c r="R479" s="110">
        <v>0</v>
      </c>
      <c r="S479" s="110">
        <v>0</v>
      </c>
      <c r="T479" s="110">
        <v>0</v>
      </c>
      <c r="U479" s="110">
        <v>0</v>
      </c>
      <c r="V479" s="110">
        <v>0</v>
      </c>
      <c r="W479" s="110">
        <v>3.2200000000000002E-3</v>
      </c>
      <c r="X479" s="110">
        <v>0</v>
      </c>
      <c r="Y479" s="110">
        <v>0</v>
      </c>
      <c r="Z479" s="110">
        <v>0</v>
      </c>
      <c r="AA479" s="110">
        <v>0</v>
      </c>
      <c r="AB479" s="110">
        <v>0</v>
      </c>
      <c r="AC479" s="110">
        <v>1E-3</v>
      </c>
      <c r="AD479" s="110">
        <v>0</v>
      </c>
      <c r="AE479" s="110">
        <v>0</v>
      </c>
      <c r="AF479" s="110">
        <v>0</v>
      </c>
      <c r="AG479" s="110">
        <v>0</v>
      </c>
    </row>
    <row r="480" spans="2:33" ht="15">
      <c r="B480" s="110"/>
      <c r="C480" s="110"/>
      <c r="D480" s="110">
        <v>2018</v>
      </c>
      <c r="E480" s="110">
        <v>0</v>
      </c>
      <c r="F480" s="110">
        <v>0</v>
      </c>
      <c r="G480" s="110">
        <v>0</v>
      </c>
      <c r="H480" s="110">
        <v>0</v>
      </c>
      <c r="I480" s="110">
        <v>0</v>
      </c>
      <c r="J480" s="110">
        <v>0</v>
      </c>
      <c r="K480" s="110">
        <v>0</v>
      </c>
      <c r="L480" s="110">
        <v>0</v>
      </c>
      <c r="M480" s="110">
        <v>0</v>
      </c>
      <c r="N480" s="110">
        <v>0</v>
      </c>
      <c r="O480" s="110">
        <v>8.0000000000000004E-4</v>
      </c>
      <c r="P480" s="110">
        <v>0</v>
      </c>
      <c r="Q480" s="110">
        <v>0</v>
      </c>
      <c r="R480" s="110">
        <v>0</v>
      </c>
      <c r="S480" s="110">
        <v>0</v>
      </c>
      <c r="T480" s="110">
        <v>0</v>
      </c>
      <c r="U480" s="110">
        <v>0</v>
      </c>
      <c r="V480" s="110">
        <v>0</v>
      </c>
      <c r="W480" s="110">
        <v>3.2399999999999998E-3</v>
      </c>
      <c r="X480" s="110">
        <v>0</v>
      </c>
      <c r="Y480" s="110">
        <v>0</v>
      </c>
      <c r="Z480" s="110">
        <v>0</v>
      </c>
      <c r="AA480" s="110">
        <v>0</v>
      </c>
      <c r="AB480" s="110">
        <v>0</v>
      </c>
      <c r="AC480" s="110">
        <v>0</v>
      </c>
      <c r="AD480" s="110">
        <v>0</v>
      </c>
      <c r="AE480" s="110">
        <v>0</v>
      </c>
      <c r="AF480" s="110">
        <v>0</v>
      </c>
      <c r="AG480" s="110">
        <v>0</v>
      </c>
    </row>
    <row r="481" spans="2:33" ht="15">
      <c r="B481" s="110"/>
      <c r="C481" s="110"/>
      <c r="D481" s="110">
        <v>2019</v>
      </c>
      <c r="E481" s="110">
        <v>0</v>
      </c>
      <c r="F481" s="110">
        <v>0</v>
      </c>
      <c r="G481" s="110">
        <v>0</v>
      </c>
      <c r="H481" s="110">
        <v>0</v>
      </c>
      <c r="I481" s="110">
        <v>0</v>
      </c>
      <c r="J481" s="110">
        <v>0</v>
      </c>
      <c r="K481" s="110">
        <v>0</v>
      </c>
      <c r="L481" s="110">
        <v>0</v>
      </c>
      <c r="M481" s="110">
        <v>0</v>
      </c>
      <c r="N481" s="110">
        <v>0</v>
      </c>
      <c r="O481" s="110">
        <v>8.0000000000000004E-4</v>
      </c>
      <c r="P481" s="110">
        <v>0</v>
      </c>
      <c r="Q481" s="110">
        <v>0</v>
      </c>
      <c r="R481" s="110">
        <v>0</v>
      </c>
      <c r="S481" s="110">
        <v>0</v>
      </c>
      <c r="T481" s="110">
        <v>0</v>
      </c>
      <c r="U481" s="110">
        <v>0</v>
      </c>
      <c r="V481" s="110">
        <v>0</v>
      </c>
      <c r="W481" s="110">
        <v>0</v>
      </c>
      <c r="X481" s="110">
        <v>0</v>
      </c>
      <c r="Y481" s="110">
        <v>0</v>
      </c>
      <c r="Z481" s="110">
        <v>0</v>
      </c>
      <c r="AA481" s="110">
        <v>0</v>
      </c>
      <c r="AB481" s="110">
        <v>0</v>
      </c>
      <c r="AC481" s="110">
        <v>0</v>
      </c>
      <c r="AD481" s="110">
        <v>0</v>
      </c>
      <c r="AE481" s="110">
        <v>0</v>
      </c>
      <c r="AF481" s="110">
        <v>0</v>
      </c>
      <c r="AG481" s="110">
        <v>0</v>
      </c>
    </row>
    <row r="482" spans="2:33" ht="15">
      <c r="B482" s="110"/>
      <c r="C482" s="110"/>
      <c r="D482" s="110">
        <v>2020</v>
      </c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  <c r="V482" s="110"/>
      <c r="W482" s="110"/>
      <c r="X482" s="110"/>
      <c r="Y482" s="110"/>
      <c r="Z482" s="110"/>
      <c r="AA482" s="110"/>
      <c r="AB482" s="110"/>
      <c r="AC482" s="110"/>
      <c r="AD482" s="110"/>
      <c r="AE482" s="110"/>
      <c r="AF482" s="110"/>
      <c r="AG482" s="110"/>
    </row>
    <row r="483" spans="2:33" ht="15">
      <c r="B483" s="109" t="s">
        <v>978</v>
      </c>
      <c r="C483" s="109" t="s">
        <v>979</v>
      </c>
      <c r="D483" s="109">
        <v>2006</v>
      </c>
      <c r="E483" s="109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>
        <v>0.45212999999999998</v>
      </c>
      <c r="U483" s="109"/>
      <c r="V483" s="109"/>
      <c r="W483" s="109"/>
      <c r="X483" s="109"/>
      <c r="Y483" s="109"/>
      <c r="Z483" s="109"/>
      <c r="AA483" s="109"/>
      <c r="AB483" s="109"/>
      <c r="AC483" s="109"/>
      <c r="AD483" s="109"/>
      <c r="AE483" s="109"/>
      <c r="AF483" s="109"/>
      <c r="AG483" s="109"/>
    </row>
    <row r="484" spans="2:33" ht="15">
      <c r="B484" s="109"/>
      <c r="C484" s="109"/>
      <c r="D484" s="109">
        <v>2007</v>
      </c>
      <c r="E484" s="109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>
        <v>0.43080000000000002</v>
      </c>
      <c r="U484" s="109"/>
      <c r="V484" s="109"/>
      <c r="W484" s="109"/>
      <c r="X484" s="109"/>
      <c r="Y484" s="109"/>
      <c r="Z484" s="109"/>
      <c r="AA484" s="109"/>
      <c r="AB484" s="109"/>
      <c r="AC484" s="109"/>
      <c r="AD484" s="109"/>
      <c r="AE484" s="109">
        <v>0.27828000000000003</v>
      </c>
      <c r="AF484" s="109"/>
      <c r="AG484" s="109"/>
    </row>
    <row r="485" spans="2:33" ht="15">
      <c r="B485" s="109"/>
      <c r="C485" s="109"/>
      <c r="D485" s="109">
        <v>2008</v>
      </c>
      <c r="E485" s="109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>
        <v>0.41658000000000001</v>
      </c>
      <c r="U485" s="109"/>
      <c r="V485" s="109"/>
      <c r="W485" s="109"/>
      <c r="X485" s="109"/>
      <c r="Y485" s="109"/>
      <c r="Z485" s="109"/>
      <c r="AA485" s="109"/>
      <c r="AB485" s="109"/>
      <c r="AC485" s="109"/>
      <c r="AD485" s="109"/>
      <c r="AE485" s="109">
        <v>0.27326</v>
      </c>
      <c r="AF485" s="109"/>
      <c r="AG485" s="109"/>
    </row>
    <row r="486" spans="2:33" ht="15">
      <c r="B486" s="109"/>
      <c r="C486" s="109"/>
      <c r="D486" s="109">
        <v>2009</v>
      </c>
      <c r="E486" s="109"/>
      <c r="F486" s="109"/>
      <c r="G486" s="109"/>
      <c r="H486" s="109">
        <v>0.1166</v>
      </c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>
        <v>0.39794000000000002</v>
      </c>
      <c r="U486" s="109"/>
      <c r="V486" s="109"/>
      <c r="W486" s="109"/>
      <c r="X486" s="109"/>
      <c r="Y486" s="109"/>
      <c r="Z486" s="109"/>
      <c r="AA486" s="109"/>
      <c r="AB486" s="109"/>
      <c r="AC486" s="109"/>
      <c r="AD486" s="109"/>
      <c r="AE486" s="109">
        <v>0.26197999999999999</v>
      </c>
      <c r="AF486" s="109"/>
      <c r="AG486" s="109">
        <v>0.16467000000000001</v>
      </c>
    </row>
    <row r="487" spans="2:33" ht="15">
      <c r="B487" s="109"/>
      <c r="C487" s="109"/>
      <c r="D487" s="109">
        <v>2010</v>
      </c>
      <c r="E487" s="109">
        <v>0.39843000000000001</v>
      </c>
      <c r="F487" s="109">
        <v>4.5870000000000001E-2</v>
      </c>
      <c r="G487" s="109">
        <v>2.8320000000000001E-2</v>
      </c>
      <c r="H487" s="109">
        <v>9.5839999999999995E-2</v>
      </c>
      <c r="I487" s="109">
        <v>0</v>
      </c>
      <c r="J487" s="109">
        <v>0.40444000000000002</v>
      </c>
      <c r="K487" s="109">
        <v>0.1109</v>
      </c>
      <c r="L487" s="109">
        <v>0.20630000000000001</v>
      </c>
      <c r="M487" s="109">
        <v>7.8909999999999994E-2</v>
      </c>
      <c r="N487" s="109">
        <v>0.15895000000000001</v>
      </c>
      <c r="O487" s="109">
        <v>8.1769999999999995E-2</v>
      </c>
      <c r="P487" s="109">
        <v>0.34032000000000001</v>
      </c>
      <c r="Q487" s="109">
        <v>0.12497</v>
      </c>
      <c r="R487" s="109">
        <v>0.30645</v>
      </c>
      <c r="S487" s="109">
        <v>0.29724</v>
      </c>
      <c r="T487" s="109">
        <v>0.38706000000000002</v>
      </c>
      <c r="U487" s="109">
        <v>4.5130000000000003E-2</v>
      </c>
      <c r="V487" s="109">
        <v>7.1690000000000004E-2</v>
      </c>
      <c r="W487" s="109">
        <v>5.2109999999999997E-2</v>
      </c>
      <c r="X487" s="109">
        <v>4.5650000000000003E-2</v>
      </c>
      <c r="Y487" s="109">
        <v>9.1060000000000002E-2</v>
      </c>
      <c r="Z487" s="109">
        <v>0.72470999999999997</v>
      </c>
      <c r="AA487" s="109">
        <v>0.30399999999999999</v>
      </c>
      <c r="AB487" s="109">
        <v>0.18210000000000001</v>
      </c>
      <c r="AC487" s="109">
        <v>0.17534</v>
      </c>
      <c r="AD487" s="109">
        <v>0.52361999999999997</v>
      </c>
      <c r="AE487" s="109">
        <v>0.25101000000000001</v>
      </c>
      <c r="AF487" s="109"/>
      <c r="AG487" s="109">
        <v>0.15765999999999999</v>
      </c>
    </row>
    <row r="488" spans="2:33" ht="15">
      <c r="B488" s="109"/>
      <c r="C488" s="109"/>
      <c r="D488" s="109">
        <v>2011</v>
      </c>
      <c r="E488" s="109">
        <v>0.43409999999999999</v>
      </c>
      <c r="F488" s="109">
        <v>4.4760000000000001E-2</v>
      </c>
      <c r="G488" s="109">
        <v>2.5989999999999999E-2</v>
      </c>
      <c r="H488" s="109">
        <v>7.3580000000000007E-2</v>
      </c>
      <c r="I488" s="109">
        <v>0</v>
      </c>
      <c r="J488" s="109">
        <v>0.39639000000000002</v>
      </c>
      <c r="K488" s="109">
        <v>8.8709999999999997E-2</v>
      </c>
      <c r="L488" s="109">
        <v>0.15110999999999999</v>
      </c>
      <c r="M488" s="109">
        <v>7.5319999999999998E-2</v>
      </c>
      <c r="N488" s="109">
        <v>0.17329</v>
      </c>
      <c r="O488" s="109">
        <v>7.7060000000000003E-2</v>
      </c>
      <c r="P488" s="109">
        <v>0.33078000000000002</v>
      </c>
      <c r="Q488" s="109">
        <v>0.12937000000000001</v>
      </c>
      <c r="R488" s="109">
        <v>0.31047999999999998</v>
      </c>
      <c r="S488" s="109">
        <v>0.29791000000000001</v>
      </c>
      <c r="T488" s="109">
        <v>0.37551000000000001</v>
      </c>
      <c r="U488" s="109">
        <v>4.8480000000000002E-2</v>
      </c>
      <c r="V488" s="109">
        <v>7.0510000000000003E-2</v>
      </c>
      <c r="W488" s="109">
        <v>5.2109999999999997E-2</v>
      </c>
      <c r="X488" s="109">
        <v>3.7510000000000002E-2</v>
      </c>
      <c r="Y488" s="109">
        <v>8.9709999999999998E-2</v>
      </c>
      <c r="Z488" s="109">
        <v>0.72470999999999997</v>
      </c>
      <c r="AA488" s="109">
        <v>0.31705</v>
      </c>
      <c r="AB488" s="109">
        <v>0.16996</v>
      </c>
      <c r="AC488" s="109">
        <v>0.17263000000000001</v>
      </c>
      <c r="AD488" s="109">
        <v>0.35164000000000001</v>
      </c>
      <c r="AE488" s="109">
        <v>0.23194000000000001</v>
      </c>
      <c r="AF488" s="109">
        <v>0.23269999999999999</v>
      </c>
      <c r="AG488" s="109">
        <v>0.16031000000000001</v>
      </c>
    </row>
    <row r="489" spans="2:33" ht="15">
      <c r="B489" s="109"/>
      <c r="C489" s="109"/>
      <c r="D489" s="109">
        <v>2012</v>
      </c>
      <c r="E489" s="109">
        <v>0.37961</v>
      </c>
      <c r="F489" s="109">
        <v>4.1419999999999998E-2</v>
      </c>
      <c r="G489" s="109">
        <v>2.6579999999999999E-2</v>
      </c>
      <c r="H489" s="109">
        <v>6.4519999999999994E-2</v>
      </c>
      <c r="I489" s="109">
        <v>0</v>
      </c>
      <c r="J489" s="109">
        <v>0.39639000000000002</v>
      </c>
      <c r="K489" s="109">
        <v>7.1730000000000002E-2</v>
      </c>
      <c r="L489" s="109">
        <v>0.14080000000000001</v>
      </c>
      <c r="M489" s="109">
        <v>7.5319999999999998E-2</v>
      </c>
      <c r="N489" s="109">
        <v>0.25681999999999999</v>
      </c>
      <c r="O489" s="109">
        <v>7.6160000000000005E-2</v>
      </c>
      <c r="P489" s="109">
        <v>0.31374000000000002</v>
      </c>
      <c r="Q489" s="109">
        <v>0.13522000000000001</v>
      </c>
      <c r="R489" s="109">
        <v>0.31047999999999998</v>
      </c>
      <c r="S489" s="109">
        <v>0.29791000000000001</v>
      </c>
      <c r="T489" s="109">
        <v>0.37320999999999999</v>
      </c>
      <c r="U489" s="109">
        <v>5.0909999999999997E-2</v>
      </c>
      <c r="V489" s="109">
        <v>7.2169999999999998E-2</v>
      </c>
      <c r="W489" s="109">
        <v>4.9910000000000003E-2</v>
      </c>
      <c r="X489" s="109">
        <v>3.6580000000000001E-2</v>
      </c>
      <c r="Y489" s="109">
        <v>9.2840000000000006E-2</v>
      </c>
      <c r="Z489" s="109">
        <v>0.80852999999999997</v>
      </c>
      <c r="AA489" s="109">
        <v>0.31215999999999999</v>
      </c>
      <c r="AB489" s="109">
        <v>0.13644999999999999</v>
      </c>
      <c r="AC489" s="109">
        <v>0.17308000000000001</v>
      </c>
      <c r="AD489" s="109">
        <v>0.36188999999999999</v>
      </c>
      <c r="AE489" s="109">
        <v>0.23102</v>
      </c>
      <c r="AF489" s="109">
        <v>0.23063</v>
      </c>
      <c r="AG489" s="109">
        <v>0.15583</v>
      </c>
    </row>
    <row r="490" spans="2:33" ht="15">
      <c r="B490" s="109"/>
      <c r="C490" s="109"/>
      <c r="D490" s="109">
        <v>2013</v>
      </c>
      <c r="E490" s="109">
        <v>0.36696000000000001</v>
      </c>
      <c r="F490" s="109">
        <v>4.1250000000000002E-2</v>
      </c>
      <c r="G490" s="109">
        <v>2.8039999999999999E-2</v>
      </c>
      <c r="H490" s="109">
        <v>5.6980000000000003E-2</v>
      </c>
      <c r="I490" s="109">
        <v>0</v>
      </c>
      <c r="J490" s="109">
        <v>0.37198999999999999</v>
      </c>
      <c r="K490" s="109">
        <v>6.7909999999999998E-2</v>
      </c>
      <c r="L490" s="109">
        <v>0.1371</v>
      </c>
      <c r="M490" s="109">
        <v>7.4550000000000005E-2</v>
      </c>
      <c r="N490" s="109">
        <v>0.2586</v>
      </c>
      <c r="O490" s="109">
        <v>0.10272000000000001</v>
      </c>
      <c r="P490" s="109">
        <v>0.30675999999999998</v>
      </c>
      <c r="Q490" s="109">
        <v>6.9870000000000002E-2</v>
      </c>
      <c r="R490" s="109">
        <v>0.32257999999999998</v>
      </c>
      <c r="S490" s="109">
        <v>0.29791000000000001</v>
      </c>
      <c r="T490" s="109">
        <v>0.37228</v>
      </c>
      <c r="U490" s="109">
        <v>5.1619999999999999E-2</v>
      </c>
      <c r="V490" s="109">
        <v>7.9939999999999997E-2</v>
      </c>
      <c r="W490" s="109">
        <v>4.9910000000000003E-2</v>
      </c>
      <c r="X490" s="109">
        <v>3.7350000000000001E-2</v>
      </c>
      <c r="Y490" s="109">
        <v>8.5589999999999999E-2</v>
      </c>
      <c r="Z490" s="109">
        <v>0.75556000000000001</v>
      </c>
      <c r="AA490" s="109">
        <v>0.30737999999999999</v>
      </c>
      <c r="AB490" s="109">
        <v>0.13385</v>
      </c>
      <c r="AC490" s="109">
        <v>0.17377000000000001</v>
      </c>
      <c r="AD490" s="109">
        <v>0.34658</v>
      </c>
      <c r="AE490" s="109">
        <v>0.22597</v>
      </c>
      <c r="AF490" s="109">
        <v>0.15404000000000001</v>
      </c>
      <c r="AG490" s="109">
        <v>0.15493999999999999</v>
      </c>
    </row>
    <row r="491" spans="2:33" ht="15">
      <c r="B491" s="109"/>
      <c r="C491" s="109"/>
      <c r="D491" s="109">
        <v>2014</v>
      </c>
      <c r="E491" s="109">
        <v>0.35803000000000001</v>
      </c>
      <c r="F491" s="109">
        <v>4.0469999999999999E-2</v>
      </c>
      <c r="G491" s="109">
        <v>2.9059999999999999E-2</v>
      </c>
      <c r="H491" s="109">
        <v>4.3200000000000002E-2</v>
      </c>
      <c r="I491" s="109">
        <v>0</v>
      </c>
      <c r="J491" s="109">
        <v>0.36801</v>
      </c>
      <c r="K491" s="109">
        <v>6.7309999999999995E-2</v>
      </c>
      <c r="L491" s="109">
        <v>0.12928999999999999</v>
      </c>
      <c r="M491" s="109">
        <v>7.3620000000000005E-2</v>
      </c>
      <c r="N491" s="109">
        <v>0.25090000000000001</v>
      </c>
      <c r="O491" s="109">
        <v>0.10224999999999999</v>
      </c>
      <c r="P491" s="109">
        <v>0.30842000000000003</v>
      </c>
      <c r="Q491" s="109">
        <v>6.9750000000000006E-2</v>
      </c>
      <c r="R491" s="109">
        <v>0.30107</v>
      </c>
      <c r="S491" s="109">
        <v>0.35471000000000003</v>
      </c>
      <c r="T491" s="109">
        <v>0.35888999999999999</v>
      </c>
      <c r="U491" s="109">
        <v>4.9189999999999998E-2</v>
      </c>
      <c r="V491" s="109">
        <v>7.9030000000000003E-2</v>
      </c>
      <c r="W491" s="109">
        <v>4.1860000000000001E-2</v>
      </c>
      <c r="X491" s="109">
        <v>4.3159999999999997E-2</v>
      </c>
      <c r="Y491" s="109">
        <v>7.3959999999999998E-2</v>
      </c>
      <c r="Z491" s="109">
        <v>0.72552000000000005</v>
      </c>
      <c r="AA491" s="109">
        <v>0.22353000000000001</v>
      </c>
      <c r="AB491" s="109">
        <v>0.12268</v>
      </c>
      <c r="AC491" s="109">
        <v>0.17630999999999999</v>
      </c>
      <c r="AD491" s="109">
        <v>0.33161000000000002</v>
      </c>
      <c r="AE491" s="109">
        <v>0.20713999999999999</v>
      </c>
      <c r="AF491" s="109">
        <v>0.15307999999999999</v>
      </c>
      <c r="AG491" s="109">
        <v>0.14288000000000001</v>
      </c>
    </row>
    <row r="492" spans="2:33" ht="15">
      <c r="B492" s="109"/>
      <c r="C492" s="109"/>
      <c r="D492" s="109">
        <v>2015</v>
      </c>
      <c r="E492" s="109">
        <v>0.34161000000000002</v>
      </c>
      <c r="F492" s="109">
        <v>3.73E-2</v>
      </c>
      <c r="G492" s="109">
        <v>2.8670000000000001E-2</v>
      </c>
      <c r="H492" s="109">
        <v>3.2829999999999998E-2</v>
      </c>
      <c r="I492" s="109">
        <v>0</v>
      </c>
      <c r="J492" s="109">
        <v>0.35459000000000002</v>
      </c>
      <c r="K492" s="109">
        <v>7.177E-2</v>
      </c>
      <c r="L492" s="109">
        <v>0.11812</v>
      </c>
      <c r="M492" s="109">
        <v>7.2690000000000005E-2</v>
      </c>
      <c r="N492" s="109">
        <v>0.23733000000000001</v>
      </c>
      <c r="O492" s="109">
        <v>9.9339999999999998E-2</v>
      </c>
      <c r="P492" s="109">
        <v>0.37924000000000002</v>
      </c>
      <c r="Q492" s="109">
        <v>0.10505</v>
      </c>
      <c r="R492" s="109">
        <v>0.31339</v>
      </c>
      <c r="S492" s="109">
        <v>0.35476000000000002</v>
      </c>
      <c r="T492" s="109">
        <v>0.36351</v>
      </c>
      <c r="U492" s="109">
        <v>4.5179999999999998E-2</v>
      </c>
      <c r="V492" s="109">
        <v>7.1260000000000004E-2</v>
      </c>
      <c r="W492" s="109">
        <v>4.0250000000000001E-2</v>
      </c>
      <c r="X492" s="109">
        <v>4.3450000000000003E-2</v>
      </c>
      <c r="Y492" s="109">
        <v>7.4340000000000003E-2</v>
      </c>
      <c r="Z492" s="109">
        <v>0.73643000000000003</v>
      </c>
      <c r="AA492" s="109">
        <v>0.21517</v>
      </c>
      <c r="AB492" s="109">
        <v>0.12145</v>
      </c>
      <c r="AC492" s="109">
        <v>0.17682999999999999</v>
      </c>
      <c r="AD492" s="109">
        <v>0.24867</v>
      </c>
      <c r="AE492" s="109">
        <v>0.20071</v>
      </c>
      <c r="AF492" s="109">
        <v>0.1515</v>
      </c>
      <c r="AG492" s="109">
        <v>0.14332</v>
      </c>
    </row>
    <row r="493" spans="2:33" ht="15">
      <c r="B493" s="109"/>
      <c r="C493" s="109"/>
      <c r="D493" s="109">
        <v>2016</v>
      </c>
      <c r="E493" s="109">
        <v>0.29997000000000001</v>
      </c>
      <c r="F493" s="109">
        <v>3.6389999999999999E-2</v>
      </c>
      <c r="G493" s="109">
        <v>2.146E-2</v>
      </c>
      <c r="H493" s="109">
        <v>3.1449999999999999E-2</v>
      </c>
      <c r="I493" s="109">
        <v>0</v>
      </c>
      <c r="J493" s="109">
        <v>0.34083000000000002</v>
      </c>
      <c r="K493" s="109">
        <v>7.0499999999999993E-2</v>
      </c>
      <c r="L493" s="109">
        <v>0.11812</v>
      </c>
      <c r="M493" s="109">
        <v>7.2690000000000005E-2</v>
      </c>
      <c r="N493" s="109">
        <v>0.23733000000000001</v>
      </c>
      <c r="O493" s="109">
        <v>9.7790000000000002E-2</v>
      </c>
      <c r="P493" s="109">
        <v>0.37472</v>
      </c>
      <c r="Q493" s="109">
        <v>0.10213999999999999</v>
      </c>
      <c r="R493" s="109">
        <v>0.33165</v>
      </c>
      <c r="S493" s="109">
        <v>0.35397000000000001</v>
      </c>
      <c r="T493" s="109">
        <v>0.35472999999999999</v>
      </c>
      <c r="U493" s="109">
        <v>4.2939999999999999E-2</v>
      </c>
      <c r="V493" s="109">
        <v>4.4359999999999997E-2</v>
      </c>
      <c r="W493" s="109">
        <v>3.8640000000000001E-2</v>
      </c>
      <c r="X493" s="109">
        <v>4.3339999999999997E-2</v>
      </c>
      <c r="Y493" s="109">
        <v>6.8839999999999998E-2</v>
      </c>
      <c r="Z493" s="109">
        <v>0.67947000000000002</v>
      </c>
      <c r="AA493" s="109">
        <v>0.20784</v>
      </c>
      <c r="AB493" s="109">
        <v>0.12083000000000001</v>
      </c>
      <c r="AC493" s="109">
        <v>0.17596999999999999</v>
      </c>
      <c r="AD493" s="109">
        <v>0.249</v>
      </c>
      <c r="AE493" s="109">
        <v>0.19933000000000001</v>
      </c>
      <c r="AF493" s="109">
        <v>0.15076999999999999</v>
      </c>
      <c r="AG493" s="109">
        <v>0.13986000000000001</v>
      </c>
    </row>
    <row r="494" spans="2:33" ht="15">
      <c r="B494" s="109"/>
      <c r="C494" s="109"/>
      <c r="D494" s="109">
        <v>2017</v>
      </c>
      <c r="E494" s="109">
        <v>0.29664000000000001</v>
      </c>
      <c r="F494" s="109">
        <v>3.5909999999999997E-2</v>
      </c>
      <c r="G494" s="109">
        <v>2.291E-2</v>
      </c>
      <c r="H494" s="109">
        <v>2.777E-2</v>
      </c>
      <c r="I494" s="109">
        <v>0</v>
      </c>
      <c r="J494" s="109">
        <v>0.25840000000000002</v>
      </c>
      <c r="K494" s="109">
        <v>6.9000000000000006E-2</v>
      </c>
      <c r="L494" s="109">
        <v>8.2570000000000005E-2</v>
      </c>
      <c r="M494" s="109">
        <v>7.2690000000000005E-2</v>
      </c>
      <c r="N494" s="109">
        <v>0.20658000000000001</v>
      </c>
      <c r="O494" s="109">
        <v>9.6970000000000001E-2</v>
      </c>
      <c r="P494" s="109">
        <v>0.36663000000000001</v>
      </c>
      <c r="Q494" s="109">
        <v>0.10145999999999999</v>
      </c>
      <c r="R494" s="109">
        <v>0.33123000000000002</v>
      </c>
      <c r="S494" s="109">
        <v>0.35397000000000001</v>
      </c>
      <c r="T494" s="109">
        <v>0.34226000000000001</v>
      </c>
      <c r="U494" s="109">
        <v>3.9640000000000002E-2</v>
      </c>
      <c r="V494" s="109">
        <v>4.446E-2</v>
      </c>
      <c r="W494" s="109">
        <v>3.381E-2</v>
      </c>
      <c r="X494" s="109">
        <v>5.2109999999999997E-2</v>
      </c>
      <c r="Y494" s="109">
        <v>8.4940000000000002E-2</v>
      </c>
      <c r="Z494" s="109">
        <v>0.67320999999999998</v>
      </c>
      <c r="AA494" s="109">
        <v>0.20007</v>
      </c>
      <c r="AB494" s="109">
        <v>0.12021</v>
      </c>
      <c r="AC494" s="109">
        <v>0.17441999999999999</v>
      </c>
      <c r="AD494" s="109">
        <v>0.24306</v>
      </c>
      <c r="AE494" s="109">
        <v>0.19566</v>
      </c>
      <c r="AF494" s="109">
        <v>0.15024999999999999</v>
      </c>
      <c r="AG494" s="109">
        <v>0.13775999999999999</v>
      </c>
    </row>
    <row r="495" spans="2:33" ht="15">
      <c r="B495" s="109"/>
      <c r="C495" s="109"/>
      <c r="D495" s="109">
        <v>2018</v>
      </c>
      <c r="E495" s="109">
        <v>0.31348999999999999</v>
      </c>
      <c r="F495" s="109">
        <v>3.4529999999999998E-2</v>
      </c>
      <c r="G495" s="109">
        <v>2.3210000000000001E-2</v>
      </c>
      <c r="H495" s="109">
        <v>2.8320000000000001E-2</v>
      </c>
      <c r="I495" s="109">
        <v>0</v>
      </c>
      <c r="J495" s="109">
        <v>0.25492999999999999</v>
      </c>
      <c r="K495" s="109">
        <v>6.8169999999999994E-2</v>
      </c>
      <c r="L495" s="109">
        <v>5.772E-2</v>
      </c>
      <c r="M495" s="109">
        <v>7.2889999999999996E-2</v>
      </c>
      <c r="N495" s="109">
        <v>0.19789999999999999</v>
      </c>
      <c r="O495" s="109">
        <v>9.5949999999999994E-2</v>
      </c>
      <c r="P495" s="109">
        <v>0.36271999999999999</v>
      </c>
      <c r="Q495" s="109">
        <v>8.1559999999999994E-2</v>
      </c>
      <c r="R495" s="109">
        <v>0.32423000000000002</v>
      </c>
      <c r="S495" s="109">
        <v>0.35400999999999999</v>
      </c>
      <c r="T495" s="109">
        <v>0.33701999999999999</v>
      </c>
      <c r="U495" s="109">
        <v>3.7870000000000001E-2</v>
      </c>
      <c r="V495" s="109">
        <v>6.7659999999999998E-2</v>
      </c>
      <c r="W495" s="109">
        <v>3.0790000000000001E-2</v>
      </c>
      <c r="X495" s="109">
        <v>4.4650000000000002E-2</v>
      </c>
      <c r="Y495" s="109">
        <v>0.10036</v>
      </c>
      <c r="Z495" s="109">
        <v>0.66205000000000003</v>
      </c>
      <c r="AA495" s="109">
        <v>0.19947999999999999</v>
      </c>
      <c r="AB495" s="109">
        <v>0.11774999999999999</v>
      </c>
      <c r="AC495" s="109">
        <v>0.17455000000000001</v>
      </c>
      <c r="AD495" s="109">
        <v>0.26127</v>
      </c>
      <c r="AE495" s="109">
        <v>0.19336</v>
      </c>
      <c r="AF495" s="109">
        <v>0.14773</v>
      </c>
      <c r="AG495" s="109">
        <v>0.13779</v>
      </c>
    </row>
    <row r="496" spans="2:33" ht="15">
      <c r="B496" s="109"/>
      <c r="C496" s="109"/>
      <c r="D496" s="109">
        <v>2019</v>
      </c>
      <c r="E496" s="109">
        <v>0.28393000000000002</v>
      </c>
      <c r="F496" s="109">
        <v>3.4279999999999998E-2</v>
      </c>
      <c r="G496" s="109">
        <v>2.3230000000000001E-2</v>
      </c>
      <c r="H496" s="109">
        <v>2.777E-2</v>
      </c>
      <c r="I496" s="109">
        <v>0</v>
      </c>
      <c r="J496" s="109">
        <v>0.25095000000000001</v>
      </c>
      <c r="K496" s="109">
        <v>6.5129999999999993E-2</v>
      </c>
      <c r="L496" s="109">
        <v>2.6579999999999999E-2</v>
      </c>
      <c r="M496" s="109">
        <v>9.5920000000000005E-2</v>
      </c>
      <c r="N496" s="109">
        <v>0.18941</v>
      </c>
      <c r="O496" s="109">
        <v>9.4950000000000007E-2</v>
      </c>
      <c r="P496" s="109">
        <v>0.35532999999999998</v>
      </c>
      <c r="Q496" s="109">
        <v>8.2040000000000002E-2</v>
      </c>
      <c r="R496" s="109">
        <v>0.32079000000000002</v>
      </c>
      <c r="S496" s="109">
        <v>0.35378999999999999</v>
      </c>
      <c r="T496" s="109">
        <v>0.33701999999999999</v>
      </c>
      <c r="U496" s="109">
        <v>3.3320000000000002E-2</v>
      </c>
      <c r="V496" s="109">
        <v>5.4989999999999997E-2</v>
      </c>
      <c r="W496" s="109">
        <v>2.0670000000000001E-2</v>
      </c>
      <c r="X496" s="109">
        <v>4.4659999999999998E-2</v>
      </c>
      <c r="Y496" s="109">
        <v>0.10059999999999999</v>
      </c>
      <c r="Z496" s="109">
        <v>0.65624000000000005</v>
      </c>
      <c r="AA496" s="109">
        <v>0.19395000000000001</v>
      </c>
      <c r="AB496" s="109">
        <v>0.11692</v>
      </c>
      <c r="AC496" s="109">
        <v>0.17474999999999999</v>
      </c>
      <c r="AD496" s="109">
        <v>0.26668999999999998</v>
      </c>
      <c r="AE496" s="109">
        <v>0.18739</v>
      </c>
      <c r="AF496" s="109">
        <v>0.14654</v>
      </c>
      <c r="AG496" s="109">
        <v>0.13069</v>
      </c>
    </row>
    <row r="497" spans="2:33" ht="15">
      <c r="B497" s="109"/>
      <c r="C497" s="109"/>
      <c r="D497" s="109">
        <v>2020</v>
      </c>
      <c r="E497" s="109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  <c r="AD497" s="109"/>
      <c r="AE497" s="109"/>
      <c r="AF497" s="109"/>
      <c r="AG497" s="109"/>
    </row>
    <row r="498" spans="2:33" ht="15">
      <c r="B498" s="110" t="s">
        <v>328</v>
      </c>
      <c r="C498" s="110" t="s">
        <v>322</v>
      </c>
      <c r="D498" s="110">
        <v>2006</v>
      </c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  <c r="V498" s="110"/>
      <c r="W498" s="110"/>
      <c r="X498" s="110"/>
      <c r="Y498" s="110"/>
      <c r="Z498" s="110"/>
      <c r="AA498" s="110"/>
      <c r="AB498" s="110"/>
      <c r="AC498" s="110"/>
      <c r="AD498" s="110"/>
      <c r="AE498" s="110"/>
      <c r="AF498" s="110"/>
      <c r="AG498" s="110"/>
    </row>
    <row r="499" spans="2:33" ht="15">
      <c r="B499" s="110"/>
      <c r="C499" s="110"/>
      <c r="D499" s="110">
        <v>2007</v>
      </c>
      <c r="E499" s="110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  <c r="V499" s="110"/>
      <c r="W499" s="110"/>
      <c r="X499" s="110"/>
      <c r="Y499" s="110"/>
      <c r="Z499" s="110"/>
      <c r="AA499" s="110"/>
      <c r="AB499" s="110"/>
      <c r="AC499" s="110"/>
      <c r="AD499" s="110"/>
      <c r="AE499" s="110"/>
      <c r="AF499" s="110"/>
      <c r="AG499" s="110"/>
    </row>
    <row r="500" spans="2:33" ht="15">
      <c r="B500" s="110"/>
      <c r="C500" s="110"/>
      <c r="D500" s="110">
        <v>2008</v>
      </c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  <c r="V500" s="110"/>
      <c r="W500" s="110"/>
      <c r="X500" s="110"/>
      <c r="Y500" s="110"/>
      <c r="Z500" s="110"/>
      <c r="AA500" s="110"/>
      <c r="AB500" s="110"/>
      <c r="AC500" s="110"/>
      <c r="AD500" s="110"/>
      <c r="AE500" s="110"/>
      <c r="AF500" s="110"/>
      <c r="AG500" s="110"/>
    </row>
    <row r="501" spans="2:33" ht="15">
      <c r="B501" s="110"/>
      <c r="C501" s="110"/>
      <c r="D501" s="110">
        <v>2009</v>
      </c>
      <c r="E501" s="110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  <c r="V501" s="110"/>
      <c r="W501" s="110"/>
      <c r="X501" s="110"/>
      <c r="Y501" s="110"/>
      <c r="Z501" s="110"/>
      <c r="AA501" s="110"/>
      <c r="AB501" s="110"/>
      <c r="AC501" s="110"/>
      <c r="AD501" s="110"/>
      <c r="AE501" s="110"/>
      <c r="AF501" s="110"/>
      <c r="AG501" s="110"/>
    </row>
    <row r="502" spans="2:33" ht="15">
      <c r="B502" s="110"/>
      <c r="C502" s="110"/>
      <c r="D502" s="110">
        <v>2010</v>
      </c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  <c r="V502" s="110"/>
      <c r="W502" s="110"/>
      <c r="X502" s="110"/>
      <c r="Y502" s="110"/>
      <c r="Z502" s="110"/>
      <c r="AA502" s="110"/>
      <c r="AB502" s="110"/>
      <c r="AC502" s="110"/>
      <c r="AD502" s="110"/>
      <c r="AE502" s="110"/>
      <c r="AF502" s="110"/>
      <c r="AG502" s="110"/>
    </row>
    <row r="503" spans="2:33" ht="15">
      <c r="B503" s="110"/>
      <c r="C503" s="110"/>
      <c r="D503" s="110">
        <v>2011</v>
      </c>
      <c r="E503" s="110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  <c r="V503" s="110"/>
      <c r="W503" s="110"/>
      <c r="X503" s="110"/>
      <c r="Y503" s="110"/>
      <c r="Z503" s="110"/>
      <c r="AA503" s="110"/>
      <c r="AB503" s="110"/>
      <c r="AC503" s="110"/>
      <c r="AD503" s="110"/>
      <c r="AE503" s="110"/>
      <c r="AF503" s="110"/>
      <c r="AG503" s="110"/>
    </row>
    <row r="504" spans="2:33" ht="15">
      <c r="B504" s="110"/>
      <c r="C504" s="110"/>
      <c r="D504" s="110">
        <v>2012</v>
      </c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  <c r="V504" s="110"/>
      <c r="W504" s="110"/>
      <c r="X504" s="110"/>
      <c r="Y504" s="110"/>
      <c r="Z504" s="110"/>
      <c r="AA504" s="110"/>
      <c r="AB504" s="110"/>
      <c r="AC504" s="110"/>
      <c r="AD504" s="110"/>
      <c r="AE504" s="110"/>
      <c r="AF504" s="110"/>
      <c r="AG504" s="110"/>
    </row>
    <row r="505" spans="2:33" ht="15">
      <c r="B505" s="110"/>
      <c r="C505" s="110"/>
      <c r="D505" s="110">
        <v>2013</v>
      </c>
      <c r="E505" s="110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  <c r="V505" s="110"/>
      <c r="W505" s="110"/>
      <c r="X505" s="110"/>
      <c r="Y505" s="110"/>
      <c r="Z505" s="110"/>
      <c r="AA505" s="110"/>
      <c r="AB505" s="110"/>
      <c r="AC505" s="110"/>
      <c r="AD505" s="110"/>
      <c r="AE505" s="110"/>
      <c r="AF505" s="110"/>
      <c r="AG505" s="110"/>
    </row>
    <row r="506" spans="2:33" ht="15">
      <c r="B506" s="110"/>
      <c r="C506" s="110"/>
      <c r="D506" s="110">
        <v>2014</v>
      </c>
      <c r="E506" s="110"/>
      <c r="F506" s="110">
        <v>22.5</v>
      </c>
      <c r="G506" s="110"/>
      <c r="H506" s="110">
        <v>0</v>
      </c>
      <c r="I506" s="110"/>
      <c r="J506" s="110"/>
      <c r="K506" s="110"/>
      <c r="L506" s="110"/>
      <c r="M506" s="110"/>
      <c r="N506" s="110"/>
      <c r="O506" s="110"/>
      <c r="P506" s="110"/>
      <c r="Q506" s="110"/>
      <c r="R506" s="110">
        <v>0</v>
      </c>
      <c r="S506" s="110"/>
      <c r="T506" s="110"/>
      <c r="U506" s="110"/>
      <c r="V506" s="110"/>
      <c r="W506" s="110">
        <v>0</v>
      </c>
      <c r="X506" s="110"/>
      <c r="Y506" s="110">
        <v>0</v>
      </c>
      <c r="Z506" s="110"/>
      <c r="AA506" s="110"/>
      <c r="AB506" s="110"/>
      <c r="AC506" s="110"/>
      <c r="AD506" s="110"/>
      <c r="AE506" s="110"/>
      <c r="AF506" s="110"/>
      <c r="AG506" s="110"/>
    </row>
    <row r="507" spans="2:33" ht="15">
      <c r="B507" s="110"/>
      <c r="C507" s="110"/>
      <c r="D507" s="110">
        <v>2015</v>
      </c>
      <c r="E507" s="110">
        <v>0</v>
      </c>
      <c r="F507" s="110">
        <v>93.6</v>
      </c>
      <c r="G507" s="110">
        <v>0</v>
      </c>
      <c r="H507" s="110">
        <v>0</v>
      </c>
      <c r="I507" s="110">
        <v>100</v>
      </c>
      <c r="J507" s="110">
        <v>16.43</v>
      </c>
      <c r="K507" s="110">
        <v>1.8</v>
      </c>
      <c r="L507" s="110">
        <v>0</v>
      </c>
      <c r="M507" s="110"/>
      <c r="N507" s="110">
        <v>0</v>
      </c>
      <c r="O507" s="110"/>
      <c r="P507" s="110">
        <v>0</v>
      </c>
      <c r="Q507" s="110"/>
      <c r="R507" s="110">
        <v>0</v>
      </c>
      <c r="S507" s="110">
        <v>0</v>
      </c>
      <c r="T507" s="110">
        <v>42</v>
      </c>
      <c r="U507" s="110">
        <v>0</v>
      </c>
      <c r="V507" s="110">
        <v>0</v>
      </c>
      <c r="W507" s="110"/>
      <c r="X507" s="110">
        <v>0</v>
      </c>
      <c r="Y507" s="110">
        <v>0</v>
      </c>
      <c r="Z507" s="110"/>
      <c r="AA507" s="110"/>
      <c r="AB507" s="110">
        <v>66.59</v>
      </c>
      <c r="AC507" s="110"/>
      <c r="AD507" s="110">
        <v>0</v>
      </c>
      <c r="AE507" s="110"/>
      <c r="AF507" s="110">
        <v>21.01</v>
      </c>
      <c r="AG507" s="110"/>
    </row>
    <row r="508" spans="2:33" ht="15.75" thickBot="1">
      <c r="B508" s="110"/>
      <c r="C508" s="110"/>
      <c r="D508" s="110">
        <v>2016</v>
      </c>
      <c r="E508" s="110">
        <v>0</v>
      </c>
      <c r="F508" s="112">
        <v>93.5</v>
      </c>
      <c r="G508" s="110">
        <v>6.5</v>
      </c>
      <c r="H508" s="110">
        <v>0</v>
      </c>
      <c r="I508" s="110">
        <v>100</v>
      </c>
      <c r="J508" s="110">
        <v>19.100000000000001</v>
      </c>
      <c r="K508" s="110">
        <v>1.6</v>
      </c>
      <c r="L508" s="110">
        <v>0</v>
      </c>
      <c r="M508" s="110">
        <v>0</v>
      </c>
      <c r="N508" s="110">
        <v>0</v>
      </c>
      <c r="O508" s="110"/>
      <c r="P508" s="110">
        <v>0</v>
      </c>
      <c r="Q508" s="110"/>
      <c r="R508" s="110">
        <v>0</v>
      </c>
      <c r="S508" s="110">
        <v>0</v>
      </c>
      <c r="T508" s="110">
        <v>42</v>
      </c>
      <c r="U508" s="110">
        <v>0</v>
      </c>
      <c r="V508" s="110">
        <v>0</v>
      </c>
      <c r="W508" s="110">
        <v>0</v>
      </c>
      <c r="X508" s="110">
        <v>0</v>
      </c>
      <c r="Y508" s="110">
        <v>0</v>
      </c>
      <c r="Z508" s="110">
        <v>0</v>
      </c>
      <c r="AA508" s="110">
        <v>1.3</v>
      </c>
      <c r="AB508" s="110">
        <v>66.59</v>
      </c>
      <c r="AC508" s="110">
        <v>0</v>
      </c>
      <c r="AD508" s="110"/>
      <c r="AE508" s="110"/>
      <c r="AF508" s="110">
        <v>0</v>
      </c>
      <c r="AG508" s="110"/>
    </row>
    <row r="509" spans="2:33" ht="15.75" thickBot="1">
      <c r="B509" s="110"/>
      <c r="C509" s="110"/>
      <c r="D509" s="110">
        <v>2017</v>
      </c>
      <c r="E509" s="110">
        <v>0</v>
      </c>
      <c r="F509" s="112">
        <v>75.099999999999994</v>
      </c>
      <c r="G509" s="116">
        <v>0</v>
      </c>
      <c r="H509" s="110"/>
      <c r="I509" s="110">
        <v>100</v>
      </c>
      <c r="J509" s="114">
        <v>19.100000000000001</v>
      </c>
      <c r="K509" s="112">
        <v>1.6</v>
      </c>
      <c r="L509" s="110">
        <v>0</v>
      </c>
      <c r="M509" s="110">
        <v>0</v>
      </c>
      <c r="N509" s="110">
        <v>0</v>
      </c>
      <c r="O509" s="110">
        <v>91.527370000000005</v>
      </c>
      <c r="P509" s="110">
        <v>0</v>
      </c>
      <c r="Q509" s="110"/>
      <c r="R509" s="110">
        <v>0</v>
      </c>
      <c r="S509" s="110">
        <v>0</v>
      </c>
      <c r="T509" s="110">
        <v>42</v>
      </c>
      <c r="U509" s="110">
        <v>0</v>
      </c>
      <c r="V509" s="113">
        <v>51</v>
      </c>
      <c r="W509" s="110">
        <v>0</v>
      </c>
      <c r="X509" s="110">
        <v>0</v>
      </c>
      <c r="Y509" s="110">
        <v>0</v>
      </c>
      <c r="Z509" s="110"/>
      <c r="AA509" s="110">
        <v>0</v>
      </c>
      <c r="AB509" s="110">
        <v>66.59</v>
      </c>
      <c r="AC509" s="110">
        <v>0</v>
      </c>
      <c r="AD509" s="110">
        <v>0</v>
      </c>
      <c r="AE509" s="110">
        <v>0</v>
      </c>
      <c r="AF509" s="110"/>
      <c r="AG509" s="110">
        <v>0</v>
      </c>
    </row>
    <row r="510" spans="2:33" ht="15.75" thickBot="1">
      <c r="B510" s="110"/>
      <c r="C510" s="110"/>
      <c r="D510" s="110">
        <v>2018</v>
      </c>
      <c r="E510" s="110">
        <v>0</v>
      </c>
      <c r="F510" s="112">
        <v>68.400000000000006</v>
      </c>
      <c r="G510" s="114">
        <v>0</v>
      </c>
      <c r="H510" s="110">
        <v>0</v>
      </c>
      <c r="I510" s="110">
        <v>100</v>
      </c>
      <c r="J510" s="110">
        <v>19.440000000000001</v>
      </c>
      <c r="K510" s="116">
        <v>1.2</v>
      </c>
      <c r="L510" s="110">
        <v>0</v>
      </c>
      <c r="M510" s="110">
        <v>0</v>
      </c>
      <c r="N510" s="110">
        <v>0</v>
      </c>
      <c r="O510" s="110">
        <v>92.516999999999996</v>
      </c>
      <c r="P510" s="110">
        <v>0</v>
      </c>
      <c r="Q510" s="110"/>
      <c r="R510" s="110">
        <v>0</v>
      </c>
      <c r="S510" s="110">
        <v>0</v>
      </c>
      <c r="T510" s="110">
        <v>42</v>
      </c>
      <c r="U510" s="110">
        <v>0</v>
      </c>
      <c r="V510" s="110">
        <v>0</v>
      </c>
      <c r="W510" s="110">
        <v>0</v>
      </c>
      <c r="X510" s="110">
        <v>0</v>
      </c>
      <c r="Y510" s="110">
        <v>0</v>
      </c>
      <c r="Z510" s="110"/>
      <c r="AA510" s="113">
        <v>0</v>
      </c>
      <c r="AB510" s="110">
        <v>66.59</v>
      </c>
      <c r="AC510" s="110">
        <v>0</v>
      </c>
      <c r="AD510" s="110">
        <v>0</v>
      </c>
      <c r="AE510" s="110">
        <v>0</v>
      </c>
      <c r="AF510" s="114">
        <v>0</v>
      </c>
      <c r="AG510" s="110"/>
    </row>
    <row r="511" spans="2:33" ht="15.75" thickBot="1">
      <c r="B511" s="110"/>
      <c r="C511" s="110"/>
      <c r="D511" s="110">
        <v>2019</v>
      </c>
      <c r="E511" s="110">
        <v>0</v>
      </c>
      <c r="F511" s="112">
        <v>70.599999999999994</v>
      </c>
      <c r="G511" s="110">
        <v>0</v>
      </c>
      <c r="H511" s="110">
        <v>0</v>
      </c>
      <c r="I511" s="110">
        <v>100</v>
      </c>
      <c r="J511" s="113">
        <v>19.440000000000001</v>
      </c>
      <c r="K511" s="112">
        <v>1.2</v>
      </c>
      <c r="L511" s="110">
        <v>0</v>
      </c>
      <c r="M511" s="110">
        <v>0</v>
      </c>
      <c r="N511" s="110">
        <v>0</v>
      </c>
      <c r="O511" s="118">
        <v>92.775999999999996</v>
      </c>
      <c r="P511" s="110">
        <v>0</v>
      </c>
      <c r="Q511" s="110"/>
      <c r="R511" s="110">
        <v>0</v>
      </c>
      <c r="S511" s="110">
        <v>0</v>
      </c>
      <c r="T511" s="110">
        <v>42</v>
      </c>
      <c r="U511" s="110">
        <v>0</v>
      </c>
      <c r="V511" s="112">
        <v>0</v>
      </c>
      <c r="W511" s="110">
        <v>0</v>
      </c>
      <c r="X511" s="110">
        <v>0</v>
      </c>
      <c r="Y511" s="110">
        <v>0</v>
      </c>
      <c r="Z511" s="110"/>
      <c r="AA511" s="110">
        <v>0</v>
      </c>
      <c r="AB511" s="115">
        <v>68.11</v>
      </c>
      <c r="AC511" s="110">
        <v>0</v>
      </c>
      <c r="AD511" s="110"/>
      <c r="AE511" s="110">
        <v>0</v>
      </c>
      <c r="AF511" s="112">
        <v>0</v>
      </c>
      <c r="AG511" s="110"/>
    </row>
    <row r="512" spans="2:33" ht="15">
      <c r="B512" s="110"/>
      <c r="C512" s="110"/>
      <c r="D512" s="110">
        <v>2020</v>
      </c>
      <c r="E512" s="110"/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  <c r="V512" s="110"/>
      <c r="W512" s="110"/>
      <c r="X512" s="110"/>
      <c r="Y512" s="110"/>
      <c r="Z512" s="110"/>
      <c r="AA512" s="110"/>
      <c r="AB512" s="110"/>
      <c r="AC512" s="110"/>
      <c r="AD512" s="110"/>
      <c r="AE512" s="110"/>
      <c r="AF512" s="110"/>
      <c r="AG512" s="110"/>
    </row>
    <row r="513" spans="2:33" ht="15">
      <c r="B513" s="109" t="s">
        <v>329</v>
      </c>
      <c r="C513" s="109" t="s">
        <v>323</v>
      </c>
      <c r="D513" s="109">
        <v>2006</v>
      </c>
      <c r="E513" s="109"/>
      <c r="F513" s="109"/>
      <c r="G513" s="109"/>
      <c r="H513" s="109"/>
      <c r="I513" s="109"/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  <c r="AD513" s="109"/>
      <c r="AE513" s="109"/>
      <c r="AF513" s="109"/>
      <c r="AG513" s="109"/>
    </row>
    <row r="514" spans="2:33" ht="15">
      <c r="B514" s="109"/>
      <c r="C514" s="109"/>
      <c r="D514" s="109">
        <v>2007</v>
      </c>
      <c r="E514" s="109"/>
      <c r="F514" s="109"/>
      <c r="G514" s="109"/>
      <c r="H514" s="109"/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  <c r="AD514" s="109"/>
      <c r="AE514" s="109"/>
      <c r="AF514" s="109"/>
      <c r="AG514" s="109"/>
    </row>
    <row r="515" spans="2:33" ht="15">
      <c r="B515" s="109"/>
      <c r="C515" s="109"/>
      <c r="D515" s="109">
        <v>2008</v>
      </c>
      <c r="E515" s="109"/>
      <c r="F515" s="109"/>
      <c r="G515" s="109"/>
      <c r="H515" s="109"/>
      <c r="I515" s="109"/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  <c r="AD515" s="109"/>
      <c r="AE515" s="109"/>
      <c r="AF515" s="109"/>
      <c r="AG515" s="109"/>
    </row>
    <row r="516" spans="2:33" ht="15">
      <c r="B516" s="109"/>
      <c r="C516" s="109"/>
      <c r="D516" s="109">
        <v>2009</v>
      </c>
      <c r="E516" s="109"/>
      <c r="F516" s="109"/>
      <c r="G516" s="109"/>
      <c r="H516" s="109"/>
      <c r="I516" s="109"/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  <c r="AD516" s="109"/>
      <c r="AE516" s="109"/>
      <c r="AF516" s="109"/>
      <c r="AG516" s="109"/>
    </row>
    <row r="517" spans="2:33" ht="15">
      <c r="B517" s="109"/>
      <c r="C517" s="109"/>
      <c r="D517" s="109">
        <v>2010</v>
      </c>
      <c r="E517" s="109"/>
      <c r="F517" s="109"/>
      <c r="G517" s="109"/>
      <c r="H517" s="109"/>
      <c r="I517" s="109"/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  <c r="AD517" s="109"/>
      <c r="AE517" s="109"/>
      <c r="AF517" s="109"/>
      <c r="AG517" s="109"/>
    </row>
    <row r="518" spans="2:33" ht="15">
      <c r="B518" s="109"/>
      <c r="C518" s="109"/>
      <c r="D518" s="109">
        <v>2011</v>
      </c>
      <c r="E518" s="109"/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  <c r="AD518" s="109"/>
      <c r="AE518" s="109"/>
      <c r="AF518" s="109"/>
      <c r="AG518" s="109"/>
    </row>
    <row r="519" spans="2:33" ht="15">
      <c r="B519" s="109"/>
      <c r="C519" s="109"/>
      <c r="D519" s="109">
        <v>2012</v>
      </c>
      <c r="E519" s="109"/>
      <c r="F519" s="109"/>
      <c r="G519" s="109"/>
      <c r="H519" s="109"/>
      <c r="I519" s="109"/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  <c r="AD519" s="109"/>
      <c r="AE519" s="109"/>
      <c r="AF519" s="109"/>
      <c r="AG519" s="109"/>
    </row>
    <row r="520" spans="2:33" ht="15">
      <c r="B520" s="109"/>
      <c r="C520" s="109"/>
      <c r="D520" s="109">
        <v>2013</v>
      </c>
      <c r="E520" s="109"/>
      <c r="F520" s="109"/>
      <c r="G520" s="109"/>
      <c r="H520" s="109"/>
      <c r="I520" s="109"/>
      <c r="J520" s="109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  <c r="AD520" s="109"/>
      <c r="AE520" s="109"/>
      <c r="AF520" s="109"/>
      <c r="AG520" s="109"/>
    </row>
    <row r="521" spans="2:33" ht="15">
      <c r="B521" s="109"/>
      <c r="C521" s="109"/>
      <c r="D521" s="109">
        <v>2014</v>
      </c>
      <c r="E521" s="109"/>
      <c r="F521" s="109">
        <v>4.5</v>
      </c>
      <c r="G521" s="109"/>
      <c r="H521" s="109">
        <v>0</v>
      </c>
      <c r="I521" s="109"/>
      <c r="J521" s="109"/>
      <c r="K521" s="109"/>
      <c r="L521" s="109"/>
      <c r="M521" s="109"/>
      <c r="N521" s="109"/>
      <c r="O521" s="109"/>
      <c r="P521" s="109"/>
      <c r="Q521" s="109"/>
      <c r="R521" s="109">
        <v>31.6</v>
      </c>
      <c r="S521" s="109"/>
      <c r="T521" s="109"/>
      <c r="U521" s="109"/>
      <c r="V521" s="109"/>
      <c r="W521" s="109">
        <v>100</v>
      </c>
      <c r="X521" s="109"/>
      <c r="Y521" s="109">
        <v>0.8</v>
      </c>
      <c r="Z521" s="109"/>
      <c r="AA521" s="109"/>
      <c r="AB521" s="109"/>
      <c r="AC521" s="109"/>
      <c r="AD521" s="109"/>
      <c r="AE521" s="109"/>
      <c r="AF521" s="109"/>
      <c r="AG521" s="109"/>
    </row>
    <row r="522" spans="2:33" ht="15">
      <c r="B522" s="109"/>
      <c r="C522" s="109"/>
      <c r="D522" s="109">
        <v>2015</v>
      </c>
      <c r="E522" s="109">
        <v>76</v>
      </c>
      <c r="F522" s="109">
        <v>0.7</v>
      </c>
      <c r="G522" s="109">
        <v>0</v>
      </c>
      <c r="H522" s="109">
        <v>0</v>
      </c>
      <c r="I522" s="109">
        <v>100</v>
      </c>
      <c r="J522" s="109">
        <v>0</v>
      </c>
      <c r="K522" s="109">
        <v>1.7</v>
      </c>
      <c r="L522" s="109">
        <v>0</v>
      </c>
      <c r="M522" s="109"/>
      <c r="N522" s="109">
        <v>0</v>
      </c>
      <c r="O522" s="109"/>
      <c r="P522" s="109">
        <v>0</v>
      </c>
      <c r="Q522" s="109"/>
      <c r="R522" s="109">
        <v>0</v>
      </c>
      <c r="S522" s="109">
        <v>88.5</v>
      </c>
      <c r="T522" s="109">
        <v>0</v>
      </c>
      <c r="U522" s="109">
        <v>0</v>
      </c>
      <c r="V522" s="109">
        <v>0</v>
      </c>
      <c r="W522" s="109"/>
      <c r="X522" s="109">
        <v>66</v>
      </c>
      <c r="Y522" s="109">
        <v>0.8</v>
      </c>
      <c r="Z522" s="109"/>
      <c r="AA522" s="109"/>
      <c r="AB522" s="109">
        <v>66.59</v>
      </c>
      <c r="AC522" s="109"/>
      <c r="AD522" s="109">
        <v>0</v>
      </c>
      <c r="AE522" s="109"/>
      <c r="AF522" s="109">
        <v>0</v>
      </c>
      <c r="AG522" s="109"/>
    </row>
    <row r="523" spans="2:33" ht="15.75" thickBot="1">
      <c r="B523" s="109"/>
      <c r="C523" s="109"/>
      <c r="D523" s="109">
        <v>2016</v>
      </c>
      <c r="E523" s="109">
        <v>76</v>
      </c>
      <c r="F523" s="114">
        <v>1</v>
      </c>
      <c r="G523" s="109"/>
      <c r="H523" s="109">
        <v>0</v>
      </c>
      <c r="I523" s="109">
        <v>100</v>
      </c>
      <c r="J523" s="109">
        <v>58</v>
      </c>
      <c r="K523" s="109">
        <v>1.7</v>
      </c>
      <c r="L523" s="109">
        <v>0</v>
      </c>
      <c r="M523" s="109">
        <v>0</v>
      </c>
      <c r="N523" s="109">
        <v>0</v>
      </c>
      <c r="O523" s="109"/>
      <c r="P523" s="109">
        <v>0</v>
      </c>
      <c r="Q523" s="109"/>
      <c r="R523" s="112">
        <v>0</v>
      </c>
      <c r="S523" s="109">
        <v>88.5</v>
      </c>
      <c r="T523" s="109">
        <v>0</v>
      </c>
      <c r="U523" s="109">
        <v>0</v>
      </c>
      <c r="V523" s="109">
        <v>51.4</v>
      </c>
      <c r="W523" s="109">
        <v>0</v>
      </c>
      <c r="X523" s="109">
        <v>66</v>
      </c>
      <c r="Y523" s="109">
        <v>0.8</v>
      </c>
      <c r="Z523" s="109">
        <v>0</v>
      </c>
      <c r="AA523" s="109">
        <v>0</v>
      </c>
      <c r="AB523" s="109">
        <v>66.59</v>
      </c>
      <c r="AC523" s="109">
        <v>0</v>
      </c>
      <c r="AD523" s="109"/>
      <c r="AE523" s="109"/>
      <c r="AF523" s="109">
        <v>0</v>
      </c>
      <c r="AG523" s="109"/>
    </row>
    <row r="524" spans="2:33" ht="15.75" thickBot="1">
      <c r="B524" s="109"/>
      <c r="C524" s="109"/>
      <c r="D524" s="109">
        <v>2017</v>
      </c>
      <c r="E524" s="109">
        <v>77</v>
      </c>
      <c r="F524" s="112">
        <v>1</v>
      </c>
      <c r="G524" s="109">
        <v>0</v>
      </c>
      <c r="H524" s="109"/>
      <c r="I524" s="109">
        <v>100</v>
      </c>
      <c r="J524" s="114">
        <v>58</v>
      </c>
      <c r="K524" s="109">
        <v>1.7</v>
      </c>
      <c r="L524" s="113">
        <v>13.85</v>
      </c>
      <c r="M524" s="109">
        <v>0</v>
      </c>
      <c r="N524" s="109">
        <v>0</v>
      </c>
      <c r="O524" s="109">
        <v>91.527370000000005</v>
      </c>
      <c r="P524" s="109">
        <v>0</v>
      </c>
      <c r="Q524" s="109"/>
      <c r="R524" s="114">
        <v>0</v>
      </c>
      <c r="S524" s="109">
        <v>88.5</v>
      </c>
      <c r="T524" s="109">
        <v>0</v>
      </c>
      <c r="U524" s="109">
        <v>0</v>
      </c>
      <c r="V524" s="112">
        <v>51</v>
      </c>
      <c r="W524" s="115">
        <v>0</v>
      </c>
      <c r="X524" s="109">
        <v>66</v>
      </c>
      <c r="Y524" s="109">
        <v>0.8</v>
      </c>
      <c r="Z524" s="109"/>
      <c r="AA524" s="109">
        <v>0</v>
      </c>
      <c r="AB524" s="109">
        <v>66.59</v>
      </c>
      <c r="AC524" s="109">
        <v>0</v>
      </c>
      <c r="AD524" s="109">
        <v>0</v>
      </c>
      <c r="AE524" s="109">
        <v>0</v>
      </c>
      <c r="AF524" s="109"/>
      <c r="AG524" s="109">
        <v>0</v>
      </c>
    </row>
    <row r="525" spans="2:33" ht="15.75" thickBot="1">
      <c r="B525" s="109"/>
      <c r="C525" s="109"/>
      <c r="D525" s="109">
        <v>2018</v>
      </c>
      <c r="E525" s="109">
        <v>81</v>
      </c>
      <c r="F525" s="114">
        <v>0.7</v>
      </c>
      <c r="G525" s="109">
        <v>0</v>
      </c>
      <c r="H525" s="109">
        <v>0</v>
      </c>
      <c r="I525" s="109">
        <v>100</v>
      </c>
      <c r="J525" s="114">
        <v>0.57999999999999996</v>
      </c>
      <c r="K525" s="109">
        <v>1.7</v>
      </c>
      <c r="L525" s="109">
        <v>14.91</v>
      </c>
      <c r="M525" s="109">
        <v>0</v>
      </c>
      <c r="N525" s="109">
        <v>0</v>
      </c>
      <c r="O525" s="109">
        <v>92.516999999999996</v>
      </c>
      <c r="P525" s="109">
        <v>0</v>
      </c>
      <c r="Q525" s="109"/>
      <c r="R525" s="114">
        <v>0</v>
      </c>
      <c r="S525" s="109">
        <v>88.5</v>
      </c>
      <c r="T525" s="109">
        <v>0</v>
      </c>
      <c r="U525" s="109">
        <v>0</v>
      </c>
      <c r="V525" s="112">
        <v>51</v>
      </c>
      <c r="W525" s="109">
        <v>0</v>
      </c>
      <c r="X525" s="109">
        <v>66</v>
      </c>
      <c r="Y525" s="109">
        <v>0.8</v>
      </c>
      <c r="Z525" s="109"/>
      <c r="AA525" s="109">
        <v>0</v>
      </c>
      <c r="AB525" s="109">
        <v>66.59</v>
      </c>
      <c r="AC525" s="109">
        <v>0</v>
      </c>
      <c r="AD525" s="109">
        <v>0</v>
      </c>
      <c r="AE525" s="109">
        <v>0</v>
      </c>
      <c r="AF525" s="109">
        <v>0</v>
      </c>
      <c r="AG525" s="109"/>
    </row>
    <row r="526" spans="2:33" ht="15.75" thickBot="1">
      <c r="B526" s="109"/>
      <c r="C526" s="109"/>
      <c r="D526" s="109">
        <v>2019</v>
      </c>
      <c r="E526" s="114">
        <v>75.599999999999994</v>
      </c>
      <c r="F526" s="114">
        <v>1</v>
      </c>
      <c r="G526" s="109">
        <v>0</v>
      </c>
      <c r="H526" s="109">
        <v>0</v>
      </c>
      <c r="I526" s="109">
        <v>100</v>
      </c>
      <c r="J526" s="113">
        <v>6.34</v>
      </c>
      <c r="K526" s="109">
        <v>1.7</v>
      </c>
      <c r="L526" s="112">
        <v>17.3</v>
      </c>
      <c r="M526" s="109">
        <v>0</v>
      </c>
      <c r="N526" s="109">
        <v>0</v>
      </c>
      <c r="O526" s="118">
        <v>92.775999999999996</v>
      </c>
      <c r="P526" s="109">
        <v>0</v>
      </c>
      <c r="Q526" s="109"/>
      <c r="R526" s="109">
        <v>0</v>
      </c>
      <c r="S526" s="109">
        <v>88.5</v>
      </c>
      <c r="T526" s="109">
        <v>0</v>
      </c>
      <c r="U526" s="109">
        <v>0</v>
      </c>
      <c r="V526" s="112">
        <v>51</v>
      </c>
      <c r="W526" s="109">
        <v>0</v>
      </c>
      <c r="X526" s="109">
        <v>66</v>
      </c>
      <c r="Y526" s="109">
        <v>0.8</v>
      </c>
      <c r="Z526" s="109"/>
      <c r="AA526" s="109">
        <v>0</v>
      </c>
      <c r="AB526" s="115">
        <v>68.11</v>
      </c>
      <c r="AC526" s="109">
        <v>0</v>
      </c>
      <c r="AD526" s="109"/>
      <c r="AE526" s="109">
        <v>0</v>
      </c>
      <c r="AF526" s="111">
        <v>17.05</v>
      </c>
      <c r="AG526" s="109"/>
    </row>
    <row r="527" spans="2:33" ht="15">
      <c r="B527" s="109"/>
      <c r="C527" s="109"/>
      <c r="D527" s="109">
        <v>2020</v>
      </c>
      <c r="E527" s="109"/>
      <c r="F527" s="109"/>
      <c r="G527" s="109"/>
      <c r="H527" s="109"/>
      <c r="I527" s="109"/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  <c r="AD527" s="109"/>
      <c r="AE527" s="109"/>
      <c r="AF527" s="109"/>
      <c r="AG527" s="109"/>
    </row>
    <row r="528" spans="2:33" ht="15">
      <c r="B528" s="110" t="s">
        <v>330</v>
      </c>
      <c r="C528" s="110" t="s">
        <v>324</v>
      </c>
      <c r="D528" s="110">
        <v>2006</v>
      </c>
      <c r="E528" s="110"/>
      <c r="F528" s="110"/>
      <c r="G528" s="110"/>
      <c r="H528" s="110"/>
      <c r="I528" s="110"/>
      <c r="J528" s="110"/>
      <c r="K528" s="110"/>
      <c r="L528" s="110"/>
      <c r="M528" s="110"/>
      <c r="N528" s="110"/>
      <c r="O528" s="110"/>
      <c r="P528" s="110"/>
      <c r="Q528" s="110"/>
      <c r="R528" s="110"/>
      <c r="S528" s="110"/>
      <c r="T528" s="110"/>
      <c r="U528" s="110"/>
      <c r="V528" s="110"/>
      <c r="W528" s="110"/>
      <c r="X528" s="110"/>
      <c r="Y528" s="110"/>
      <c r="Z528" s="110"/>
      <c r="AA528" s="110"/>
      <c r="AB528" s="110"/>
      <c r="AC528" s="110"/>
      <c r="AD528" s="110"/>
      <c r="AE528" s="110"/>
      <c r="AF528" s="110"/>
      <c r="AG528" s="110"/>
    </row>
    <row r="529" spans="2:33" ht="15">
      <c r="B529" s="110"/>
      <c r="C529" s="110"/>
      <c r="D529" s="110">
        <v>2007</v>
      </c>
      <c r="E529" s="110"/>
      <c r="F529" s="110"/>
      <c r="G529" s="110"/>
      <c r="H529" s="110"/>
      <c r="I529" s="110"/>
      <c r="J529" s="110"/>
      <c r="K529" s="110"/>
      <c r="L529" s="110"/>
      <c r="M529" s="110"/>
      <c r="N529" s="110"/>
      <c r="O529" s="110"/>
      <c r="P529" s="110"/>
      <c r="Q529" s="110"/>
      <c r="R529" s="110"/>
      <c r="S529" s="110"/>
      <c r="T529" s="110"/>
      <c r="U529" s="110"/>
      <c r="V529" s="110"/>
      <c r="W529" s="110"/>
      <c r="X529" s="110"/>
      <c r="Y529" s="110"/>
      <c r="Z529" s="110"/>
      <c r="AA529" s="110"/>
      <c r="AB529" s="110"/>
      <c r="AC529" s="110"/>
      <c r="AD529" s="110"/>
      <c r="AE529" s="110"/>
      <c r="AF529" s="110"/>
      <c r="AG529" s="110"/>
    </row>
    <row r="530" spans="2:33" ht="15">
      <c r="B530" s="110"/>
      <c r="C530" s="110"/>
      <c r="D530" s="110">
        <v>2008</v>
      </c>
      <c r="E530" s="110"/>
      <c r="F530" s="110"/>
      <c r="G530" s="110"/>
      <c r="H530" s="110"/>
      <c r="I530" s="110"/>
      <c r="J530" s="110"/>
      <c r="K530" s="110"/>
      <c r="L530" s="110"/>
      <c r="M530" s="110"/>
      <c r="N530" s="110"/>
      <c r="O530" s="110"/>
      <c r="P530" s="110"/>
      <c r="Q530" s="110"/>
      <c r="R530" s="110"/>
      <c r="S530" s="110"/>
      <c r="T530" s="110"/>
      <c r="U530" s="110"/>
      <c r="V530" s="110"/>
      <c r="W530" s="110"/>
      <c r="X530" s="110"/>
      <c r="Y530" s="110"/>
      <c r="Z530" s="110"/>
      <c r="AA530" s="110"/>
      <c r="AB530" s="110"/>
      <c r="AC530" s="110"/>
      <c r="AD530" s="110"/>
      <c r="AE530" s="110"/>
      <c r="AF530" s="110"/>
      <c r="AG530" s="110"/>
    </row>
    <row r="531" spans="2:33" ht="15">
      <c r="B531" s="110"/>
      <c r="C531" s="110"/>
      <c r="D531" s="110">
        <v>2009</v>
      </c>
      <c r="E531" s="110"/>
      <c r="F531" s="110"/>
      <c r="G531" s="110"/>
      <c r="H531" s="110"/>
      <c r="I531" s="110"/>
      <c r="J531" s="110"/>
      <c r="K531" s="110"/>
      <c r="L531" s="110"/>
      <c r="M531" s="110"/>
      <c r="N531" s="110"/>
      <c r="O531" s="110"/>
      <c r="P531" s="110"/>
      <c r="Q531" s="110"/>
      <c r="R531" s="110"/>
      <c r="S531" s="110"/>
      <c r="T531" s="110"/>
      <c r="U531" s="110"/>
      <c r="V531" s="110"/>
      <c r="W531" s="110"/>
      <c r="X531" s="110"/>
      <c r="Y531" s="110"/>
      <c r="Z531" s="110"/>
      <c r="AA531" s="110"/>
      <c r="AB531" s="110"/>
      <c r="AC531" s="110"/>
      <c r="AD531" s="110"/>
      <c r="AE531" s="110"/>
      <c r="AF531" s="110"/>
      <c r="AG531" s="110"/>
    </row>
    <row r="532" spans="2:33" ht="15">
      <c r="B532" s="110"/>
      <c r="C532" s="110"/>
      <c r="D532" s="110">
        <v>2010</v>
      </c>
      <c r="E532" s="110"/>
      <c r="F532" s="110"/>
      <c r="G532" s="110"/>
      <c r="H532" s="110"/>
      <c r="I532" s="110"/>
      <c r="J532" s="110"/>
      <c r="K532" s="110"/>
      <c r="L532" s="110"/>
      <c r="M532" s="110"/>
      <c r="N532" s="110"/>
      <c r="O532" s="110"/>
      <c r="P532" s="110"/>
      <c r="Q532" s="110"/>
      <c r="R532" s="110"/>
      <c r="S532" s="110"/>
      <c r="T532" s="110"/>
      <c r="U532" s="110"/>
      <c r="V532" s="110"/>
      <c r="W532" s="110"/>
      <c r="X532" s="110"/>
      <c r="Y532" s="110"/>
      <c r="Z532" s="110"/>
      <c r="AA532" s="110"/>
      <c r="AB532" s="110"/>
      <c r="AC532" s="110"/>
      <c r="AD532" s="110"/>
      <c r="AE532" s="110"/>
      <c r="AF532" s="110"/>
      <c r="AG532" s="110"/>
    </row>
    <row r="533" spans="2:33" ht="15">
      <c r="B533" s="110"/>
      <c r="C533" s="110"/>
      <c r="D533" s="110">
        <v>2011</v>
      </c>
      <c r="E533" s="110"/>
      <c r="F533" s="110"/>
      <c r="G533" s="110"/>
      <c r="H533" s="110"/>
      <c r="I533" s="110"/>
      <c r="J533" s="110"/>
      <c r="K533" s="110"/>
      <c r="L533" s="110"/>
      <c r="M533" s="110"/>
      <c r="N533" s="110"/>
      <c r="O533" s="110"/>
      <c r="P533" s="110"/>
      <c r="Q533" s="110"/>
      <c r="R533" s="110"/>
      <c r="S533" s="110"/>
      <c r="T533" s="110"/>
      <c r="U533" s="110"/>
      <c r="V533" s="110"/>
      <c r="W533" s="110"/>
      <c r="X533" s="110"/>
      <c r="Y533" s="110"/>
      <c r="Z533" s="110"/>
      <c r="AA533" s="110"/>
      <c r="AB533" s="110"/>
      <c r="AC533" s="110"/>
      <c r="AD533" s="110"/>
      <c r="AE533" s="110"/>
      <c r="AF533" s="110"/>
      <c r="AG533" s="110"/>
    </row>
    <row r="534" spans="2:33" ht="15">
      <c r="B534" s="110"/>
      <c r="C534" s="110"/>
      <c r="D534" s="110">
        <v>2012</v>
      </c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  <c r="O534" s="110"/>
      <c r="P534" s="110"/>
      <c r="Q534" s="110"/>
      <c r="R534" s="110"/>
      <c r="S534" s="110"/>
      <c r="T534" s="110"/>
      <c r="U534" s="110"/>
      <c r="V534" s="110"/>
      <c r="W534" s="110"/>
      <c r="X534" s="110"/>
      <c r="Y534" s="110"/>
      <c r="Z534" s="110"/>
      <c r="AA534" s="110"/>
      <c r="AB534" s="110"/>
      <c r="AC534" s="110"/>
      <c r="AD534" s="110"/>
      <c r="AE534" s="110"/>
      <c r="AF534" s="110"/>
      <c r="AG534" s="110"/>
    </row>
    <row r="535" spans="2:33" ht="15">
      <c r="B535" s="110"/>
      <c r="C535" s="110"/>
      <c r="D535" s="110">
        <v>2013</v>
      </c>
      <c r="E535" s="110"/>
      <c r="F535" s="110"/>
      <c r="G535" s="110"/>
      <c r="H535" s="110"/>
      <c r="I535" s="110"/>
      <c r="J535" s="110"/>
      <c r="K535" s="110"/>
      <c r="L535" s="110"/>
      <c r="M535" s="110"/>
      <c r="N535" s="110"/>
      <c r="O535" s="110"/>
      <c r="P535" s="110"/>
      <c r="Q535" s="110"/>
      <c r="R535" s="110"/>
      <c r="S535" s="110"/>
      <c r="T535" s="110"/>
      <c r="U535" s="110"/>
      <c r="V535" s="110"/>
      <c r="W535" s="110"/>
      <c r="X535" s="110"/>
      <c r="Y535" s="110"/>
      <c r="Z535" s="110"/>
      <c r="AA535" s="110"/>
      <c r="AB535" s="110"/>
      <c r="AC535" s="110"/>
      <c r="AD535" s="110"/>
      <c r="AE535" s="110"/>
      <c r="AF535" s="110"/>
      <c r="AG535" s="110"/>
    </row>
    <row r="536" spans="2:33" ht="15">
      <c r="B536" s="110"/>
      <c r="C536" s="110"/>
      <c r="D536" s="110">
        <v>2014</v>
      </c>
      <c r="E536" s="110"/>
      <c r="F536" s="110">
        <v>58.3</v>
      </c>
      <c r="G536" s="110"/>
      <c r="H536" s="110">
        <v>0</v>
      </c>
      <c r="I536" s="110"/>
      <c r="J536" s="110"/>
      <c r="K536" s="110"/>
      <c r="L536" s="110"/>
      <c r="M536" s="110"/>
      <c r="N536" s="110"/>
      <c r="O536" s="110">
        <v>92.5</v>
      </c>
      <c r="P536" s="110"/>
      <c r="Q536" s="110"/>
      <c r="R536" s="110">
        <v>1.2</v>
      </c>
      <c r="S536" s="110"/>
      <c r="T536" s="110"/>
      <c r="U536" s="110"/>
      <c r="V536" s="110"/>
      <c r="W536" s="110">
        <v>100</v>
      </c>
      <c r="X536" s="110"/>
      <c r="Y536" s="110">
        <v>99.2</v>
      </c>
      <c r="Z536" s="110"/>
      <c r="AA536" s="110"/>
      <c r="AB536" s="110"/>
      <c r="AC536" s="110"/>
      <c r="AD536" s="110"/>
      <c r="AE536" s="110"/>
      <c r="AF536" s="110"/>
      <c r="AG536" s="110"/>
    </row>
    <row r="537" spans="2:33" ht="15">
      <c r="B537" s="110"/>
      <c r="C537" s="110"/>
      <c r="D537" s="110">
        <v>2015</v>
      </c>
      <c r="E537" s="110">
        <v>3</v>
      </c>
      <c r="F537" s="110">
        <v>73.8</v>
      </c>
      <c r="G537" s="110">
        <v>6.7</v>
      </c>
      <c r="H537" s="110">
        <v>0</v>
      </c>
      <c r="I537" s="110">
        <v>100</v>
      </c>
      <c r="J537" s="110">
        <v>0</v>
      </c>
      <c r="K537" s="110">
        <v>88.7</v>
      </c>
      <c r="L537" s="110">
        <v>0</v>
      </c>
      <c r="M537" s="110"/>
      <c r="N537" s="110">
        <v>0</v>
      </c>
      <c r="O537" s="110">
        <v>91.216700000000003</v>
      </c>
      <c r="P537" s="110">
        <v>0</v>
      </c>
      <c r="Q537" s="110"/>
      <c r="R537" s="110">
        <v>1.27</v>
      </c>
      <c r="S537" s="110">
        <v>3.1</v>
      </c>
      <c r="T537" s="110">
        <v>4.2</v>
      </c>
      <c r="U537" s="110">
        <v>0</v>
      </c>
      <c r="V537" s="110">
        <v>0</v>
      </c>
      <c r="W537" s="110">
        <v>100</v>
      </c>
      <c r="X537" s="110">
        <v>0</v>
      </c>
      <c r="Y537" s="110">
        <v>99.2</v>
      </c>
      <c r="Z537" s="110"/>
      <c r="AA537" s="110"/>
      <c r="AB537" s="110">
        <v>0.99</v>
      </c>
      <c r="AC537" s="110"/>
      <c r="AD537" s="110">
        <v>80</v>
      </c>
      <c r="AE537" s="110"/>
      <c r="AF537" s="110">
        <v>0</v>
      </c>
      <c r="AG537" s="110"/>
    </row>
    <row r="538" spans="2:33" ht="15.75" thickBot="1">
      <c r="B538" s="110"/>
      <c r="C538" s="110"/>
      <c r="D538" s="110">
        <v>2016</v>
      </c>
      <c r="E538" s="110">
        <v>3</v>
      </c>
      <c r="F538" s="112">
        <v>74</v>
      </c>
      <c r="G538" s="110"/>
      <c r="H538" s="110">
        <v>0</v>
      </c>
      <c r="I538" s="110">
        <v>100</v>
      </c>
      <c r="J538" s="110">
        <v>5</v>
      </c>
      <c r="K538" s="110">
        <v>88.5</v>
      </c>
      <c r="L538" s="110">
        <v>0</v>
      </c>
      <c r="M538" s="110">
        <v>0</v>
      </c>
      <c r="N538" s="110">
        <v>0</v>
      </c>
      <c r="O538" s="110">
        <v>91.469170000000005</v>
      </c>
      <c r="P538" s="110">
        <v>0</v>
      </c>
      <c r="Q538" s="110"/>
      <c r="R538" s="114">
        <v>0.32</v>
      </c>
      <c r="S538" s="110">
        <v>3.1</v>
      </c>
      <c r="T538" s="110">
        <v>4.2</v>
      </c>
      <c r="U538" s="110">
        <v>0</v>
      </c>
      <c r="V538" s="110">
        <v>0</v>
      </c>
      <c r="W538" s="110">
        <v>100</v>
      </c>
      <c r="X538" s="110">
        <v>0</v>
      </c>
      <c r="Y538" s="110">
        <v>99.2</v>
      </c>
      <c r="Z538" s="110">
        <v>0</v>
      </c>
      <c r="AA538" s="110">
        <v>0</v>
      </c>
      <c r="AB538" s="110">
        <v>0.99</v>
      </c>
      <c r="AC538" s="110">
        <v>0</v>
      </c>
      <c r="AD538" s="110"/>
      <c r="AE538" s="110"/>
      <c r="AF538" s="110">
        <v>0</v>
      </c>
      <c r="AG538" s="110"/>
    </row>
    <row r="539" spans="2:33" ht="15.75" thickBot="1">
      <c r="B539" s="110"/>
      <c r="C539" s="110"/>
      <c r="D539" s="110">
        <v>2017</v>
      </c>
      <c r="E539" s="112">
        <v>5</v>
      </c>
      <c r="F539" s="112">
        <v>73.8</v>
      </c>
      <c r="G539" s="110">
        <v>6.3</v>
      </c>
      <c r="H539" s="110"/>
      <c r="I539" s="110">
        <v>100</v>
      </c>
      <c r="J539" s="114">
        <v>0.1</v>
      </c>
      <c r="K539" s="110">
        <v>88.5</v>
      </c>
      <c r="L539" s="110">
        <v>0</v>
      </c>
      <c r="M539" s="110">
        <v>0</v>
      </c>
      <c r="N539" s="110">
        <v>0</v>
      </c>
      <c r="O539" s="118">
        <v>91.527370000000005</v>
      </c>
      <c r="P539" s="110">
        <v>0</v>
      </c>
      <c r="Q539" s="110"/>
      <c r="R539" s="114">
        <v>31.17</v>
      </c>
      <c r="S539" s="110">
        <v>3.1</v>
      </c>
      <c r="T539" s="110">
        <v>4.2</v>
      </c>
      <c r="U539" s="110">
        <v>0</v>
      </c>
      <c r="V539" s="110">
        <v>0</v>
      </c>
      <c r="W539" s="110">
        <v>100</v>
      </c>
      <c r="X539" s="110">
        <v>0</v>
      </c>
      <c r="Y539" s="110">
        <v>99.2</v>
      </c>
      <c r="Z539" s="110"/>
      <c r="AA539" s="110">
        <v>0</v>
      </c>
      <c r="AB539" s="110">
        <v>0.99</v>
      </c>
      <c r="AC539" s="110">
        <v>0</v>
      </c>
      <c r="AD539" s="110">
        <v>0</v>
      </c>
      <c r="AE539" s="110">
        <v>0</v>
      </c>
      <c r="AF539" s="110"/>
      <c r="AG539" s="110">
        <v>0</v>
      </c>
    </row>
    <row r="540" spans="2:33" ht="15.75" thickBot="1">
      <c r="B540" s="110"/>
      <c r="C540" s="110"/>
      <c r="D540" s="110">
        <v>2018</v>
      </c>
      <c r="E540" s="112">
        <v>3</v>
      </c>
      <c r="F540" s="110">
        <v>73.8</v>
      </c>
      <c r="G540" s="116">
        <v>9.08</v>
      </c>
      <c r="H540" s="110">
        <v>0</v>
      </c>
      <c r="I540" s="110">
        <v>100</v>
      </c>
      <c r="J540" s="114">
        <v>0.16</v>
      </c>
      <c r="K540" s="110">
        <v>88.2</v>
      </c>
      <c r="L540" s="113">
        <v>32.299999999999997</v>
      </c>
      <c r="M540" s="110">
        <v>0</v>
      </c>
      <c r="N540" s="110">
        <v>0</v>
      </c>
      <c r="O540" s="118">
        <v>92.516999999999996</v>
      </c>
      <c r="P540" s="110">
        <v>0</v>
      </c>
      <c r="Q540" s="110"/>
      <c r="R540" s="110">
        <v>31.17</v>
      </c>
      <c r="S540" s="110">
        <v>3.1</v>
      </c>
      <c r="T540" s="110">
        <v>4.2</v>
      </c>
      <c r="U540" s="110">
        <v>0</v>
      </c>
      <c r="V540" s="110">
        <v>0</v>
      </c>
      <c r="W540" s="110">
        <v>100</v>
      </c>
      <c r="X540" s="110">
        <v>0</v>
      </c>
      <c r="Y540" s="110">
        <v>99.2</v>
      </c>
      <c r="Z540" s="110"/>
      <c r="AA540" s="110">
        <v>0</v>
      </c>
      <c r="AB540" s="110">
        <v>0.99</v>
      </c>
      <c r="AC540" s="110">
        <v>0</v>
      </c>
      <c r="AD540" s="110"/>
      <c r="AE540" s="110">
        <v>0</v>
      </c>
      <c r="AF540" s="110">
        <v>0</v>
      </c>
      <c r="AG540" s="110"/>
    </row>
    <row r="541" spans="2:33" ht="15.75" thickBot="1">
      <c r="B541" s="110"/>
      <c r="C541" s="110"/>
      <c r="D541" s="110">
        <v>2019</v>
      </c>
      <c r="E541" s="112">
        <v>2.5299999999999998</v>
      </c>
      <c r="F541" s="114">
        <v>73.599999999999994</v>
      </c>
      <c r="G541" s="116">
        <v>6.87</v>
      </c>
      <c r="H541" s="110">
        <v>0</v>
      </c>
      <c r="I541" s="110">
        <v>100</v>
      </c>
      <c r="J541" s="113">
        <v>4.3899999999999997</v>
      </c>
      <c r="K541" s="112">
        <v>88.4</v>
      </c>
      <c r="L541" s="110">
        <v>40.51</v>
      </c>
      <c r="M541" s="110">
        <v>0</v>
      </c>
      <c r="N541" s="110">
        <v>0</v>
      </c>
      <c r="O541" s="118">
        <v>92.775999999999996</v>
      </c>
      <c r="P541" s="110">
        <v>0</v>
      </c>
      <c r="Q541" s="110"/>
      <c r="R541" s="112">
        <v>31.8</v>
      </c>
      <c r="S541" s="110">
        <v>3.1</v>
      </c>
      <c r="T541" s="110">
        <v>4.2</v>
      </c>
      <c r="U541" s="110">
        <v>0</v>
      </c>
      <c r="V541" s="110">
        <v>0</v>
      </c>
      <c r="W541" s="110">
        <v>100</v>
      </c>
      <c r="X541" s="110">
        <v>0</v>
      </c>
      <c r="Y541" s="110">
        <v>99.2</v>
      </c>
      <c r="Z541" s="110"/>
      <c r="AA541" s="110">
        <v>0</v>
      </c>
      <c r="AB541" s="115">
        <v>68.11</v>
      </c>
      <c r="AC541" s="110">
        <v>0</v>
      </c>
      <c r="AD541" s="110"/>
      <c r="AE541" s="110">
        <v>0</v>
      </c>
      <c r="AF541" s="114">
        <v>5.37</v>
      </c>
      <c r="AG541" s="110"/>
    </row>
    <row r="542" spans="2:33" ht="15">
      <c r="B542" s="110"/>
      <c r="C542" s="110"/>
      <c r="D542" s="110">
        <v>2020</v>
      </c>
      <c r="E542" s="110"/>
      <c r="F542" s="110"/>
      <c r="G542" s="110"/>
      <c r="H542" s="110"/>
      <c r="I542" s="110"/>
      <c r="J542" s="110"/>
      <c r="K542" s="110"/>
      <c r="L542" s="110"/>
      <c r="M542" s="110"/>
      <c r="N542" s="110"/>
      <c r="O542" s="110"/>
      <c r="P542" s="110"/>
      <c r="Q542" s="110"/>
      <c r="R542" s="110"/>
      <c r="S542" s="110"/>
      <c r="T542" s="110"/>
      <c r="U542" s="110"/>
      <c r="V542" s="110"/>
      <c r="W542" s="110"/>
      <c r="X542" s="110"/>
      <c r="Y542" s="110"/>
      <c r="Z542" s="110"/>
      <c r="AA542" s="110"/>
      <c r="AB542" s="110"/>
      <c r="AC542" s="110"/>
      <c r="AD542" s="110"/>
      <c r="AE542" s="110"/>
      <c r="AF542" s="110"/>
      <c r="AG542" s="110"/>
    </row>
    <row r="543" spans="2:33" ht="15">
      <c r="B543" s="109" t="s">
        <v>331</v>
      </c>
      <c r="C543" s="109" t="s">
        <v>325</v>
      </c>
      <c r="D543" s="109">
        <v>2006</v>
      </c>
      <c r="E543" s="109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  <c r="AD543" s="109"/>
      <c r="AE543" s="109"/>
      <c r="AF543" s="109"/>
      <c r="AG543" s="109"/>
    </row>
    <row r="544" spans="2:33" ht="15">
      <c r="B544" s="109"/>
      <c r="C544" s="109"/>
      <c r="D544" s="109">
        <v>2007</v>
      </c>
      <c r="E544" s="109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  <c r="AD544" s="109"/>
      <c r="AE544" s="109"/>
      <c r="AF544" s="109"/>
      <c r="AG544" s="109"/>
    </row>
    <row r="545" spans="2:33" ht="15">
      <c r="B545" s="109"/>
      <c r="C545" s="109"/>
      <c r="D545" s="109">
        <v>2008</v>
      </c>
      <c r="E545" s="109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  <c r="AD545" s="109"/>
      <c r="AE545" s="109"/>
      <c r="AF545" s="109"/>
      <c r="AG545" s="109"/>
    </row>
    <row r="546" spans="2:33" ht="15">
      <c r="B546" s="109"/>
      <c r="C546" s="109"/>
      <c r="D546" s="109">
        <v>2009</v>
      </c>
      <c r="E546" s="109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  <c r="AD546" s="109"/>
      <c r="AE546" s="109"/>
      <c r="AF546" s="109"/>
      <c r="AG546" s="109"/>
    </row>
    <row r="547" spans="2:33" ht="15">
      <c r="B547" s="109"/>
      <c r="C547" s="109"/>
      <c r="D547" s="109">
        <v>2010</v>
      </c>
      <c r="E547" s="109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  <c r="AD547" s="109"/>
      <c r="AE547" s="109"/>
      <c r="AF547" s="109"/>
      <c r="AG547" s="109"/>
    </row>
    <row r="548" spans="2:33" ht="15">
      <c r="B548" s="109"/>
      <c r="C548" s="109"/>
      <c r="D548" s="109">
        <v>2011</v>
      </c>
      <c r="E548" s="109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  <c r="AD548" s="109"/>
      <c r="AE548" s="109"/>
      <c r="AF548" s="109"/>
      <c r="AG548" s="109"/>
    </row>
    <row r="549" spans="2:33" ht="15">
      <c r="B549" s="109"/>
      <c r="C549" s="109"/>
      <c r="D549" s="109">
        <v>2012</v>
      </c>
      <c r="E549" s="109"/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  <c r="AD549" s="109"/>
      <c r="AE549" s="109"/>
      <c r="AF549" s="109"/>
      <c r="AG549" s="109"/>
    </row>
    <row r="550" spans="2:33" ht="15">
      <c r="B550" s="109"/>
      <c r="C550" s="109"/>
      <c r="D550" s="109">
        <v>2013</v>
      </c>
      <c r="E550" s="109"/>
      <c r="F550" s="109"/>
      <c r="G550" s="109"/>
      <c r="H550" s="109"/>
      <c r="I550" s="109"/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  <c r="AD550" s="109"/>
      <c r="AE550" s="109"/>
      <c r="AF550" s="109"/>
      <c r="AG550" s="109"/>
    </row>
    <row r="551" spans="2:33" ht="15">
      <c r="B551" s="109"/>
      <c r="C551" s="109"/>
      <c r="D551" s="109">
        <v>2014</v>
      </c>
      <c r="E551" s="109"/>
      <c r="F551" s="109"/>
      <c r="G551" s="109"/>
      <c r="H551" s="109">
        <v>0</v>
      </c>
      <c r="I551" s="109"/>
      <c r="J551" s="109"/>
      <c r="K551" s="109"/>
      <c r="L551" s="109"/>
      <c r="M551" s="109"/>
      <c r="N551" s="109"/>
      <c r="O551" s="109"/>
      <c r="P551" s="109"/>
      <c r="Q551" s="109"/>
      <c r="R551" s="109">
        <v>0</v>
      </c>
      <c r="S551" s="109"/>
      <c r="T551" s="109"/>
      <c r="U551" s="109"/>
      <c r="V551" s="109"/>
      <c r="W551" s="109">
        <v>0</v>
      </c>
      <c r="X551" s="109"/>
      <c r="Y551" s="109">
        <v>0</v>
      </c>
      <c r="Z551" s="109"/>
      <c r="AA551" s="109"/>
      <c r="AB551" s="109"/>
      <c r="AC551" s="109"/>
      <c r="AD551" s="109"/>
      <c r="AE551" s="109"/>
      <c r="AF551" s="109"/>
      <c r="AG551" s="109"/>
    </row>
    <row r="552" spans="2:33" ht="15">
      <c r="B552" s="109"/>
      <c r="C552" s="109"/>
      <c r="D552" s="109">
        <v>2015</v>
      </c>
      <c r="E552" s="109">
        <v>0</v>
      </c>
      <c r="F552" s="109">
        <v>21.3</v>
      </c>
      <c r="G552" s="109">
        <v>0</v>
      </c>
      <c r="H552" s="109">
        <v>0</v>
      </c>
      <c r="I552" s="109">
        <v>100</v>
      </c>
      <c r="J552" s="109">
        <v>0</v>
      </c>
      <c r="K552" s="109">
        <v>0</v>
      </c>
      <c r="L552" s="109">
        <v>0</v>
      </c>
      <c r="M552" s="109"/>
      <c r="N552" s="109">
        <v>0</v>
      </c>
      <c r="O552" s="109"/>
      <c r="P552" s="109">
        <v>0</v>
      </c>
      <c r="Q552" s="109"/>
      <c r="R552" s="109">
        <v>0</v>
      </c>
      <c r="S552" s="109">
        <v>0</v>
      </c>
      <c r="T552" s="109">
        <v>53</v>
      </c>
      <c r="U552" s="109">
        <v>0</v>
      </c>
      <c r="V552" s="109">
        <v>0</v>
      </c>
      <c r="W552" s="109"/>
      <c r="X552" s="109">
        <v>0</v>
      </c>
      <c r="Y552" s="109">
        <v>0</v>
      </c>
      <c r="Z552" s="109"/>
      <c r="AA552" s="109"/>
      <c r="AB552" s="109">
        <v>89.2</v>
      </c>
      <c r="AC552" s="109"/>
      <c r="AD552" s="109"/>
      <c r="AE552" s="109"/>
      <c r="AF552" s="109"/>
      <c r="AG552" s="109"/>
    </row>
    <row r="553" spans="2:33" ht="15">
      <c r="B553" s="109"/>
      <c r="C553" s="109"/>
      <c r="D553" s="109">
        <v>2016</v>
      </c>
      <c r="E553" s="109">
        <v>0</v>
      </c>
      <c r="F553" s="109">
        <v>12.9</v>
      </c>
      <c r="G553" s="109"/>
      <c r="H553" s="109">
        <v>0</v>
      </c>
      <c r="I553" s="109">
        <v>100</v>
      </c>
      <c r="J553" s="109">
        <v>0</v>
      </c>
      <c r="K553" s="109">
        <v>0.01</v>
      </c>
      <c r="L553" s="109">
        <v>0</v>
      </c>
      <c r="M553" s="109">
        <v>0</v>
      </c>
      <c r="N553" s="109">
        <v>0</v>
      </c>
      <c r="O553" s="109"/>
      <c r="P553" s="109">
        <v>0</v>
      </c>
      <c r="Q553" s="109"/>
      <c r="R553" s="109">
        <v>0</v>
      </c>
      <c r="S553" s="109">
        <v>0</v>
      </c>
      <c r="T553" s="109">
        <v>53</v>
      </c>
      <c r="U553" s="109">
        <v>0</v>
      </c>
      <c r="V553" s="109">
        <v>0</v>
      </c>
      <c r="W553" s="109">
        <v>0</v>
      </c>
      <c r="X553" s="109">
        <v>0</v>
      </c>
      <c r="Y553" s="109">
        <v>0</v>
      </c>
      <c r="Z553" s="109">
        <v>0</v>
      </c>
      <c r="AA553" s="109">
        <v>0</v>
      </c>
      <c r="AB553" s="109">
        <v>82.03</v>
      </c>
      <c r="AC553" s="109">
        <v>0</v>
      </c>
      <c r="AD553" s="109"/>
      <c r="AE553" s="109"/>
      <c r="AF553" s="109">
        <v>0</v>
      </c>
      <c r="AG553" s="109"/>
    </row>
    <row r="554" spans="2:33" ht="15">
      <c r="B554" s="109"/>
      <c r="C554" s="109"/>
      <c r="D554" s="109">
        <v>2017</v>
      </c>
      <c r="E554" s="109">
        <v>0</v>
      </c>
      <c r="F554" s="112">
        <v>8.8000000000000007</v>
      </c>
      <c r="G554" s="109">
        <v>0</v>
      </c>
      <c r="H554" s="109"/>
      <c r="I554" s="109">
        <v>100</v>
      </c>
      <c r="J554" s="109">
        <v>0</v>
      </c>
      <c r="K554" s="112">
        <v>0</v>
      </c>
      <c r="L554" s="109">
        <v>0</v>
      </c>
      <c r="M554" s="109">
        <v>0</v>
      </c>
      <c r="N554" s="109">
        <v>0</v>
      </c>
      <c r="O554" s="109">
        <v>98.346109999999996</v>
      </c>
      <c r="P554" s="109">
        <v>0</v>
      </c>
      <c r="Q554" s="109"/>
      <c r="R554" s="109">
        <v>0</v>
      </c>
      <c r="S554" s="109">
        <v>0</v>
      </c>
      <c r="T554" s="109">
        <v>53</v>
      </c>
      <c r="U554" s="109">
        <v>0</v>
      </c>
      <c r="V554" s="113">
        <v>79</v>
      </c>
      <c r="W554" s="109">
        <v>0</v>
      </c>
      <c r="X554" s="109">
        <v>0</v>
      </c>
      <c r="Y554" s="109">
        <v>0</v>
      </c>
      <c r="Z554" s="109"/>
      <c r="AA554" s="109">
        <v>0</v>
      </c>
      <c r="AB554" s="109">
        <v>81.900000000000006</v>
      </c>
      <c r="AC554" s="109">
        <v>0</v>
      </c>
      <c r="AD554" s="109">
        <v>0</v>
      </c>
      <c r="AE554" s="109">
        <v>0</v>
      </c>
      <c r="AF554" s="109">
        <v>21.8</v>
      </c>
      <c r="AG554" s="109">
        <v>0</v>
      </c>
    </row>
    <row r="555" spans="2:33" ht="15.75" thickBot="1">
      <c r="B555" s="109"/>
      <c r="C555" s="109"/>
      <c r="D555" s="109">
        <v>2018</v>
      </c>
      <c r="E555" s="109">
        <v>0</v>
      </c>
      <c r="F555" s="112">
        <v>6.8</v>
      </c>
      <c r="G555" s="109">
        <v>0</v>
      </c>
      <c r="H555" s="109">
        <v>0</v>
      </c>
      <c r="I555" s="109">
        <v>100</v>
      </c>
      <c r="J555" s="109">
        <v>0</v>
      </c>
      <c r="K555" s="112">
        <v>0.03</v>
      </c>
      <c r="L555" s="109">
        <v>0</v>
      </c>
      <c r="M555" s="109">
        <v>0</v>
      </c>
      <c r="N555" s="109">
        <v>0</v>
      </c>
      <c r="O555" s="109">
        <v>98.468320000000006</v>
      </c>
      <c r="P555" s="109">
        <v>0</v>
      </c>
      <c r="Q555" s="109"/>
      <c r="R555" s="109">
        <v>0</v>
      </c>
      <c r="S555" s="109">
        <v>0</v>
      </c>
      <c r="T555" s="109">
        <v>53</v>
      </c>
      <c r="U555" s="109">
        <v>0</v>
      </c>
      <c r="V555" s="109">
        <v>0</v>
      </c>
      <c r="W555" s="109">
        <v>0</v>
      </c>
      <c r="X555" s="109">
        <v>0</v>
      </c>
      <c r="Y555" s="109">
        <v>0</v>
      </c>
      <c r="Z555" s="109"/>
      <c r="AA555" s="109">
        <v>0</v>
      </c>
      <c r="AB555" s="112">
        <v>89.78</v>
      </c>
      <c r="AC555" s="109">
        <v>0</v>
      </c>
      <c r="AD555" s="109">
        <v>0</v>
      </c>
      <c r="AE555" s="109">
        <v>0</v>
      </c>
      <c r="AF555" s="114">
        <v>0</v>
      </c>
      <c r="AG555" s="109"/>
    </row>
    <row r="556" spans="2:33" ht="15.75" thickBot="1">
      <c r="B556" s="109"/>
      <c r="C556" s="109"/>
      <c r="D556" s="109">
        <v>2019</v>
      </c>
      <c r="E556" s="109">
        <v>0</v>
      </c>
      <c r="F556" s="112">
        <v>6.95</v>
      </c>
      <c r="G556" s="109">
        <v>0</v>
      </c>
      <c r="H556" s="109">
        <v>0</v>
      </c>
      <c r="I556" s="109">
        <v>100</v>
      </c>
      <c r="J556" s="109"/>
      <c r="K556" s="112">
        <v>0</v>
      </c>
      <c r="L556" s="109">
        <v>0</v>
      </c>
      <c r="M556" s="109">
        <v>0</v>
      </c>
      <c r="N556" s="109">
        <v>0</v>
      </c>
      <c r="O556" s="109">
        <v>98.638999999999996</v>
      </c>
      <c r="P556" s="109">
        <v>0</v>
      </c>
      <c r="Q556" s="109"/>
      <c r="R556" s="109">
        <v>0</v>
      </c>
      <c r="S556" s="109">
        <v>0</v>
      </c>
      <c r="T556" s="109">
        <v>53</v>
      </c>
      <c r="U556" s="109">
        <v>0</v>
      </c>
      <c r="V556" s="112">
        <v>0</v>
      </c>
      <c r="W556" s="109">
        <v>0</v>
      </c>
      <c r="X556" s="109">
        <v>0</v>
      </c>
      <c r="Y556" s="109">
        <v>0</v>
      </c>
      <c r="Z556" s="109"/>
      <c r="AA556" s="109">
        <v>0</v>
      </c>
      <c r="AB556" s="115">
        <v>93.64</v>
      </c>
      <c r="AC556" s="109">
        <v>0</v>
      </c>
      <c r="AD556" s="109"/>
      <c r="AE556" s="109">
        <v>0</v>
      </c>
      <c r="AF556" s="112">
        <v>0</v>
      </c>
      <c r="AG556" s="109"/>
    </row>
    <row r="557" spans="2:33" ht="15">
      <c r="B557" s="109"/>
      <c r="C557" s="109"/>
      <c r="D557" s="109">
        <v>2020</v>
      </c>
      <c r="E557" s="109"/>
      <c r="F557" s="109"/>
      <c r="G557" s="109"/>
      <c r="H557" s="109"/>
      <c r="I557" s="109"/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  <c r="AD557" s="109"/>
      <c r="AE557" s="109"/>
      <c r="AF557" s="109"/>
      <c r="AG557" s="109"/>
    </row>
    <row r="558" spans="2:33" ht="15">
      <c r="B558" s="110" t="s">
        <v>332</v>
      </c>
      <c r="C558" s="110" t="s">
        <v>326</v>
      </c>
      <c r="D558" s="110">
        <v>2006</v>
      </c>
      <c r="E558" s="110"/>
      <c r="F558" s="110"/>
      <c r="G558" s="110"/>
      <c r="H558" s="110"/>
      <c r="I558" s="110"/>
      <c r="J558" s="110"/>
      <c r="K558" s="110"/>
      <c r="L558" s="110"/>
      <c r="M558" s="110"/>
      <c r="N558" s="110"/>
      <c r="O558" s="110"/>
      <c r="P558" s="110"/>
      <c r="Q558" s="110"/>
      <c r="R558" s="110"/>
      <c r="S558" s="110"/>
      <c r="T558" s="110"/>
      <c r="U558" s="110"/>
      <c r="V558" s="110"/>
      <c r="W558" s="110"/>
      <c r="X558" s="110"/>
      <c r="Y558" s="110"/>
      <c r="Z558" s="110"/>
      <c r="AA558" s="110"/>
      <c r="AB558" s="110"/>
      <c r="AC558" s="110"/>
      <c r="AD558" s="110"/>
      <c r="AE558" s="110"/>
      <c r="AF558" s="110"/>
      <c r="AG558" s="110"/>
    </row>
    <row r="559" spans="2:33" ht="15">
      <c r="B559" s="110"/>
      <c r="C559" s="110"/>
      <c r="D559" s="110">
        <v>2007</v>
      </c>
      <c r="E559" s="110"/>
      <c r="F559" s="110"/>
      <c r="G559" s="110"/>
      <c r="H559" s="110"/>
      <c r="I559" s="110"/>
      <c r="J559" s="110"/>
      <c r="K559" s="110"/>
      <c r="L559" s="110"/>
      <c r="M559" s="110"/>
      <c r="N559" s="110"/>
      <c r="O559" s="110"/>
      <c r="P559" s="110"/>
      <c r="Q559" s="110"/>
      <c r="R559" s="110"/>
      <c r="S559" s="110"/>
      <c r="T559" s="110"/>
      <c r="U559" s="110"/>
      <c r="V559" s="110"/>
      <c r="W559" s="110"/>
      <c r="X559" s="110"/>
      <c r="Y559" s="110"/>
      <c r="Z559" s="110"/>
      <c r="AA559" s="110"/>
      <c r="AB559" s="110"/>
      <c r="AC559" s="110"/>
      <c r="AD559" s="110"/>
      <c r="AE559" s="110"/>
      <c r="AF559" s="110"/>
      <c r="AG559" s="110"/>
    </row>
    <row r="560" spans="2:33" ht="15">
      <c r="B560" s="110"/>
      <c r="C560" s="110"/>
      <c r="D560" s="110">
        <v>2008</v>
      </c>
      <c r="E560" s="110"/>
      <c r="F560" s="110"/>
      <c r="G560" s="110"/>
      <c r="H560" s="110"/>
      <c r="I560" s="110"/>
      <c r="J560" s="110"/>
      <c r="K560" s="110"/>
      <c r="L560" s="110"/>
      <c r="M560" s="110"/>
      <c r="N560" s="110"/>
      <c r="O560" s="110"/>
      <c r="P560" s="110"/>
      <c r="Q560" s="110"/>
      <c r="R560" s="110"/>
      <c r="S560" s="110"/>
      <c r="T560" s="110"/>
      <c r="U560" s="110"/>
      <c r="V560" s="110"/>
      <c r="W560" s="110"/>
      <c r="X560" s="110"/>
      <c r="Y560" s="110"/>
      <c r="Z560" s="110"/>
      <c r="AA560" s="110"/>
      <c r="AB560" s="110"/>
      <c r="AC560" s="110"/>
      <c r="AD560" s="110"/>
      <c r="AE560" s="110"/>
      <c r="AF560" s="110"/>
      <c r="AG560" s="110"/>
    </row>
    <row r="561" spans="2:33" ht="15">
      <c r="B561" s="110"/>
      <c r="C561" s="110"/>
      <c r="D561" s="110">
        <v>2009</v>
      </c>
      <c r="E561" s="110"/>
      <c r="F561" s="110"/>
      <c r="G561" s="110"/>
      <c r="H561" s="110"/>
      <c r="I561" s="110"/>
      <c r="J561" s="110"/>
      <c r="K561" s="110"/>
      <c r="L561" s="110"/>
      <c r="M561" s="110"/>
      <c r="N561" s="110"/>
      <c r="O561" s="110"/>
      <c r="P561" s="110"/>
      <c r="Q561" s="110"/>
      <c r="R561" s="110"/>
      <c r="S561" s="110"/>
      <c r="T561" s="110"/>
      <c r="U561" s="110"/>
      <c r="V561" s="110"/>
      <c r="W561" s="110"/>
      <c r="X561" s="110"/>
      <c r="Y561" s="110"/>
      <c r="Z561" s="110"/>
      <c r="AA561" s="110"/>
      <c r="AB561" s="110"/>
      <c r="AC561" s="110"/>
      <c r="AD561" s="110"/>
      <c r="AE561" s="110"/>
      <c r="AF561" s="110"/>
      <c r="AG561" s="110"/>
    </row>
    <row r="562" spans="2:33" ht="15">
      <c r="B562" s="110"/>
      <c r="C562" s="110"/>
      <c r="D562" s="110">
        <v>2010</v>
      </c>
      <c r="E562" s="110"/>
      <c r="F562" s="110"/>
      <c r="G562" s="110"/>
      <c r="H562" s="110"/>
      <c r="I562" s="110"/>
      <c r="J562" s="110"/>
      <c r="K562" s="110"/>
      <c r="L562" s="110"/>
      <c r="M562" s="110"/>
      <c r="N562" s="110"/>
      <c r="O562" s="110"/>
      <c r="P562" s="110"/>
      <c r="Q562" s="110"/>
      <c r="R562" s="110"/>
      <c r="S562" s="110"/>
      <c r="T562" s="110"/>
      <c r="U562" s="110"/>
      <c r="V562" s="110"/>
      <c r="W562" s="110"/>
      <c r="X562" s="110"/>
      <c r="Y562" s="110"/>
      <c r="Z562" s="110"/>
      <c r="AA562" s="110"/>
      <c r="AB562" s="110"/>
      <c r="AC562" s="110"/>
      <c r="AD562" s="110"/>
      <c r="AE562" s="110"/>
      <c r="AF562" s="110"/>
      <c r="AG562" s="110"/>
    </row>
    <row r="563" spans="2:33" ht="15">
      <c r="B563" s="110"/>
      <c r="C563" s="110"/>
      <c r="D563" s="110">
        <v>2011</v>
      </c>
      <c r="E563" s="110"/>
      <c r="F563" s="110"/>
      <c r="G563" s="110"/>
      <c r="H563" s="110"/>
      <c r="I563" s="110"/>
      <c r="J563" s="110"/>
      <c r="K563" s="110"/>
      <c r="L563" s="110"/>
      <c r="M563" s="110"/>
      <c r="N563" s="110"/>
      <c r="O563" s="110"/>
      <c r="P563" s="110"/>
      <c r="Q563" s="110"/>
      <c r="R563" s="110"/>
      <c r="S563" s="110"/>
      <c r="T563" s="110"/>
      <c r="U563" s="110"/>
      <c r="V563" s="110"/>
      <c r="W563" s="110"/>
      <c r="X563" s="110"/>
      <c r="Y563" s="110"/>
      <c r="Z563" s="110"/>
      <c r="AA563" s="110"/>
      <c r="AB563" s="110"/>
      <c r="AC563" s="110"/>
      <c r="AD563" s="110"/>
      <c r="AE563" s="110"/>
      <c r="AF563" s="110"/>
      <c r="AG563" s="110"/>
    </row>
    <row r="564" spans="2:33" ht="15">
      <c r="B564" s="110"/>
      <c r="C564" s="110"/>
      <c r="D564" s="110">
        <v>2012</v>
      </c>
      <c r="E564" s="110"/>
      <c r="F564" s="110"/>
      <c r="G564" s="110"/>
      <c r="H564" s="110"/>
      <c r="I564" s="110"/>
      <c r="J564" s="110"/>
      <c r="K564" s="110"/>
      <c r="L564" s="110"/>
      <c r="M564" s="110"/>
      <c r="N564" s="110"/>
      <c r="O564" s="110"/>
      <c r="P564" s="110"/>
      <c r="Q564" s="110"/>
      <c r="R564" s="110"/>
      <c r="S564" s="110"/>
      <c r="T564" s="110"/>
      <c r="U564" s="110"/>
      <c r="V564" s="110"/>
      <c r="W564" s="110"/>
      <c r="X564" s="110"/>
      <c r="Y564" s="110"/>
      <c r="Z564" s="110"/>
      <c r="AA564" s="110"/>
      <c r="AB564" s="110"/>
      <c r="AC564" s="110"/>
      <c r="AD564" s="110"/>
      <c r="AE564" s="110"/>
      <c r="AF564" s="110"/>
      <c r="AG564" s="110"/>
    </row>
    <row r="565" spans="2:33" ht="15">
      <c r="B565" s="110"/>
      <c r="C565" s="110"/>
      <c r="D565" s="110">
        <v>2013</v>
      </c>
      <c r="E565" s="110"/>
      <c r="F565" s="110"/>
      <c r="G565" s="110"/>
      <c r="H565" s="110"/>
      <c r="I565" s="110"/>
      <c r="J565" s="110"/>
      <c r="K565" s="110"/>
      <c r="L565" s="110"/>
      <c r="M565" s="110"/>
      <c r="N565" s="110"/>
      <c r="O565" s="110"/>
      <c r="P565" s="110"/>
      <c r="Q565" s="110"/>
      <c r="R565" s="110"/>
      <c r="S565" s="110"/>
      <c r="T565" s="110"/>
      <c r="U565" s="110"/>
      <c r="V565" s="110"/>
      <c r="W565" s="110"/>
      <c r="X565" s="110"/>
      <c r="Y565" s="110"/>
      <c r="Z565" s="110"/>
      <c r="AA565" s="110"/>
      <c r="AB565" s="110"/>
      <c r="AC565" s="110"/>
      <c r="AD565" s="110"/>
      <c r="AE565" s="110"/>
      <c r="AF565" s="110"/>
      <c r="AG565" s="110"/>
    </row>
    <row r="566" spans="2:33" ht="15">
      <c r="B566" s="110"/>
      <c r="C566" s="110"/>
      <c r="D566" s="110">
        <v>2014</v>
      </c>
      <c r="E566" s="110"/>
      <c r="F566" s="110"/>
      <c r="G566" s="110"/>
      <c r="H566" s="110">
        <v>0</v>
      </c>
      <c r="I566" s="110"/>
      <c r="J566" s="110"/>
      <c r="K566" s="110"/>
      <c r="L566" s="110"/>
      <c r="M566" s="110"/>
      <c r="N566" s="110"/>
      <c r="O566" s="110"/>
      <c r="P566" s="110"/>
      <c r="Q566" s="110"/>
      <c r="R566" s="110">
        <v>0</v>
      </c>
      <c r="S566" s="110"/>
      <c r="T566" s="110"/>
      <c r="U566" s="110"/>
      <c r="V566" s="110"/>
      <c r="W566" s="110">
        <v>84</v>
      </c>
      <c r="X566" s="110"/>
      <c r="Y566" s="110">
        <v>0.3</v>
      </c>
      <c r="Z566" s="110"/>
      <c r="AA566" s="110"/>
      <c r="AB566" s="110"/>
      <c r="AC566" s="110"/>
      <c r="AD566" s="110"/>
      <c r="AE566" s="110"/>
      <c r="AF566" s="110"/>
      <c r="AG566" s="110"/>
    </row>
    <row r="567" spans="2:33" ht="15">
      <c r="B567" s="110"/>
      <c r="C567" s="110"/>
      <c r="D567" s="110">
        <v>2015</v>
      </c>
      <c r="E567" s="110">
        <v>35</v>
      </c>
      <c r="F567" s="110">
        <v>0.4</v>
      </c>
      <c r="G567" s="110">
        <v>0</v>
      </c>
      <c r="H567" s="110">
        <v>0</v>
      </c>
      <c r="I567" s="110">
        <v>100</v>
      </c>
      <c r="J567" s="110">
        <v>0</v>
      </c>
      <c r="K567" s="110">
        <v>1</v>
      </c>
      <c r="L567" s="110">
        <v>0</v>
      </c>
      <c r="M567" s="110"/>
      <c r="N567" s="110">
        <v>0</v>
      </c>
      <c r="O567" s="110"/>
      <c r="P567" s="110">
        <v>0</v>
      </c>
      <c r="Q567" s="110"/>
      <c r="R567" s="110">
        <v>0</v>
      </c>
      <c r="S567" s="110">
        <v>90.7</v>
      </c>
      <c r="T567" s="110">
        <v>0</v>
      </c>
      <c r="U567" s="110">
        <v>0</v>
      </c>
      <c r="V567" s="110">
        <v>0</v>
      </c>
      <c r="W567" s="110"/>
      <c r="X567" s="110">
        <v>96</v>
      </c>
      <c r="Y567" s="110">
        <v>0.3</v>
      </c>
      <c r="Z567" s="110"/>
      <c r="AA567" s="110"/>
      <c r="AB567" s="110">
        <v>89.2</v>
      </c>
      <c r="AC567" s="110"/>
      <c r="AD567" s="110"/>
      <c r="AE567" s="110"/>
      <c r="AF567" s="110"/>
      <c r="AG567" s="110"/>
    </row>
    <row r="568" spans="2:33" ht="15.75" thickBot="1">
      <c r="B568" s="110"/>
      <c r="C568" s="110"/>
      <c r="D568" s="110">
        <v>2016</v>
      </c>
      <c r="E568" s="110">
        <v>35</v>
      </c>
      <c r="F568" s="110">
        <v>1.1000000000000001</v>
      </c>
      <c r="G568" s="110"/>
      <c r="H568" s="110">
        <v>0</v>
      </c>
      <c r="I568" s="110">
        <v>100</v>
      </c>
      <c r="J568" s="110">
        <v>0</v>
      </c>
      <c r="K568" s="110">
        <v>1.03</v>
      </c>
      <c r="L568" s="110">
        <v>0</v>
      </c>
      <c r="M568" s="110">
        <v>0</v>
      </c>
      <c r="N568" s="110">
        <v>0</v>
      </c>
      <c r="O568" s="110"/>
      <c r="P568" s="110">
        <v>0</v>
      </c>
      <c r="Q568" s="110"/>
      <c r="R568" s="110">
        <v>0</v>
      </c>
      <c r="S568" s="110">
        <v>90.7</v>
      </c>
      <c r="T568" s="110">
        <v>0</v>
      </c>
      <c r="U568" s="110">
        <v>0</v>
      </c>
      <c r="V568" s="110">
        <v>79.400000000000006</v>
      </c>
      <c r="W568" s="110">
        <v>0</v>
      </c>
      <c r="X568" s="110">
        <v>96</v>
      </c>
      <c r="Y568" s="110">
        <v>0.3</v>
      </c>
      <c r="Z568" s="110">
        <v>0</v>
      </c>
      <c r="AA568" s="110">
        <v>0</v>
      </c>
      <c r="AB568" s="110">
        <v>82.03</v>
      </c>
      <c r="AC568" s="110">
        <v>0</v>
      </c>
      <c r="AD568" s="110"/>
      <c r="AE568" s="110"/>
      <c r="AF568" s="110">
        <v>0</v>
      </c>
      <c r="AG568" s="110"/>
    </row>
    <row r="569" spans="2:33" ht="15.75" thickBot="1">
      <c r="B569" s="110"/>
      <c r="C569" s="110"/>
      <c r="D569" s="110">
        <v>2017</v>
      </c>
      <c r="E569" s="110">
        <v>34</v>
      </c>
      <c r="F569" s="112">
        <v>0.7</v>
      </c>
      <c r="G569" s="110">
        <v>0</v>
      </c>
      <c r="H569" s="110"/>
      <c r="I569" s="110">
        <v>100</v>
      </c>
      <c r="J569" s="110">
        <v>0</v>
      </c>
      <c r="K569" s="110">
        <v>1</v>
      </c>
      <c r="L569" s="113">
        <v>7.87</v>
      </c>
      <c r="M569" s="110">
        <v>0</v>
      </c>
      <c r="N569" s="110">
        <v>0</v>
      </c>
      <c r="O569" s="110">
        <v>98.346109999999996</v>
      </c>
      <c r="P569" s="110">
        <v>0</v>
      </c>
      <c r="Q569" s="110"/>
      <c r="R569" s="110">
        <v>0</v>
      </c>
      <c r="S569" s="110">
        <v>90.7</v>
      </c>
      <c r="T569" s="110">
        <v>0</v>
      </c>
      <c r="U569" s="110">
        <v>0</v>
      </c>
      <c r="V569" s="112">
        <v>79</v>
      </c>
      <c r="W569" s="115">
        <v>0</v>
      </c>
      <c r="X569" s="110">
        <v>96</v>
      </c>
      <c r="Y569" s="110">
        <v>0.3</v>
      </c>
      <c r="Z569" s="110"/>
      <c r="AA569" s="110">
        <v>0</v>
      </c>
      <c r="AB569" s="110">
        <v>81.900000000000006</v>
      </c>
      <c r="AC569" s="110">
        <v>0</v>
      </c>
      <c r="AD569" s="110">
        <v>0</v>
      </c>
      <c r="AE569" s="110">
        <v>0</v>
      </c>
      <c r="AF569" s="110"/>
      <c r="AG569" s="110">
        <v>0</v>
      </c>
    </row>
    <row r="570" spans="2:33" ht="15.75" thickBot="1">
      <c r="B570" s="110"/>
      <c r="C570" s="110"/>
      <c r="D570" s="110">
        <v>2018</v>
      </c>
      <c r="E570" s="112">
        <v>20</v>
      </c>
      <c r="F570" s="112">
        <v>0.7</v>
      </c>
      <c r="G570" s="110">
        <v>0</v>
      </c>
      <c r="H570" s="110">
        <v>0</v>
      </c>
      <c r="I570" s="110">
        <v>100</v>
      </c>
      <c r="J570" s="110">
        <v>0</v>
      </c>
      <c r="K570" s="116">
        <v>0.3</v>
      </c>
      <c r="L570" s="110">
        <v>8.86</v>
      </c>
      <c r="M570" s="110">
        <v>0</v>
      </c>
      <c r="N570" s="110">
        <v>0</v>
      </c>
      <c r="O570" s="110">
        <v>98.468320000000006</v>
      </c>
      <c r="P570" s="110">
        <v>0</v>
      </c>
      <c r="Q570" s="110"/>
      <c r="R570" s="110">
        <v>0</v>
      </c>
      <c r="S570" s="110">
        <v>90.7</v>
      </c>
      <c r="T570" s="110">
        <v>0</v>
      </c>
      <c r="U570" s="110">
        <v>0</v>
      </c>
      <c r="V570" s="112">
        <v>79</v>
      </c>
      <c r="W570" s="110">
        <v>0</v>
      </c>
      <c r="X570" s="110">
        <v>97</v>
      </c>
      <c r="Y570" s="110">
        <v>0.3</v>
      </c>
      <c r="Z570" s="110"/>
      <c r="AA570" s="110">
        <v>0</v>
      </c>
      <c r="AB570" s="112">
        <v>89.78</v>
      </c>
      <c r="AC570" s="110">
        <v>0</v>
      </c>
      <c r="AD570" s="110">
        <v>0</v>
      </c>
      <c r="AE570" s="110">
        <v>0</v>
      </c>
      <c r="AF570" s="110">
        <v>0</v>
      </c>
      <c r="AG570" s="110"/>
    </row>
    <row r="571" spans="2:33" ht="15.75" thickBot="1">
      <c r="B571" s="110"/>
      <c r="C571" s="110"/>
      <c r="D571" s="110">
        <v>2019</v>
      </c>
      <c r="E571" s="112">
        <v>16.600000000000001</v>
      </c>
      <c r="F571" s="112">
        <v>0.43</v>
      </c>
      <c r="G571" s="110">
        <v>0</v>
      </c>
      <c r="H571" s="110">
        <v>0</v>
      </c>
      <c r="I571" s="110">
        <v>100</v>
      </c>
      <c r="J571" s="110"/>
      <c r="K571" s="110">
        <v>0.3</v>
      </c>
      <c r="L571" s="112">
        <v>8.64</v>
      </c>
      <c r="M571" s="110">
        <v>0</v>
      </c>
      <c r="N571" s="110">
        <v>0</v>
      </c>
      <c r="O571" s="110">
        <v>98.638999999999996</v>
      </c>
      <c r="P571" s="110">
        <v>0</v>
      </c>
      <c r="Q571" s="110"/>
      <c r="R571" s="110">
        <v>0</v>
      </c>
      <c r="S571" s="110">
        <v>90.7</v>
      </c>
      <c r="T571" s="110">
        <v>0</v>
      </c>
      <c r="U571" s="110">
        <v>0</v>
      </c>
      <c r="V571" s="112">
        <v>79</v>
      </c>
      <c r="W571" s="110">
        <v>0</v>
      </c>
      <c r="X571" s="110">
        <v>97</v>
      </c>
      <c r="Y571" s="110">
        <v>0.3</v>
      </c>
      <c r="Z571" s="110"/>
      <c r="AA571" s="110">
        <v>0</v>
      </c>
      <c r="AB571" s="115">
        <v>93.64</v>
      </c>
      <c r="AC571" s="110">
        <v>0</v>
      </c>
      <c r="AD571" s="110"/>
      <c r="AE571" s="110">
        <v>0</v>
      </c>
      <c r="AF571" s="110"/>
      <c r="AG571" s="110"/>
    </row>
    <row r="572" spans="2:33" ht="15">
      <c r="B572" s="110"/>
      <c r="C572" s="110"/>
      <c r="D572" s="110">
        <v>2020</v>
      </c>
      <c r="E572" s="110"/>
      <c r="F572" s="110"/>
      <c r="G572" s="110"/>
      <c r="H572" s="110"/>
      <c r="I572" s="110"/>
      <c r="J572" s="110"/>
      <c r="K572" s="110"/>
      <c r="L572" s="110"/>
      <c r="M572" s="110"/>
      <c r="N572" s="110"/>
      <c r="O572" s="110"/>
      <c r="P572" s="110"/>
      <c r="Q572" s="110"/>
      <c r="R572" s="110"/>
      <c r="S572" s="110"/>
      <c r="T572" s="110"/>
      <c r="U572" s="110"/>
      <c r="V572" s="110"/>
      <c r="W572" s="110"/>
      <c r="X572" s="110"/>
      <c r="Y572" s="110"/>
      <c r="Z572" s="110"/>
      <c r="AA572" s="110"/>
      <c r="AB572" s="110"/>
      <c r="AC572" s="110"/>
      <c r="AD572" s="110"/>
      <c r="AE572" s="110"/>
      <c r="AF572" s="110"/>
      <c r="AG572" s="110"/>
    </row>
    <row r="573" spans="2:33" ht="15">
      <c r="B573" s="109" t="s">
        <v>333</v>
      </c>
      <c r="C573" s="109" t="s">
        <v>327</v>
      </c>
      <c r="D573" s="109">
        <v>2006</v>
      </c>
      <c r="E573" s="109"/>
      <c r="F573" s="109"/>
      <c r="G573" s="109"/>
      <c r="H573" s="109"/>
      <c r="I573" s="109"/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  <c r="AD573" s="109"/>
      <c r="AE573" s="109"/>
      <c r="AF573" s="109"/>
      <c r="AG573" s="109"/>
    </row>
    <row r="574" spans="2:33" ht="15">
      <c r="B574" s="109"/>
      <c r="C574" s="109"/>
      <c r="D574" s="109">
        <v>2007</v>
      </c>
      <c r="E574" s="109"/>
      <c r="F574" s="109"/>
      <c r="G574" s="109"/>
      <c r="H574" s="109"/>
      <c r="I574" s="109"/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  <c r="AD574" s="109"/>
      <c r="AE574" s="109"/>
      <c r="AF574" s="109"/>
      <c r="AG574" s="109"/>
    </row>
    <row r="575" spans="2:33" ht="15">
      <c r="B575" s="109"/>
      <c r="C575" s="109"/>
      <c r="D575" s="109">
        <v>2008</v>
      </c>
      <c r="E575" s="109"/>
      <c r="F575" s="109"/>
      <c r="G575" s="109"/>
      <c r="H575" s="109"/>
      <c r="I575" s="109"/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  <c r="AD575" s="109"/>
      <c r="AE575" s="109"/>
      <c r="AF575" s="109"/>
      <c r="AG575" s="109"/>
    </row>
    <row r="576" spans="2:33" ht="15">
      <c r="B576" s="109"/>
      <c r="C576" s="109"/>
      <c r="D576" s="109">
        <v>2009</v>
      </c>
      <c r="E576" s="109"/>
      <c r="F576" s="109"/>
      <c r="G576" s="109"/>
      <c r="H576" s="109"/>
      <c r="I576" s="109"/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  <c r="AD576" s="109"/>
      <c r="AE576" s="109"/>
      <c r="AF576" s="109"/>
      <c r="AG576" s="109"/>
    </row>
    <row r="577" spans="2:33" ht="15">
      <c r="B577" s="109"/>
      <c r="C577" s="109"/>
      <c r="D577" s="109">
        <v>2010</v>
      </c>
      <c r="E577" s="109"/>
      <c r="F577" s="109"/>
      <c r="G577" s="109"/>
      <c r="H577" s="109"/>
      <c r="I577" s="109"/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  <c r="AD577" s="109"/>
      <c r="AE577" s="109"/>
      <c r="AF577" s="109"/>
      <c r="AG577" s="109"/>
    </row>
    <row r="578" spans="2:33" ht="15">
      <c r="B578" s="109"/>
      <c r="C578" s="109"/>
      <c r="D578" s="109">
        <v>2011</v>
      </c>
      <c r="E578" s="109"/>
      <c r="F578" s="109"/>
      <c r="G578" s="109"/>
      <c r="H578" s="109"/>
      <c r="I578" s="109"/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  <c r="AD578" s="109"/>
      <c r="AE578" s="109"/>
      <c r="AF578" s="109"/>
      <c r="AG578" s="109"/>
    </row>
    <row r="579" spans="2:33" ht="15">
      <c r="B579" s="109"/>
      <c r="C579" s="109"/>
      <c r="D579" s="109">
        <v>2012</v>
      </c>
      <c r="E579" s="109"/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  <c r="AD579" s="109"/>
      <c r="AE579" s="109"/>
      <c r="AF579" s="109"/>
      <c r="AG579" s="109"/>
    </row>
    <row r="580" spans="2:33" ht="15">
      <c r="B580" s="109"/>
      <c r="C580" s="109"/>
      <c r="D580" s="109">
        <v>2013</v>
      </c>
      <c r="E580" s="109"/>
      <c r="F580" s="109"/>
      <c r="G580" s="109"/>
      <c r="H580" s="109"/>
      <c r="I580" s="109"/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  <c r="AD580" s="109"/>
      <c r="AE580" s="109"/>
      <c r="AF580" s="109"/>
      <c r="AG580" s="109"/>
    </row>
    <row r="581" spans="2:33" ht="15">
      <c r="B581" s="109"/>
      <c r="C581" s="109"/>
      <c r="D581" s="109">
        <v>2014</v>
      </c>
      <c r="E581" s="109"/>
      <c r="F581" s="109"/>
      <c r="G581" s="109"/>
      <c r="H581" s="109">
        <v>0</v>
      </c>
      <c r="I581" s="109"/>
      <c r="J581" s="109"/>
      <c r="K581" s="109"/>
      <c r="L581" s="109"/>
      <c r="M581" s="109"/>
      <c r="N581" s="109"/>
      <c r="O581" s="109">
        <v>98.04</v>
      </c>
      <c r="P581" s="109"/>
      <c r="Q581" s="109"/>
      <c r="R581" s="109">
        <v>0</v>
      </c>
      <c r="S581" s="109"/>
      <c r="T581" s="109"/>
      <c r="U581" s="109"/>
      <c r="V581" s="109"/>
      <c r="W581" s="109">
        <v>16</v>
      </c>
      <c r="X581" s="109"/>
      <c r="Y581" s="109">
        <v>99.7</v>
      </c>
      <c r="Z581" s="109"/>
      <c r="AA581" s="109"/>
      <c r="AB581" s="109"/>
      <c r="AC581" s="109"/>
      <c r="AD581" s="109"/>
      <c r="AE581" s="109"/>
      <c r="AF581" s="109"/>
      <c r="AG581" s="109"/>
    </row>
    <row r="582" spans="2:33" ht="15">
      <c r="B582" s="109"/>
      <c r="C582" s="109"/>
      <c r="D582" s="109">
        <v>2015</v>
      </c>
      <c r="E582" s="109">
        <v>48</v>
      </c>
      <c r="F582" s="109">
        <v>66.3</v>
      </c>
      <c r="G582" s="109">
        <v>10.17</v>
      </c>
      <c r="H582" s="109">
        <v>0</v>
      </c>
      <c r="I582" s="109">
        <v>100</v>
      </c>
      <c r="J582" s="109">
        <v>0</v>
      </c>
      <c r="K582" s="109">
        <v>86</v>
      </c>
      <c r="L582" s="109">
        <v>0</v>
      </c>
      <c r="M582" s="109"/>
      <c r="N582" s="109">
        <v>0</v>
      </c>
      <c r="O582" s="109">
        <v>98.244</v>
      </c>
      <c r="P582" s="109">
        <v>0</v>
      </c>
      <c r="Q582" s="109"/>
      <c r="R582" s="109">
        <v>59</v>
      </c>
      <c r="S582" s="109">
        <v>2.9</v>
      </c>
      <c r="T582" s="109">
        <v>11.3</v>
      </c>
      <c r="U582" s="109">
        <v>0</v>
      </c>
      <c r="V582" s="109">
        <v>0</v>
      </c>
      <c r="W582" s="109">
        <v>100</v>
      </c>
      <c r="X582" s="109">
        <v>0</v>
      </c>
      <c r="Y582" s="109">
        <v>99.7</v>
      </c>
      <c r="Z582" s="109"/>
      <c r="AA582" s="109"/>
      <c r="AB582" s="109">
        <v>3.98</v>
      </c>
      <c r="AC582" s="109"/>
      <c r="AD582" s="109"/>
      <c r="AE582" s="109"/>
      <c r="AF582" s="109"/>
      <c r="AG582" s="109"/>
    </row>
    <row r="583" spans="2:33" ht="15.75" thickBot="1">
      <c r="B583" s="109"/>
      <c r="C583" s="109"/>
      <c r="D583" s="109">
        <v>2016</v>
      </c>
      <c r="E583" s="109">
        <v>48</v>
      </c>
      <c r="F583" s="109">
        <v>68.3</v>
      </c>
      <c r="G583" s="109"/>
      <c r="H583" s="109">
        <v>0</v>
      </c>
      <c r="I583" s="109">
        <v>100</v>
      </c>
      <c r="J583" s="109">
        <v>0</v>
      </c>
      <c r="K583" s="109">
        <v>85.42</v>
      </c>
      <c r="L583" s="109">
        <v>0</v>
      </c>
      <c r="M583" s="109">
        <v>0</v>
      </c>
      <c r="N583" s="109">
        <v>0</v>
      </c>
      <c r="O583" s="109">
        <v>93.868449999999996</v>
      </c>
      <c r="P583" s="109">
        <v>0</v>
      </c>
      <c r="Q583" s="109"/>
      <c r="R583" s="114">
        <v>0</v>
      </c>
      <c r="S583" s="109">
        <v>2.9</v>
      </c>
      <c r="T583" s="109">
        <v>11</v>
      </c>
      <c r="U583" s="109">
        <v>0</v>
      </c>
      <c r="V583" s="109">
        <v>0</v>
      </c>
      <c r="W583" s="112">
        <v>98</v>
      </c>
      <c r="X583" s="109">
        <v>0</v>
      </c>
      <c r="Y583" s="109">
        <v>99.7</v>
      </c>
      <c r="Z583" s="109">
        <v>0</v>
      </c>
      <c r="AA583" s="109">
        <v>0</v>
      </c>
      <c r="AB583" s="109">
        <v>4.04</v>
      </c>
      <c r="AC583" s="109">
        <v>0</v>
      </c>
      <c r="AD583" s="109"/>
      <c r="AE583" s="109"/>
      <c r="AF583" s="109">
        <v>0</v>
      </c>
      <c r="AG583" s="109"/>
    </row>
    <row r="584" spans="2:33" ht="15.75" thickBot="1">
      <c r="B584" s="109"/>
      <c r="C584" s="109"/>
      <c r="D584" s="109">
        <v>2017</v>
      </c>
      <c r="E584" s="109">
        <v>49</v>
      </c>
      <c r="F584" s="109">
        <v>72.5</v>
      </c>
      <c r="G584" s="109">
        <v>9.9</v>
      </c>
      <c r="H584" s="109"/>
      <c r="I584" s="109">
        <v>100</v>
      </c>
      <c r="J584" s="109">
        <v>0</v>
      </c>
      <c r="K584" s="109">
        <v>85.4</v>
      </c>
      <c r="L584" s="109">
        <v>0</v>
      </c>
      <c r="M584" s="109">
        <v>0</v>
      </c>
      <c r="N584" s="109">
        <v>0</v>
      </c>
      <c r="O584" s="118">
        <v>98.346109999999996</v>
      </c>
      <c r="P584" s="109">
        <v>0</v>
      </c>
      <c r="Q584" s="109"/>
      <c r="R584" s="109"/>
      <c r="S584" s="109">
        <v>2.9</v>
      </c>
      <c r="T584" s="109">
        <v>11</v>
      </c>
      <c r="U584" s="109">
        <v>0</v>
      </c>
      <c r="V584" s="109">
        <v>0</v>
      </c>
      <c r="W584" s="115">
        <v>31</v>
      </c>
      <c r="X584" s="109">
        <v>0</v>
      </c>
      <c r="Y584" s="109">
        <v>99.7</v>
      </c>
      <c r="Z584" s="109"/>
      <c r="AA584" s="109">
        <v>0</v>
      </c>
      <c r="AB584" s="109">
        <v>4</v>
      </c>
      <c r="AC584" s="109">
        <v>0</v>
      </c>
      <c r="AD584" s="109">
        <v>0</v>
      </c>
      <c r="AE584" s="109">
        <v>0</v>
      </c>
      <c r="AF584" s="109"/>
      <c r="AG584" s="109">
        <v>0</v>
      </c>
    </row>
    <row r="585" spans="2:33" ht="15.75" thickBot="1">
      <c r="B585" s="109"/>
      <c r="C585" s="109"/>
      <c r="D585" s="109">
        <v>2018</v>
      </c>
      <c r="E585" s="112">
        <v>61</v>
      </c>
      <c r="F585" s="109">
        <v>73.5</v>
      </c>
      <c r="G585" s="116">
        <v>12.997999999999999</v>
      </c>
      <c r="H585" s="109">
        <v>0</v>
      </c>
      <c r="I585" s="109">
        <v>100</v>
      </c>
      <c r="J585" s="109">
        <v>0</v>
      </c>
      <c r="K585" s="109">
        <v>82.8</v>
      </c>
      <c r="L585" s="113">
        <v>61.39</v>
      </c>
      <c r="M585" s="109">
        <v>0</v>
      </c>
      <c r="N585" s="109">
        <v>0</v>
      </c>
      <c r="O585" s="118">
        <v>98.468320000000006</v>
      </c>
      <c r="P585" s="109">
        <v>0</v>
      </c>
      <c r="Q585" s="109"/>
      <c r="R585" s="112">
        <v>60.2</v>
      </c>
      <c r="S585" s="109">
        <v>2.9</v>
      </c>
      <c r="T585" s="109">
        <v>11</v>
      </c>
      <c r="U585" s="109">
        <v>0</v>
      </c>
      <c r="V585" s="109">
        <v>0</v>
      </c>
      <c r="W585" s="109">
        <v>100</v>
      </c>
      <c r="X585" s="109">
        <v>0</v>
      </c>
      <c r="Y585" s="109">
        <v>99.7</v>
      </c>
      <c r="Z585" s="109"/>
      <c r="AA585" s="109">
        <v>0</v>
      </c>
      <c r="AB585" s="109">
        <v>4</v>
      </c>
      <c r="AC585" s="109">
        <v>0</v>
      </c>
      <c r="AD585" s="109">
        <v>0</v>
      </c>
      <c r="AE585" s="109">
        <v>0</v>
      </c>
      <c r="AF585" s="109">
        <v>0</v>
      </c>
      <c r="AG585" s="109"/>
    </row>
    <row r="586" spans="2:33" ht="15.75" thickBot="1">
      <c r="B586" s="109"/>
      <c r="C586" s="109"/>
      <c r="D586" s="109">
        <v>2019</v>
      </c>
      <c r="E586" s="112">
        <v>49.51</v>
      </c>
      <c r="F586" s="112">
        <v>73.67</v>
      </c>
      <c r="G586" s="116">
        <v>14</v>
      </c>
      <c r="H586" s="109">
        <v>0</v>
      </c>
      <c r="I586" s="109">
        <v>100</v>
      </c>
      <c r="J586" s="109"/>
      <c r="K586" s="112">
        <v>83.7</v>
      </c>
      <c r="L586" s="109">
        <v>59.99</v>
      </c>
      <c r="M586" s="109">
        <v>0</v>
      </c>
      <c r="N586" s="109">
        <v>0</v>
      </c>
      <c r="O586" s="118">
        <v>98.638999999999996</v>
      </c>
      <c r="P586" s="109">
        <v>0</v>
      </c>
      <c r="Q586" s="109"/>
      <c r="R586" s="112">
        <v>61</v>
      </c>
      <c r="S586" s="109">
        <v>2.9</v>
      </c>
      <c r="T586" s="118">
        <v>11</v>
      </c>
      <c r="U586" s="109">
        <v>0</v>
      </c>
      <c r="V586" s="109">
        <v>0</v>
      </c>
      <c r="W586" s="118">
        <v>100</v>
      </c>
      <c r="X586" s="109">
        <v>0</v>
      </c>
      <c r="Y586" s="109">
        <v>99.7</v>
      </c>
      <c r="Z586" s="109"/>
      <c r="AA586" s="109">
        <v>0</v>
      </c>
      <c r="AB586" s="115">
        <v>93.64</v>
      </c>
      <c r="AC586" s="109">
        <v>0</v>
      </c>
      <c r="AD586" s="109"/>
      <c r="AE586" s="109">
        <v>0</v>
      </c>
      <c r="AF586" s="109"/>
      <c r="AG586" s="109"/>
    </row>
    <row r="587" spans="2:33" ht="12.75" customHeight="1">
      <c r="B587" s="109"/>
      <c r="C587" s="109"/>
      <c r="D587" s="109">
        <v>2020</v>
      </c>
      <c r="E587" s="109"/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  <c r="AD587" s="109"/>
      <c r="AE587" s="109"/>
      <c r="AF587" s="109"/>
      <c r="AG587" s="109"/>
    </row>
  </sheetData>
  <sheetProtection algorithmName="SHA-512" hashValue="yhO+hDOWKelTveWR//452kXmpgvD5KAA1gB1hQrcRhihZccFHRNQk2aKRQ58fvSfvZlSTHnzfl4kGWBCljxXMg==" saltValue="/EoO5b2DnFV2RS8C39rgKg==" spinCount="100000" sheet="1" objects="1" scenarios="1"/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2:AG32"/>
  <sheetViews>
    <sheetView zoomScale="80" workbookViewId="0">
      <selection activeCell="K24" sqref="K24"/>
    </sheetView>
  </sheetViews>
  <sheetFormatPr defaultColWidth="9.140625" defaultRowHeight="12.75" customHeight="1"/>
  <cols>
    <col min="1" max="16384" width="9.140625" style="108"/>
  </cols>
  <sheetData>
    <row r="2" spans="2:33" ht="12.75" customHeight="1" thickBot="1">
      <c r="B2" s="106" t="s">
        <v>260</v>
      </c>
      <c r="C2" s="106" t="s">
        <v>453</v>
      </c>
      <c r="D2" s="107" t="s">
        <v>454</v>
      </c>
      <c r="E2" s="107" t="s">
        <v>25</v>
      </c>
      <c r="F2" s="107" t="s">
        <v>26</v>
      </c>
      <c r="G2" s="107" t="s">
        <v>27</v>
      </c>
      <c r="H2" s="107" t="s">
        <v>49</v>
      </c>
      <c r="I2" s="107" t="s">
        <v>183</v>
      </c>
      <c r="J2" s="107" t="s">
        <v>28</v>
      </c>
      <c r="K2" s="107" t="s">
        <v>33</v>
      </c>
      <c r="L2" s="107" t="s">
        <v>29</v>
      </c>
      <c r="M2" s="107" t="s">
        <v>30</v>
      </c>
      <c r="N2" s="107" t="s">
        <v>34</v>
      </c>
      <c r="O2" s="107" t="s">
        <v>47</v>
      </c>
      <c r="P2" s="107" t="s">
        <v>31</v>
      </c>
      <c r="Q2" s="107" t="s">
        <v>32</v>
      </c>
      <c r="R2" s="107" t="s">
        <v>261</v>
      </c>
      <c r="S2" s="107" t="s">
        <v>35</v>
      </c>
      <c r="T2" s="107" t="s">
        <v>36</v>
      </c>
      <c r="U2" s="107" t="s">
        <v>37</v>
      </c>
      <c r="V2" s="107" t="s">
        <v>39</v>
      </c>
      <c r="W2" s="107" t="s">
        <v>40</v>
      </c>
      <c r="X2" s="107" t="s">
        <v>38</v>
      </c>
      <c r="Y2" s="107" t="s">
        <v>50</v>
      </c>
      <c r="Z2" s="107" t="s">
        <v>41</v>
      </c>
      <c r="AA2" s="107" t="s">
        <v>42</v>
      </c>
      <c r="AB2" s="107" t="s">
        <v>43</v>
      </c>
      <c r="AC2" s="107" t="s">
        <v>44</v>
      </c>
      <c r="AD2" s="107" t="s">
        <v>48</v>
      </c>
      <c r="AE2" s="107" t="s">
        <v>46</v>
      </c>
      <c r="AF2" s="107" t="s">
        <v>45</v>
      </c>
      <c r="AG2" s="107" t="s">
        <v>51</v>
      </c>
    </row>
    <row r="3" spans="2:33" ht="15">
      <c r="B3" s="109" t="s">
        <v>81</v>
      </c>
      <c r="C3" s="109" t="s">
        <v>53</v>
      </c>
      <c r="D3" s="109">
        <v>2006</v>
      </c>
      <c r="E3" s="109"/>
      <c r="F3" s="109">
        <v>0</v>
      </c>
      <c r="G3" s="109">
        <v>0</v>
      </c>
      <c r="H3" s="109"/>
      <c r="I3" s="109"/>
      <c r="J3" s="109">
        <v>159</v>
      </c>
      <c r="K3" s="109"/>
      <c r="L3" s="109">
        <v>33</v>
      </c>
      <c r="M3" s="109"/>
      <c r="N3" s="109"/>
      <c r="O3" s="109">
        <v>731</v>
      </c>
      <c r="P3" s="109">
        <v>44</v>
      </c>
      <c r="Q3" s="109">
        <v>1</v>
      </c>
      <c r="R3" s="109"/>
      <c r="S3" s="109"/>
      <c r="T3" s="109">
        <v>21</v>
      </c>
      <c r="U3" s="109">
        <v>1278</v>
      </c>
      <c r="V3" s="109">
        <v>21</v>
      </c>
      <c r="W3" s="109"/>
      <c r="X3" s="109">
        <v>131</v>
      </c>
      <c r="Y3" s="109"/>
      <c r="Z3" s="109">
        <v>55</v>
      </c>
      <c r="AA3" s="109">
        <v>0</v>
      </c>
      <c r="AB3" s="109">
        <v>2</v>
      </c>
      <c r="AC3" s="109"/>
      <c r="AD3" s="109">
        <v>319</v>
      </c>
      <c r="AE3" s="109"/>
      <c r="AF3" s="109">
        <v>6</v>
      </c>
      <c r="AG3" s="109">
        <v>720</v>
      </c>
    </row>
    <row r="4" spans="2:33" ht="15">
      <c r="B4" s="109"/>
      <c r="C4" s="109"/>
      <c r="D4" s="109">
        <v>2007</v>
      </c>
      <c r="E4" s="109"/>
      <c r="F4" s="109">
        <v>0</v>
      </c>
      <c r="G4" s="113">
        <v>0</v>
      </c>
      <c r="H4" s="109"/>
      <c r="I4" s="109">
        <v>25</v>
      </c>
      <c r="J4" s="109">
        <v>290</v>
      </c>
      <c r="K4" s="109"/>
      <c r="L4" s="109">
        <v>36</v>
      </c>
      <c r="M4" s="109">
        <v>249</v>
      </c>
      <c r="N4" s="109"/>
      <c r="O4" s="109">
        <v>755</v>
      </c>
      <c r="P4" s="109">
        <v>43</v>
      </c>
      <c r="Q4" s="109">
        <v>44</v>
      </c>
      <c r="R4" s="109"/>
      <c r="S4" s="109">
        <v>21</v>
      </c>
      <c r="T4" s="112">
        <v>13</v>
      </c>
      <c r="U4" s="109">
        <v>2157</v>
      </c>
      <c r="V4" s="109">
        <v>27</v>
      </c>
      <c r="W4" s="109"/>
      <c r="X4" s="109">
        <v>1853</v>
      </c>
      <c r="Y4" s="109">
        <v>20</v>
      </c>
      <c r="Z4" s="109">
        <v>66</v>
      </c>
      <c r="AA4" s="109">
        <v>0</v>
      </c>
      <c r="AB4" s="109">
        <v>6</v>
      </c>
      <c r="AC4" s="109"/>
      <c r="AD4" s="109">
        <v>188</v>
      </c>
      <c r="AE4" s="109"/>
      <c r="AF4" s="109">
        <v>0</v>
      </c>
      <c r="AG4" s="109">
        <v>189</v>
      </c>
    </row>
    <row r="5" spans="2:33" ht="15.75" thickBot="1">
      <c r="B5" s="109"/>
      <c r="C5" s="109"/>
      <c r="D5" s="109">
        <v>2008</v>
      </c>
      <c r="E5" s="109">
        <v>109</v>
      </c>
      <c r="F5" s="109">
        <v>0</v>
      </c>
      <c r="G5" s="113">
        <v>0</v>
      </c>
      <c r="H5" s="109"/>
      <c r="I5" s="109">
        <v>24</v>
      </c>
      <c r="J5" s="109">
        <v>263</v>
      </c>
      <c r="K5" s="109"/>
      <c r="L5" s="109">
        <v>32</v>
      </c>
      <c r="M5" s="109">
        <v>83</v>
      </c>
      <c r="N5" s="109">
        <v>0</v>
      </c>
      <c r="O5" s="109">
        <v>777</v>
      </c>
      <c r="P5" s="109">
        <v>33</v>
      </c>
      <c r="Q5" s="109">
        <v>50</v>
      </c>
      <c r="R5" s="109"/>
      <c r="S5" s="109"/>
      <c r="T5" s="112">
        <v>21</v>
      </c>
      <c r="U5" s="109">
        <v>2158</v>
      </c>
      <c r="V5" s="109">
        <v>29</v>
      </c>
      <c r="W5" s="109"/>
      <c r="X5" s="109">
        <v>265</v>
      </c>
      <c r="Y5" s="109">
        <v>20</v>
      </c>
      <c r="Z5" s="109">
        <v>72</v>
      </c>
      <c r="AA5" s="109">
        <v>0</v>
      </c>
      <c r="AB5" s="109">
        <v>1</v>
      </c>
      <c r="AC5" s="109"/>
      <c r="AD5" s="109">
        <v>156</v>
      </c>
      <c r="AE5" s="109">
        <v>4</v>
      </c>
      <c r="AF5" s="109">
        <v>1</v>
      </c>
      <c r="AG5" s="109">
        <v>47</v>
      </c>
    </row>
    <row r="6" spans="2:33" ht="12.75" customHeight="1" thickBot="1">
      <c r="B6" s="109"/>
      <c r="C6" s="109"/>
      <c r="D6" s="109">
        <v>2009</v>
      </c>
      <c r="E6" s="109">
        <v>220</v>
      </c>
      <c r="F6" s="109"/>
      <c r="G6" s="109">
        <v>0</v>
      </c>
      <c r="H6" s="109"/>
      <c r="I6" s="109">
        <v>19</v>
      </c>
      <c r="J6" s="109">
        <v>410</v>
      </c>
      <c r="K6" s="109"/>
      <c r="L6" s="109"/>
      <c r="M6" s="109">
        <v>84</v>
      </c>
      <c r="N6" s="109">
        <v>0</v>
      </c>
      <c r="O6" s="114">
        <v>1365</v>
      </c>
      <c r="P6" s="109">
        <v>26</v>
      </c>
      <c r="Q6" s="109"/>
      <c r="R6" s="109"/>
      <c r="S6" s="109">
        <v>41</v>
      </c>
      <c r="T6" s="109">
        <v>18</v>
      </c>
      <c r="U6" s="109">
        <v>2431</v>
      </c>
      <c r="V6" s="109">
        <v>27</v>
      </c>
      <c r="W6" s="109">
        <v>317</v>
      </c>
      <c r="X6" s="113">
        <v>5</v>
      </c>
      <c r="Y6" s="109">
        <v>5</v>
      </c>
      <c r="Z6" s="109">
        <v>86</v>
      </c>
      <c r="AA6" s="109">
        <v>0</v>
      </c>
      <c r="AB6" s="109">
        <v>10</v>
      </c>
      <c r="AC6" s="109"/>
      <c r="AD6" s="116">
        <v>164</v>
      </c>
      <c r="AE6" s="109"/>
      <c r="AF6" s="109">
        <v>1</v>
      </c>
      <c r="AG6" s="109"/>
    </row>
    <row r="7" spans="2:33" ht="12.75" customHeight="1" thickBot="1">
      <c r="B7" s="109"/>
      <c r="C7" s="109"/>
      <c r="D7" s="109">
        <v>2010</v>
      </c>
      <c r="E7" s="109">
        <v>381</v>
      </c>
      <c r="F7" s="109"/>
      <c r="G7" s="109">
        <v>0</v>
      </c>
      <c r="H7" s="109"/>
      <c r="I7" s="114">
        <v>35</v>
      </c>
      <c r="J7" s="112">
        <v>628</v>
      </c>
      <c r="K7" s="109"/>
      <c r="L7" s="109"/>
      <c r="M7" s="113">
        <v>81</v>
      </c>
      <c r="N7" s="109">
        <v>0</v>
      </c>
      <c r="O7" s="114">
        <v>1127</v>
      </c>
      <c r="P7" s="109">
        <v>18</v>
      </c>
      <c r="Q7" s="109"/>
      <c r="R7" s="109"/>
      <c r="S7" s="109">
        <v>29</v>
      </c>
      <c r="T7" s="109">
        <v>20</v>
      </c>
      <c r="U7" s="114">
        <v>2223</v>
      </c>
      <c r="V7" s="109">
        <v>30</v>
      </c>
      <c r="W7" s="109">
        <v>409</v>
      </c>
      <c r="X7" s="109">
        <v>6</v>
      </c>
      <c r="Y7" s="113">
        <v>35</v>
      </c>
      <c r="Z7" s="112">
        <v>60</v>
      </c>
      <c r="AA7" s="109">
        <v>1</v>
      </c>
      <c r="AB7" s="112">
        <v>7</v>
      </c>
      <c r="AC7" s="109">
        <v>285</v>
      </c>
      <c r="AD7" s="116">
        <v>187</v>
      </c>
      <c r="AE7" s="109">
        <v>1</v>
      </c>
      <c r="AF7" s="109">
        <v>1</v>
      </c>
      <c r="AG7" s="114">
        <v>912</v>
      </c>
    </row>
    <row r="8" spans="2:33" ht="15.75" thickBot="1">
      <c r="B8" s="109"/>
      <c r="C8" s="109"/>
      <c r="D8" s="109">
        <v>2011</v>
      </c>
      <c r="E8" s="109">
        <v>524</v>
      </c>
      <c r="F8" s="109">
        <v>4</v>
      </c>
      <c r="G8" s="109">
        <v>0</v>
      </c>
      <c r="H8" s="109"/>
      <c r="I8" s="112">
        <v>45</v>
      </c>
      <c r="J8" s="109">
        <v>692</v>
      </c>
      <c r="K8" s="109"/>
      <c r="L8" s="114">
        <v>34</v>
      </c>
      <c r="M8" s="109">
        <v>20</v>
      </c>
      <c r="N8" s="109">
        <v>0</v>
      </c>
      <c r="O8" s="112">
        <v>1217</v>
      </c>
      <c r="P8" s="112">
        <v>52</v>
      </c>
      <c r="Q8" s="109"/>
      <c r="R8" s="109"/>
      <c r="S8" s="114">
        <v>40</v>
      </c>
      <c r="T8" s="109">
        <v>18</v>
      </c>
      <c r="U8" s="109">
        <v>2455</v>
      </c>
      <c r="V8" s="109">
        <v>28</v>
      </c>
      <c r="W8" s="109">
        <v>469</v>
      </c>
      <c r="X8" s="109">
        <v>6</v>
      </c>
      <c r="Y8" s="109">
        <v>100</v>
      </c>
      <c r="Z8" s="109">
        <v>79</v>
      </c>
      <c r="AA8" s="113">
        <v>351</v>
      </c>
      <c r="AB8" s="112">
        <v>9</v>
      </c>
      <c r="AC8" s="109">
        <v>262</v>
      </c>
      <c r="AD8" s="109">
        <v>179</v>
      </c>
      <c r="AE8" s="112">
        <v>3</v>
      </c>
      <c r="AF8" s="109">
        <v>1</v>
      </c>
      <c r="AG8" s="112">
        <v>899</v>
      </c>
    </row>
    <row r="9" spans="2:33" ht="12.75" customHeight="1" thickBot="1">
      <c r="B9" s="109"/>
      <c r="C9" s="109"/>
      <c r="D9" s="109">
        <v>2012</v>
      </c>
      <c r="E9" s="112">
        <v>392</v>
      </c>
      <c r="F9" s="109">
        <v>45</v>
      </c>
      <c r="G9" s="113">
        <v>4</v>
      </c>
      <c r="H9" s="109"/>
      <c r="I9" s="112">
        <v>22</v>
      </c>
      <c r="J9" s="109">
        <v>742</v>
      </c>
      <c r="K9" s="109">
        <v>0</v>
      </c>
      <c r="L9" s="114">
        <v>1909</v>
      </c>
      <c r="M9" s="112">
        <v>78</v>
      </c>
      <c r="N9" s="109">
        <v>0</v>
      </c>
      <c r="O9" s="109">
        <v>1216</v>
      </c>
      <c r="P9" s="115">
        <v>82</v>
      </c>
      <c r="Q9" s="109">
        <v>211</v>
      </c>
      <c r="R9" s="109"/>
      <c r="S9" s="114">
        <v>31</v>
      </c>
      <c r="T9" s="112">
        <v>22</v>
      </c>
      <c r="U9" s="114">
        <v>3110</v>
      </c>
      <c r="V9" s="109">
        <v>29</v>
      </c>
      <c r="W9" s="114">
        <v>401</v>
      </c>
      <c r="X9" s="109">
        <v>7</v>
      </c>
      <c r="Y9" s="115">
        <v>235</v>
      </c>
      <c r="Z9" s="109">
        <v>62</v>
      </c>
      <c r="AA9" s="109">
        <v>466</v>
      </c>
      <c r="AB9" s="112">
        <v>15</v>
      </c>
      <c r="AC9" s="112">
        <v>351</v>
      </c>
      <c r="AD9" s="109">
        <v>204</v>
      </c>
      <c r="AE9" s="112">
        <v>2</v>
      </c>
      <c r="AF9" s="109">
        <v>1</v>
      </c>
      <c r="AG9" s="109">
        <v>869</v>
      </c>
    </row>
    <row r="10" spans="2:33" ht="15">
      <c r="B10" s="109"/>
      <c r="C10" s="109"/>
      <c r="D10" s="109">
        <v>2013</v>
      </c>
      <c r="E10" s="109">
        <v>444</v>
      </c>
      <c r="F10" s="112">
        <v>2</v>
      </c>
      <c r="G10" s="109">
        <v>5</v>
      </c>
      <c r="H10" s="109"/>
      <c r="I10" s="112">
        <v>40</v>
      </c>
      <c r="J10" s="109">
        <v>864</v>
      </c>
      <c r="K10" s="109"/>
      <c r="L10" s="109"/>
      <c r="M10" s="112">
        <v>77</v>
      </c>
      <c r="N10" s="109">
        <v>0</v>
      </c>
      <c r="O10" s="109">
        <v>1048</v>
      </c>
      <c r="P10" s="109">
        <v>84</v>
      </c>
      <c r="Q10" s="109">
        <v>258</v>
      </c>
      <c r="R10" s="109">
        <v>0</v>
      </c>
      <c r="S10" s="109">
        <v>26</v>
      </c>
      <c r="T10" s="109">
        <v>20</v>
      </c>
      <c r="U10" s="109">
        <v>2683</v>
      </c>
      <c r="V10" s="112">
        <v>23</v>
      </c>
      <c r="W10" s="109">
        <v>487</v>
      </c>
      <c r="X10" s="109">
        <v>6</v>
      </c>
      <c r="Y10" s="109">
        <v>208</v>
      </c>
      <c r="Z10" s="109">
        <v>61</v>
      </c>
      <c r="AA10" s="109">
        <v>562</v>
      </c>
      <c r="AB10" s="112">
        <v>3</v>
      </c>
      <c r="AC10" s="109">
        <v>392</v>
      </c>
      <c r="AD10" s="109">
        <v>222</v>
      </c>
      <c r="AE10" s="109">
        <v>3</v>
      </c>
      <c r="AF10" s="109">
        <v>1</v>
      </c>
      <c r="AG10" s="109">
        <v>793</v>
      </c>
    </row>
    <row r="11" spans="2:33" ht="15">
      <c r="B11" s="109"/>
      <c r="C11" s="109"/>
      <c r="D11" s="109">
        <v>2014</v>
      </c>
      <c r="E11" s="109">
        <v>374</v>
      </c>
      <c r="F11" s="112">
        <v>42</v>
      </c>
      <c r="G11" s="109">
        <v>7</v>
      </c>
      <c r="H11" s="109"/>
      <c r="I11" s="109"/>
      <c r="J11" s="109">
        <v>1049</v>
      </c>
      <c r="K11" s="109"/>
      <c r="L11" s="113">
        <v>192</v>
      </c>
      <c r="M11" s="109"/>
      <c r="N11" s="109">
        <v>0</v>
      </c>
      <c r="O11" s="114">
        <v>862</v>
      </c>
      <c r="P11" s="109"/>
      <c r="Q11" s="112">
        <v>386</v>
      </c>
      <c r="R11" s="109"/>
      <c r="S11" s="113">
        <v>42</v>
      </c>
      <c r="T11" s="112">
        <v>11</v>
      </c>
      <c r="U11" s="114">
        <v>1503</v>
      </c>
      <c r="V11" s="112">
        <v>8</v>
      </c>
      <c r="W11" s="112">
        <v>284</v>
      </c>
      <c r="X11" s="112">
        <v>2</v>
      </c>
      <c r="Y11" s="109">
        <v>147</v>
      </c>
      <c r="Z11" s="109">
        <v>60</v>
      </c>
      <c r="AA11" s="109">
        <v>723</v>
      </c>
      <c r="AB11" s="112">
        <v>18</v>
      </c>
      <c r="AC11" s="109"/>
      <c r="AD11" s="109">
        <v>215</v>
      </c>
      <c r="AE11" s="112">
        <v>5</v>
      </c>
      <c r="AF11" s="109">
        <v>1</v>
      </c>
      <c r="AG11" s="112">
        <v>1264</v>
      </c>
    </row>
    <row r="12" spans="2:33" ht="15">
      <c r="B12" s="109"/>
      <c r="C12" s="109"/>
      <c r="D12" s="109">
        <v>2015</v>
      </c>
      <c r="E12" s="109"/>
      <c r="F12" s="109"/>
      <c r="G12" s="109"/>
      <c r="H12" s="109"/>
      <c r="I12" s="112">
        <v>49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>
        <v>11</v>
      </c>
      <c r="U12" s="109"/>
      <c r="V12" s="109"/>
      <c r="W12" s="109">
        <v>261</v>
      </c>
      <c r="X12" s="109"/>
      <c r="Y12" s="109"/>
      <c r="Z12" s="109"/>
      <c r="AA12" s="109">
        <v>794</v>
      </c>
      <c r="AB12" s="109"/>
      <c r="AC12" s="109"/>
      <c r="AD12" s="109"/>
      <c r="AE12" s="109"/>
      <c r="AF12" s="109"/>
      <c r="AG12" s="109"/>
    </row>
    <row r="13" spans="2:33" ht="15">
      <c r="B13" s="109"/>
      <c r="C13" s="109"/>
      <c r="D13" s="109">
        <v>2016</v>
      </c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</row>
    <row r="14" spans="2:33" ht="15">
      <c r="B14" s="109"/>
      <c r="C14" s="109"/>
      <c r="D14" s="109">
        <v>2017</v>
      </c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</row>
    <row r="15" spans="2:33" ht="15">
      <c r="B15" s="109"/>
      <c r="C15" s="109"/>
      <c r="D15" s="109">
        <v>2018</v>
      </c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</row>
    <row r="16" spans="2:33" ht="15">
      <c r="B16" s="109"/>
      <c r="C16" s="109"/>
      <c r="D16" s="109">
        <v>2019</v>
      </c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</row>
    <row r="17" spans="2:33" ht="15">
      <c r="B17" s="109"/>
      <c r="C17" s="109"/>
      <c r="D17" s="109">
        <v>2020</v>
      </c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</row>
    <row r="18" spans="2:33" ht="15">
      <c r="B18" s="110" t="s">
        <v>82</v>
      </c>
      <c r="C18" s="110" t="s">
        <v>980</v>
      </c>
      <c r="D18" s="110">
        <v>2006</v>
      </c>
      <c r="E18" s="110"/>
      <c r="F18" s="110">
        <v>0</v>
      </c>
      <c r="G18" s="110">
        <v>0</v>
      </c>
      <c r="H18" s="110"/>
      <c r="I18" s="110"/>
      <c r="J18" s="110">
        <v>100</v>
      </c>
      <c r="K18" s="110"/>
      <c r="L18" s="110">
        <v>100</v>
      </c>
      <c r="M18" s="110"/>
      <c r="N18" s="110"/>
      <c r="O18" s="110">
        <v>100</v>
      </c>
      <c r="P18" s="110">
        <v>91</v>
      </c>
      <c r="Q18" s="110">
        <v>100</v>
      </c>
      <c r="R18" s="110"/>
      <c r="S18" s="110"/>
      <c r="T18" s="110">
        <v>100</v>
      </c>
      <c r="U18" s="110">
        <v>98.3</v>
      </c>
      <c r="V18" s="110">
        <v>81</v>
      </c>
      <c r="W18" s="110"/>
      <c r="X18" s="110">
        <v>100</v>
      </c>
      <c r="Y18" s="110"/>
      <c r="Z18" s="110">
        <v>70</v>
      </c>
      <c r="AA18" s="110">
        <v>100</v>
      </c>
      <c r="AB18" s="110">
        <v>100</v>
      </c>
      <c r="AC18" s="110"/>
      <c r="AD18" s="110">
        <v>98.15</v>
      </c>
      <c r="AE18" s="110"/>
      <c r="AF18" s="110"/>
      <c r="AG18" s="110">
        <v>93.2</v>
      </c>
    </row>
    <row r="19" spans="2:33" ht="15">
      <c r="B19" s="110"/>
      <c r="C19" s="110"/>
      <c r="D19" s="110">
        <v>2007</v>
      </c>
      <c r="E19" s="110"/>
      <c r="F19" s="110"/>
      <c r="G19" s="110">
        <v>0</v>
      </c>
      <c r="H19" s="110"/>
      <c r="I19" s="110">
        <v>85</v>
      </c>
      <c r="J19" s="110">
        <v>100</v>
      </c>
      <c r="K19" s="110"/>
      <c r="L19" s="110">
        <v>100</v>
      </c>
      <c r="M19" s="110">
        <v>100</v>
      </c>
      <c r="N19" s="110"/>
      <c r="O19" s="110">
        <v>100</v>
      </c>
      <c r="P19" s="114">
        <v>67</v>
      </c>
      <c r="Q19" s="110">
        <v>100</v>
      </c>
      <c r="R19" s="110"/>
      <c r="S19" s="110">
        <v>77</v>
      </c>
      <c r="T19" s="110">
        <v>100</v>
      </c>
      <c r="U19" s="110">
        <v>56.3</v>
      </c>
      <c r="V19" s="110">
        <v>100</v>
      </c>
      <c r="W19" s="110"/>
      <c r="X19" s="110">
        <v>97.5</v>
      </c>
      <c r="Y19" s="110">
        <v>100</v>
      </c>
      <c r="Z19" s="110">
        <v>74</v>
      </c>
      <c r="AA19" s="110">
        <v>0</v>
      </c>
      <c r="AB19" s="110">
        <v>100</v>
      </c>
      <c r="AC19" s="110"/>
      <c r="AD19" s="110">
        <v>96.91</v>
      </c>
      <c r="AE19" s="110"/>
      <c r="AF19" s="110">
        <v>0</v>
      </c>
      <c r="AG19" s="110">
        <v>97.6</v>
      </c>
    </row>
    <row r="20" spans="2:33" ht="15">
      <c r="B20" s="110"/>
      <c r="C20" s="110"/>
      <c r="D20" s="110">
        <v>2008</v>
      </c>
      <c r="E20" s="110">
        <v>96</v>
      </c>
      <c r="F20" s="110">
        <v>0</v>
      </c>
      <c r="G20" s="110"/>
      <c r="H20" s="110"/>
      <c r="I20" s="110">
        <v>59</v>
      </c>
      <c r="J20" s="110">
        <v>100</v>
      </c>
      <c r="K20" s="110"/>
      <c r="L20" s="110">
        <v>100</v>
      </c>
      <c r="M20" s="110">
        <v>94</v>
      </c>
      <c r="N20" s="110">
        <v>0</v>
      </c>
      <c r="O20" s="110">
        <v>100</v>
      </c>
      <c r="P20" s="110">
        <v>97</v>
      </c>
      <c r="Q20" s="110">
        <v>100</v>
      </c>
      <c r="R20" s="110"/>
      <c r="S20" s="110"/>
      <c r="T20" s="110">
        <v>100</v>
      </c>
      <c r="U20" s="110">
        <v>83.47</v>
      </c>
      <c r="V20" s="110">
        <v>100</v>
      </c>
      <c r="W20" s="110"/>
      <c r="X20" s="110">
        <v>100</v>
      </c>
      <c r="Y20" s="110">
        <v>100</v>
      </c>
      <c r="Z20" s="110">
        <v>95</v>
      </c>
      <c r="AA20" s="110">
        <v>0</v>
      </c>
      <c r="AB20" s="110">
        <v>100</v>
      </c>
      <c r="AC20" s="110"/>
      <c r="AD20" s="110">
        <v>88.14</v>
      </c>
      <c r="AE20" s="110">
        <v>100</v>
      </c>
      <c r="AF20" s="110">
        <v>100</v>
      </c>
      <c r="AG20" s="110">
        <v>100</v>
      </c>
    </row>
    <row r="21" spans="2:33" ht="15">
      <c r="B21" s="110"/>
      <c r="C21" s="110"/>
      <c r="D21" s="110">
        <v>2009</v>
      </c>
      <c r="E21" s="110">
        <v>92.44</v>
      </c>
      <c r="F21" s="110"/>
      <c r="G21" s="110">
        <v>0</v>
      </c>
      <c r="H21" s="110"/>
      <c r="I21" s="110">
        <v>76</v>
      </c>
      <c r="J21" s="110">
        <v>100</v>
      </c>
      <c r="K21" s="110"/>
      <c r="L21" s="110"/>
      <c r="M21" s="110">
        <v>95</v>
      </c>
      <c r="N21" s="110">
        <v>0</v>
      </c>
      <c r="O21" s="110">
        <v>100</v>
      </c>
      <c r="P21" s="110">
        <v>92.86</v>
      </c>
      <c r="Q21" s="110">
        <v>100</v>
      </c>
      <c r="R21" s="110"/>
      <c r="S21" s="110">
        <v>100</v>
      </c>
      <c r="T21" s="110">
        <v>90</v>
      </c>
      <c r="U21" s="114">
        <v>84.97</v>
      </c>
      <c r="V21" s="110">
        <v>96</v>
      </c>
      <c r="W21" s="110"/>
      <c r="X21" s="110">
        <v>100</v>
      </c>
      <c r="Y21" s="110">
        <v>100</v>
      </c>
      <c r="Z21" s="110">
        <v>77</v>
      </c>
      <c r="AA21" s="110">
        <v>0</v>
      </c>
      <c r="AB21" s="110">
        <v>100</v>
      </c>
      <c r="AC21" s="110">
        <v>0</v>
      </c>
      <c r="AD21" s="110">
        <v>74</v>
      </c>
      <c r="AE21" s="110"/>
      <c r="AF21" s="110">
        <v>100</v>
      </c>
      <c r="AG21" s="110"/>
    </row>
    <row r="22" spans="2:33" ht="15">
      <c r="B22" s="110"/>
      <c r="C22" s="110"/>
      <c r="D22" s="110">
        <v>2010</v>
      </c>
      <c r="E22" s="110">
        <v>89.23</v>
      </c>
      <c r="F22" s="110"/>
      <c r="G22" s="110">
        <v>0</v>
      </c>
      <c r="H22" s="110"/>
      <c r="I22" s="112">
        <v>92</v>
      </c>
      <c r="J22" s="110">
        <v>97</v>
      </c>
      <c r="K22" s="110"/>
      <c r="L22" s="110"/>
      <c r="M22" s="110">
        <v>97</v>
      </c>
      <c r="N22" s="110">
        <v>0</v>
      </c>
      <c r="O22" s="110">
        <v>90.9</v>
      </c>
      <c r="P22" s="110">
        <v>90</v>
      </c>
      <c r="Q22" s="110"/>
      <c r="R22" s="110"/>
      <c r="S22" s="110">
        <v>71</v>
      </c>
      <c r="T22" s="110">
        <v>100</v>
      </c>
      <c r="U22" s="110">
        <v>80.19</v>
      </c>
      <c r="V22" s="110">
        <v>100</v>
      </c>
      <c r="W22" s="110">
        <v>77</v>
      </c>
      <c r="X22" s="110">
        <v>100</v>
      </c>
      <c r="Y22" s="110">
        <v>97.22</v>
      </c>
      <c r="Z22" s="110">
        <v>75</v>
      </c>
      <c r="AA22" s="110">
        <v>100</v>
      </c>
      <c r="AB22" s="110">
        <v>100</v>
      </c>
      <c r="AC22" s="110">
        <v>97.02</v>
      </c>
      <c r="AD22" s="112">
        <v>87.38</v>
      </c>
      <c r="AE22" s="110">
        <v>100</v>
      </c>
      <c r="AF22" s="110">
        <v>100</v>
      </c>
      <c r="AG22" s="110">
        <v>88.29</v>
      </c>
    </row>
    <row r="23" spans="2:33" ht="15">
      <c r="B23" s="110"/>
      <c r="C23" s="110"/>
      <c r="D23" s="110">
        <v>2011</v>
      </c>
      <c r="E23" s="110">
        <v>97</v>
      </c>
      <c r="F23" s="110">
        <v>66.67</v>
      </c>
      <c r="G23" s="110">
        <v>0</v>
      </c>
      <c r="H23" s="110"/>
      <c r="I23" s="110">
        <v>100</v>
      </c>
      <c r="J23" s="110">
        <v>97.7</v>
      </c>
      <c r="K23" s="110"/>
      <c r="L23" s="114">
        <v>77</v>
      </c>
      <c r="M23" s="110">
        <v>100</v>
      </c>
      <c r="N23" s="110">
        <v>0</v>
      </c>
      <c r="O23" s="114">
        <v>100</v>
      </c>
      <c r="P23" s="110">
        <v>80.8</v>
      </c>
      <c r="Q23" s="110"/>
      <c r="R23" s="110"/>
      <c r="S23" s="114">
        <v>93</v>
      </c>
      <c r="T23" s="110">
        <v>94.74</v>
      </c>
      <c r="U23" s="110">
        <v>87.99</v>
      </c>
      <c r="V23" s="110">
        <v>100</v>
      </c>
      <c r="W23" s="110">
        <v>83.16</v>
      </c>
      <c r="X23" s="110">
        <v>100</v>
      </c>
      <c r="Y23" s="110">
        <v>98</v>
      </c>
      <c r="Z23" s="112">
        <v>96</v>
      </c>
      <c r="AA23" s="113">
        <v>100</v>
      </c>
      <c r="AB23" s="110">
        <v>100</v>
      </c>
      <c r="AC23" s="112">
        <v>98.8</v>
      </c>
      <c r="AD23" s="110">
        <v>88.61</v>
      </c>
      <c r="AE23" s="110">
        <v>100</v>
      </c>
      <c r="AF23" s="110">
        <v>100</v>
      </c>
      <c r="AG23" s="110">
        <v>90.72</v>
      </c>
    </row>
    <row r="24" spans="2:33" ht="15.75" thickBot="1">
      <c r="B24" s="110"/>
      <c r="C24" s="110"/>
      <c r="D24" s="110">
        <v>2012</v>
      </c>
      <c r="E24" s="110">
        <v>93.11</v>
      </c>
      <c r="F24" s="110">
        <v>83.3</v>
      </c>
      <c r="G24" s="113">
        <v>100</v>
      </c>
      <c r="H24" s="110"/>
      <c r="I24" s="112">
        <v>81.48</v>
      </c>
      <c r="J24" s="110">
        <v>97</v>
      </c>
      <c r="K24" s="110">
        <v>0</v>
      </c>
      <c r="L24" s="114">
        <v>100</v>
      </c>
      <c r="M24" s="110">
        <v>98.7</v>
      </c>
      <c r="N24" s="110">
        <v>0</v>
      </c>
      <c r="O24" s="110">
        <v>100</v>
      </c>
      <c r="P24" s="112">
        <v>95</v>
      </c>
      <c r="Q24" s="110">
        <v>89.41</v>
      </c>
      <c r="R24" s="110"/>
      <c r="S24" s="114">
        <v>79</v>
      </c>
      <c r="T24" s="110">
        <v>88</v>
      </c>
      <c r="U24" s="110">
        <v>88.6</v>
      </c>
      <c r="V24" s="110">
        <v>100</v>
      </c>
      <c r="W24" s="110">
        <v>99</v>
      </c>
      <c r="X24" s="110">
        <v>100</v>
      </c>
      <c r="Y24" s="110">
        <v>100</v>
      </c>
      <c r="Z24" s="110">
        <v>89</v>
      </c>
      <c r="AA24" s="110">
        <v>87.08</v>
      </c>
      <c r="AB24" s="110">
        <v>100</v>
      </c>
      <c r="AC24" s="110">
        <v>89.42</v>
      </c>
      <c r="AD24" s="110">
        <v>88.695650000000001</v>
      </c>
      <c r="AE24" s="110">
        <v>100</v>
      </c>
      <c r="AF24" s="110">
        <v>100</v>
      </c>
      <c r="AG24" s="110">
        <v>89</v>
      </c>
    </row>
    <row r="25" spans="2:33" ht="12.75" customHeight="1" thickBot="1">
      <c r="B25" s="110"/>
      <c r="C25" s="110"/>
      <c r="D25" s="110">
        <v>2013</v>
      </c>
      <c r="E25" s="110">
        <v>97.8</v>
      </c>
      <c r="F25" s="114">
        <v>40</v>
      </c>
      <c r="G25" s="110">
        <v>100</v>
      </c>
      <c r="H25" s="110"/>
      <c r="I25" s="110">
        <v>90.9</v>
      </c>
      <c r="J25" s="110">
        <v>97</v>
      </c>
      <c r="K25" s="110"/>
      <c r="L25" s="110"/>
      <c r="M25" s="110">
        <v>98</v>
      </c>
      <c r="N25" s="110">
        <v>0</v>
      </c>
      <c r="O25" s="110">
        <v>100</v>
      </c>
      <c r="P25" s="110">
        <v>85.7</v>
      </c>
      <c r="Q25" s="110">
        <v>96</v>
      </c>
      <c r="R25" s="110">
        <v>0</v>
      </c>
      <c r="S25" s="110">
        <v>81.25</v>
      </c>
      <c r="T25" s="110">
        <v>100</v>
      </c>
      <c r="U25" s="110">
        <v>89.46</v>
      </c>
      <c r="V25" s="110">
        <v>100</v>
      </c>
      <c r="W25" s="116">
        <v>1.03</v>
      </c>
      <c r="X25" s="110">
        <v>100</v>
      </c>
      <c r="Y25" s="110">
        <v>93</v>
      </c>
      <c r="Z25" s="110">
        <v>82</v>
      </c>
      <c r="AA25" s="114">
        <v>94.77</v>
      </c>
      <c r="AB25" s="110">
        <v>100</v>
      </c>
      <c r="AC25" s="112">
        <v>99.29</v>
      </c>
      <c r="AD25" s="110">
        <v>85</v>
      </c>
      <c r="AE25" s="110">
        <v>100</v>
      </c>
      <c r="AF25" s="110">
        <v>100</v>
      </c>
      <c r="AG25" s="110">
        <v>90.762119999999996</v>
      </c>
    </row>
    <row r="26" spans="2:33" ht="15">
      <c r="B26" s="110"/>
      <c r="C26" s="110"/>
      <c r="D26" s="110">
        <v>2014</v>
      </c>
      <c r="E26" s="110">
        <v>100</v>
      </c>
      <c r="F26" s="112">
        <v>88</v>
      </c>
      <c r="G26" s="110">
        <v>100</v>
      </c>
      <c r="H26" s="110"/>
      <c r="I26" s="110"/>
      <c r="J26" s="110">
        <v>100</v>
      </c>
      <c r="K26" s="110"/>
      <c r="L26" s="113">
        <v>100</v>
      </c>
      <c r="M26" s="110"/>
      <c r="N26" s="110"/>
      <c r="O26" s="110">
        <v>100</v>
      </c>
      <c r="P26" s="110"/>
      <c r="Q26" s="110">
        <v>92</v>
      </c>
      <c r="R26" s="110"/>
      <c r="S26" s="110">
        <v>81</v>
      </c>
      <c r="T26" s="110">
        <v>100</v>
      </c>
      <c r="U26" s="110">
        <v>88.99</v>
      </c>
      <c r="V26" s="110">
        <v>100</v>
      </c>
      <c r="W26" s="112">
        <v>93</v>
      </c>
      <c r="X26" s="110">
        <v>80</v>
      </c>
      <c r="Y26" s="110">
        <v>88</v>
      </c>
      <c r="Z26" s="110">
        <v>98</v>
      </c>
      <c r="AA26" s="110">
        <v>98.6</v>
      </c>
      <c r="AB26" s="110">
        <v>85.714280000000002</v>
      </c>
      <c r="AC26" s="110"/>
      <c r="AD26" s="110">
        <v>87</v>
      </c>
      <c r="AE26" s="110">
        <v>100</v>
      </c>
      <c r="AF26" s="110">
        <v>100</v>
      </c>
      <c r="AG26" s="110">
        <v>96.121669999999995</v>
      </c>
    </row>
    <row r="27" spans="2:33" ht="15">
      <c r="B27" s="110"/>
      <c r="C27" s="110"/>
      <c r="D27" s="110">
        <v>2015</v>
      </c>
      <c r="E27" s="110"/>
      <c r="F27" s="110"/>
      <c r="G27" s="110"/>
      <c r="H27" s="110"/>
      <c r="I27" s="110">
        <v>86</v>
      </c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>
        <v>100</v>
      </c>
      <c r="U27" s="110"/>
      <c r="V27" s="110"/>
      <c r="W27" s="112">
        <v>88</v>
      </c>
      <c r="X27" s="110"/>
      <c r="Y27" s="110"/>
      <c r="Z27" s="110"/>
      <c r="AA27" s="110">
        <v>82</v>
      </c>
      <c r="AB27" s="110"/>
      <c r="AC27" s="110"/>
      <c r="AD27" s="110"/>
      <c r="AE27" s="110"/>
      <c r="AF27" s="110"/>
      <c r="AG27" s="110"/>
    </row>
    <row r="28" spans="2:33" ht="15">
      <c r="B28" s="110"/>
      <c r="C28" s="110"/>
      <c r="D28" s="110">
        <v>2016</v>
      </c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</row>
    <row r="29" spans="2:33" ht="15">
      <c r="B29" s="110"/>
      <c r="C29" s="110"/>
      <c r="D29" s="110">
        <v>2017</v>
      </c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</row>
    <row r="30" spans="2:33" ht="15">
      <c r="B30" s="110"/>
      <c r="C30" s="110"/>
      <c r="D30" s="110">
        <v>2018</v>
      </c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</row>
    <row r="31" spans="2:33" ht="15">
      <c r="B31" s="110"/>
      <c r="C31" s="110"/>
      <c r="D31" s="110">
        <v>2019</v>
      </c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</row>
    <row r="32" spans="2:33" ht="12.75" customHeight="1">
      <c r="B32" s="124"/>
      <c r="C32" s="124"/>
      <c r="D32" s="123">
        <v>2020</v>
      </c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</row>
  </sheetData>
  <sheetProtection algorithmName="SHA-512" hashValue="YECqTH4b230YehzfTSOAwKxlXQr79MPglCh9tkb7I5ycjf4j36bBH3PADrWGqeXl9JjcbW+1AGuo5LtSKKdB1Q==" saltValue="QGtrwcwTuzwcU2T4kBsCnQ==" spinCount="100000" sheet="1" objects="1" scenarios="1"/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2:AG122"/>
  <sheetViews>
    <sheetView topLeftCell="A61" zoomScale="80" workbookViewId="0">
      <selection activeCell="D61" sqref="D1:Z1048576"/>
    </sheetView>
  </sheetViews>
  <sheetFormatPr defaultColWidth="9.140625" defaultRowHeight="12.75" customHeight="1"/>
  <cols>
    <col min="1" max="4" width="9.140625" style="108"/>
    <col min="5" max="25" width="9.140625" style="108" customWidth="1"/>
    <col min="26" max="16384" width="9.140625" style="108"/>
  </cols>
  <sheetData>
    <row r="2" spans="2:33" ht="12.75" customHeight="1" thickBot="1">
      <c r="B2" s="106" t="s">
        <v>260</v>
      </c>
      <c r="C2" s="106" t="s">
        <v>453</v>
      </c>
      <c r="D2" s="107" t="s">
        <v>454</v>
      </c>
      <c r="E2" s="107" t="s">
        <v>25</v>
      </c>
      <c r="F2" s="107" t="s">
        <v>26</v>
      </c>
      <c r="G2" s="107" t="s">
        <v>27</v>
      </c>
      <c r="H2" s="107" t="s">
        <v>49</v>
      </c>
      <c r="I2" s="107" t="s">
        <v>183</v>
      </c>
      <c r="J2" s="107" t="s">
        <v>28</v>
      </c>
      <c r="K2" s="107" t="s">
        <v>33</v>
      </c>
      <c r="L2" s="107" t="s">
        <v>29</v>
      </c>
      <c r="M2" s="107" t="s">
        <v>30</v>
      </c>
      <c r="N2" s="107" t="s">
        <v>34</v>
      </c>
      <c r="O2" s="107" t="s">
        <v>47</v>
      </c>
      <c r="P2" s="107" t="s">
        <v>31</v>
      </c>
      <c r="Q2" s="107" t="s">
        <v>32</v>
      </c>
      <c r="R2" s="107" t="s">
        <v>261</v>
      </c>
      <c r="S2" s="107" t="s">
        <v>35</v>
      </c>
      <c r="T2" s="107" t="s">
        <v>36</v>
      </c>
      <c r="U2" s="107" t="s">
        <v>37</v>
      </c>
      <c r="V2" s="107" t="s">
        <v>39</v>
      </c>
      <c r="W2" s="107" t="s">
        <v>40</v>
      </c>
      <c r="X2" s="107" t="s">
        <v>38</v>
      </c>
      <c r="Y2" s="107" t="s">
        <v>50</v>
      </c>
      <c r="Z2" s="107" t="s">
        <v>41</v>
      </c>
      <c r="AA2" s="107" t="s">
        <v>42</v>
      </c>
      <c r="AB2" s="107" t="s">
        <v>43</v>
      </c>
      <c r="AC2" s="107" t="s">
        <v>44</v>
      </c>
      <c r="AD2" s="107" t="s">
        <v>48</v>
      </c>
      <c r="AE2" s="107" t="s">
        <v>46</v>
      </c>
      <c r="AF2" s="107" t="s">
        <v>45</v>
      </c>
      <c r="AG2" s="107" t="s">
        <v>51</v>
      </c>
    </row>
    <row r="3" spans="2:33" ht="15">
      <c r="B3" s="109" t="s">
        <v>83</v>
      </c>
      <c r="C3" s="109" t="s">
        <v>605</v>
      </c>
      <c r="D3" s="109">
        <v>2006</v>
      </c>
      <c r="E3" s="109">
        <v>152.19</v>
      </c>
      <c r="F3" s="109"/>
      <c r="G3" s="109">
        <v>36.090000000000003</v>
      </c>
      <c r="H3" s="109"/>
      <c r="I3" s="109"/>
      <c r="J3" s="109">
        <v>158.99875</v>
      </c>
      <c r="K3" s="109">
        <v>1013.5</v>
      </c>
      <c r="L3" s="109">
        <v>80.540999999999997</v>
      </c>
      <c r="M3" s="109"/>
      <c r="N3" s="109">
        <v>19.071000000000002</v>
      </c>
      <c r="O3" s="109">
        <v>185.08761000000001</v>
      </c>
      <c r="P3" s="109">
        <v>50.9</v>
      </c>
      <c r="Q3" s="109">
        <v>508</v>
      </c>
      <c r="R3" s="109"/>
      <c r="S3" s="109">
        <v>106.78700000000001</v>
      </c>
      <c r="T3" s="109">
        <v>18.242000000000001</v>
      </c>
      <c r="U3" s="109">
        <v>377</v>
      </c>
      <c r="V3" s="109">
        <v>13.827</v>
      </c>
      <c r="W3" s="109"/>
      <c r="X3" s="109">
        <v>17.122</v>
      </c>
      <c r="Y3" s="109">
        <v>133</v>
      </c>
      <c r="Z3" s="109">
        <v>47.391629999999999</v>
      </c>
      <c r="AA3" s="109">
        <v>221.73699999999999</v>
      </c>
      <c r="AB3" s="109">
        <v>39.264000000000003</v>
      </c>
      <c r="AC3" s="109">
        <v>94.9</v>
      </c>
      <c r="AD3" s="109">
        <v>132.29532</v>
      </c>
      <c r="AE3" s="109">
        <v>18.98</v>
      </c>
      <c r="AF3" s="109">
        <v>50.978000000000002</v>
      </c>
      <c r="AG3" s="109">
        <v>535.75699999999995</v>
      </c>
    </row>
    <row r="4" spans="2:33" ht="15">
      <c r="B4" s="109"/>
      <c r="C4" s="109"/>
      <c r="D4" s="109">
        <v>2007</v>
      </c>
      <c r="E4" s="109">
        <v>155</v>
      </c>
      <c r="F4" s="109">
        <v>103.587</v>
      </c>
      <c r="G4" s="109">
        <v>36.03</v>
      </c>
      <c r="H4" s="109"/>
      <c r="I4" s="109">
        <v>6.5330000000000004</v>
      </c>
      <c r="J4" s="109">
        <v>152.88999999999999</v>
      </c>
      <c r="K4" s="109">
        <v>1048.7</v>
      </c>
      <c r="L4" s="109">
        <v>78.7</v>
      </c>
      <c r="M4" s="109">
        <v>7.5529999999999999</v>
      </c>
      <c r="N4" s="109">
        <v>19.905000000000001</v>
      </c>
      <c r="O4" s="109">
        <v>185.56910999999999</v>
      </c>
      <c r="P4" s="109">
        <v>52.576999999999998</v>
      </c>
      <c r="Q4" s="109">
        <v>529.54</v>
      </c>
      <c r="R4" s="109"/>
      <c r="S4" s="109">
        <v>114</v>
      </c>
      <c r="T4" s="109">
        <v>16.832000000000001</v>
      </c>
      <c r="U4" s="109">
        <v>370</v>
      </c>
      <c r="V4" s="109">
        <v>14.992000000000001</v>
      </c>
      <c r="W4" s="109"/>
      <c r="X4" s="109">
        <v>18.577999999999999</v>
      </c>
      <c r="Y4" s="109">
        <v>140</v>
      </c>
      <c r="Z4" s="109">
        <v>47.391629999999999</v>
      </c>
      <c r="AA4" s="109">
        <v>223.03100000000001</v>
      </c>
      <c r="AB4" s="109">
        <v>40.98</v>
      </c>
      <c r="AC4" s="109">
        <v>96.262</v>
      </c>
      <c r="AD4" s="109">
        <v>134.34523999999999</v>
      </c>
      <c r="AE4" s="109">
        <v>19.16</v>
      </c>
      <c r="AF4" s="109">
        <v>51.002859999999998</v>
      </c>
      <c r="AG4" s="109">
        <v>521.29200000000003</v>
      </c>
    </row>
    <row r="5" spans="2:33" ht="15">
      <c r="B5" s="109"/>
      <c r="C5" s="109"/>
      <c r="D5" s="109">
        <v>2008</v>
      </c>
      <c r="E5" s="109">
        <v>158.4</v>
      </c>
      <c r="F5" s="109">
        <v>92.9</v>
      </c>
      <c r="G5" s="109">
        <v>35.075000000000003</v>
      </c>
      <c r="H5" s="109"/>
      <c r="I5" s="109">
        <v>5.54</v>
      </c>
      <c r="J5" s="109">
        <v>174.96100000000001</v>
      </c>
      <c r="K5" s="109">
        <v>1043.5</v>
      </c>
      <c r="L5" s="109">
        <v>82</v>
      </c>
      <c r="M5" s="109">
        <v>7.1310000000000002</v>
      </c>
      <c r="N5" s="109">
        <v>21.164000000000001</v>
      </c>
      <c r="O5" s="109">
        <v>192.76437999999999</v>
      </c>
      <c r="P5" s="109">
        <v>53.259</v>
      </c>
      <c r="Q5" s="109">
        <v>541</v>
      </c>
      <c r="R5" s="109"/>
      <c r="S5" s="109">
        <v>109</v>
      </c>
      <c r="T5" s="109">
        <v>19.919</v>
      </c>
      <c r="U5" s="109">
        <v>366.86286000000001</v>
      </c>
      <c r="V5" s="109">
        <v>15.817</v>
      </c>
      <c r="W5" s="109"/>
      <c r="X5" s="109">
        <v>19.524999999999999</v>
      </c>
      <c r="Y5" s="109">
        <v>139</v>
      </c>
      <c r="Z5" s="109">
        <v>46.840710000000001</v>
      </c>
      <c r="AA5" s="109">
        <v>224.35900000000001</v>
      </c>
      <c r="AB5" s="109">
        <v>41.76</v>
      </c>
      <c r="AC5" s="109">
        <v>96.144999999999996</v>
      </c>
      <c r="AD5" s="109">
        <v>138.19399999999999</v>
      </c>
      <c r="AE5" s="109">
        <v>20.097999999999999</v>
      </c>
      <c r="AF5" s="109">
        <v>49.331519999999998</v>
      </c>
      <c r="AG5" s="109">
        <v>549.06700000000001</v>
      </c>
    </row>
    <row r="6" spans="2:33" ht="15.75" thickBot="1">
      <c r="B6" s="109"/>
      <c r="C6" s="109"/>
      <c r="D6" s="109">
        <v>2009</v>
      </c>
      <c r="E6" s="109">
        <v>152.30000000000001</v>
      </c>
      <c r="F6" s="109">
        <v>91.87</v>
      </c>
      <c r="G6" s="109">
        <v>31.49</v>
      </c>
      <c r="H6" s="109">
        <v>175.44533999999999</v>
      </c>
      <c r="I6" s="109">
        <v>5.6516599999999997</v>
      </c>
      <c r="J6" s="109">
        <v>163.18700000000001</v>
      </c>
      <c r="K6" s="109">
        <v>1002.917</v>
      </c>
      <c r="L6" s="109">
        <v>82.15</v>
      </c>
      <c r="M6" s="109">
        <v>6.82</v>
      </c>
      <c r="N6" s="109">
        <v>19.613</v>
      </c>
      <c r="O6" s="109">
        <v>188.13356999999999</v>
      </c>
      <c r="P6" s="109">
        <v>50.018999999999998</v>
      </c>
      <c r="Q6" s="109">
        <v>504</v>
      </c>
      <c r="R6" s="109"/>
      <c r="S6" s="109">
        <v>106.286</v>
      </c>
      <c r="T6" s="109">
        <v>18.181999999999999</v>
      </c>
      <c r="U6" s="109">
        <v>350.54852</v>
      </c>
      <c r="V6" s="112">
        <v>14.053000000000001</v>
      </c>
      <c r="W6" s="109">
        <v>8.0630000000000006</v>
      </c>
      <c r="X6" s="109">
        <v>18.725999999999999</v>
      </c>
      <c r="Y6" s="109">
        <v>132</v>
      </c>
      <c r="Z6" s="109">
        <v>43.277999999999999</v>
      </c>
      <c r="AA6" s="109">
        <v>208.64</v>
      </c>
      <c r="AB6" s="109">
        <v>40.58</v>
      </c>
      <c r="AC6" s="109">
        <v>88.5</v>
      </c>
      <c r="AD6" s="109">
        <v>143.09399999999999</v>
      </c>
      <c r="AE6" s="109">
        <v>18.207999999999998</v>
      </c>
      <c r="AF6" s="109">
        <v>44.957569999999997</v>
      </c>
      <c r="AG6" s="109">
        <v>568.56852000000003</v>
      </c>
    </row>
    <row r="7" spans="2:33" ht="12.75" customHeight="1" thickBot="1">
      <c r="B7" s="109"/>
      <c r="C7" s="109"/>
      <c r="D7" s="109">
        <v>2010</v>
      </c>
      <c r="E7" s="109">
        <v>156.1</v>
      </c>
      <c r="F7" s="109">
        <v>98</v>
      </c>
      <c r="G7" s="109">
        <v>30.637</v>
      </c>
      <c r="H7" s="109">
        <v>178.34747999999999</v>
      </c>
      <c r="I7" s="109">
        <v>5.7140000000000004</v>
      </c>
      <c r="J7" s="109">
        <v>160.19499999999999</v>
      </c>
      <c r="K7" s="109">
        <v>1032</v>
      </c>
      <c r="L7" s="114">
        <v>63.658000000000001</v>
      </c>
      <c r="M7" s="115">
        <v>8.9339999999999993</v>
      </c>
      <c r="N7" s="109">
        <v>16.963000000000001</v>
      </c>
      <c r="O7" s="109">
        <v>186.71</v>
      </c>
      <c r="P7" s="109">
        <v>51</v>
      </c>
      <c r="Q7" s="109">
        <v>484.76</v>
      </c>
      <c r="R7" s="109">
        <v>24.1</v>
      </c>
      <c r="S7" s="109">
        <v>102.5</v>
      </c>
      <c r="T7" s="109">
        <v>17.692</v>
      </c>
      <c r="U7" s="109">
        <v>323.95499999999998</v>
      </c>
      <c r="V7" s="109">
        <v>14.134</v>
      </c>
      <c r="W7" s="109">
        <v>8.1609999999999996</v>
      </c>
      <c r="X7" s="109">
        <v>16.626000000000001</v>
      </c>
      <c r="Y7" s="109">
        <v>146.227</v>
      </c>
      <c r="Z7" s="109">
        <v>46.465000000000003</v>
      </c>
      <c r="AA7" s="109">
        <v>219.06219999999999</v>
      </c>
      <c r="AB7" s="109">
        <v>40</v>
      </c>
      <c r="AC7" s="112">
        <v>93.52</v>
      </c>
      <c r="AD7" s="109">
        <v>141.32900000000001</v>
      </c>
      <c r="AE7" s="112">
        <v>18.843</v>
      </c>
      <c r="AF7" s="109">
        <v>47.539000000000001</v>
      </c>
      <c r="AG7" s="109">
        <v>520.01624000000004</v>
      </c>
    </row>
    <row r="8" spans="2:33" ht="15">
      <c r="B8" s="109"/>
      <c r="C8" s="109"/>
      <c r="D8" s="109">
        <v>2011</v>
      </c>
      <c r="E8" s="109">
        <v>152.19999999999999</v>
      </c>
      <c r="F8" s="109">
        <v>100.5664</v>
      </c>
      <c r="G8" s="109">
        <v>31.241</v>
      </c>
      <c r="H8" s="109">
        <v>180.28815</v>
      </c>
      <c r="I8" s="109">
        <v>5.6</v>
      </c>
      <c r="J8" s="109">
        <v>160.6</v>
      </c>
      <c r="K8" s="109">
        <v>1053.261</v>
      </c>
      <c r="L8" s="109">
        <v>64.942999999999998</v>
      </c>
      <c r="M8" s="109">
        <v>7</v>
      </c>
      <c r="N8" s="112">
        <v>12.534000000000001</v>
      </c>
      <c r="O8" s="109">
        <v>191.35</v>
      </c>
      <c r="P8" s="109">
        <v>51.07</v>
      </c>
      <c r="Q8" s="109">
        <v>501.51497000000001</v>
      </c>
      <c r="R8" s="109">
        <v>25.6</v>
      </c>
      <c r="S8" s="109">
        <v>110.214</v>
      </c>
      <c r="T8" s="109">
        <v>18.058</v>
      </c>
      <c r="U8" s="109">
        <v>317.37675000000002</v>
      </c>
      <c r="V8" s="112">
        <v>15.32147</v>
      </c>
      <c r="W8" s="109">
        <v>8.8610000000000007</v>
      </c>
      <c r="X8" s="112">
        <v>18.471</v>
      </c>
      <c r="Y8" s="109">
        <v>149.05907999999999</v>
      </c>
      <c r="Z8" s="109">
        <v>45.85</v>
      </c>
      <c r="AA8" s="109">
        <v>227.339</v>
      </c>
      <c r="AB8" s="109">
        <v>37.209000000000003</v>
      </c>
      <c r="AC8" s="112">
        <v>104.2</v>
      </c>
      <c r="AD8" s="109">
        <v>140.339</v>
      </c>
      <c r="AE8" s="109">
        <v>20.332999999999998</v>
      </c>
      <c r="AF8" s="109">
        <v>45.387999999999998</v>
      </c>
      <c r="AG8" s="109">
        <v>528.46540000000005</v>
      </c>
    </row>
    <row r="9" spans="2:33" ht="15.75" thickBot="1">
      <c r="B9" s="109"/>
      <c r="C9" s="109"/>
      <c r="D9" s="109">
        <v>2012</v>
      </c>
      <c r="E9" s="109">
        <v>149.80000000000001</v>
      </c>
      <c r="F9" s="109">
        <v>99.254999999999995</v>
      </c>
      <c r="G9" s="109">
        <v>27.798999999999999</v>
      </c>
      <c r="H9" s="109">
        <v>181.54981000000001</v>
      </c>
      <c r="I9" s="109">
        <v>5.7569999999999997</v>
      </c>
      <c r="J9" s="109">
        <v>161.4</v>
      </c>
      <c r="K9" s="109">
        <v>1038.1079999999999</v>
      </c>
      <c r="L9" s="109">
        <v>63.24</v>
      </c>
      <c r="M9" s="112">
        <v>7.0469999999999997</v>
      </c>
      <c r="N9" s="109">
        <v>11.695</v>
      </c>
      <c r="O9" s="109">
        <v>188.72550000000001</v>
      </c>
      <c r="P9" s="109">
        <v>50.89</v>
      </c>
      <c r="Q9" s="109">
        <v>511.9</v>
      </c>
      <c r="R9" s="109">
        <v>25.744</v>
      </c>
      <c r="S9" s="109">
        <v>115.70202999999999</v>
      </c>
      <c r="T9" s="109">
        <v>18.393000000000001</v>
      </c>
      <c r="U9" s="109">
        <v>316.50801999999999</v>
      </c>
      <c r="V9" s="109">
        <v>14.664999999999999</v>
      </c>
      <c r="W9" s="109">
        <v>8.75</v>
      </c>
      <c r="X9" s="109">
        <v>18.850999999999999</v>
      </c>
      <c r="Y9" s="109">
        <v>149.773</v>
      </c>
      <c r="Z9" s="109">
        <v>46.767000000000003</v>
      </c>
      <c r="AA9" s="109">
        <v>223.98699999999999</v>
      </c>
      <c r="AB9" s="109">
        <v>37.494999999999997</v>
      </c>
      <c r="AC9" s="109">
        <v>108.45</v>
      </c>
      <c r="AD9" s="109">
        <v>140.43286000000001</v>
      </c>
      <c r="AE9" s="109">
        <v>19.866</v>
      </c>
      <c r="AF9" s="109">
        <v>46.253</v>
      </c>
      <c r="AG9" s="109">
        <v>535.59407999999996</v>
      </c>
    </row>
    <row r="10" spans="2:33" ht="12.75" customHeight="1" thickBot="1">
      <c r="B10" s="109"/>
      <c r="C10" s="109"/>
      <c r="D10" s="109">
        <v>2013</v>
      </c>
      <c r="E10" s="109">
        <v>150.69999999999999</v>
      </c>
      <c r="F10" s="109">
        <v>96.991150000000005</v>
      </c>
      <c r="G10" s="109">
        <v>28.184000000000001</v>
      </c>
      <c r="H10" s="109">
        <v>185.35042999999999</v>
      </c>
      <c r="I10" s="109">
        <v>5.944</v>
      </c>
      <c r="J10" s="109">
        <v>160.9</v>
      </c>
      <c r="K10" s="109">
        <v>1032.146</v>
      </c>
      <c r="L10" s="114">
        <v>64.09</v>
      </c>
      <c r="M10" s="112">
        <v>6.7750000000000004</v>
      </c>
      <c r="N10" s="114">
        <v>11.19</v>
      </c>
      <c r="O10" s="109">
        <v>198.60442</v>
      </c>
      <c r="P10" s="109">
        <v>50.460999999999999</v>
      </c>
      <c r="Q10" s="109">
        <v>498</v>
      </c>
      <c r="R10" s="116">
        <v>22.503</v>
      </c>
      <c r="S10" s="109">
        <v>114.9128</v>
      </c>
      <c r="T10" s="109">
        <v>18.27</v>
      </c>
      <c r="U10" s="109">
        <v>331.63</v>
      </c>
      <c r="V10" s="109">
        <v>14.145</v>
      </c>
      <c r="W10" s="109">
        <v>9.016</v>
      </c>
      <c r="X10" s="109">
        <v>17.576000000000001</v>
      </c>
      <c r="Y10" s="109">
        <v>151.01657</v>
      </c>
      <c r="Z10" s="109">
        <v>48.518999999999998</v>
      </c>
      <c r="AA10" s="109">
        <v>217.01080999999999</v>
      </c>
      <c r="AB10" s="109">
        <v>36.279000000000003</v>
      </c>
      <c r="AC10" s="112">
        <v>93.337999999999994</v>
      </c>
      <c r="AD10" s="109">
        <v>145.62</v>
      </c>
      <c r="AE10" s="109">
        <v>20.139279999999999</v>
      </c>
      <c r="AF10" s="109">
        <v>46.767000000000003</v>
      </c>
      <c r="AG10" s="109">
        <v>536.27935000000002</v>
      </c>
    </row>
    <row r="11" spans="2:33" ht="15">
      <c r="B11" s="109"/>
      <c r="C11" s="109"/>
      <c r="D11" s="109">
        <v>2014</v>
      </c>
      <c r="E11" s="109">
        <v>152.4</v>
      </c>
      <c r="F11" s="109">
        <v>96.638000000000005</v>
      </c>
      <c r="G11" s="109">
        <v>28.8</v>
      </c>
      <c r="H11" s="109">
        <v>189.28019</v>
      </c>
      <c r="I11" s="109">
        <v>5.6070000000000002</v>
      </c>
      <c r="J11" s="109">
        <v>160.11699999999999</v>
      </c>
      <c r="K11" s="109">
        <v>1043.232</v>
      </c>
      <c r="L11" s="109">
        <v>63.274999999999999</v>
      </c>
      <c r="M11" s="112">
        <v>7.49</v>
      </c>
      <c r="N11" s="112">
        <v>11.494999999999999</v>
      </c>
      <c r="O11" s="109">
        <v>204.24841000000001</v>
      </c>
      <c r="P11" s="109">
        <v>49.677999999999997</v>
      </c>
      <c r="Q11" s="109">
        <v>489.9</v>
      </c>
      <c r="R11" s="109">
        <v>20.934999999999999</v>
      </c>
      <c r="S11" s="114">
        <v>101.09699999999999</v>
      </c>
      <c r="T11" s="109">
        <v>18.271000000000001</v>
      </c>
      <c r="U11" s="109">
        <v>330.58769999999998</v>
      </c>
      <c r="V11" s="109">
        <v>14.295999999999999</v>
      </c>
      <c r="W11" s="109">
        <v>9.0129999999999999</v>
      </c>
      <c r="X11" s="109">
        <v>19.029869999999999</v>
      </c>
      <c r="Y11" s="109">
        <v>155.52699999999999</v>
      </c>
      <c r="Z11" s="109">
        <v>49.37</v>
      </c>
      <c r="AA11" s="109">
        <v>213.41956999999999</v>
      </c>
      <c r="AB11" s="109">
        <v>36.548999999999999</v>
      </c>
      <c r="AC11" s="109">
        <v>90.48</v>
      </c>
      <c r="AD11" s="109">
        <v>148.40263999999999</v>
      </c>
      <c r="AE11" s="109">
        <v>20.522099999999998</v>
      </c>
      <c r="AF11" s="109">
        <v>47</v>
      </c>
      <c r="AG11" s="109">
        <v>546.06524999999999</v>
      </c>
    </row>
    <row r="12" spans="2:33" ht="15">
      <c r="B12" s="109"/>
      <c r="C12" s="109"/>
      <c r="D12" s="109">
        <v>2015</v>
      </c>
      <c r="E12" s="109">
        <v>152.69999999999999</v>
      </c>
      <c r="F12" s="109">
        <v>96.656000000000006</v>
      </c>
      <c r="G12" s="109">
        <v>30.149000000000001</v>
      </c>
      <c r="H12" s="109">
        <v>191.04302999999999</v>
      </c>
      <c r="I12" s="112">
        <v>8.0250000000000004</v>
      </c>
      <c r="J12" s="109">
        <v>158.24100000000001</v>
      </c>
      <c r="K12" s="109">
        <v>1041.5930000000001</v>
      </c>
      <c r="L12" s="109">
        <v>62.787999999999997</v>
      </c>
      <c r="M12" s="109">
        <v>7.0410000000000004</v>
      </c>
      <c r="N12" s="109">
        <v>10.836</v>
      </c>
      <c r="O12" s="109">
        <v>200.80789999999999</v>
      </c>
      <c r="P12" s="109">
        <v>48.557000000000002</v>
      </c>
      <c r="Q12" s="109">
        <v>494</v>
      </c>
      <c r="R12" s="109">
        <v>20.936</v>
      </c>
      <c r="S12" s="109">
        <v>108</v>
      </c>
      <c r="T12" s="109">
        <v>18.27</v>
      </c>
      <c r="U12" s="109">
        <v>340.53500000000003</v>
      </c>
      <c r="V12" s="109">
        <v>14.138</v>
      </c>
      <c r="W12" s="109">
        <v>9.1859999999999999</v>
      </c>
      <c r="X12" s="109">
        <v>18.577000000000002</v>
      </c>
      <c r="Y12" s="109">
        <v>155.83600000000001</v>
      </c>
      <c r="Z12" s="109">
        <v>51.730670000000003</v>
      </c>
      <c r="AA12" s="109">
        <v>224.95699999999999</v>
      </c>
      <c r="AB12" s="109">
        <v>38.247790000000002</v>
      </c>
      <c r="AC12" s="109">
        <v>83.09</v>
      </c>
      <c r="AD12" s="109">
        <v>148.49737999999999</v>
      </c>
      <c r="AE12" s="109">
        <v>21.54533</v>
      </c>
      <c r="AF12" s="109">
        <v>50.351999999999997</v>
      </c>
      <c r="AG12" s="109">
        <v>568.20799999999997</v>
      </c>
    </row>
    <row r="13" spans="2:33" ht="15">
      <c r="B13" s="109"/>
      <c r="C13" s="109"/>
      <c r="D13" s="109">
        <v>2016</v>
      </c>
      <c r="E13" s="109">
        <v>153.30000000000001</v>
      </c>
      <c r="F13" s="109">
        <v>97.104799999999997</v>
      </c>
      <c r="G13" s="109">
        <v>29.405000000000001</v>
      </c>
      <c r="H13" s="109">
        <v>194.76271</v>
      </c>
      <c r="I13" s="109">
        <v>8.3079999999999998</v>
      </c>
      <c r="J13" s="109">
        <v>162</v>
      </c>
      <c r="K13" s="109">
        <v>1066.4770000000001</v>
      </c>
      <c r="L13" s="109">
        <v>62.787999999999997</v>
      </c>
      <c r="M13" s="109">
        <v>6.6970000000000001</v>
      </c>
      <c r="N13" s="109">
        <v>10.420999999999999</v>
      </c>
      <c r="O13" s="109">
        <v>198.60584</v>
      </c>
      <c r="P13" s="109">
        <v>46.8</v>
      </c>
      <c r="Q13" s="109">
        <v>470</v>
      </c>
      <c r="R13" s="109">
        <v>20.803999999999998</v>
      </c>
      <c r="S13" s="114">
        <v>124.798</v>
      </c>
      <c r="T13" s="109">
        <v>18.367999999999999</v>
      </c>
      <c r="U13" s="109">
        <v>373.46100000000001</v>
      </c>
      <c r="V13" s="109">
        <v>14.462</v>
      </c>
      <c r="W13" s="109">
        <v>8.7080000000000002</v>
      </c>
      <c r="X13" s="109">
        <v>16.515779999999999</v>
      </c>
      <c r="Y13" s="109">
        <v>157.53800000000001</v>
      </c>
      <c r="Z13" s="109">
        <v>50.3504</v>
      </c>
      <c r="AA13" s="109">
        <v>234.298</v>
      </c>
      <c r="AB13" s="109">
        <v>37.109000000000002</v>
      </c>
      <c r="AC13" s="112">
        <v>85.445999999999998</v>
      </c>
      <c r="AD13" s="109">
        <v>152.65654000000001</v>
      </c>
      <c r="AE13" s="109">
        <v>21.28276</v>
      </c>
      <c r="AF13" s="109">
        <v>50.793999999999997</v>
      </c>
      <c r="AG13" s="109">
        <v>565.56799000000001</v>
      </c>
    </row>
    <row r="14" spans="2:33" ht="15.75" thickBot="1">
      <c r="B14" s="109"/>
      <c r="C14" s="109"/>
      <c r="D14" s="109">
        <v>2017</v>
      </c>
      <c r="E14" s="109">
        <v>155.69999999999999</v>
      </c>
      <c r="F14" s="109">
        <v>99.95</v>
      </c>
      <c r="G14" s="109">
        <v>30.579000000000001</v>
      </c>
      <c r="H14" s="109">
        <v>191.51633000000001</v>
      </c>
      <c r="I14" s="109">
        <v>8.1929999999999996</v>
      </c>
      <c r="J14" s="109">
        <v>169.07</v>
      </c>
      <c r="K14" s="109">
        <v>1073.48</v>
      </c>
      <c r="L14" s="109">
        <v>61.951000000000001</v>
      </c>
      <c r="M14" s="109">
        <v>6.51</v>
      </c>
      <c r="N14" s="109">
        <v>10.901999999999999</v>
      </c>
      <c r="O14" s="109">
        <v>199.42882</v>
      </c>
      <c r="P14" s="109">
        <v>48.1</v>
      </c>
      <c r="Q14" s="109">
        <v>486</v>
      </c>
      <c r="R14" s="109">
        <v>21.6</v>
      </c>
      <c r="S14" s="109">
        <v>116.27</v>
      </c>
      <c r="T14" s="109">
        <v>18.869</v>
      </c>
      <c r="U14" s="109">
        <v>374.59100000000001</v>
      </c>
      <c r="V14" s="109">
        <v>15.346</v>
      </c>
      <c r="W14" s="109">
        <v>8.92</v>
      </c>
      <c r="X14" s="109">
        <v>15.664999999999999</v>
      </c>
      <c r="Y14" s="109">
        <v>158.94800000000001</v>
      </c>
      <c r="Z14" s="109">
        <v>51.581829999999997</v>
      </c>
      <c r="AA14" s="109">
        <v>243.624</v>
      </c>
      <c r="AB14" s="109">
        <v>38.225659999999998</v>
      </c>
      <c r="AC14" s="109">
        <v>89.21</v>
      </c>
      <c r="AD14" s="109">
        <v>160.38300000000001</v>
      </c>
      <c r="AE14" s="109">
        <v>22.00198</v>
      </c>
      <c r="AF14" s="109">
        <v>51.6342</v>
      </c>
      <c r="AG14" s="109">
        <v>566.68641000000002</v>
      </c>
    </row>
    <row r="15" spans="2:33" ht="12.75" customHeight="1" thickBot="1">
      <c r="B15" s="109"/>
      <c r="C15" s="109"/>
      <c r="D15" s="109">
        <v>2018</v>
      </c>
      <c r="E15" s="109">
        <v>164.7</v>
      </c>
      <c r="F15" s="109">
        <v>101.55</v>
      </c>
      <c r="G15" s="109">
        <v>29.754000000000001</v>
      </c>
      <c r="H15" s="112">
        <v>187.2</v>
      </c>
      <c r="I15" s="109">
        <v>8.2560000000000002</v>
      </c>
      <c r="J15" s="109">
        <v>174.15983</v>
      </c>
      <c r="K15" s="109">
        <v>1084.6479999999999</v>
      </c>
      <c r="L15" s="109">
        <v>59.359000000000002</v>
      </c>
      <c r="M15" s="112">
        <v>7.2</v>
      </c>
      <c r="N15" s="109">
        <v>11.009</v>
      </c>
      <c r="O15" s="118">
        <v>199.92723000000001</v>
      </c>
      <c r="P15" s="109">
        <v>50.4</v>
      </c>
      <c r="Q15" s="109">
        <v>443</v>
      </c>
      <c r="R15" s="109">
        <v>24.402000000000001</v>
      </c>
      <c r="S15" s="109">
        <v>115.90600000000001</v>
      </c>
      <c r="T15" s="109">
        <v>18.59</v>
      </c>
      <c r="U15" s="112">
        <v>386.79700000000003</v>
      </c>
      <c r="V15" s="109">
        <v>15.394</v>
      </c>
      <c r="W15" s="109">
        <v>8.6989999999999998</v>
      </c>
      <c r="X15" s="112">
        <v>16.882999999999999</v>
      </c>
      <c r="Y15" s="109">
        <v>162.76</v>
      </c>
      <c r="Z15" s="109">
        <v>51.942999999999998</v>
      </c>
      <c r="AA15" s="109">
        <v>257.74295000000001</v>
      </c>
      <c r="AB15" s="109">
        <v>36.375999999999998</v>
      </c>
      <c r="AC15" s="109">
        <v>86.075999999999993</v>
      </c>
      <c r="AD15" s="109">
        <v>160.1</v>
      </c>
      <c r="AE15" s="109">
        <v>19.984999999999999</v>
      </c>
      <c r="AF15" s="109">
        <v>52.804000000000002</v>
      </c>
      <c r="AG15" s="109">
        <v>568.88549999999998</v>
      </c>
    </row>
    <row r="16" spans="2:33" ht="12.75" customHeight="1" thickBot="1">
      <c r="B16" s="109"/>
      <c r="C16" s="109"/>
      <c r="D16" s="109">
        <v>2019</v>
      </c>
      <c r="E16" s="114">
        <v>160.24152000000001</v>
      </c>
      <c r="F16" s="112">
        <v>100.773</v>
      </c>
      <c r="G16" s="112">
        <v>30.28</v>
      </c>
      <c r="H16" s="112">
        <v>189.9</v>
      </c>
      <c r="I16" s="112">
        <v>7.8989000000000003</v>
      </c>
      <c r="J16" s="114">
        <v>174.98500000000001</v>
      </c>
      <c r="K16" s="112">
        <v>1087.99</v>
      </c>
      <c r="L16" s="112">
        <v>59.447000000000003</v>
      </c>
      <c r="M16" s="112">
        <v>7.3310000000000004</v>
      </c>
      <c r="N16" s="112">
        <v>11.069000000000001</v>
      </c>
      <c r="O16" s="118">
        <v>200.47091</v>
      </c>
      <c r="P16" s="109">
        <v>51.5</v>
      </c>
      <c r="Q16" s="112">
        <v>449</v>
      </c>
      <c r="R16" s="116">
        <v>21.841999999999999</v>
      </c>
      <c r="S16" s="109">
        <v>109.66206</v>
      </c>
      <c r="T16" s="112">
        <v>19.263000000000002</v>
      </c>
      <c r="U16" s="112">
        <v>387.39699999999999</v>
      </c>
      <c r="V16" s="112">
        <v>16.905999999999999</v>
      </c>
      <c r="W16" s="109">
        <v>8.6259999999999994</v>
      </c>
      <c r="X16" s="116">
        <v>15.3324</v>
      </c>
      <c r="Y16" s="109">
        <v>164.45056</v>
      </c>
      <c r="Z16" s="309">
        <v>50.777000000000001</v>
      </c>
      <c r="AA16" s="112">
        <v>253.93199999999999</v>
      </c>
      <c r="AB16" s="112">
        <v>36.57479</v>
      </c>
      <c r="AC16" s="112">
        <v>79.289000000000001</v>
      </c>
      <c r="AD16" s="112">
        <v>162.68090000000001</v>
      </c>
      <c r="AE16" s="112">
        <v>20.111999999999998</v>
      </c>
      <c r="AF16" s="112">
        <v>53.337000000000003</v>
      </c>
      <c r="AG16" s="112">
        <v>590.16917999999998</v>
      </c>
    </row>
    <row r="17" spans="2:33" ht="12.75" customHeight="1">
      <c r="B17" s="109"/>
      <c r="C17" s="109"/>
      <c r="D17" s="109">
        <v>2020</v>
      </c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</row>
    <row r="18" spans="2:33" ht="15">
      <c r="B18" s="110" t="s">
        <v>84</v>
      </c>
      <c r="C18" s="110" t="s">
        <v>606</v>
      </c>
      <c r="D18" s="110">
        <v>2006</v>
      </c>
      <c r="E18" s="110">
        <v>8830</v>
      </c>
      <c r="F18" s="110">
        <v>9607</v>
      </c>
      <c r="G18" s="110">
        <v>2420</v>
      </c>
      <c r="H18" s="110"/>
      <c r="I18" s="110"/>
      <c r="J18" s="110">
        <v>6908.99</v>
      </c>
      <c r="K18" s="110">
        <v>77803</v>
      </c>
      <c r="L18" s="110">
        <v>6274</v>
      </c>
      <c r="M18" s="110"/>
      <c r="N18" s="110">
        <v>1811</v>
      </c>
      <c r="O18" s="110">
        <v>20477.530999999999</v>
      </c>
      <c r="P18" s="110">
        <v>3540</v>
      </c>
      <c r="Q18" s="110">
        <v>76470</v>
      </c>
      <c r="R18" s="110"/>
      <c r="S18" s="110">
        <v>9586</v>
      </c>
      <c r="T18" s="110">
        <v>1872.067</v>
      </c>
      <c r="U18" s="110">
        <v>58679</v>
      </c>
      <c r="V18" s="110">
        <v>430</v>
      </c>
      <c r="W18" s="110"/>
      <c r="X18" s="110">
        <v>992</v>
      </c>
      <c r="Y18" s="110">
        <v>15600</v>
      </c>
      <c r="Z18" s="110">
        <v>2859.7507300000002</v>
      </c>
      <c r="AA18" s="110">
        <v>18173</v>
      </c>
      <c r="AB18" s="110">
        <v>3876</v>
      </c>
      <c r="AC18" s="110"/>
      <c r="AD18" s="110">
        <v>9716</v>
      </c>
      <c r="AE18" s="110">
        <v>11.371</v>
      </c>
      <c r="AF18" s="110">
        <v>2194</v>
      </c>
      <c r="AG18" s="110">
        <v>49750</v>
      </c>
    </row>
    <row r="19" spans="2:33" ht="15">
      <c r="B19" s="110"/>
      <c r="C19" s="110"/>
      <c r="D19" s="110">
        <v>2007</v>
      </c>
      <c r="E19" s="110">
        <v>9149</v>
      </c>
      <c r="F19" s="110">
        <v>9932</v>
      </c>
      <c r="G19" s="110">
        <v>2423</v>
      </c>
      <c r="H19" s="110"/>
      <c r="I19" s="110">
        <v>1.214</v>
      </c>
      <c r="J19" s="110">
        <v>6906.6</v>
      </c>
      <c r="K19" s="110">
        <v>79100</v>
      </c>
      <c r="L19" s="110">
        <v>5080</v>
      </c>
      <c r="M19" s="110">
        <v>274</v>
      </c>
      <c r="N19" s="110">
        <v>1930</v>
      </c>
      <c r="O19" s="110">
        <v>20584</v>
      </c>
      <c r="P19" s="110">
        <v>3778</v>
      </c>
      <c r="Q19" s="110">
        <v>78740</v>
      </c>
      <c r="R19" s="110"/>
      <c r="S19" s="110">
        <v>10080</v>
      </c>
      <c r="T19" s="110">
        <v>2007.0650000000001</v>
      </c>
      <c r="U19" s="110">
        <v>49090</v>
      </c>
      <c r="V19" s="110">
        <v>409</v>
      </c>
      <c r="W19" s="110"/>
      <c r="X19" s="110">
        <v>983.02599999999995</v>
      </c>
      <c r="Y19" s="110">
        <v>16400</v>
      </c>
      <c r="Z19" s="110">
        <v>2859.7507300000002</v>
      </c>
      <c r="AA19" s="110">
        <v>19374</v>
      </c>
      <c r="AB19" s="110">
        <v>3990</v>
      </c>
      <c r="AC19" s="110">
        <v>6724.1</v>
      </c>
      <c r="AD19" s="110">
        <v>10295.949000000001</v>
      </c>
      <c r="AE19" s="112">
        <v>812</v>
      </c>
      <c r="AF19" s="110">
        <v>2147.9562099999998</v>
      </c>
      <c r="AG19" s="110">
        <v>50473.694000000003</v>
      </c>
    </row>
    <row r="20" spans="2:33" ht="15">
      <c r="B20" s="110"/>
      <c r="C20" s="110"/>
      <c r="D20" s="110">
        <v>2008</v>
      </c>
      <c r="E20" s="110">
        <v>10600</v>
      </c>
      <c r="F20" s="110">
        <v>10403</v>
      </c>
      <c r="G20" s="110">
        <v>2334</v>
      </c>
      <c r="H20" s="110"/>
      <c r="I20" s="110"/>
      <c r="J20" s="110">
        <v>6659</v>
      </c>
      <c r="K20" s="110">
        <v>82500</v>
      </c>
      <c r="L20" s="110">
        <v>5196</v>
      </c>
      <c r="M20" s="110">
        <v>274</v>
      </c>
      <c r="N20" s="110">
        <v>1657</v>
      </c>
      <c r="O20" s="110">
        <v>22073.542000000001</v>
      </c>
      <c r="P20" s="110">
        <v>4052</v>
      </c>
      <c r="Q20" s="110">
        <v>87000</v>
      </c>
      <c r="R20" s="110"/>
      <c r="S20" s="110">
        <v>8288</v>
      </c>
      <c r="T20" s="110">
        <v>1975.7860000000001</v>
      </c>
      <c r="U20" s="110">
        <v>49407.951000000001</v>
      </c>
      <c r="V20" s="110">
        <v>397</v>
      </c>
      <c r="W20" s="110"/>
      <c r="X20" s="110">
        <v>951</v>
      </c>
      <c r="Y20" s="110">
        <v>16500</v>
      </c>
      <c r="Z20" s="110">
        <v>2859.7507300000002</v>
      </c>
      <c r="AA20" s="110">
        <v>20144</v>
      </c>
      <c r="AB20" s="110">
        <v>4154</v>
      </c>
      <c r="AC20" s="110">
        <v>6955.7370000000001</v>
      </c>
      <c r="AD20" s="110">
        <v>10838</v>
      </c>
      <c r="AE20" s="110">
        <v>834.1</v>
      </c>
      <c r="AF20" s="110">
        <v>2278.8000000000002</v>
      </c>
      <c r="AG20" s="110">
        <v>53002.186999999998</v>
      </c>
    </row>
    <row r="21" spans="2:33" ht="15">
      <c r="B21" s="110"/>
      <c r="C21" s="110"/>
      <c r="D21" s="110">
        <v>2009</v>
      </c>
      <c r="E21" s="112">
        <v>10500</v>
      </c>
      <c r="F21" s="110">
        <v>10493</v>
      </c>
      <c r="G21" s="110">
        <v>2144.04</v>
      </c>
      <c r="H21" s="110">
        <v>17291.118760000001</v>
      </c>
      <c r="I21" s="110"/>
      <c r="J21" s="110">
        <v>6472</v>
      </c>
      <c r="K21" s="110">
        <v>81612</v>
      </c>
      <c r="L21" s="114">
        <v>5055</v>
      </c>
      <c r="M21" s="110">
        <v>231.7</v>
      </c>
      <c r="N21" s="110">
        <v>1414</v>
      </c>
      <c r="O21" s="110">
        <v>21729.137999999999</v>
      </c>
      <c r="P21" s="110">
        <v>3876</v>
      </c>
      <c r="Q21" s="112">
        <v>83260</v>
      </c>
      <c r="R21" s="110"/>
      <c r="S21" s="110">
        <v>7945.3289999999997</v>
      </c>
      <c r="T21" s="110">
        <v>1681.1</v>
      </c>
      <c r="U21" s="110">
        <v>46425.694000000003</v>
      </c>
      <c r="V21" s="110">
        <v>357</v>
      </c>
      <c r="W21" s="110">
        <v>332.87900000000002</v>
      </c>
      <c r="X21" s="112">
        <v>747.29899999999998</v>
      </c>
      <c r="Y21" s="110">
        <v>16800</v>
      </c>
      <c r="Z21" s="110">
        <v>2996</v>
      </c>
      <c r="AA21" s="110">
        <v>18576.900000000001</v>
      </c>
      <c r="AB21" s="110">
        <v>4151.8</v>
      </c>
      <c r="AC21" s="112">
        <v>6176.8770000000004</v>
      </c>
      <c r="AD21" s="110">
        <v>11216</v>
      </c>
      <c r="AE21" s="110">
        <v>840.17100000000005</v>
      </c>
      <c r="AF21" s="110">
        <v>2246.6</v>
      </c>
      <c r="AG21" s="110">
        <v>52764.82864</v>
      </c>
    </row>
    <row r="22" spans="2:33" ht="15">
      <c r="B22" s="110"/>
      <c r="C22" s="110"/>
      <c r="D22" s="110">
        <v>2010</v>
      </c>
      <c r="E22" s="110">
        <v>10700</v>
      </c>
      <c r="F22" s="110"/>
      <c r="G22" s="110">
        <v>2099.66</v>
      </c>
      <c r="H22" s="110">
        <v>17880.815399999999</v>
      </c>
      <c r="I22" s="110">
        <v>496.84500000000003</v>
      </c>
      <c r="J22" s="110">
        <v>6553</v>
      </c>
      <c r="K22" s="110">
        <v>83702</v>
      </c>
      <c r="L22" s="114">
        <v>5230</v>
      </c>
      <c r="M22" s="112">
        <v>456.33</v>
      </c>
      <c r="N22" s="110">
        <v>1143.7909999999999</v>
      </c>
      <c r="O22" s="110">
        <v>20977.8</v>
      </c>
      <c r="P22" s="110">
        <v>3959</v>
      </c>
      <c r="Q22" s="110">
        <v>81750</v>
      </c>
      <c r="R22" s="110">
        <v>1742</v>
      </c>
      <c r="S22" s="110">
        <v>7665.5</v>
      </c>
      <c r="T22" s="110">
        <v>1677.9390000000001</v>
      </c>
      <c r="U22" s="110">
        <v>43473.624000000003</v>
      </c>
      <c r="V22" s="112">
        <v>373.1</v>
      </c>
      <c r="W22" s="110">
        <v>349.59100000000001</v>
      </c>
      <c r="X22" s="112">
        <v>740.54899999999998</v>
      </c>
      <c r="Y22" s="110">
        <v>16620.773000000001</v>
      </c>
      <c r="Z22" s="110">
        <v>3153</v>
      </c>
      <c r="AA22" s="110">
        <v>17799.958999999999</v>
      </c>
      <c r="AB22" s="110">
        <v>4111.1000000000004</v>
      </c>
      <c r="AC22" s="110">
        <v>5499.9</v>
      </c>
      <c r="AD22" s="110">
        <v>11036</v>
      </c>
      <c r="AE22" s="110">
        <v>813.35400000000004</v>
      </c>
      <c r="AF22" s="110">
        <v>2291.27</v>
      </c>
      <c r="AG22" s="110">
        <v>55830.995000000003</v>
      </c>
    </row>
    <row r="23" spans="2:33" ht="15.75" thickBot="1">
      <c r="B23" s="110"/>
      <c r="C23" s="110"/>
      <c r="D23" s="110">
        <v>2011</v>
      </c>
      <c r="E23" s="110">
        <v>10900</v>
      </c>
      <c r="F23" s="110">
        <v>9493.7999999999993</v>
      </c>
      <c r="G23" s="110">
        <v>2067</v>
      </c>
      <c r="H23" s="110">
        <v>18222.842410000001</v>
      </c>
      <c r="I23" s="110">
        <v>506.25099999999998</v>
      </c>
      <c r="J23" s="110">
        <v>6750</v>
      </c>
      <c r="K23" s="110">
        <v>85034.626000000004</v>
      </c>
      <c r="L23" s="110">
        <v>5405</v>
      </c>
      <c r="M23" s="112">
        <v>393</v>
      </c>
      <c r="N23" s="110">
        <v>957.96900000000005</v>
      </c>
      <c r="O23" s="110">
        <v>21399.483</v>
      </c>
      <c r="P23" s="110">
        <v>3882</v>
      </c>
      <c r="Q23" s="110">
        <v>82750</v>
      </c>
      <c r="R23" s="110">
        <v>1486</v>
      </c>
      <c r="S23" s="110">
        <v>7795</v>
      </c>
      <c r="T23" s="110">
        <v>1639</v>
      </c>
      <c r="U23" s="110">
        <v>41325.742299999998</v>
      </c>
      <c r="V23" s="112">
        <v>389.11700000000002</v>
      </c>
      <c r="W23" s="110">
        <v>353.95100000000002</v>
      </c>
      <c r="X23" s="112">
        <v>732.69</v>
      </c>
      <c r="Y23" s="110">
        <v>16892.368999999999</v>
      </c>
      <c r="Z23" s="110">
        <v>3036</v>
      </c>
      <c r="AA23" s="110">
        <v>18049.198</v>
      </c>
      <c r="AB23" s="110">
        <v>4143.3580000000002</v>
      </c>
      <c r="AC23" s="110">
        <v>5141</v>
      </c>
      <c r="AD23" s="110">
        <v>11434</v>
      </c>
      <c r="AE23" s="110">
        <v>773.2</v>
      </c>
      <c r="AF23" s="110">
        <v>2427.98</v>
      </c>
      <c r="AG23" s="110">
        <v>56059.217920000003</v>
      </c>
    </row>
    <row r="24" spans="2:33" ht="12.75" customHeight="1" thickBot="1">
      <c r="B24" s="110"/>
      <c r="C24" s="110"/>
      <c r="D24" s="110">
        <v>2012</v>
      </c>
      <c r="E24" s="110">
        <v>11160</v>
      </c>
      <c r="F24" s="110">
        <v>9493</v>
      </c>
      <c r="G24" s="110">
        <v>1876</v>
      </c>
      <c r="H24" s="110">
        <v>18008.04968</v>
      </c>
      <c r="I24" s="110">
        <v>518.50199999999995</v>
      </c>
      <c r="J24" s="110">
        <v>6750</v>
      </c>
      <c r="K24" s="110">
        <v>85034</v>
      </c>
      <c r="L24" s="110">
        <v>5468</v>
      </c>
      <c r="M24" s="112">
        <v>249.3</v>
      </c>
      <c r="N24" s="112">
        <v>832.01199999999994</v>
      </c>
      <c r="O24" s="110">
        <v>20789.279900000001</v>
      </c>
      <c r="P24" s="110">
        <v>4035</v>
      </c>
      <c r="Q24" s="110">
        <v>85230</v>
      </c>
      <c r="R24" s="116">
        <v>1103.4230700000001</v>
      </c>
      <c r="S24" s="110">
        <v>8070.3059999999996</v>
      </c>
      <c r="T24" s="110">
        <v>1583</v>
      </c>
      <c r="U24" s="110">
        <v>41609.306049999999</v>
      </c>
      <c r="V24" s="110">
        <v>403</v>
      </c>
      <c r="W24" s="110">
        <v>377.45</v>
      </c>
      <c r="X24" s="110">
        <v>717.36</v>
      </c>
      <c r="Y24" s="110">
        <v>17247</v>
      </c>
      <c r="Z24" s="110">
        <v>3207.5</v>
      </c>
      <c r="AA24" s="110">
        <v>17737.830000000002</v>
      </c>
      <c r="AB24" s="110">
        <v>3802.6559999999999</v>
      </c>
      <c r="AC24" s="110">
        <v>4896.7</v>
      </c>
      <c r="AD24" s="110">
        <v>11530.214</v>
      </c>
      <c r="AE24" s="110">
        <v>741.7</v>
      </c>
      <c r="AF24" s="110">
        <v>2461.7840000000001</v>
      </c>
      <c r="AG24" s="110">
        <v>58882.62</v>
      </c>
    </row>
    <row r="25" spans="2:33" ht="15.75" thickBot="1">
      <c r="B25" s="110"/>
      <c r="C25" s="110"/>
      <c r="D25" s="110">
        <v>2013</v>
      </c>
      <c r="E25" s="110">
        <v>12000</v>
      </c>
      <c r="F25" s="112">
        <v>10886.2</v>
      </c>
      <c r="G25" s="110">
        <v>1826</v>
      </c>
      <c r="H25" s="110">
        <v>18172.352800000001</v>
      </c>
      <c r="I25" s="110">
        <v>545.50599999999997</v>
      </c>
      <c r="J25" s="110">
        <v>6750</v>
      </c>
      <c r="K25" s="110">
        <v>88541.2</v>
      </c>
      <c r="L25" s="110">
        <v>5506</v>
      </c>
      <c r="M25" s="112">
        <v>231.09</v>
      </c>
      <c r="N25" s="114">
        <v>755.27</v>
      </c>
      <c r="O25" s="110">
        <v>22568.98213</v>
      </c>
      <c r="P25" s="110">
        <v>4053</v>
      </c>
      <c r="Q25" s="110">
        <v>87690</v>
      </c>
      <c r="R25" s="110">
        <v>858</v>
      </c>
      <c r="S25" s="110">
        <v>7829.6139999999996</v>
      </c>
      <c r="T25" s="110">
        <v>1568</v>
      </c>
      <c r="U25" s="112">
        <v>44092.597000000002</v>
      </c>
      <c r="V25" s="110">
        <v>391</v>
      </c>
      <c r="W25" s="110">
        <v>394.19</v>
      </c>
      <c r="X25" s="110">
        <v>720.851</v>
      </c>
      <c r="Y25" s="110">
        <v>17524.005509999999</v>
      </c>
      <c r="Z25" s="110">
        <v>3310.5970000000002</v>
      </c>
      <c r="AA25" s="110">
        <v>16679.442899999998</v>
      </c>
      <c r="AB25" s="110">
        <v>3649.3850000000002</v>
      </c>
      <c r="AC25" s="110">
        <v>4536.8</v>
      </c>
      <c r="AD25" s="110">
        <v>11586.5</v>
      </c>
      <c r="AE25" s="110">
        <v>760.30200000000002</v>
      </c>
      <c r="AF25" s="114">
        <v>2865.0419999999999</v>
      </c>
      <c r="AG25" s="110">
        <v>59427.37</v>
      </c>
    </row>
    <row r="26" spans="2:33" ht="12.75" customHeight="1" thickBot="1">
      <c r="B26" s="110"/>
      <c r="C26" s="110"/>
      <c r="D26" s="110">
        <v>2014</v>
      </c>
      <c r="E26" s="110">
        <v>12000</v>
      </c>
      <c r="F26" s="110">
        <v>10973.8</v>
      </c>
      <c r="G26" s="110">
        <v>1702</v>
      </c>
      <c r="H26" s="110">
        <v>18721.939719999998</v>
      </c>
      <c r="I26" s="110">
        <v>525.09299999999996</v>
      </c>
      <c r="J26" s="110"/>
      <c r="K26" s="110">
        <v>89326.493740000005</v>
      </c>
      <c r="L26" s="110">
        <v>5485</v>
      </c>
      <c r="M26" s="112">
        <v>262.5</v>
      </c>
      <c r="N26" s="112">
        <v>1071.905</v>
      </c>
      <c r="O26" s="110">
        <v>23763.114890000001</v>
      </c>
      <c r="P26" s="110">
        <v>3874</v>
      </c>
      <c r="Q26" s="110">
        <v>80810</v>
      </c>
      <c r="R26" s="112">
        <v>927</v>
      </c>
      <c r="S26" s="110">
        <v>7379.2169999999996</v>
      </c>
      <c r="T26" s="112">
        <v>1691</v>
      </c>
      <c r="U26" s="110">
        <v>45479.384660000003</v>
      </c>
      <c r="V26" s="110">
        <v>373</v>
      </c>
      <c r="W26" s="110">
        <v>409.21</v>
      </c>
      <c r="X26" s="110">
        <v>649.15700000000004</v>
      </c>
      <c r="Y26" s="110">
        <v>18698.821</v>
      </c>
      <c r="Z26" s="110">
        <v>3458.297</v>
      </c>
      <c r="AA26" s="110">
        <v>15943.22697</v>
      </c>
      <c r="AB26" s="116">
        <v>3851.5230000000001</v>
      </c>
      <c r="AC26" s="110">
        <v>4539.67</v>
      </c>
      <c r="AD26" s="110">
        <v>11867.967000000001</v>
      </c>
      <c r="AE26" s="110">
        <v>696.7</v>
      </c>
      <c r="AF26" s="110">
        <v>2952</v>
      </c>
      <c r="AG26" s="110">
        <v>64710.87659</v>
      </c>
    </row>
    <row r="27" spans="2:33" ht="15">
      <c r="B27" s="110"/>
      <c r="C27" s="110"/>
      <c r="D27" s="110">
        <v>2015</v>
      </c>
      <c r="E27" s="110">
        <v>12100</v>
      </c>
      <c r="F27" s="110">
        <v>10573.977999999999</v>
      </c>
      <c r="G27" s="110">
        <v>1552.1875199999999</v>
      </c>
      <c r="H27" s="110">
        <v>19057.368119999999</v>
      </c>
      <c r="I27" s="110">
        <v>561.95600000000002</v>
      </c>
      <c r="J27" s="110">
        <v>7169</v>
      </c>
      <c r="K27" s="110">
        <v>89635</v>
      </c>
      <c r="L27" s="110">
        <v>5162</v>
      </c>
      <c r="M27" s="112">
        <v>295.863</v>
      </c>
      <c r="N27" s="112">
        <v>1262.54</v>
      </c>
      <c r="O27" s="110">
        <v>24835.337510000001</v>
      </c>
      <c r="P27" s="110">
        <v>4113</v>
      </c>
      <c r="Q27" s="110">
        <v>81120</v>
      </c>
      <c r="R27" s="112">
        <v>951</v>
      </c>
      <c r="S27" s="110">
        <v>7244</v>
      </c>
      <c r="T27" s="112">
        <v>1917</v>
      </c>
      <c r="U27" s="110">
        <v>47936</v>
      </c>
      <c r="V27" s="110">
        <v>360.71600000000001</v>
      </c>
      <c r="W27" s="110">
        <v>428.10599999999999</v>
      </c>
      <c r="X27" s="110">
        <v>590.48599999999999</v>
      </c>
      <c r="Y27" s="110">
        <v>18682</v>
      </c>
      <c r="Z27" s="110">
        <v>3569.2798499999999</v>
      </c>
      <c r="AA27" s="110">
        <v>16336.68</v>
      </c>
      <c r="AB27" s="110">
        <v>3956.8499900000002</v>
      </c>
      <c r="AC27" s="112">
        <v>5289.68</v>
      </c>
      <c r="AD27" s="110">
        <v>12489.9</v>
      </c>
      <c r="AE27" s="110">
        <v>709.28</v>
      </c>
      <c r="AF27" s="110">
        <v>3414.43</v>
      </c>
      <c r="AG27" s="110">
        <v>66399.390599999999</v>
      </c>
    </row>
    <row r="28" spans="2:33" ht="15.75" thickBot="1">
      <c r="B28" s="110"/>
      <c r="C28" s="110"/>
      <c r="D28" s="110">
        <v>2016</v>
      </c>
      <c r="E28" s="110">
        <v>12500</v>
      </c>
      <c r="F28" s="110">
        <v>10529.691000000001</v>
      </c>
      <c r="G28" s="110">
        <v>1457.95</v>
      </c>
      <c r="H28" s="110">
        <v>19503.960749999998</v>
      </c>
      <c r="I28" s="110">
        <v>534.6</v>
      </c>
      <c r="J28" s="112">
        <v>8843.4</v>
      </c>
      <c r="K28" s="110">
        <v>93681</v>
      </c>
      <c r="L28" s="110">
        <v>5162</v>
      </c>
      <c r="M28" s="110">
        <v>296.517</v>
      </c>
      <c r="N28" s="112">
        <v>1222.7840000000001</v>
      </c>
      <c r="O28" s="110">
        <v>25300.735789999999</v>
      </c>
      <c r="P28" s="110">
        <v>3900</v>
      </c>
      <c r="Q28" s="110">
        <v>83181.024640000003</v>
      </c>
      <c r="R28" s="110">
        <v>836</v>
      </c>
      <c r="S28" s="110">
        <v>7244</v>
      </c>
      <c r="T28" s="110">
        <v>1990</v>
      </c>
      <c r="U28" s="110">
        <v>50008.334999999999</v>
      </c>
      <c r="V28" s="112">
        <v>395.86200000000002</v>
      </c>
      <c r="W28" s="110">
        <v>417.34</v>
      </c>
      <c r="X28" s="110">
        <v>584.41499999999996</v>
      </c>
      <c r="Y28" s="110">
        <v>19017.019</v>
      </c>
      <c r="Z28" s="110">
        <v>3708.0145900000002</v>
      </c>
      <c r="AA28" s="112">
        <v>19073.665000000001</v>
      </c>
      <c r="AB28" s="110">
        <v>4146</v>
      </c>
      <c r="AC28" s="110">
        <v>4740</v>
      </c>
      <c r="AD28" s="110">
        <v>12519.955480000001</v>
      </c>
      <c r="AE28" s="110">
        <v>680.09799999999996</v>
      </c>
      <c r="AF28" s="114">
        <v>2792.2379999999998</v>
      </c>
      <c r="AG28" s="110">
        <v>68010.040609999996</v>
      </c>
    </row>
    <row r="29" spans="2:33" ht="12.75" customHeight="1" thickBot="1">
      <c r="B29" s="110"/>
      <c r="C29" s="110"/>
      <c r="D29" s="110">
        <v>2017</v>
      </c>
      <c r="E29" s="110">
        <v>12600</v>
      </c>
      <c r="F29" s="110">
        <v>11261.829</v>
      </c>
      <c r="G29" s="110">
        <v>1437.454</v>
      </c>
      <c r="H29" s="110">
        <v>19505.852749999998</v>
      </c>
      <c r="I29" s="110">
        <v>558.31399999999996</v>
      </c>
      <c r="J29" s="110">
        <v>9498</v>
      </c>
      <c r="K29" s="110">
        <v>95220</v>
      </c>
      <c r="L29" s="110">
        <v>5180</v>
      </c>
      <c r="M29" s="112">
        <v>366</v>
      </c>
      <c r="N29" s="112">
        <v>1112</v>
      </c>
      <c r="O29" s="118">
        <v>26073.170709999999</v>
      </c>
      <c r="P29" s="110">
        <v>4271</v>
      </c>
      <c r="Q29" s="112">
        <v>91856</v>
      </c>
      <c r="R29" s="112">
        <v>731</v>
      </c>
      <c r="S29" s="112">
        <v>7689.7309999999998</v>
      </c>
      <c r="T29" s="110">
        <v>2122</v>
      </c>
      <c r="U29" s="110">
        <v>51154.489000000001</v>
      </c>
      <c r="V29" s="110">
        <v>409.26400000000001</v>
      </c>
      <c r="W29" s="110">
        <v>438.03</v>
      </c>
      <c r="X29" s="112">
        <v>596</v>
      </c>
      <c r="Y29" s="110">
        <v>17800</v>
      </c>
      <c r="Z29" s="110">
        <v>4169.8261700000003</v>
      </c>
      <c r="AA29" s="110">
        <v>20201.819</v>
      </c>
      <c r="AB29" s="110">
        <v>4391.4119499999997</v>
      </c>
      <c r="AC29" s="110">
        <v>5570</v>
      </c>
      <c r="AD29" s="110">
        <v>13330.611999999999</v>
      </c>
      <c r="AE29" s="110">
        <v>650.09799999999996</v>
      </c>
      <c r="AF29" s="114">
        <v>3872.931</v>
      </c>
      <c r="AG29" s="110">
        <v>68911.912370000005</v>
      </c>
    </row>
    <row r="30" spans="2:33" ht="12.75" customHeight="1" thickBot="1">
      <c r="B30" s="110"/>
      <c r="C30" s="110"/>
      <c r="D30" s="110">
        <v>2018</v>
      </c>
      <c r="E30" s="110">
        <v>13300</v>
      </c>
      <c r="F30" s="110">
        <v>11694.955</v>
      </c>
      <c r="G30" s="116">
        <v>1479.394</v>
      </c>
      <c r="H30" s="112">
        <v>19117</v>
      </c>
      <c r="I30" s="110">
        <v>554.06799999999998</v>
      </c>
      <c r="J30" s="112">
        <v>10286</v>
      </c>
      <c r="K30" s="110">
        <v>97786</v>
      </c>
      <c r="L30" s="112">
        <v>5951.67</v>
      </c>
      <c r="M30" s="112">
        <v>436</v>
      </c>
      <c r="N30" s="110">
        <v>1104.193</v>
      </c>
      <c r="O30" s="118">
        <v>26932.66546</v>
      </c>
      <c r="P30" s="110">
        <v>4535</v>
      </c>
      <c r="Q30" s="110">
        <v>91000</v>
      </c>
      <c r="R30" s="112">
        <v>756</v>
      </c>
      <c r="S30" s="110">
        <v>7781.6080000000002</v>
      </c>
      <c r="T30" s="110">
        <v>2281</v>
      </c>
      <c r="U30" s="112">
        <v>52843.362000000001</v>
      </c>
      <c r="V30" s="112">
        <v>468.113</v>
      </c>
      <c r="W30" s="110">
        <v>442.67700000000002</v>
      </c>
      <c r="X30" s="112">
        <v>624</v>
      </c>
      <c r="Y30" s="110">
        <v>19450</v>
      </c>
      <c r="Z30" s="112">
        <v>3738.194</v>
      </c>
      <c r="AA30" s="110">
        <v>21047.3</v>
      </c>
      <c r="AB30" s="110">
        <v>4486.7510000000002</v>
      </c>
      <c r="AC30" s="110">
        <v>5426.4</v>
      </c>
      <c r="AD30" s="110">
        <v>13400</v>
      </c>
      <c r="AE30" s="110">
        <v>655.88199999999995</v>
      </c>
      <c r="AF30" s="110">
        <v>3921.451</v>
      </c>
      <c r="AG30" s="110">
        <v>69705.89</v>
      </c>
    </row>
    <row r="31" spans="2:33" ht="12.75" customHeight="1" thickBot="1">
      <c r="B31" s="110"/>
      <c r="C31" s="110"/>
      <c r="D31" s="110">
        <v>2019</v>
      </c>
      <c r="E31" s="114">
        <v>13400</v>
      </c>
      <c r="F31" s="112">
        <v>11171.210999999999</v>
      </c>
      <c r="G31" s="112">
        <v>1523.817</v>
      </c>
      <c r="H31" s="112">
        <v>20180</v>
      </c>
      <c r="I31" s="112">
        <v>558.14300000000003</v>
      </c>
      <c r="J31" s="112">
        <v>10930.6</v>
      </c>
      <c r="K31" s="112">
        <v>100009</v>
      </c>
      <c r="L31" s="114">
        <v>5921.96</v>
      </c>
      <c r="M31" s="112">
        <v>370.25</v>
      </c>
      <c r="N31" s="112">
        <v>1309.501</v>
      </c>
      <c r="O31" s="118">
        <v>27275.500329999999</v>
      </c>
      <c r="P31" s="110">
        <v>4924</v>
      </c>
      <c r="Q31" s="112">
        <v>91759</v>
      </c>
      <c r="R31" s="110"/>
      <c r="S31" s="110">
        <v>7764.3360000000002</v>
      </c>
      <c r="T31" s="112">
        <v>2399</v>
      </c>
      <c r="U31" s="112">
        <v>55110.588000000003</v>
      </c>
      <c r="V31" s="112">
        <v>479.41899999999998</v>
      </c>
      <c r="W31" s="110">
        <v>463.04300000000001</v>
      </c>
      <c r="X31" s="112">
        <v>643.23500000000001</v>
      </c>
      <c r="Y31" s="114">
        <v>20294.313119999999</v>
      </c>
      <c r="Z31" s="114">
        <v>3690.0720000000001</v>
      </c>
      <c r="AA31" s="112">
        <v>22057.58</v>
      </c>
      <c r="AB31" s="112">
        <v>5001.6689999999999</v>
      </c>
      <c r="AC31" s="112">
        <v>5735.9</v>
      </c>
      <c r="AD31" s="112">
        <v>14319.78723</v>
      </c>
      <c r="AE31" s="112">
        <v>698.33100000000002</v>
      </c>
      <c r="AF31" s="114">
        <v>3957</v>
      </c>
      <c r="AG31" s="112">
        <v>72322.538</v>
      </c>
    </row>
    <row r="32" spans="2:33" ht="12.75" customHeight="1">
      <c r="B32" s="110"/>
      <c r="C32" s="110"/>
      <c r="D32" s="110">
        <v>2020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</row>
    <row r="33" spans="2:33" ht="15.75" thickBot="1">
      <c r="B33" s="109" t="s">
        <v>85</v>
      </c>
      <c r="C33" s="109" t="s">
        <v>607</v>
      </c>
      <c r="D33" s="109">
        <v>2006</v>
      </c>
      <c r="E33" s="109">
        <v>7924</v>
      </c>
      <c r="F33" s="109">
        <v>6212</v>
      </c>
      <c r="G33" s="109">
        <v>5119</v>
      </c>
      <c r="H33" s="109"/>
      <c r="I33" s="109"/>
      <c r="J33" s="109">
        <v>11641.5</v>
      </c>
      <c r="K33" s="109">
        <v>51959</v>
      </c>
      <c r="L33" s="109">
        <v>3586</v>
      </c>
      <c r="M33" s="109"/>
      <c r="N33" s="109">
        <v>2997</v>
      </c>
      <c r="O33" s="109">
        <v>17159.900000000001</v>
      </c>
      <c r="P33" s="109">
        <v>8830</v>
      </c>
      <c r="Q33" s="109">
        <v>30860</v>
      </c>
      <c r="R33" s="109"/>
      <c r="S33" s="109">
        <v>8007.49</v>
      </c>
      <c r="T33" s="109">
        <v>2110</v>
      </c>
      <c r="U33" s="109">
        <v>18154</v>
      </c>
      <c r="V33" s="109">
        <v>2187.4</v>
      </c>
      <c r="W33" s="109"/>
      <c r="X33" s="109">
        <v>4091.4</v>
      </c>
      <c r="Y33" s="109">
        <v>6500</v>
      </c>
      <c r="Z33" s="109">
        <v>4087</v>
      </c>
      <c r="AA33" s="109">
        <v>28445.8</v>
      </c>
      <c r="AB33" s="109">
        <v>3512.7</v>
      </c>
      <c r="AC33" s="109">
        <v>20384.809000000001</v>
      </c>
      <c r="AD33" s="109">
        <v>15360</v>
      </c>
      <c r="AE33" s="109">
        <v>2192</v>
      </c>
      <c r="AF33" s="109">
        <v>4678</v>
      </c>
      <c r="AG33" s="109">
        <v>31594</v>
      </c>
    </row>
    <row r="34" spans="2:33" ht="15.75" thickBot="1">
      <c r="B34" s="109"/>
      <c r="C34" s="109"/>
      <c r="D34" s="109">
        <v>2007</v>
      </c>
      <c r="E34" s="109">
        <v>8154</v>
      </c>
      <c r="F34" s="116">
        <v>6215</v>
      </c>
      <c r="G34" s="109">
        <v>5119</v>
      </c>
      <c r="H34" s="109"/>
      <c r="I34" s="109">
        <v>159</v>
      </c>
      <c r="J34" s="109">
        <v>11553.8</v>
      </c>
      <c r="K34" s="109">
        <v>33896.6</v>
      </c>
      <c r="L34" s="109">
        <v>3210</v>
      </c>
      <c r="M34" s="109">
        <v>2200</v>
      </c>
      <c r="N34" s="109">
        <v>3060</v>
      </c>
      <c r="O34" s="109">
        <v>17885.3</v>
      </c>
      <c r="P34" s="109">
        <v>8816</v>
      </c>
      <c r="Q34" s="109">
        <v>29973</v>
      </c>
      <c r="R34" s="109"/>
      <c r="S34" s="109">
        <v>10577</v>
      </c>
      <c r="T34" s="109">
        <v>2110</v>
      </c>
      <c r="U34" s="109">
        <v>18194.72</v>
      </c>
      <c r="V34" s="109">
        <v>2180.9</v>
      </c>
      <c r="W34" s="109"/>
      <c r="X34" s="109">
        <v>4352.55</v>
      </c>
      <c r="Y34" s="109">
        <v>6700</v>
      </c>
      <c r="Z34" s="109">
        <v>4080</v>
      </c>
      <c r="AA34" s="109">
        <v>28499.22</v>
      </c>
      <c r="AB34" s="109">
        <v>3527.7</v>
      </c>
      <c r="AC34" s="109">
        <v>20384.809000000001</v>
      </c>
      <c r="AD34" s="109">
        <v>15198</v>
      </c>
      <c r="AE34" s="109">
        <v>2192</v>
      </c>
      <c r="AF34" s="109">
        <v>4648</v>
      </c>
      <c r="AG34" s="109">
        <v>31515</v>
      </c>
    </row>
    <row r="35" spans="2:33" ht="15.75" thickBot="1">
      <c r="B35" s="109"/>
      <c r="C35" s="109"/>
      <c r="D35" s="109">
        <v>2008</v>
      </c>
      <c r="E35" s="109">
        <v>8197</v>
      </c>
      <c r="F35" s="109">
        <v>6282</v>
      </c>
      <c r="G35" s="109">
        <v>5116</v>
      </c>
      <c r="H35" s="109"/>
      <c r="I35" s="109">
        <v>159</v>
      </c>
      <c r="J35" s="109">
        <v>11553.8</v>
      </c>
      <c r="K35" s="109">
        <v>51851</v>
      </c>
      <c r="L35" s="109">
        <v>3233</v>
      </c>
      <c r="M35" s="109">
        <v>2133</v>
      </c>
      <c r="N35" s="109">
        <v>3062</v>
      </c>
      <c r="O35" s="109">
        <v>17960</v>
      </c>
      <c r="P35" s="109">
        <v>8848</v>
      </c>
      <c r="Q35" s="109">
        <v>45951</v>
      </c>
      <c r="R35" s="109"/>
      <c r="S35" s="109">
        <v>10577</v>
      </c>
      <c r="T35" s="109">
        <v>2110</v>
      </c>
      <c r="U35" s="115">
        <v>25719.52</v>
      </c>
      <c r="V35" s="109">
        <v>2179.6</v>
      </c>
      <c r="W35" s="109"/>
      <c r="X35" s="109">
        <v>4730.8999999999996</v>
      </c>
      <c r="Y35" s="109">
        <v>6700</v>
      </c>
      <c r="Z35" s="109">
        <v>4080</v>
      </c>
      <c r="AA35" s="109">
        <v>28672.9</v>
      </c>
      <c r="AB35" s="109">
        <v>3527.7240000000002</v>
      </c>
      <c r="AC35" s="109">
        <v>20347.528999999999</v>
      </c>
      <c r="AD35" s="109">
        <v>16075.491</v>
      </c>
      <c r="AE35" s="109">
        <v>2192</v>
      </c>
      <c r="AF35" s="109">
        <v>4638</v>
      </c>
      <c r="AG35" s="109">
        <v>31534</v>
      </c>
    </row>
    <row r="36" spans="2:33" ht="15">
      <c r="B36" s="109"/>
      <c r="C36" s="109"/>
      <c r="D36" s="109">
        <v>2009</v>
      </c>
      <c r="E36" s="109">
        <v>8154</v>
      </c>
      <c r="F36" s="109">
        <v>6426</v>
      </c>
      <c r="G36" s="109">
        <v>5154</v>
      </c>
      <c r="H36" s="109">
        <v>5300</v>
      </c>
      <c r="I36" s="109">
        <v>159</v>
      </c>
      <c r="J36" s="109">
        <v>11554</v>
      </c>
      <c r="K36" s="109">
        <v>51780</v>
      </c>
      <c r="L36" s="109">
        <v>3233</v>
      </c>
      <c r="M36" s="109">
        <v>2166</v>
      </c>
      <c r="N36" s="109">
        <v>3070</v>
      </c>
      <c r="O36" s="109">
        <v>17971.900000000001</v>
      </c>
      <c r="P36" s="109">
        <v>8847</v>
      </c>
      <c r="Q36" s="114">
        <v>46007</v>
      </c>
      <c r="R36" s="109"/>
      <c r="S36" s="109">
        <v>10577</v>
      </c>
      <c r="T36" s="109">
        <v>2141</v>
      </c>
      <c r="U36" s="109">
        <v>26174</v>
      </c>
      <c r="V36" s="109">
        <v>2182.3000000000002</v>
      </c>
      <c r="W36" s="109">
        <v>614</v>
      </c>
      <c r="X36" s="109">
        <v>3396</v>
      </c>
      <c r="Y36" s="109">
        <v>6868</v>
      </c>
      <c r="Z36" s="109">
        <v>4080</v>
      </c>
      <c r="AA36" s="109">
        <v>28835.74</v>
      </c>
      <c r="AB36" s="109">
        <v>3527.7240000000002</v>
      </c>
      <c r="AC36" s="109"/>
      <c r="AD36" s="109">
        <v>15349</v>
      </c>
      <c r="AE36" s="109">
        <v>2187.125</v>
      </c>
      <c r="AF36" s="109">
        <v>4638</v>
      </c>
      <c r="AG36" s="109">
        <v>31571</v>
      </c>
    </row>
    <row r="37" spans="2:33" ht="15.75" thickBot="1">
      <c r="B37" s="109"/>
      <c r="C37" s="109"/>
      <c r="D37" s="109">
        <v>2010</v>
      </c>
      <c r="E37" s="109">
        <v>8049</v>
      </c>
      <c r="F37" s="109">
        <v>6344</v>
      </c>
      <c r="G37" s="109">
        <v>5154</v>
      </c>
      <c r="H37" s="109">
        <v>5300</v>
      </c>
      <c r="I37" s="109">
        <v>159</v>
      </c>
      <c r="J37" s="109">
        <v>11554</v>
      </c>
      <c r="K37" s="113">
        <v>63839</v>
      </c>
      <c r="L37" s="109">
        <v>3233</v>
      </c>
      <c r="M37" s="109">
        <v>2167</v>
      </c>
      <c r="N37" s="109">
        <v>3070</v>
      </c>
      <c r="O37" s="109">
        <v>18966.7</v>
      </c>
      <c r="P37" s="109">
        <v>8862</v>
      </c>
      <c r="Q37" s="114">
        <v>42039</v>
      </c>
      <c r="R37" s="109">
        <v>2976</v>
      </c>
      <c r="S37" s="109">
        <v>10577</v>
      </c>
      <c r="T37" s="109">
        <v>2165</v>
      </c>
      <c r="U37" s="109">
        <v>24370</v>
      </c>
      <c r="V37" s="109">
        <v>2148</v>
      </c>
      <c r="W37" s="109">
        <v>614</v>
      </c>
      <c r="X37" s="109">
        <v>3395.08</v>
      </c>
      <c r="Y37" s="109">
        <v>6830</v>
      </c>
      <c r="Z37" s="109">
        <v>4341</v>
      </c>
      <c r="AA37" s="109">
        <v>28743.02</v>
      </c>
      <c r="AB37" s="109">
        <v>3530.9760000000001</v>
      </c>
      <c r="AC37" s="109">
        <v>20171.400000000001</v>
      </c>
      <c r="AD37" s="109">
        <v>15347</v>
      </c>
      <c r="AE37" s="109">
        <v>2187.125</v>
      </c>
      <c r="AF37" s="109">
        <v>4638</v>
      </c>
      <c r="AG37" s="109">
        <v>31630.57158</v>
      </c>
    </row>
    <row r="38" spans="2:33" ht="15.75" thickBot="1">
      <c r="B38" s="109"/>
      <c r="C38" s="109"/>
      <c r="D38" s="109">
        <v>2011</v>
      </c>
      <c r="E38" s="109">
        <v>7201</v>
      </c>
      <c r="F38" s="109">
        <v>6344</v>
      </c>
      <c r="G38" s="109">
        <v>5154</v>
      </c>
      <c r="H38" s="109">
        <v>5300</v>
      </c>
      <c r="I38" s="115">
        <v>200</v>
      </c>
      <c r="J38" s="109">
        <v>11554</v>
      </c>
      <c r="K38" s="109">
        <v>63067.1</v>
      </c>
      <c r="L38" s="109">
        <v>3216</v>
      </c>
      <c r="M38" s="109">
        <v>2164</v>
      </c>
      <c r="N38" s="109">
        <v>3041</v>
      </c>
      <c r="O38" s="109">
        <v>19372</v>
      </c>
      <c r="P38" s="109">
        <v>8885</v>
      </c>
      <c r="Q38" s="109">
        <v>42088</v>
      </c>
      <c r="R38" s="109">
        <v>2976</v>
      </c>
      <c r="S38" s="109">
        <v>10577</v>
      </c>
      <c r="T38" s="109">
        <v>2165</v>
      </c>
      <c r="U38" s="109">
        <v>24377</v>
      </c>
      <c r="V38" s="109">
        <v>2184</v>
      </c>
      <c r="W38" s="109">
        <v>614</v>
      </c>
      <c r="X38" s="112">
        <v>3998</v>
      </c>
      <c r="Y38" s="109">
        <v>7000</v>
      </c>
      <c r="Z38" s="109">
        <v>4341</v>
      </c>
      <c r="AA38" s="109">
        <v>28730.06</v>
      </c>
      <c r="AB38" s="109">
        <v>3483</v>
      </c>
      <c r="AC38" s="109">
        <v>20129</v>
      </c>
      <c r="AD38" s="109">
        <v>15601</v>
      </c>
      <c r="AE38" s="109">
        <v>2177.241</v>
      </c>
      <c r="AF38" s="109">
        <v>4641</v>
      </c>
      <c r="AG38" s="109">
        <v>31108</v>
      </c>
    </row>
    <row r="39" spans="2:33" ht="15.75" thickBot="1">
      <c r="B39" s="109"/>
      <c r="C39" s="109"/>
      <c r="D39" s="109">
        <v>2012</v>
      </c>
      <c r="E39" s="109">
        <v>7360</v>
      </c>
      <c r="F39" s="109">
        <v>6446</v>
      </c>
      <c r="G39" s="109">
        <v>5154</v>
      </c>
      <c r="H39" s="109">
        <v>5300</v>
      </c>
      <c r="I39" s="109">
        <v>200</v>
      </c>
      <c r="J39" s="109">
        <v>11554</v>
      </c>
      <c r="K39" s="109">
        <v>61431.9</v>
      </c>
      <c r="L39" s="109">
        <v>3210</v>
      </c>
      <c r="M39" s="109">
        <v>2164</v>
      </c>
      <c r="N39" s="109">
        <v>3041</v>
      </c>
      <c r="O39" s="109">
        <v>19326</v>
      </c>
      <c r="P39" s="109">
        <v>8883</v>
      </c>
      <c r="Q39" s="115">
        <v>45937</v>
      </c>
      <c r="R39" s="109">
        <v>2976</v>
      </c>
      <c r="S39" s="109">
        <v>10577</v>
      </c>
      <c r="T39" s="109">
        <v>2165</v>
      </c>
      <c r="U39" s="109">
        <v>24334</v>
      </c>
      <c r="V39" s="109">
        <v>2189</v>
      </c>
      <c r="W39" s="109">
        <v>621</v>
      </c>
      <c r="X39" s="109">
        <v>3908.5</v>
      </c>
      <c r="Y39" s="109">
        <v>7033</v>
      </c>
      <c r="Z39" s="115">
        <v>3891</v>
      </c>
      <c r="AA39" s="109">
        <v>28664.59</v>
      </c>
      <c r="AB39" s="109">
        <v>3239.14</v>
      </c>
      <c r="AC39" s="109">
        <v>20077</v>
      </c>
      <c r="AD39" s="109">
        <v>14739</v>
      </c>
      <c r="AE39" s="109">
        <v>2177.241</v>
      </c>
      <c r="AF39" s="109">
        <v>4648</v>
      </c>
      <c r="AG39" s="109">
        <v>31752</v>
      </c>
    </row>
    <row r="40" spans="2:33" ht="15.75" thickBot="1">
      <c r="B40" s="109"/>
      <c r="C40" s="109"/>
      <c r="D40" s="109">
        <v>2013</v>
      </c>
      <c r="E40" s="109">
        <v>7314</v>
      </c>
      <c r="F40" s="109">
        <v>6472</v>
      </c>
      <c r="G40" s="109">
        <v>4885</v>
      </c>
      <c r="H40" s="109">
        <v>5300</v>
      </c>
      <c r="I40" s="109">
        <v>200</v>
      </c>
      <c r="J40" s="109">
        <v>11554</v>
      </c>
      <c r="K40" s="109">
        <v>61486</v>
      </c>
      <c r="L40" s="109">
        <v>3202</v>
      </c>
      <c r="M40" s="109">
        <v>2146</v>
      </c>
      <c r="N40" s="109">
        <v>2788</v>
      </c>
      <c r="O40" s="109">
        <v>20861.3</v>
      </c>
      <c r="P40" s="109">
        <v>8883</v>
      </c>
      <c r="Q40" s="109">
        <v>49778</v>
      </c>
      <c r="R40" s="109">
        <v>2976</v>
      </c>
      <c r="S40" s="109">
        <v>10577</v>
      </c>
      <c r="T40" s="109">
        <v>2165</v>
      </c>
      <c r="U40" s="109">
        <v>23731</v>
      </c>
      <c r="V40" s="109">
        <v>2189</v>
      </c>
      <c r="W40" s="109">
        <v>621</v>
      </c>
      <c r="X40" s="109">
        <v>3908.5</v>
      </c>
      <c r="Y40" s="109">
        <v>7033</v>
      </c>
      <c r="Z40" s="109">
        <v>4136</v>
      </c>
      <c r="AA40" s="109">
        <v>27942.28</v>
      </c>
      <c r="AB40" s="109">
        <v>3242.2370000000001</v>
      </c>
      <c r="AC40" s="109">
        <v>19997.099999999999</v>
      </c>
      <c r="AD40" s="109">
        <v>14510</v>
      </c>
      <c r="AE40" s="109">
        <v>2177.241</v>
      </c>
      <c r="AF40" s="114">
        <v>6887.5680000000002</v>
      </c>
      <c r="AG40" s="109">
        <v>31546</v>
      </c>
    </row>
    <row r="41" spans="2:33" ht="15.75" thickBot="1">
      <c r="B41" s="109"/>
      <c r="C41" s="109"/>
      <c r="D41" s="109">
        <v>2014</v>
      </c>
      <c r="E41" s="109">
        <v>7340</v>
      </c>
      <c r="F41" s="109">
        <v>6522</v>
      </c>
      <c r="G41" s="109">
        <v>4886</v>
      </c>
      <c r="H41" s="109">
        <v>5300</v>
      </c>
      <c r="I41" s="109">
        <v>200</v>
      </c>
      <c r="J41" s="109">
        <v>11554</v>
      </c>
      <c r="K41" s="109">
        <v>61490.377999999997</v>
      </c>
      <c r="L41" s="109">
        <v>3202</v>
      </c>
      <c r="M41" s="109">
        <v>2146</v>
      </c>
      <c r="N41" s="109">
        <v>2762</v>
      </c>
      <c r="O41" s="109">
        <v>20761.400000000001</v>
      </c>
      <c r="P41" s="109">
        <v>8485</v>
      </c>
      <c r="Q41" s="109">
        <v>49715</v>
      </c>
      <c r="R41" s="109">
        <v>2976</v>
      </c>
      <c r="S41" s="115">
        <v>8883.1</v>
      </c>
      <c r="T41" s="109">
        <v>2165</v>
      </c>
      <c r="U41" s="109">
        <v>23602</v>
      </c>
      <c r="V41" s="109">
        <v>2189</v>
      </c>
      <c r="W41" s="109">
        <v>621</v>
      </c>
      <c r="X41" s="109">
        <v>3915.04</v>
      </c>
      <c r="Y41" s="109">
        <v>7030</v>
      </c>
      <c r="Z41" s="109">
        <v>4219</v>
      </c>
      <c r="AA41" s="114">
        <v>37537.665000000001</v>
      </c>
      <c r="AB41" s="109">
        <v>3244.0720000000001</v>
      </c>
      <c r="AC41" s="109">
        <v>19936.243999999999</v>
      </c>
      <c r="AD41" s="109">
        <v>14511</v>
      </c>
      <c r="AE41" s="109">
        <v>2177.241</v>
      </c>
      <c r="AF41" s="109">
        <v>6872</v>
      </c>
      <c r="AG41" s="109">
        <v>31591</v>
      </c>
    </row>
    <row r="42" spans="2:33" ht="15">
      <c r="B42" s="109"/>
      <c r="C42" s="109"/>
      <c r="D42" s="109">
        <v>2015</v>
      </c>
      <c r="E42" s="109">
        <v>7365</v>
      </c>
      <c r="F42" s="109">
        <v>6514</v>
      </c>
      <c r="G42" s="109">
        <v>4882</v>
      </c>
      <c r="H42" s="109">
        <v>5300</v>
      </c>
      <c r="I42" s="109">
        <v>200</v>
      </c>
      <c r="J42" s="109">
        <v>11554</v>
      </c>
      <c r="K42" s="109">
        <v>60704</v>
      </c>
      <c r="L42" s="109">
        <v>3217</v>
      </c>
      <c r="M42" s="109">
        <v>2146</v>
      </c>
      <c r="N42" s="109">
        <v>2764</v>
      </c>
      <c r="O42" s="109">
        <v>21159.4</v>
      </c>
      <c r="P42" s="113">
        <v>6658</v>
      </c>
      <c r="Q42" s="109">
        <v>49715</v>
      </c>
      <c r="R42" s="109">
        <v>2859</v>
      </c>
      <c r="S42" s="109">
        <v>8882</v>
      </c>
      <c r="T42" s="109">
        <v>2165</v>
      </c>
      <c r="U42" s="109">
        <v>23437</v>
      </c>
      <c r="V42" s="109">
        <v>2189</v>
      </c>
      <c r="W42" s="109">
        <v>621</v>
      </c>
      <c r="X42" s="109">
        <v>3912.54</v>
      </c>
      <c r="Y42" s="109">
        <v>7021</v>
      </c>
      <c r="Z42" s="109">
        <v>4219</v>
      </c>
      <c r="AA42" s="109">
        <v>37547</v>
      </c>
      <c r="AB42" s="109">
        <v>3244.0720000000001</v>
      </c>
      <c r="AC42" s="109">
        <v>19876.874</v>
      </c>
      <c r="AD42" s="109">
        <v>14392</v>
      </c>
      <c r="AE42" s="109">
        <v>2177.241</v>
      </c>
      <c r="AF42" s="114">
        <v>6871</v>
      </c>
      <c r="AG42" s="109">
        <v>31194</v>
      </c>
    </row>
    <row r="43" spans="2:33" ht="15.75" thickBot="1">
      <c r="B43" s="109"/>
      <c r="C43" s="109"/>
      <c r="D43" s="109">
        <v>2016</v>
      </c>
      <c r="E43" s="109">
        <v>7364</v>
      </c>
      <c r="F43" s="109">
        <v>6511</v>
      </c>
      <c r="G43" s="109">
        <v>6475</v>
      </c>
      <c r="H43" s="109">
        <v>5436</v>
      </c>
      <c r="I43" s="109">
        <v>200</v>
      </c>
      <c r="J43" s="109">
        <v>11554</v>
      </c>
      <c r="K43" s="109">
        <v>60687</v>
      </c>
      <c r="L43" s="109">
        <v>3217</v>
      </c>
      <c r="M43" s="109">
        <v>2146</v>
      </c>
      <c r="N43" s="109">
        <v>2764</v>
      </c>
      <c r="O43" s="109">
        <v>21104.799999999999</v>
      </c>
      <c r="P43" s="109">
        <v>6701</v>
      </c>
      <c r="Q43" s="109">
        <v>50195</v>
      </c>
      <c r="R43" s="109">
        <v>2858.415</v>
      </c>
      <c r="S43" s="109">
        <v>8882.1</v>
      </c>
      <c r="T43" s="109">
        <v>2165</v>
      </c>
      <c r="U43" s="109">
        <v>25218.053</v>
      </c>
      <c r="V43" s="113">
        <v>3561</v>
      </c>
      <c r="W43" s="109">
        <v>621</v>
      </c>
      <c r="X43" s="109">
        <v>3922.05</v>
      </c>
      <c r="Y43" s="109">
        <v>7219</v>
      </c>
      <c r="Z43" s="109">
        <v>4477</v>
      </c>
      <c r="AA43" s="112">
        <v>37373.805999999997</v>
      </c>
      <c r="AB43" s="109">
        <v>3244.0720000000001</v>
      </c>
      <c r="AC43" s="109">
        <v>19848.98</v>
      </c>
      <c r="AD43" s="109">
        <v>14373</v>
      </c>
      <c r="AE43" s="109">
        <v>2177.241</v>
      </c>
      <c r="AF43" s="114">
        <v>6871.0240000000003</v>
      </c>
      <c r="AG43" s="109">
        <v>31910</v>
      </c>
    </row>
    <row r="44" spans="2:33" ht="15.75" thickBot="1">
      <c r="B44" s="109"/>
      <c r="C44" s="109"/>
      <c r="D44" s="109">
        <v>2017</v>
      </c>
      <c r="E44" s="109">
        <v>7531</v>
      </c>
      <c r="F44" s="109">
        <v>6515</v>
      </c>
      <c r="G44" s="109">
        <v>6458</v>
      </c>
      <c r="H44" s="109">
        <v>5436</v>
      </c>
      <c r="I44" s="109">
        <v>200</v>
      </c>
      <c r="J44" s="114">
        <v>15646.072</v>
      </c>
      <c r="K44" s="109">
        <v>60893</v>
      </c>
      <c r="L44" s="109">
        <v>3802.77</v>
      </c>
      <c r="M44" s="109">
        <v>2146</v>
      </c>
      <c r="N44" s="109">
        <v>2764</v>
      </c>
      <c r="O44" s="118">
        <v>21067.200000000001</v>
      </c>
      <c r="P44" s="109">
        <v>6707</v>
      </c>
      <c r="Q44" s="109">
        <v>50000</v>
      </c>
      <c r="R44" s="109">
        <v>2859</v>
      </c>
      <c r="S44" s="109">
        <v>8882.1</v>
      </c>
      <c r="T44" s="109">
        <v>2165</v>
      </c>
      <c r="U44" s="109">
        <v>25121.439999999999</v>
      </c>
      <c r="V44" s="109">
        <v>3553</v>
      </c>
      <c r="W44" s="109">
        <v>621</v>
      </c>
      <c r="X44" s="112">
        <v>3319.51</v>
      </c>
      <c r="Y44" s="109">
        <v>7146</v>
      </c>
      <c r="Z44" s="109">
        <v>4477</v>
      </c>
      <c r="AA44" s="112">
        <v>37191.190999999999</v>
      </c>
      <c r="AB44" s="109">
        <v>3244.0720000000001</v>
      </c>
      <c r="AC44" s="109">
        <v>19836.830000000002</v>
      </c>
      <c r="AD44" s="109">
        <v>15567.791999999999</v>
      </c>
      <c r="AE44" s="109">
        <v>2177.241</v>
      </c>
      <c r="AF44" s="109">
        <v>6868.3090000000002</v>
      </c>
      <c r="AG44" s="109">
        <v>31735</v>
      </c>
    </row>
    <row r="45" spans="2:33" ht="15.75" thickBot="1">
      <c r="B45" s="109"/>
      <c r="C45" s="109"/>
      <c r="D45" s="109">
        <v>2018</v>
      </c>
      <c r="E45" s="109">
        <v>7244.1329999999998</v>
      </c>
      <c r="F45" s="109">
        <v>6515</v>
      </c>
      <c r="G45" s="109">
        <v>6460</v>
      </c>
      <c r="H45" s="112">
        <v>5436</v>
      </c>
      <c r="I45" s="109">
        <v>200</v>
      </c>
      <c r="J45" s="109">
        <v>15611.628000000001</v>
      </c>
      <c r="K45" s="109">
        <v>61106</v>
      </c>
      <c r="L45" s="109">
        <v>3637.9</v>
      </c>
      <c r="M45" s="109">
        <v>2140</v>
      </c>
      <c r="N45" s="109">
        <v>2870</v>
      </c>
      <c r="O45" s="118">
        <v>21104.087</v>
      </c>
      <c r="P45" s="109">
        <v>6713</v>
      </c>
      <c r="Q45" s="109">
        <v>50000</v>
      </c>
      <c r="R45" s="109">
        <v>2859</v>
      </c>
      <c r="S45" s="109">
        <v>8881.1</v>
      </c>
      <c r="T45" s="109">
        <v>2166</v>
      </c>
      <c r="U45" s="112">
        <v>25608.688999999998</v>
      </c>
      <c r="V45" s="113">
        <v>2335.1</v>
      </c>
      <c r="W45" s="109">
        <v>617</v>
      </c>
      <c r="X45" s="109">
        <v>3314</v>
      </c>
      <c r="Y45" s="109">
        <v>7114</v>
      </c>
      <c r="Z45" s="109">
        <v>4477</v>
      </c>
      <c r="AA45" s="109">
        <v>36955.580999999998</v>
      </c>
      <c r="AB45" s="109">
        <v>3244.0720000000001</v>
      </c>
      <c r="AC45" s="109">
        <v>19816.648000000001</v>
      </c>
      <c r="AD45" s="109">
        <v>14429</v>
      </c>
      <c r="AE45" s="109">
        <v>2177.241</v>
      </c>
      <c r="AF45" s="109">
        <v>6863.6760000000004</v>
      </c>
      <c r="AG45" s="109">
        <v>31046</v>
      </c>
    </row>
    <row r="46" spans="2:33" ht="15.75" thickBot="1">
      <c r="B46" s="109"/>
      <c r="C46" s="109"/>
      <c r="D46" s="109">
        <v>2019</v>
      </c>
      <c r="E46" s="114">
        <v>7589.6970000000001</v>
      </c>
      <c r="F46" s="112">
        <v>6534</v>
      </c>
      <c r="G46" s="109">
        <v>6456</v>
      </c>
      <c r="H46" s="112">
        <v>5436</v>
      </c>
      <c r="I46" s="109">
        <v>200</v>
      </c>
      <c r="J46" s="112">
        <v>15540.906000000001</v>
      </c>
      <c r="K46" s="112">
        <v>60948</v>
      </c>
      <c r="L46" s="114">
        <v>4325.57</v>
      </c>
      <c r="M46" s="112">
        <v>2147.5</v>
      </c>
      <c r="N46" s="112">
        <v>2909</v>
      </c>
      <c r="O46" s="118">
        <v>21167.200000000001</v>
      </c>
      <c r="P46" s="109">
        <v>6712</v>
      </c>
      <c r="Q46" s="113">
        <v>48264</v>
      </c>
      <c r="R46" s="116">
        <v>2871</v>
      </c>
      <c r="S46" s="109">
        <v>8886.6</v>
      </c>
      <c r="T46" s="109">
        <v>2166</v>
      </c>
      <c r="U46" s="112">
        <v>25597.048999999999</v>
      </c>
      <c r="V46" s="109">
        <v>2873</v>
      </c>
      <c r="W46" s="109">
        <v>677</v>
      </c>
      <c r="X46" s="112">
        <v>3313.42</v>
      </c>
      <c r="Y46" s="114">
        <v>7097</v>
      </c>
      <c r="Z46" s="114">
        <v>4477</v>
      </c>
      <c r="AA46" s="112">
        <v>36966.396999999997</v>
      </c>
      <c r="AB46" s="112">
        <v>3224.19</v>
      </c>
      <c r="AC46" s="109">
        <v>19792.901999999998</v>
      </c>
      <c r="AD46" s="112">
        <v>14405.91</v>
      </c>
      <c r="AE46" s="109">
        <v>2177.241</v>
      </c>
      <c r="AF46" s="114">
        <v>6871.8130000000001</v>
      </c>
      <c r="AG46" s="112">
        <v>31562</v>
      </c>
    </row>
    <row r="47" spans="2:33" ht="15">
      <c r="B47" s="109"/>
      <c r="C47" s="109"/>
      <c r="D47" s="109">
        <v>2020</v>
      </c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</row>
    <row r="48" spans="2:33" ht="15">
      <c r="B48" s="110" t="s">
        <v>263</v>
      </c>
      <c r="C48" s="110" t="s">
        <v>608</v>
      </c>
      <c r="D48" s="110">
        <v>2006</v>
      </c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>
        <v>2.8290000000000002</v>
      </c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</row>
    <row r="49" spans="2:33" ht="15">
      <c r="B49" s="110"/>
      <c r="C49" s="110"/>
      <c r="D49" s="110">
        <v>2007</v>
      </c>
      <c r="E49" s="110"/>
      <c r="F49" s="110"/>
      <c r="G49" s="110"/>
      <c r="H49" s="110"/>
      <c r="I49" s="110"/>
      <c r="J49" s="110"/>
      <c r="K49" s="110"/>
      <c r="L49" s="110">
        <v>13.217000000000001</v>
      </c>
      <c r="M49" s="110"/>
      <c r="N49" s="110"/>
      <c r="O49" s="110">
        <v>3.0477400000000001</v>
      </c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</row>
    <row r="50" spans="2:33" ht="15">
      <c r="B50" s="110"/>
      <c r="C50" s="110"/>
      <c r="D50" s="110">
        <v>2008</v>
      </c>
      <c r="E50" s="110"/>
      <c r="F50" s="110"/>
      <c r="G50" s="110"/>
      <c r="H50" s="110"/>
      <c r="I50" s="110"/>
      <c r="J50" s="110"/>
      <c r="K50" s="110"/>
      <c r="L50" s="110">
        <v>13.525</v>
      </c>
      <c r="M50" s="110"/>
      <c r="N50" s="110"/>
      <c r="O50" s="110">
        <v>2.94008</v>
      </c>
      <c r="P50" s="110"/>
      <c r="Q50" s="110"/>
      <c r="R50" s="110"/>
      <c r="S50" s="110"/>
      <c r="T50" s="110">
        <v>0.84</v>
      </c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</row>
    <row r="51" spans="2:33" ht="15">
      <c r="B51" s="110"/>
      <c r="C51" s="110"/>
      <c r="D51" s="110">
        <v>2009</v>
      </c>
      <c r="E51" s="110"/>
      <c r="F51" s="110"/>
      <c r="G51" s="110"/>
      <c r="H51" s="110">
        <v>0</v>
      </c>
      <c r="I51" s="110"/>
      <c r="J51" s="110"/>
      <c r="K51" s="110"/>
      <c r="L51" s="110"/>
      <c r="M51" s="110"/>
      <c r="N51" s="110"/>
      <c r="O51" s="110">
        <v>2.53729</v>
      </c>
      <c r="P51" s="110"/>
      <c r="Q51" s="110"/>
      <c r="R51" s="110"/>
      <c r="S51" s="110"/>
      <c r="T51" s="110">
        <v>1.0449999999999999</v>
      </c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</row>
    <row r="52" spans="2:33" ht="15">
      <c r="B52" s="110"/>
      <c r="C52" s="110"/>
      <c r="D52" s="110">
        <v>2010</v>
      </c>
      <c r="E52" s="110">
        <v>6.7</v>
      </c>
      <c r="F52" s="110">
        <v>98</v>
      </c>
      <c r="G52" s="110">
        <v>1.0209999999999999</v>
      </c>
      <c r="H52" s="110">
        <v>0</v>
      </c>
      <c r="I52" s="110">
        <v>4.5209999999999999</v>
      </c>
      <c r="J52" s="110">
        <v>0</v>
      </c>
      <c r="K52" s="110">
        <v>0</v>
      </c>
      <c r="L52" s="114">
        <v>0</v>
      </c>
      <c r="M52" s="110">
        <v>0</v>
      </c>
      <c r="N52" s="110">
        <v>0</v>
      </c>
      <c r="O52" s="112">
        <v>2.6890000000000001</v>
      </c>
      <c r="P52" s="110">
        <v>0</v>
      </c>
      <c r="Q52" s="110"/>
      <c r="R52" s="110">
        <v>1.9</v>
      </c>
      <c r="S52" s="110"/>
      <c r="T52" s="110">
        <v>0.76700000000000002</v>
      </c>
      <c r="U52" s="110">
        <v>0</v>
      </c>
      <c r="V52" s="110">
        <v>0.22600000000000001</v>
      </c>
      <c r="W52" s="110"/>
      <c r="X52" s="110">
        <v>0</v>
      </c>
      <c r="Y52" s="110">
        <v>0.18</v>
      </c>
      <c r="Z52" s="110">
        <v>2.7719999999999998</v>
      </c>
      <c r="AA52" s="110"/>
      <c r="AB52" s="110">
        <v>0</v>
      </c>
      <c r="AC52" s="110"/>
      <c r="AD52" s="110">
        <v>6.28</v>
      </c>
      <c r="AE52" s="110">
        <v>0</v>
      </c>
      <c r="AF52" s="110">
        <v>0</v>
      </c>
      <c r="AG52" s="110">
        <v>0</v>
      </c>
    </row>
    <row r="53" spans="2:33" ht="15.75" thickBot="1">
      <c r="B53" s="110"/>
      <c r="C53" s="110"/>
      <c r="D53" s="110">
        <v>2011</v>
      </c>
      <c r="E53" s="110">
        <v>8</v>
      </c>
      <c r="F53" s="110">
        <v>1.04E-2</v>
      </c>
      <c r="G53" s="110">
        <v>1.014</v>
      </c>
      <c r="H53" s="110">
        <v>0</v>
      </c>
      <c r="I53" s="110">
        <v>4.5209999999999999</v>
      </c>
      <c r="J53" s="110"/>
      <c r="K53" s="110">
        <v>0</v>
      </c>
      <c r="L53" s="114">
        <v>0</v>
      </c>
      <c r="M53" s="110">
        <v>0</v>
      </c>
      <c r="N53" s="110"/>
      <c r="O53" s="112">
        <v>3.1840000000000002</v>
      </c>
      <c r="P53" s="110"/>
      <c r="Q53" s="110"/>
      <c r="R53" s="110">
        <v>2</v>
      </c>
      <c r="S53" s="110">
        <v>0.13800000000000001</v>
      </c>
      <c r="T53" s="112">
        <v>0.69799999999999995</v>
      </c>
      <c r="U53" s="110">
        <v>0.57126999999999994</v>
      </c>
      <c r="V53" s="110">
        <v>0</v>
      </c>
      <c r="W53" s="110">
        <v>0.08</v>
      </c>
      <c r="X53" s="110">
        <v>0</v>
      </c>
      <c r="Y53" s="110">
        <v>0.24640000000000001</v>
      </c>
      <c r="Z53" s="110">
        <v>2.35</v>
      </c>
      <c r="AA53" s="110">
        <v>4.7</v>
      </c>
      <c r="AB53" s="110">
        <v>0</v>
      </c>
      <c r="AC53" s="110"/>
      <c r="AD53" s="110">
        <v>0</v>
      </c>
      <c r="AE53" s="110">
        <v>0</v>
      </c>
      <c r="AF53" s="110">
        <v>0</v>
      </c>
      <c r="AG53" s="110">
        <v>0</v>
      </c>
    </row>
    <row r="54" spans="2:33" ht="15.75" thickBot="1">
      <c r="B54" s="110"/>
      <c r="C54" s="110"/>
      <c r="D54" s="110">
        <v>2012</v>
      </c>
      <c r="E54" s="112">
        <v>7</v>
      </c>
      <c r="F54" s="114">
        <v>0</v>
      </c>
      <c r="G54" s="110">
        <v>1.018</v>
      </c>
      <c r="H54" s="110">
        <v>0</v>
      </c>
      <c r="I54" s="110">
        <v>4.5209999999999999</v>
      </c>
      <c r="J54" s="110">
        <v>0</v>
      </c>
      <c r="K54" s="110">
        <v>0</v>
      </c>
      <c r="L54" s="114">
        <v>0</v>
      </c>
      <c r="M54" s="110">
        <v>0</v>
      </c>
      <c r="N54" s="110"/>
      <c r="O54" s="110">
        <v>3.1759400000000002</v>
      </c>
      <c r="P54" s="110">
        <v>0</v>
      </c>
      <c r="Q54" s="110"/>
      <c r="R54" s="112">
        <v>1.6</v>
      </c>
      <c r="S54" s="110">
        <v>0.122</v>
      </c>
      <c r="T54" s="110">
        <v>0.69799999999999995</v>
      </c>
      <c r="U54" s="118">
        <v>1.58107</v>
      </c>
      <c r="V54" s="112">
        <v>0</v>
      </c>
      <c r="W54" s="110">
        <v>0.08</v>
      </c>
      <c r="X54" s="110">
        <v>0</v>
      </c>
      <c r="Y54" s="116">
        <v>0.46200000000000002</v>
      </c>
      <c r="Z54" s="112">
        <v>3.06</v>
      </c>
      <c r="AA54" s="110">
        <v>5.7</v>
      </c>
      <c r="AB54" s="110">
        <v>0</v>
      </c>
      <c r="AC54" s="110">
        <v>0</v>
      </c>
      <c r="AD54" s="110"/>
      <c r="AE54" s="110">
        <v>0</v>
      </c>
      <c r="AF54" s="114">
        <v>1.1359999999999999</v>
      </c>
      <c r="AG54" s="110">
        <v>0</v>
      </c>
    </row>
    <row r="55" spans="2:33" ht="15.75" thickBot="1">
      <c r="B55" s="110"/>
      <c r="C55" s="110"/>
      <c r="D55" s="110">
        <v>2013</v>
      </c>
      <c r="E55" s="110">
        <v>7.5</v>
      </c>
      <c r="F55" s="112">
        <v>0.32791999999999999</v>
      </c>
      <c r="G55" s="112">
        <v>0.84</v>
      </c>
      <c r="H55" s="110">
        <v>0</v>
      </c>
      <c r="I55" s="110">
        <v>4.5209999999999999</v>
      </c>
      <c r="J55" s="110">
        <v>0</v>
      </c>
      <c r="K55" s="110">
        <v>0</v>
      </c>
      <c r="L55" s="110">
        <v>0</v>
      </c>
      <c r="M55" s="110">
        <v>0</v>
      </c>
      <c r="N55" s="110"/>
      <c r="O55" s="110">
        <v>3.3555600000000001</v>
      </c>
      <c r="P55" s="110">
        <v>0</v>
      </c>
      <c r="Q55" s="110">
        <v>0</v>
      </c>
      <c r="R55" s="116">
        <v>0.622</v>
      </c>
      <c r="S55" s="112">
        <v>0.14879999999999999</v>
      </c>
      <c r="T55" s="112">
        <v>0.73799999999999999</v>
      </c>
      <c r="U55" s="112">
        <v>1.492</v>
      </c>
      <c r="V55" s="112">
        <v>0.219</v>
      </c>
      <c r="W55" s="112">
        <v>6.5000000000000002E-2</v>
      </c>
      <c r="X55" s="110">
        <v>0</v>
      </c>
      <c r="Y55" s="112">
        <v>0.27445000000000003</v>
      </c>
      <c r="Z55" s="112">
        <v>1.855</v>
      </c>
      <c r="AA55" s="114">
        <v>5.1389699999999996</v>
      </c>
      <c r="AB55" s="113">
        <v>1.1220000000000001</v>
      </c>
      <c r="AC55" s="110">
        <v>0</v>
      </c>
      <c r="AD55" s="110"/>
      <c r="AE55" s="110">
        <v>0</v>
      </c>
      <c r="AF55" s="114">
        <v>1.1220000000000001</v>
      </c>
      <c r="AG55" s="110"/>
    </row>
    <row r="56" spans="2:33" ht="15.75" thickBot="1">
      <c r="B56" s="110"/>
      <c r="C56" s="110"/>
      <c r="D56" s="110">
        <v>2014</v>
      </c>
      <c r="E56" s="110">
        <v>7.2</v>
      </c>
      <c r="F56" s="112">
        <v>0.307</v>
      </c>
      <c r="G56" s="110">
        <v>0.871</v>
      </c>
      <c r="H56" s="110">
        <v>0</v>
      </c>
      <c r="I56" s="110">
        <v>4.5209999999999999</v>
      </c>
      <c r="J56" s="110">
        <v>0</v>
      </c>
      <c r="K56" s="114">
        <v>5</v>
      </c>
      <c r="L56" s="110"/>
      <c r="M56" s="110">
        <v>0</v>
      </c>
      <c r="N56" s="110">
        <v>0</v>
      </c>
      <c r="O56" s="112">
        <v>3.0720499999999999</v>
      </c>
      <c r="P56" s="110">
        <v>0</v>
      </c>
      <c r="Q56" s="110">
        <v>0</v>
      </c>
      <c r="R56" s="112">
        <v>0.60399999999999998</v>
      </c>
      <c r="S56" s="110">
        <v>0.14899999999999999</v>
      </c>
      <c r="T56" s="112">
        <v>0.83</v>
      </c>
      <c r="U56" s="112">
        <v>1.0578799999999999</v>
      </c>
      <c r="V56" s="112">
        <v>0.221</v>
      </c>
      <c r="W56" s="112">
        <v>8.4000000000000005E-2</v>
      </c>
      <c r="X56" s="113">
        <v>1.3818699999999999</v>
      </c>
      <c r="Y56" s="114">
        <v>0.78</v>
      </c>
      <c r="Z56" s="112">
        <v>2.8980000000000001</v>
      </c>
      <c r="AA56" s="112">
        <v>4.915</v>
      </c>
      <c r="AB56" s="110">
        <v>0.29199999999999998</v>
      </c>
      <c r="AC56" s="110">
        <v>0</v>
      </c>
      <c r="AD56" s="114">
        <v>0</v>
      </c>
      <c r="AE56" s="110">
        <v>0</v>
      </c>
      <c r="AF56" s="114">
        <v>1</v>
      </c>
      <c r="AG56" s="110">
        <v>0</v>
      </c>
    </row>
    <row r="57" spans="2:33" ht="15.75" thickBot="1">
      <c r="B57" s="110"/>
      <c r="C57" s="110"/>
      <c r="D57" s="110">
        <v>2015</v>
      </c>
      <c r="E57" s="110">
        <v>7.2</v>
      </c>
      <c r="F57" s="115">
        <v>0.314</v>
      </c>
      <c r="G57" s="112">
        <v>1.3129999999999999</v>
      </c>
      <c r="H57" s="110">
        <v>0</v>
      </c>
      <c r="I57" s="112">
        <v>6.8550000000000004</v>
      </c>
      <c r="J57" s="110">
        <v>0</v>
      </c>
      <c r="K57" s="114">
        <v>0</v>
      </c>
      <c r="L57" s="110">
        <v>0</v>
      </c>
      <c r="M57" s="110">
        <v>0</v>
      </c>
      <c r="N57" s="110">
        <v>0</v>
      </c>
      <c r="O57" s="110">
        <v>2.9298199999999999</v>
      </c>
      <c r="P57" s="110">
        <v>0</v>
      </c>
      <c r="Q57" s="110">
        <v>0</v>
      </c>
      <c r="R57" s="112">
        <v>0.55400000000000005</v>
      </c>
      <c r="S57" s="114">
        <v>2</v>
      </c>
      <c r="T57" s="110">
        <v>0.83</v>
      </c>
      <c r="U57" s="114">
        <v>1.103</v>
      </c>
      <c r="V57" s="112">
        <v>0.14199999999999999</v>
      </c>
      <c r="W57" s="110">
        <v>7.6999999999999999E-2</v>
      </c>
      <c r="X57" s="110">
        <v>1.4119999999999999</v>
      </c>
      <c r="Y57" s="115">
        <v>4.9000000000000002E-2</v>
      </c>
      <c r="Z57" s="112">
        <v>2.9430000000000001</v>
      </c>
      <c r="AA57" s="110">
        <v>5.2619999999999996</v>
      </c>
      <c r="AB57" s="112">
        <v>1.10622</v>
      </c>
      <c r="AC57" s="110">
        <v>0</v>
      </c>
      <c r="AD57" s="110">
        <v>0</v>
      </c>
      <c r="AE57" s="110">
        <v>0</v>
      </c>
      <c r="AF57" s="114">
        <v>1.089</v>
      </c>
      <c r="AG57" s="110">
        <v>0</v>
      </c>
    </row>
    <row r="58" spans="2:33" ht="15.75" thickBot="1">
      <c r="B58" s="110"/>
      <c r="C58" s="110"/>
      <c r="D58" s="110">
        <v>2016</v>
      </c>
      <c r="E58" s="110">
        <v>7.3</v>
      </c>
      <c r="F58" s="110">
        <v>1.0256400000000001</v>
      </c>
      <c r="G58" s="112">
        <v>0.84899999999999998</v>
      </c>
      <c r="H58" s="110">
        <v>0</v>
      </c>
      <c r="I58" s="110">
        <v>7.2</v>
      </c>
      <c r="J58" s="110">
        <v>0</v>
      </c>
      <c r="K58" s="114">
        <v>12.35</v>
      </c>
      <c r="L58" s="110">
        <v>0</v>
      </c>
      <c r="M58" s="110">
        <v>0</v>
      </c>
      <c r="N58" s="110">
        <v>0</v>
      </c>
      <c r="O58" s="110">
        <v>2.70757</v>
      </c>
      <c r="P58" s="110">
        <v>0</v>
      </c>
      <c r="Q58" s="110">
        <v>0</v>
      </c>
      <c r="R58" s="112">
        <v>0</v>
      </c>
      <c r="S58" s="114">
        <v>12.342000000000001</v>
      </c>
      <c r="T58" s="110">
        <v>0.83</v>
      </c>
      <c r="U58" s="113">
        <v>2.2879999999999998</v>
      </c>
      <c r="V58" s="112">
        <v>0.16400000000000001</v>
      </c>
      <c r="W58" s="115">
        <v>0.21</v>
      </c>
      <c r="X58" s="116">
        <v>1.2217800000000001</v>
      </c>
      <c r="Y58" s="110">
        <v>6.5000000000000002E-2</v>
      </c>
      <c r="Z58" s="112">
        <v>3.153</v>
      </c>
      <c r="AA58" s="110">
        <v>4.8970000000000002</v>
      </c>
      <c r="AB58" s="112">
        <v>1.1879999999999999</v>
      </c>
      <c r="AC58" s="110">
        <v>0</v>
      </c>
      <c r="AD58" s="110">
        <v>0</v>
      </c>
      <c r="AE58" s="110">
        <v>0</v>
      </c>
      <c r="AF58" s="110">
        <v>1.08</v>
      </c>
      <c r="AG58" s="110">
        <v>0</v>
      </c>
    </row>
    <row r="59" spans="2:33" ht="15.75" thickBot="1">
      <c r="B59" s="110"/>
      <c r="C59" s="110"/>
      <c r="D59" s="110">
        <v>2017</v>
      </c>
      <c r="E59" s="110">
        <v>7.6</v>
      </c>
      <c r="F59" s="112">
        <v>1.2749999999999999</v>
      </c>
      <c r="G59" s="116">
        <v>1.4350000000000001</v>
      </c>
      <c r="H59" s="110">
        <v>0</v>
      </c>
      <c r="I59" s="112">
        <v>7.1509999999999998</v>
      </c>
      <c r="J59" s="110">
        <v>0</v>
      </c>
      <c r="K59" s="110">
        <v>12.48</v>
      </c>
      <c r="L59" s="110">
        <v>0</v>
      </c>
      <c r="M59" s="110">
        <v>0</v>
      </c>
      <c r="N59" s="110">
        <v>0</v>
      </c>
      <c r="O59" s="118">
        <v>2.74092</v>
      </c>
      <c r="P59" s="110">
        <v>0</v>
      </c>
      <c r="Q59" s="110">
        <v>0</v>
      </c>
      <c r="R59" s="112">
        <v>0.6</v>
      </c>
      <c r="S59" s="112">
        <v>5.3810000000000002</v>
      </c>
      <c r="T59" s="115">
        <v>1.131</v>
      </c>
      <c r="U59" s="110">
        <v>2.319</v>
      </c>
      <c r="V59" s="110">
        <v>0.115</v>
      </c>
      <c r="W59" s="110">
        <v>0.2</v>
      </c>
      <c r="X59" s="110">
        <v>1.143</v>
      </c>
      <c r="Y59" s="118">
        <v>5.0999999999999997E-2</v>
      </c>
      <c r="Z59" s="112">
        <v>3.2</v>
      </c>
      <c r="AA59" s="112">
        <v>3.3319999999999999</v>
      </c>
      <c r="AB59" s="110">
        <v>1.153</v>
      </c>
      <c r="AC59" s="110">
        <v>0</v>
      </c>
      <c r="AD59" s="110">
        <v>0</v>
      </c>
      <c r="AE59" s="110">
        <v>0</v>
      </c>
      <c r="AF59" s="110">
        <v>1.0105999999999999</v>
      </c>
      <c r="AG59" s="110">
        <v>0</v>
      </c>
    </row>
    <row r="60" spans="2:33" ht="15.75" thickBot="1">
      <c r="B60" s="110"/>
      <c r="C60" s="110"/>
      <c r="D60" s="110">
        <v>2018</v>
      </c>
      <c r="E60" s="110">
        <v>7.6</v>
      </c>
      <c r="F60" s="112">
        <v>1.1659999999999999</v>
      </c>
      <c r="G60" s="112">
        <v>1.258</v>
      </c>
      <c r="H60" s="110">
        <v>0</v>
      </c>
      <c r="I60" s="112">
        <v>7.2549999999999999</v>
      </c>
      <c r="J60" s="110">
        <v>0</v>
      </c>
      <c r="K60" s="116">
        <v>12.37</v>
      </c>
      <c r="L60" s="112">
        <v>1.7000000000000001E-2</v>
      </c>
      <c r="M60" s="110">
        <v>0</v>
      </c>
      <c r="N60" s="110">
        <v>0</v>
      </c>
      <c r="O60" s="110">
        <v>2.55932</v>
      </c>
      <c r="P60" s="110">
        <v>0</v>
      </c>
      <c r="Q60" s="110">
        <v>0</v>
      </c>
      <c r="R60" s="112">
        <v>3.1</v>
      </c>
      <c r="S60" s="112">
        <v>3.4380000000000002</v>
      </c>
      <c r="T60" s="110">
        <v>0.7</v>
      </c>
      <c r="U60" s="112">
        <v>0.97799999999999998</v>
      </c>
      <c r="V60" s="112">
        <v>0.16300000000000001</v>
      </c>
      <c r="W60" s="110">
        <v>0.20599999999999999</v>
      </c>
      <c r="X60" s="112">
        <v>1.2322</v>
      </c>
      <c r="Y60" s="110">
        <v>0.06</v>
      </c>
      <c r="Z60" s="110">
        <v>3.5870000000000002</v>
      </c>
      <c r="AA60" s="112">
        <v>4.5419499999999999</v>
      </c>
      <c r="AB60" s="112">
        <v>1.1240000000000001</v>
      </c>
      <c r="AC60" s="110">
        <v>0</v>
      </c>
      <c r="AD60" s="110">
        <v>0</v>
      </c>
      <c r="AE60" s="110">
        <v>0</v>
      </c>
      <c r="AF60" s="110">
        <v>1.069</v>
      </c>
      <c r="AG60" s="110">
        <v>0</v>
      </c>
    </row>
    <row r="61" spans="2:33" ht="15.75" thickBot="1">
      <c r="B61" s="110"/>
      <c r="C61" s="110"/>
      <c r="D61" s="110">
        <v>2019</v>
      </c>
      <c r="E61" s="112">
        <v>4.5505199999999997</v>
      </c>
      <c r="F61" s="112">
        <v>1.179</v>
      </c>
      <c r="G61" s="112">
        <v>1.274</v>
      </c>
      <c r="H61" s="110">
        <v>0</v>
      </c>
      <c r="I61" s="112">
        <v>6.8860000000000001</v>
      </c>
      <c r="J61" s="110">
        <v>0</v>
      </c>
      <c r="K61" s="112">
        <v>12.67</v>
      </c>
      <c r="L61" s="112">
        <v>1.2E-2</v>
      </c>
      <c r="M61" s="110">
        <v>0</v>
      </c>
      <c r="N61" s="110">
        <v>0</v>
      </c>
      <c r="O61" s="118">
        <v>2.5306299999999999</v>
      </c>
      <c r="P61" s="110">
        <v>0</v>
      </c>
      <c r="Q61" s="110">
        <v>0</v>
      </c>
      <c r="R61" s="114">
        <v>1.599</v>
      </c>
      <c r="S61" s="112">
        <v>2.7433900000000002</v>
      </c>
      <c r="T61" s="112">
        <v>0.72799999999999998</v>
      </c>
      <c r="U61" s="112">
        <v>7.508</v>
      </c>
      <c r="V61" s="112">
        <v>0.19800000000000001</v>
      </c>
      <c r="W61" s="110">
        <v>0.192</v>
      </c>
      <c r="X61" s="116">
        <v>0.95640000000000003</v>
      </c>
      <c r="Y61" s="114">
        <v>3.1320000000000001E-2</v>
      </c>
      <c r="Z61" s="114">
        <v>2.419</v>
      </c>
      <c r="AA61" s="112">
        <v>4.1150000000000002</v>
      </c>
      <c r="AB61" s="112">
        <v>1.12144</v>
      </c>
      <c r="AC61" s="110">
        <v>0</v>
      </c>
      <c r="AD61" s="110">
        <v>0</v>
      </c>
      <c r="AE61" s="112">
        <v>0.3</v>
      </c>
      <c r="AF61" s="114">
        <v>1.0249999999999999</v>
      </c>
      <c r="AG61" s="110">
        <v>0</v>
      </c>
    </row>
    <row r="62" spans="2:33" ht="15">
      <c r="B62" s="110"/>
      <c r="C62" s="110"/>
      <c r="D62" s="110">
        <v>2020</v>
      </c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</row>
    <row r="63" spans="2:33" ht="15">
      <c r="B63" s="109" t="s">
        <v>189</v>
      </c>
      <c r="C63" s="109" t="s">
        <v>609</v>
      </c>
      <c r="D63" s="109">
        <v>2006</v>
      </c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>
        <v>143.53166999999999</v>
      </c>
      <c r="P63" s="109"/>
      <c r="Q63" s="109"/>
      <c r="R63" s="109"/>
      <c r="S63" s="109"/>
      <c r="T63" s="109">
        <v>14.505000000000001</v>
      </c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</row>
    <row r="64" spans="2:33" ht="15">
      <c r="B64" s="109"/>
      <c r="C64" s="109"/>
      <c r="D64" s="109">
        <v>2007</v>
      </c>
      <c r="E64" s="109"/>
      <c r="F64" s="109"/>
      <c r="G64" s="109"/>
      <c r="H64" s="109"/>
      <c r="I64" s="109"/>
      <c r="J64" s="109"/>
      <c r="K64" s="109"/>
      <c r="L64" s="109">
        <v>42.994999999999997</v>
      </c>
      <c r="M64" s="109"/>
      <c r="N64" s="109"/>
      <c r="O64" s="109">
        <v>145.1191</v>
      </c>
      <c r="P64" s="109"/>
      <c r="Q64" s="109"/>
      <c r="R64" s="109"/>
      <c r="S64" s="109"/>
      <c r="T64" s="109">
        <v>16.059999999999999</v>
      </c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>
        <v>10.613</v>
      </c>
      <c r="AF64" s="109"/>
      <c r="AG64" s="109"/>
    </row>
    <row r="65" spans="2:33" ht="15">
      <c r="B65" s="109"/>
      <c r="C65" s="109"/>
      <c r="D65" s="109">
        <v>2008</v>
      </c>
      <c r="E65" s="109"/>
      <c r="F65" s="109"/>
      <c r="G65" s="109"/>
      <c r="H65" s="109"/>
      <c r="I65" s="109"/>
      <c r="J65" s="109"/>
      <c r="K65" s="109"/>
      <c r="L65" s="109">
        <v>44.866999999999997</v>
      </c>
      <c r="M65" s="109"/>
      <c r="N65" s="109"/>
      <c r="O65" s="109">
        <v>155.39236</v>
      </c>
      <c r="P65" s="109"/>
      <c r="Q65" s="109"/>
      <c r="R65" s="109"/>
      <c r="S65" s="109"/>
      <c r="T65" s="109">
        <v>18.045000000000002</v>
      </c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>
        <v>10.59</v>
      </c>
      <c r="AF65" s="109"/>
      <c r="AG65" s="109"/>
    </row>
    <row r="66" spans="2:33" ht="15">
      <c r="B66" s="109"/>
      <c r="C66" s="109"/>
      <c r="D66" s="109">
        <v>2009</v>
      </c>
      <c r="E66" s="109"/>
      <c r="F66" s="109"/>
      <c r="G66" s="109"/>
      <c r="H66" s="109">
        <v>149.43572</v>
      </c>
      <c r="I66" s="109"/>
      <c r="J66" s="109"/>
      <c r="K66" s="109"/>
      <c r="L66" s="109">
        <v>57.924999999999997</v>
      </c>
      <c r="M66" s="109"/>
      <c r="N66" s="109"/>
      <c r="O66" s="109">
        <v>160.49373</v>
      </c>
      <c r="P66" s="109"/>
      <c r="Q66" s="109"/>
      <c r="R66" s="109"/>
      <c r="S66" s="109"/>
      <c r="T66" s="109">
        <v>16.190999999999999</v>
      </c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>
        <v>11.7</v>
      </c>
      <c r="AF66" s="109"/>
      <c r="AG66" s="109">
        <v>531.60979999999995</v>
      </c>
    </row>
    <row r="67" spans="2:33" ht="15">
      <c r="B67" s="109"/>
      <c r="C67" s="109"/>
      <c r="D67" s="109">
        <v>2010</v>
      </c>
      <c r="E67" s="109">
        <v>104.7</v>
      </c>
      <c r="F67" s="109"/>
      <c r="G67" s="109">
        <v>23.111999999999998</v>
      </c>
      <c r="H67" s="109">
        <v>151.8794</v>
      </c>
      <c r="I67" s="109">
        <v>1.0489999999999999</v>
      </c>
      <c r="J67" s="109">
        <v>123.26900000000001</v>
      </c>
      <c r="K67" s="109">
        <v>777</v>
      </c>
      <c r="L67" s="109">
        <v>59.97</v>
      </c>
      <c r="M67" s="109">
        <v>4.7690000000000001</v>
      </c>
      <c r="N67" s="109">
        <v>15.981</v>
      </c>
      <c r="O67" s="109">
        <v>158.20599999999999</v>
      </c>
      <c r="P67" s="109">
        <v>35.048000000000002</v>
      </c>
      <c r="Q67" s="109">
        <v>410.04300000000001</v>
      </c>
      <c r="R67" s="109">
        <v>16.899999999999999</v>
      </c>
      <c r="S67" s="109">
        <v>85.25</v>
      </c>
      <c r="T67" s="109">
        <v>16.582999999999998</v>
      </c>
      <c r="U67" s="109">
        <v>280.322</v>
      </c>
      <c r="V67" s="109">
        <v>5.0270000000000001</v>
      </c>
      <c r="W67" s="109">
        <v>7.2610000000000001</v>
      </c>
      <c r="X67" s="109">
        <v>6.2359999999999998</v>
      </c>
      <c r="Y67" s="109">
        <v>134.01300000000001</v>
      </c>
      <c r="Z67" s="109">
        <v>34.970999999999997</v>
      </c>
      <c r="AA67" s="109">
        <v>145.631</v>
      </c>
      <c r="AB67" s="109">
        <v>32.49</v>
      </c>
      <c r="AC67" s="109">
        <v>70.72</v>
      </c>
      <c r="AD67" s="109">
        <v>94.406999999999996</v>
      </c>
      <c r="AE67" s="112">
        <v>10.717000000000001</v>
      </c>
      <c r="AF67" s="109">
        <v>33.015999999999998</v>
      </c>
      <c r="AG67" s="109">
        <v>485.31858999999997</v>
      </c>
    </row>
    <row r="68" spans="2:33" ht="15">
      <c r="B68" s="109"/>
      <c r="C68" s="109"/>
      <c r="D68" s="109">
        <v>2011</v>
      </c>
      <c r="E68" s="109">
        <v>100.3</v>
      </c>
      <c r="F68" s="109">
        <v>85.909000000000006</v>
      </c>
      <c r="G68" s="109">
        <v>22.917000000000002</v>
      </c>
      <c r="H68" s="109">
        <v>153.67699999999999</v>
      </c>
      <c r="I68" s="109">
        <v>0.95599999999999996</v>
      </c>
      <c r="J68" s="109">
        <v>123</v>
      </c>
      <c r="K68" s="109">
        <v>780.28499999999997</v>
      </c>
      <c r="L68" s="114">
        <v>60.548999999999999</v>
      </c>
      <c r="M68" s="109">
        <v>3</v>
      </c>
      <c r="N68" s="109">
        <v>11.662000000000001</v>
      </c>
      <c r="O68" s="109">
        <v>161.82499999999999</v>
      </c>
      <c r="P68" s="109">
        <v>35.578000000000003</v>
      </c>
      <c r="Q68" s="109">
        <v>425.53187000000003</v>
      </c>
      <c r="R68" s="109">
        <v>18.3</v>
      </c>
      <c r="S68" s="109">
        <v>83.802999999999997</v>
      </c>
      <c r="T68" s="109">
        <v>17</v>
      </c>
      <c r="U68" s="109">
        <v>273.64222999999998</v>
      </c>
      <c r="V68" s="109">
        <v>5.45953</v>
      </c>
      <c r="W68" s="109">
        <v>7.8780000000000001</v>
      </c>
      <c r="X68" s="109">
        <v>6.3410000000000002</v>
      </c>
      <c r="Y68" s="109">
        <v>136</v>
      </c>
      <c r="Z68" s="109">
        <v>35</v>
      </c>
      <c r="AA68" s="109">
        <v>143.13200000000001</v>
      </c>
      <c r="AB68" s="109">
        <v>30.535</v>
      </c>
      <c r="AC68" s="109">
        <v>79</v>
      </c>
      <c r="AD68" s="109">
        <v>96.974999999999994</v>
      </c>
      <c r="AE68" s="109">
        <v>11.311</v>
      </c>
      <c r="AF68" s="109">
        <v>31.138000000000002</v>
      </c>
      <c r="AG68" s="112">
        <v>490.95974999999999</v>
      </c>
    </row>
    <row r="69" spans="2:33" ht="15.75" thickBot="1">
      <c r="B69" s="109"/>
      <c r="C69" s="109"/>
      <c r="D69" s="109">
        <v>2012</v>
      </c>
      <c r="E69" s="109">
        <v>102.5</v>
      </c>
      <c r="F69" s="109">
        <v>85.322999999999993</v>
      </c>
      <c r="G69" s="112">
        <v>20.123999999999999</v>
      </c>
      <c r="H69" s="109">
        <v>155.74947</v>
      </c>
      <c r="I69" s="112">
        <v>0.96299999999999997</v>
      </c>
      <c r="J69" s="109">
        <v>125</v>
      </c>
      <c r="K69" s="109">
        <v>783.66800000000001</v>
      </c>
      <c r="L69" s="114">
        <v>59.527999999999999</v>
      </c>
      <c r="M69" s="112">
        <v>3.2629999999999999</v>
      </c>
      <c r="N69" s="112">
        <v>10.925000000000001</v>
      </c>
      <c r="O69" s="109">
        <v>161.81605999999999</v>
      </c>
      <c r="P69" s="109">
        <v>36.08</v>
      </c>
      <c r="Q69" s="109">
        <v>423.48</v>
      </c>
      <c r="R69" s="109">
        <v>18.154</v>
      </c>
      <c r="S69" s="109">
        <v>88.39</v>
      </c>
      <c r="T69" s="109">
        <v>17.34</v>
      </c>
      <c r="U69" s="109">
        <v>274.57969000000003</v>
      </c>
      <c r="V69" s="109">
        <v>5.3769999999999998</v>
      </c>
      <c r="W69" s="109">
        <v>7.96</v>
      </c>
      <c r="X69" s="109">
        <v>6.2320000000000002</v>
      </c>
      <c r="Y69" s="109">
        <v>138</v>
      </c>
      <c r="Z69" s="109">
        <v>35.96</v>
      </c>
      <c r="AA69" s="109">
        <v>142.04499999999999</v>
      </c>
      <c r="AB69" s="109">
        <v>29.34</v>
      </c>
      <c r="AC69" s="109">
        <v>80.930000000000007</v>
      </c>
      <c r="AD69" s="109">
        <v>100.80117</v>
      </c>
      <c r="AE69" s="109">
        <v>11.103</v>
      </c>
      <c r="AF69" s="109">
        <v>31.558</v>
      </c>
      <c r="AG69" s="109">
        <v>498.34888000000001</v>
      </c>
    </row>
    <row r="70" spans="2:33" ht="15.75" thickBot="1">
      <c r="B70" s="109"/>
      <c r="C70" s="109"/>
      <c r="D70" s="109">
        <v>2013</v>
      </c>
      <c r="E70" s="109">
        <v>102.9</v>
      </c>
      <c r="F70" s="109">
        <v>84.08896</v>
      </c>
      <c r="G70" s="112">
        <v>21.11</v>
      </c>
      <c r="H70" s="109">
        <v>158.20932999999999</v>
      </c>
      <c r="I70" s="112">
        <v>0.996</v>
      </c>
      <c r="J70" s="109">
        <v>125.5</v>
      </c>
      <c r="K70" s="109">
        <v>777.49400000000003</v>
      </c>
      <c r="L70" s="109">
        <v>60.475000000000001</v>
      </c>
      <c r="M70" s="112">
        <v>3.4670000000000001</v>
      </c>
      <c r="N70" s="114">
        <v>10.57</v>
      </c>
      <c r="O70" s="109">
        <v>170.11251999999999</v>
      </c>
      <c r="P70" s="109">
        <v>36.097999999999999</v>
      </c>
      <c r="Q70" s="109">
        <v>418</v>
      </c>
      <c r="R70" s="116">
        <v>16.651</v>
      </c>
      <c r="S70" s="109">
        <v>86.289000000000001</v>
      </c>
      <c r="T70" s="109">
        <v>17</v>
      </c>
      <c r="U70" s="109">
        <v>286.92599999999999</v>
      </c>
      <c r="V70" s="109">
        <v>5.3010000000000002</v>
      </c>
      <c r="W70" s="109">
        <v>8.2249999999999996</v>
      </c>
      <c r="X70" s="109">
        <v>6.15</v>
      </c>
      <c r="Y70" s="109">
        <v>144.15172999999999</v>
      </c>
      <c r="Z70" s="109">
        <v>38.317</v>
      </c>
      <c r="AA70" s="109">
        <v>137.68799999999999</v>
      </c>
      <c r="AB70" s="109">
        <v>29.702999999999999</v>
      </c>
      <c r="AC70" s="112">
        <v>68.718999999999994</v>
      </c>
      <c r="AD70" s="109">
        <v>107.794</v>
      </c>
      <c r="AE70" s="109">
        <v>10.68329</v>
      </c>
      <c r="AF70" s="109">
        <v>31.57</v>
      </c>
      <c r="AG70" s="109">
        <v>497.68200000000002</v>
      </c>
    </row>
    <row r="71" spans="2:33" ht="15">
      <c r="B71" s="109"/>
      <c r="C71" s="109"/>
      <c r="D71" s="109">
        <v>2014</v>
      </c>
      <c r="E71" s="109">
        <v>103.8</v>
      </c>
      <c r="F71" s="109">
        <v>83.736000000000004</v>
      </c>
      <c r="G71" s="109">
        <v>21.08</v>
      </c>
      <c r="H71" s="109">
        <v>161.37133</v>
      </c>
      <c r="I71" s="112">
        <v>0.80500000000000005</v>
      </c>
      <c r="J71" s="109">
        <v>124.318</v>
      </c>
      <c r="K71" s="109">
        <v>783.66600000000005</v>
      </c>
      <c r="L71" s="109">
        <v>59.845999999999997</v>
      </c>
      <c r="M71" s="112">
        <v>4.9569999999999999</v>
      </c>
      <c r="N71" s="112">
        <v>10.583</v>
      </c>
      <c r="O71" s="109">
        <v>173.79526999999999</v>
      </c>
      <c r="P71" s="109">
        <v>35.686</v>
      </c>
      <c r="Q71" s="109">
        <v>410.94</v>
      </c>
      <c r="R71" s="112">
        <v>15.244</v>
      </c>
      <c r="S71" s="109">
        <v>82.891999999999996</v>
      </c>
      <c r="T71" s="109">
        <v>16.911000000000001</v>
      </c>
      <c r="U71" s="109">
        <v>284.86741999999998</v>
      </c>
      <c r="V71" s="109">
        <v>5.2619999999999996</v>
      </c>
      <c r="W71" s="109">
        <v>8.2230000000000008</v>
      </c>
      <c r="X71" s="109">
        <v>6.1139999999999999</v>
      </c>
      <c r="Y71" s="109">
        <v>144.75800000000001</v>
      </c>
      <c r="Z71" s="109">
        <v>38.320999999999998</v>
      </c>
      <c r="AA71" s="109">
        <v>134.084</v>
      </c>
      <c r="AB71" s="109">
        <v>29.975999999999999</v>
      </c>
      <c r="AC71" s="109">
        <v>67.37</v>
      </c>
      <c r="AD71" s="109">
        <v>111.371</v>
      </c>
      <c r="AE71" s="109">
        <v>10.827</v>
      </c>
      <c r="AF71" s="109">
        <v>32</v>
      </c>
      <c r="AG71" s="109">
        <v>507.66046999999998</v>
      </c>
    </row>
    <row r="72" spans="2:33" ht="15">
      <c r="B72" s="109"/>
      <c r="C72" s="109"/>
      <c r="D72" s="109">
        <v>2015</v>
      </c>
      <c r="E72" s="109">
        <v>104.4</v>
      </c>
      <c r="F72" s="109">
        <v>83.356999999999999</v>
      </c>
      <c r="G72" s="109">
        <v>21.696999999999999</v>
      </c>
      <c r="H72" s="109">
        <v>163.08002999999999</v>
      </c>
      <c r="I72" s="112">
        <v>1.032</v>
      </c>
      <c r="J72" s="109">
        <v>123.34</v>
      </c>
      <c r="K72" s="109">
        <v>786.93100000000004</v>
      </c>
      <c r="L72" s="109">
        <v>59.433</v>
      </c>
      <c r="M72" s="109">
        <v>4.9880000000000004</v>
      </c>
      <c r="N72" s="109">
        <v>9.9979999999999993</v>
      </c>
      <c r="O72" s="109">
        <v>170.75852</v>
      </c>
      <c r="P72" s="109">
        <v>35.890999999999998</v>
      </c>
      <c r="Q72" s="109">
        <v>416.89400000000001</v>
      </c>
      <c r="R72" s="109">
        <v>15.353</v>
      </c>
      <c r="S72" s="109">
        <v>84</v>
      </c>
      <c r="T72" s="109">
        <v>16.91</v>
      </c>
      <c r="U72" s="109">
        <v>293.12900000000002</v>
      </c>
      <c r="V72" s="109">
        <v>5.4589999999999996</v>
      </c>
      <c r="W72" s="109">
        <v>8.4190000000000005</v>
      </c>
      <c r="X72" s="109">
        <v>6.0709999999999997</v>
      </c>
      <c r="Y72" s="109">
        <v>145.53700000000001</v>
      </c>
      <c r="Z72" s="109">
        <v>41.148380000000003</v>
      </c>
      <c r="AA72" s="112">
        <v>145.58799999999999</v>
      </c>
      <c r="AB72" s="109">
        <v>30.625889999999998</v>
      </c>
      <c r="AC72" s="112">
        <v>54.9</v>
      </c>
      <c r="AD72" s="109">
        <v>113.07912</v>
      </c>
      <c r="AE72" s="109">
        <v>11.039</v>
      </c>
      <c r="AF72" s="109">
        <v>34.590000000000003</v>
      </c>
      <c r="AG72" s="109">
        <v>531.00986</v>
      </c>
    </row>
    <row r="73" spans="2:33" ht="15.75" thickBot="1">
      <c r="B73" s="109"/>
      <c r="C73" s="109"/>
      <c r="D73" s="109">
        <v>2016</v>
      </c>
      <c r="E73" s="109">
        <v>104.9</v>
      </c>
      <c r="F73" s="109">
        <v>83.033109999999994</v>
      </c>
      <c r="G73" s="109">
        <v>21.692</v>
      </c>
      <c r="H73" s="109">
        <v>167.23455999999999</v>
      </c>
      <c r="I73" s="109">
        <v>1.0029999999999999</v>
      </c>
      <c r="J73" s="109">
        <v>126</v>
      </c>
      <c r="K73" s="109">
        <v>802.54</v>
      </c>
      <c r="L73" s="109">
        <v>59.433</v>
      </c>
      <c r="M73" s="112">
        <v>5.2050000000000001</v>
      </c>
      <c r="N73" s="109">
        <v>9.6240000000000006</v>
      </c>
      <c r="O73" s="109">
        <v>169.67654999999999</v>
      </c>
      <c r="P73" s="109">
        <v>33.5</v>
      </c>
      <c r="Q73" s="109">
        <v>395.10446999999999</v>
      </c>
      <c r="R73" s="112">
        <v>15.47</v>
      </c>
      <c r="S73" s="109">
        <v>84.164000000000001</v>
      </c>
      <c r="T73" s="109">
        <v>17.006</v>
      </c>
      <c r="U73" s="109">
        <v>324.59500000000003</v>
      </c>
      <c r="V73" s="112">
        <v>6.0419999999999998</v>
      </c>
      <c r="W73" s="109">
        <v>7.968</v>
      </c>
      <c r="X73" s="109">
        <v>6.0030000000000001</v>
      </c>
      <c r="Y73" s="109">
        <v>146.709</v>
      </c>
      <c r="Z73" s="109">
        <v>39.408079999999998</v>
      </c>
      <c r="AA73" s="112">
        <v>156.05000000000001</v>
      </c>
      <c r="AB73" s="109">
        <v>30.114000000000001</v>
      </c>
      <c r="AC73" s="112">
        <v>61.991</v>
      </c>
      <c r="AD73" s="109">
        <v>116.93471</v>
      </c>
      <c r="AE73" s="109">
        <v>11</v>
      </c>
      <c r="AF73" s="109">
        <v>34.607999999999997</v>
      </c>
      <c r="AG73" s="109">
        <v>531.89431000000002</v>
      </c>
    </row>
    <row r="74" spans="2:33" ht="15.75" thickBot="1">
      <c r="B74" s="109"/>
      <c r="C74" s="109"/>
      <c r="D74" s="109">
        <v>2017</v>
      </c>
      <c r="E74" s="109">
        <v>107.1</v>
      </c>
      <c r="F74" s="109">
        <v>85.022999999999996</v>
      </c>
      <c r="G74" s="109">
        <v>21.521999999999998</v>
      </c>
      <c r="H74" s="109">
        <v>163.49845999999999</v>
      </c>
      <c r="I74" s="109">
        <v>0.92500000000000004</v>
      </c>
      <c r="J74" s="109">
        <v>131.34</v>
      </c>
      <c r="K74" s="109">
        <v>803</v>
      </c>
      <c r="L74" s="109">
        <v>58.161999999999999</v>
      </c>
      <c r="M74" s="112">
        <v>5.21</v>
      </c>
      <c r="N74" s="109">
        <v>10.044</v>
      </c>
      <c r="O74" s="118">
        <v>170.74250000000001</v>
      </c>
      <c r="P74" s="109">
        <v>33.799999999999997</v>
      </c>
      <c r="Q74" s="109">
        <v>411</v>
      </c>
      <c r="R74" s="109">
        <v>15.2</v>
      </c>
      <c r="S74" s="109">
        <v>83.248000000000005</v>
      </c>
      <c r="T74" s="109">
        <v>17.206</v>
      </c>
      <c r="U74" s="109">
        <v>327.935</v>
      </c>
      <c r="V74" s="109">
        <v>6.2539999999999996</v>
      </c>
      <c r="W74" s="109">
        <v>8.07</v>
      </c>
      <c r="X74" s="109">
        <v>6.0274999999999999</v>
      </c>
      <c r="Y74" s="109">
        <v>148.691</v>
      </c>
      <c r="Z74" s="109">
        <v>40.270119999999999</v>
      </c>
      <c r="AA74" s="109">
        <v>160.20599999999999</v>
      </c>
      <c r="AB74" s="109">
        <v>30.908709999999999</v>
      </c>
      <c r="AC74" s="112">
        <v>65.483999999999995</v>
      </c>
      <c r="AD74" s="109">
        <v>123.914</v>
      </c>
      <c r="AE74" s="109">
        <v>10.282999999999999</v>
      </c>
      <c r="AF74" s="109">
        <v>35.068300000000001</v>
      </c>
      <c r="AG74" s="109">
        <v>533.47986000000003</v>
      </c>
    </row>
    <row r="75" spans="2:33" ht="15.75" thickBot="1">
      <c r="B75" s="109"/>
      <c r="C75" s="109"/>
      <c r="D75" s="109">
        <v>2018</v>
      </c>
      <c r="E75" s="109">
        <v>114.1</v>
      </c>
      <c r="F75" s="109">
        <v>87.203999999999994</v>
      </c>
      <c r="G75" s="109">
        <v>20.952000000000002</v>
      </c>
      <c r="H75" s="112">
        <v>159.5</v>
      </c>
      <c r="I75" s="112">
        <v>0.86899999999999999</v>
      </c>
      <c r="J75" s="109">
        <v>135.31483</v>
      </c>
      <c r="K75" s="109">
        <v>811.721</v>
      </c>
      <c r="L75" s="109">
        <v>55.822000000000003</v>
      </c>
      <c r="M75" s="109">
        <v>5.0999999999999996</v>
      </c>
      <c r="N75" s="109">
        <v>10.119</v>
      </c>
      <c r="O75" s="118">
        <v>171.1602</v>
      </c>
      <c r="P75" s="109">
        <v>35</v>
      </c>
      <c r="Q75" s="109">
        <v>379</v>
      </c>
      <c r="R75" s="109">
        <v>15.249000000000001</v>
      </c>
      <c r="S75" s="109">
        <v>83.885999999999996</v>
      </c>
      <c r="T75" s="109">
        <v>17.36</v>
      </c>
      <c r="U75" s="112">
        <v>337.62200000000001</v>
      </c>
      <c r="V75" s="109">
        <v>6.2539999999999996</v>
      </c>
      <c r="W75" s="109">
        <v>7.87</v>
      </c>
      <c r="X75" s="109">
        <v>6.0587999999999997</v>
      </c>
      <c r="Y75" s="109">
        <v>152.30000000000001</v>
      </c>
      <c r="Z75" s="109">
        <v>40.091000000000001</v>
      </c>
      <c r="AA75" s="109">
        <v>164.76</v>
      </c>
      <c r="AB75" s="109">
        <v>29.262</v>
      </c>
      <c r="AC75" s="109">
        <v>63.18</v>
      </c>
      <c r="AD75" s="109">
        <v>124</v>
      </c>
      <c r="AE75" s="109">
        <v>9.9860000000000007</v>
      </c>
      <c r="AF75" s="109">
        <v>36.253</v>
      </c>
      <c r="AG75" s="109">
        <v>534.40593000000001</v>
      </c>
    </row>
    <row r="76" spans="2:33" ht="15.75" thickBot="1">
      <c r="B76" s="109"/>
      <c r="C76" s="109"/>
      <c r="D76" s="109">
        <v>2019</v>
      </c>
      <c r="E76" s="114">
        <v>117.94799999999999</v>
      </c>
      <c r="F76" s="112">
        <v>86.495999999999995</v>
      </c>
      <c r="G76" s="112">
        <v>20.968</v>
      </c>
      <c r="H76" s="112">
        <v>162.4</v>
      </c>
      <c r="I76" s="112">
        <v>0.88700000000000001</v>
      </c>
      <c r="J76" s="109">
        <v>136.107</v>
      </c>
      <c r="K76" s="112">
        <v>823.67499999999995</v>
      </c>
      <c r="L76" s="114">
        <v>56.213000000000001</v>
      </c>
      <c r="M76" s="112">
        <v>5.6619999999999999</v>
      </c>
      <c r="N76" s="112">
        <v>10.058</v>
      </c>
      <c r="O76" s="118">
        <v>171.35133999999999</v>
      </c>
      <c r="P76" s="109">
        <v>36.799999999999997</v>
      </c>
      <c r="Q76" s="109">
        <v>376</v>
      </c>
      <c r="R76" s="112">
        <v>15.204000000000001</v>
      </c>
      <c r="S76" s="109">
        <v>82.892349999999993</v>
      </c>
      <c r="T76" s="112">
        <v>18.09</v>
      </c>
      <c r="U76" s="112">
        <v>330.56299999999999</v>
      </c>
      <c r="V76" s="112">
        <v>6.9729999999999999</v>
      </c>
      <c r="W76" s="109">
        <v>7.8769999999999998</v>
      </c>
      <c r="X76" s="116">
        <v>6.0679999999999996</v>
      </c>
      <c r="Y76" s="114">
        <v>153.42816999999999</v>
      </c>
      <c r="Z76" s="112">
        <v>40.344999999999999</v>
      </c>
      <c r="AA76" s="112">
        <v>167.601</v>
      </c>
      <c r="AB76" s="112">
        <v>29.758220000000001</v>
      </c>
      <c r="AC76" s="112">
        <v>56.807000000000002</v>
      </c>
      <c r="AD76" s="112">
        <v>127.12348</v>
      </c>
      <c r="AE76" s="112">
        <v>9.0820000000000007</v>
      </c>
      <c r="AF76" s="114">
        <v>37.143999999999998</v>
      </c>
      <c r="AG76" s="112">
        <v>556.71799999999996</v>
      </c>
    </row>
    <row r="77" spans="2:33" ht="15">
      <c r="B77" s="109"/>
      <c r="C77" s="109"/>
      <c r="D77" s="109">
        <v>2020</v>
      </c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</row>
    <row r="78" spans="2:33" ht="15">
      <c r="B78" s="110" t="s">
        <v>190</v>
      </c>
      <c r="C78" s="110" t="s">
        <v>610</v>
      </c>
      <c r="D78" s="110">
        <v>2006</v>
      </c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>
        <v>38.726939999999999</v>
      </c>
      <c r="P78" s="110"/>
      <c r="Q78" s="110"/>
      <c r="R78" s="110"/>
      <c r="S78" s="110"/>
      <c r="T78" s="110">
        <v>3.7370000000000001</v>
      </c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</row>
    <row r="79" spans="2:33" ht="15">
      <c r="B79" s="110"/>
      <c r="C79" s="110"/>
      <c r="D79" s="110">
        <v>2007</v>
      </c>
      <c r="E79" s="110"/>
      <c r="F79" s="110"/>
      <c r="G79" s="110"/>
      <c r="H79" s="110"/>
      <c r="I79" s="110"/>
      <c r="J79" s="110"/>
      <c r="K79" s="110"/>
      <c r="L79" s="110">
        <v>3.077</v>
      </c>
      <c r="M79" s="110"/>
      <c r="N79" s="110"/>
      <c r="O79" s="110">
        <v>37.402270000000001</v>
      </c>
      <c r="P79" s="110"/>
      <c r="Q79" s="110"/>
      <c r="R79" s="110"/>
      <c r="S79" s="110"/>
      <c r="T79" s="110">
        <v>0.77200000000000002</v>
      </c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>
        <v>8.5470000000000006</v>
      </c>
      <c r="AF79" s="110"/>
      <c r="AG79" s="110"/>
    </row>
    <row r="80" spans="2:33" ht="15">
      <c r="B80" s="110"/>
      <c r="C80" s="110"/>
      <c r="D80" s="110">
        <v>2008</v>
      </c>
      <c r="E80" s="110"/>
      <c r="F80" s="110"/>
      <c r="G80" s="110"/>
      <c r="H80" s="110"/>
      <c r="I80" s="110"/>
      <c r="J80" s="110"/>
      <c r="K80" s="110"/>
      <c r="L80" s="110">
        <v>3.1179999999999999</v>
      </c>
      <c r="M80" s="110"/>
      <c r="N80" s="110"/>
      <c r="O80" s="110">
        <v>34.431930000000001</v>
      </c>
      <c r="P80" s="110"/>
      <c r="Q80" s="110"/>
      <c r="R80" s="110"/>
      <c r="S80" s="110"/>
      <c r="T80" s="110">
        <v>1.034</v>
      </c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>
        <v>9.5079999999999991</v>
      </c>
      <c r="AF80" s="110"/>
      <c r="AG80" s="110"/>
    </row>
    <row r="81" spans="2:33" ht="15">
      <c r="B81" s="110"/>
      <c r="C81" s="110"/>
      <c r="D81" s="110">
        <v>2009</v>
      </c>
      <c r="E81" s="110"/>
      <c r="F81" s="110"/>
      <c r="G81" s="110"/>
      <c r="H81" s="110">
        <v>26.009609999999999</v>
      </c>
      <c r="I81" s="110"/>
      <c r="J81" s="110"/>
      <c r="K81" s="110"/>
      <c r="L81" s="110">
        <v>3.2629999999999999</v>
      </c>
      <c r="M81" s="110"/>
      <c r="N81" s="110"/>
      <c r="O81" s="110">
        <v>25.102550000000001</v>
      </c>
      <c r="P81" s="110"/>
      <c r="Q81" s="110"/>
      <c r="R81" s="110"/>
      <c r="S81" s="110"/>
      <c r="T81" s="110">
        <v>0.94599999999999995</v>
      </c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>
        <v>6.508</v>
      </c>
      <c r="AF81" s="110"/>
      <c r="AG81" s="110">
        <v>36.95872</v>
      </c>
    </row>
    <row r="82" spans="2:33" ht="15">
      <c r="B82" s="110"/>
      <c r="C82" s="110"/>
      <c r="D82" s="110">
        <v>2010</v>
      </c>
      <c r="E82" s="110">
        <v>44.7</v>
      </c>
      <c r="F82" s="110"/>
      <c r="G82" s="110">
        <v>6.5039999999999996</v>
      </c>
      <c r="H82" s="110">
        <v>26.468070000000001</v>
      </c>
      <c r="I82" s="110">
        <v>0.14399999999999999</v>
      </c>
      <c r="J82" s="110">
        <v>36.926000000000002</v>
      </c>
      <c r="K82" s="110">
        <v>255</v>
      </c>
      <c r="L82" s="114">
        <v>3.6880000000000002</v>
      </c>
      <c r="M82" s="110">
        <v>4.165</v>
      </c>
      <c r="N82" s="110">
        <v>0.98199999999999998</v>
      </c>
      <c r="O82" s="112">
        <v>25.815000000000001</v>
      </c>
      <c r="P82" s="110">
        <v>15.952</v>
      </c>
      <c r="Q82" s="110">
        <v>74.716999999999999</v>
      </c>
      <c r="R82" s="110">
        <v>5.3</v>
      </c>
      <c r="S82" s="110">
        <v>17.25</v>
      </c>
      <c r="T82" s="110">
        <v>0.34200000000000003</v>
      </c>
      <c r="U82" s="110">
        <v>43.633000000000003</v>
      </c>
      <c r="V82" s="110">
        <v>8.8810000000000002</v>
      </c>
      <c r="W82" s="110">
        <v>0.9</v>
      </c>
      <c r="X82" s="110">
        <v>10.39</v>
      </c>
      <c r="Y82" s="110">
        <v>12.034000000000001</v>
      </c>
      <c r="Z82" s="110">
        <v>8.7219999999999995</v>
      </c>
      <c r="AA82" s="110">
        <v>73.431200000000004</v>
      </c>
      <c r="AB82" s="110">
        <v>7.51</v>
      </c>
      <c r="AC82" s="110">
        <v>22.8</v>
      </c>
      <c r="AD82" s="110">
        <v>40.642000000000003</v>
      </c>
      <c r="AE82" s="112">
        <v>8.1259999999999994</v>
      </c>
      <c r="AF82" s="110">
        <v>14.523</v>
      </c>
      <c r="AG82" s="110">
        <v>34.697650000000003</v>
      </c>
    </row>
    <row r="83" spans="2:33" ht="15.75" thickBot="1">
      <c r="B83" s="110"/>
      <c r="C83" s="110"/>
      <c r="D83" s="110">
        <v>2011</v>
      </c>
      <c r="E83" s="110">
        <v>43.9</v>
      </c>
      <c r="F83" s="110">
        <v>14.647</v>
      </c>
      <c r="G83" s="110">
        <v>7.31</v>
      </c>
      <c r="H83" s="110">
        <v>26.611149999999999</v>
      </c>
      <c r="I83" s="110">
        <v>0.123</v>
      </c>
      <c r="J83" s="110">
        <v>37.6</v>
      </c>
      <c r="K83" s="110">
        <v>272.976</v>
      </c>
      <c r="L83" s="114">
        <v>4.3940000000000001</v>
      </c>
      <c r="M83" s="110">
        <v>4</v>
      </c>
      <c r="N83" s="110">
        <v>0.872</v>
      </c>
      <c r="O83" s="110">
        <v>26.341000000000001</v>
      </c>
      <c r="P83" s="110">
        <v>15.492000000000001</v>
      </c>
      <c r="Q83" s="110">
        <v>75.983090000000004</v>
      </c>
      <c r="R83" s="110">
        <v>5.3</v>
      </c>
      <c r="S83" s="110">
        <v>26.273</v>
      </c>
      <c r="T83" s="112">
        <v>0.36</v>
      </c>
      <c r="U83" s="110">
        <v>43.163229999999999</v>
      </c>
      <c r="V83" s="110">
        <v>9.8619400000000006</v>
      </c>
      <c r="W83" s="110">
        <v>0.90300000000000002</v>
      </c>
      <c r="X83" s="110">
        <v>12.13</v>
      </c>
      <c r="Y83" s="110">
        <v>12.812670000000001</v>
      </c>
      <c r="Z83" s="110">
        <v>8.5</v>
      </c>
      <c r="AA83" s="110">
        <v>79.507000000000005</v>
      </c>
      <c r="AB83" s="110">
        <v>6.6740000000000004</v>
      </c>
      <c r="AC83" s="110">
        <v>25.2</v>
      </c>
      <c r="AD83" s="110">
        <v>43.363999999999997</v>
      </c>
      <c r="AE83" s="112">
        <v>9.0220000000000002</v>
      </c>
      <c r="AF83" s="110">
        <v>14.25</v>
      </c>
      <c r="AG83" s="112">
        <v>37.505650000000003</v>
      </c>
    </row>
    <row r="84" spans="2:33" ht="15.75" thickBot="1">
      <c r="B84" s="110"/>
      <c r="C84" s="110"/>
      <c r="D84" s="110">
        <v>2012</v>
      </c>
      <c r="E84" s="110">
        <v>40.299999999999997</v>
      </c>
      <c r="F84" s="110">
        <v>13.932</v>
      </c>
      <c r="G84" s="112">
        <v>6.657</v>
      </c>
      <c r="H84" s="110">
        <v>25.800329999999999</v>
      </c>
      <c r="I84" s="112">
        <v>0.27300000000000002</v>
      </c>
      <c r="J84" s="110">
        <v>36.4</v>
      </c>
      <c r="K84" s="112">
        <v>254.44</v>
      </c>
      <c r="L84" s="114">
        <v>3.7120000000000002</v>
      </c>
      <c r="M84" s="110">
        <v>3.7839999999999998</v>
      </c>
      <c r="N84" s="110">
        <v>0.77</v>
      </c>
      <c r="O84" s="112">
        <v>23.733499999999999</v>
      </c>
      <c r="P84" s="110">
        <v>14.81</v>
      </c>
      <c r="Q84" s="115">
        <v>88.42</v>
      </c>
      <c r="R84" s="112">
        <v>5.99</v>
      </c>
      <c r="S84" s="112">
        <v>27.19003</v>
      </c>
      <c r="T84" s="112">
        <v>0.35499999999999998</v>
      </c>
      <c r="U84" s="110">
        <v>40.347259999999999</v>
      </c>
      <c r="V84" s="112">
        <v>9.2880000000000003</v>
      </c>
      <c r="W84" s="112">
        <v>0.71</v>
      </c>
      <c r="X84" s="110">
        <v>12.619</v>
      </c>
      <c r="Y84" s="115">
        <v>11.311</v>
      </c>
      <c r="Z84" s="110">
        <v>7.7469999999999999</v>
      </c>
      <c r="AA84" s="112">
        <v>76.242000000000004</v>
      </c>
      <c r="AB84" s="112">
        <v>8.1549999999999994</v>
      </c>
      <c r="AC84" s="110">
        <v>27.52</v>
      </c>
      <c r="AD84" s="112">
        <v>39.631689999999999</v>
      </c>
      <c r="AE84" s="110">
        <v>8.7629999999999999</v>
      </c>
      <c r="AF84" s="110">
        <v>13.558999999999999</v>
      </c>
      <c r="AG84" s="110">
        <v>37.245199999999997</v>
      </c>
    </row>
    <row r="85" spans="2:33" ht="15.75" thickBot="1">
      <c r="B85" s="110"/>
      <c r="C85" s="110"/>
      <c r="D85" s="110">
        <v>2013</v>
      </c>
      <c r="E85" s="110">
        <v>40.299999999999997</v>
      </c>
      <c r="F85" s="110">
        <v>12.57427</v>
      </c>
      <c r="G85" s="112">
        <v>6.234</v>
      </c>
      <c r="H85" s="110">
        <v>27.141089999999998</v>
      </c>
      <c r="I85" s="112">
        <v>0.42699999999999999</v>
      </c>
      <c r="J85" s="110">
        <v>35.4</v>
      </c>
      <c r="K85" s="110">
        <v>254.65199999999999</v>
      </c>
      <c r="L85" s="114">
        <v>3.6150000000000002</v>
      </c>
      <c r="M85" s="110">
        <v>3.3079999999999998</v>
      </c>
      <c r="N85" s="110">
        <v>0.62</v>
      </c>
      <c r="O85" s="110">
        <v>25.136330000000001</v>
      </c>
      <c r="P85" s="110">
        <v>14.363</v>
      </c>
      <c r="Q85" s="110">
        <v>80</v>
      </c>
      <c r="R85" s="112">
        <v>5.23</v>
      </c>
      <c r="S85" s="112">
        <v>28.475000000000001</v>
      </c>
      <c r="T85" s="116">
        <v>0.53200000000000003</v>
      </c>
      <c r="U85" s="112">
        <v>43.212000000000003</v>
      </c>
      <c r="V85" s="112">
        <v>8.625</v>
      </c>
      <c r="W85" s="112">
        <v>0.72599999999999998</v>
      </c>
      <c r="X85" s="112">
        <v>11.426</v>
      </c>
      <c r="Y85" s="110">
        <v>6.5903900000000002</v>
      </c>
      <c r="Z85" s="112">
        <v>8.3469999999999995</v>
      </c>
      <c r="AA85" s="110">
        <v>74.183840000000004</v>
      </c>
      <c r="AB85" s="112">
        <v>5.4539999999999997</v>
      </c>
      <c r="AC85" s="112">
        <v>24.619</v>
      </c>
      <c r="AD85" s="110">
        <v>37.826000000000001</v>
      </c>
      <c r="AE85" s="110">
        <v>9.4559899999999999</v>
      </c>
      <c r="AF85" s="110">
        <v>14.074999999999999</v>
      </c>
      <c r="AG85" s="110">
        <v>38.597349999999999</v>
      </c>
    </row>
    <row r="86" spans="2:33" ht="15.75" thickBot="1">
      <c r="B86" s="110"/>
      <c r="C86" s="110"/>
      <c r="D86" s="110">
        <v>2014</v>
      </c>
      <c r="E86" s="110">
        <v>41.4</v>
      </c>
      <c r="F86" s="110">
        <v>12.595000000000001</v>
      </c>
      <c r="G86" s="110">
        <v>6.8490000000000002</v>
      </c>
      <c r="H86" s="110">
        <v>27.908850000000001</v>
      </c>
      <c r="I86" s="112">
        <v>0.28100000000000003</v>
      </c>
      <c r="J86" s="110">
        <v>35.798999999999999</v>
      </c>
      <c r="K86" s="110">
        <v>254.566</v>
      </c>
      <c r="L86" s="110">
        <v>3.4289999999999998</v>
      </c>
      <c r="M86" s="112">
        <v>2.5329999999999999</v>
      </c>
      <c r="N86" s="112">
        <v>0.91200000000000003</v>
      </c>
      <c r="O86" s="112">
        <v>27.38109</v>
      </c>
      <c r="P86" s="110">
        <v>13.992000000000001</v>
      </c>
      <c r="Q86" s="112">
        <v>78.959999999999994</v>
      </c>
      <c r="R86" s="110">
        <v>5.0869999999999997</v>
      </c>
      <c r="S86" s="114">
        <v>18.056000000000001</v>
      </c>
      <c r="T86" s="110">
        <v>0.53</v>
      </c>
      <c r="U86" s="110">
        <v>44.662390000000002</v>
      </c>
      <c r="V86" s="110">
        <v>8.8130000000000006</v>
      </c>
      <c r="W86" s="112">
        <v>0.70599999999999996</v>
      </c>
      <c r="X86" s="110">
        <v>11.534000000000001</v>
      </c>
      <c r="Y86" s="114">
        <v>9.9890000000000008</v>
      </c>
      <c r="Z86" s="110">
        <v>8.1509999999999998</v>
      </c>
      <c r="AA86" s="110">
        <v>74.420569999999998</v>
      </c>
      <c r="AB86" s="110">
        <v>6.2809999999999997</v>
      </c>
      <c r="AC86" s="112">
        <v>23.11</v>
      </c>
      <c r="AD86" s="110">
        <v>37.031640000000003</v>
      </c>
      <c r="AE86" s="110">
        <v>9.6951000000000001</v>
      </c>
      <c r="AF86" s="110">
        <v>14</v>
      </c>
      <c r="AG86" s="110">
        <v>38.404769999999999</v>
      </c>
    </row>
    <row r="87" spans="2:33" ht="15.75" thickBot="1">
      <c r="B87" s="110"/>
      <c r="C87" s="110"/>
      <c r="D87" s="110">
        <v>2015</v>
      </c>
      <c r="E87" s="110">
        <v>41.1</v>
      </c>
      <c r="F87" s="115">
        <v>12.984999999999999</v>
      </c>
      <c r="G87" s="116">
        <v>7.1390000000000002</v>
      </c>
      <c r="H87" s="110">
        <v>27.962990000000001</v>
      </c>
      <c r="I87" s="112">
        <v>0.13800000000000001</v>
      </c>
      <c r="J87" s="110">
        <v>34.901000000000003</v>
      </c>
      <c r="K87" s="110">
        <v>254.66200000000001</v>
      </c>
      <c r="L87" s="112">
        <v>3.355</v>
      </c>
      <c r="M87" s="110">
        <v>2.0529999999999999</v>
      </c>
      <c r="N87" s="110">
        <v>0.83799999999999997</v>
      </c>
      <c r="O87" s="110">
        <v>27.119540000000001</v>
      </c>
      <c r="P87" s="110">
        <v>12.666</v>
      </c>
      <c r="Q87" s="110">
        <v>77.105999999999995</v>
      </c>
      <c r="R87" s="110">
        <v>5.0289999999999999</v>
      </c>
      <c r="S87" s="114">
        <v>22</v>
      </c>
      <c r="T87" s="112">
        <v>0.53</v>
      </c>
      <c r="U87" s="110">
        <v>46.302999999999997</v>
      </c>
      <c r="V87" s="110">
        <v>8.5370000000000008</v>
      </c>
      <c r="W87" s="112">
        <v>0.69</v>
      </c>
      <c r="X87" s="110">
        <v>11.093999999999999</v>
      </c>
      <c r="Y87" s="118">
        <v>10.25</v>
      </c>
      <c r="Z87" s="110">
        <v>7.6392800000000003</v>
      </c>
      <c r="AA87" s="110">
        <v>74.106999999999999</v>
      </c>
      <c r="AB87" s="112">
        <v>6.5156799999999997</v>
      </c>
      <c r="AC87" s="112">
        <v>28.19</v>
      </c>
      <c r="AD87" s="110">
        <v>35.418259999999997</v>
      </c>
      <c r="AE87" s="110">
        <v>10.50633</v>
      </c>
      <c r="AF87" s="110">
        <v>14.673</v>
      </c>
      <c r="AG87" s="110">
        <v>37.198129999999999</v>
      </c>
    </row>
    <row r="88" spans="2:33" ht="15.75" thickBot="1">
      <c r="B88" s="110"/>
      <c r="C88" s="110"/>
      <c r="D88" s="110">
        <v>2016</v>
      </c>
      <c r="E88" s="110">
        <v>41.1</v>
      </c>
      <c r="F88" s="110">
        <v>13.04604</v>
      </c>
      <c r="G88" s="110">
        <v>6.8639999999999999</v>
      </c>
      <c r="H88" s="110">
        <v>27.52814</v>
      </c>
      <c r="I88" s="116">
        <v>0.105</v>
      </c>
      <c r="J88" s="110">
        <v>36</v>
      </c>
      <c r="K88" s="110">
        <v>251.58699999999999</v>
      </c>
      <c r="L88" s="110">
        <v>3.355</v>
      </c>
      <c r="M88" s="110">
        <v>1.492</v>
      </c>
      <c r="N88" s="112">
        <v>0.79700000000000004</v>
      </c>
      <c r="O88" s="110">
        <v>26.221710000000002</v>
      </c>
      <c r="P88" s="110">
        <v>13.3</v>
      </c>
      <c r="Q88" s="110">
        <v>74.895520000000005</v>
      </c>
      <c r="R88" s="112">
        <v>5.3339999999999996</v>
      </c>
      <c r="S88" s="114">
        <v>28.292000000000002</v>
      </c>
      <c r="T88" s="112">
        <v>0.53200000000000003</v>
      </c>
      <c r="U88" s="110">
        <v>46.578000000000003</v>
      </c>
      <c r="V88" s="110">
        <v>8.2560000000000002</v>
      </c>
      <c r="W88" s="114">
        <v>0.53</v>
      </c>
      <c r="X88" s="116">
        <v>9.2910000000000004</v>
      </c>
      <c r="Y88" s="114">
        <v>10.763999999999999</v>
      </c>
      <c r="Z88" s="110">
        <v>7.7893100000000004</v>
      </c>
      <c r="AA88" s="110">
        <v>73.350999999999999</v>
      </c>
      <c r="AB88" s="110">
        <v>5.8070000000000004</v>
      </c>
      <c r="AC88" s="110">
        <v>23.454999999999998</v>
      </c>
      <c r="AD88" s="110">
        <v>35.721829999999997</v>
      </c>
      <c r="AE88" s="110">
        <v>10.28276</v>
      </c>
      <c r="AF88" s="110">
        <v>15.106</v>
      </c>
      <c r="AG88" s="112">
        <v>33.673679999999997</v>
      </c>
    </row>
    <row r="89" spans="2:33" ht="15.75" thickBot="1">
      <c r="B89" s="110"/>
      <c r="C89" s="110"/>
      <c r="D89" s="110">
        <v>2017</v>
      </c>
      <c r="E89" s="110">
        <v>41</v>
      </c>
      <c r="F89" s="110">
        <v>13.651999999999999</v>
      </c>
      <c r="G89" s="110">
        <v>7.6219999999999999</v>
      </c>
      <c r="H89" s="110">
        <v>28.017869999999998</v>
      </c>
      <c r="I89" s="114">
        <v>0.11700000000000001</v>
      </c>
      <c r="J89" s="110">
        <v>37.729999999999997</v>
      </c>
      <c r="K89" s="110">
        <v>258</v>
      </c>
      <c r="L89" s="110">
        <v>3.7890000000000001</v>
      </c>
      <c r="M89" s="112">
        <v>1.3</v>
      </c>
      <c r="N89" s="110">
        <v>0.85799999999999998</v>
      </c>
      <c r="O89" s="118">
        <v>25.945399999999999</v>
      </c>
      <c r="P89" s="112">
        <v>14.3</v>
      </c>
      <c r="Q89" s="110">
        <v>75</v>
      </c>
      <c r="R89" s="112">
        <v>5.8</v>
      </c>
      <c r="S89" s="112">
        <v>27.640999999999998</v>
      </c>
      <c r="T89" s="110">
        <v>0.53200000000000003</v>
      </c>
      <c r="U89" s="110">
        <v>44.337000000000003</v>
      </c>
      <c r="V89" s="110">
        <v>8.9770000000000003</v>
      </c>
      <c r="W89" s="112">
        <v>0.65</v>
      </c>
      <c r="X89" s="110">
        <v>8.4945000000000004</v>
      </c>
      <c r="Y89" s="118">
        <v>10.206</v>
      </c>
      <c r="Z89" s="110">
        <v>8.1117100000000004</v>
      </c>
      <c r="AA89" s="110">
        <v>80.085999999999999</v>
      </c>
      <c r="AB89" s="110">
        <v>6.1639499999999998</v>
      </c>
      <c r="AC89" s="110">
        <v>23.725999999999999</v>
      </c>
      <c r="AD89" s="110">
        <v>36.469000000000001</v>
      </c>
      <c r="AE89" s="110">
        <v>11.71898</v>
      </c>
      <c r="AF89" s="110">
        <v>15.555300000000001</v>
      </c>
      <c r="AG89" s="110">
        <v>33.206539999999997</v>
      </c>
    </row>
    <row r="90" spans="2:33" ht="15.75" thickBot="1">
      <c r="B90" s="110"/>
      <c r="C90" s="110"/>
      <c r="D90" s="110">
        <v>2018</v>
      </c>
      <c r="E90" s="110">
        <v>43</v>
      </c>
      <c r="F90" s="110">
        <v>13.18</v>
      </c>
      <c r="G90" s="110">
        <v>7.5439999999999996</v>
      </c>
      <c r="H90" s="112">
        <v>27.7</v>
      </c>
      <c r="I90" s="112">
        <v>0.13200000000000001</v>
      </c>
      <c r="J90" s="110">
        <v>38.844999999999999</v>
      </c>
      <c r="K90" s="110">
        <v>260.55700000000002</v>
      </c>
      <c r="L90" s="110">
        <v>3.52</v>
      </c>
      <c r="M90" s="112">
        <v>2.1</v>
      </c>
      <c r="N90" s="112">
        <v>0.89</v>
      </c>
      <c r="O90" s="118">
        <v>26.207709999999999</v>
      </c>
      <c r="P90" s="112">
        <v>15.4</v>
      </c>
      <c r="Q90" s="112">
        <v>64</v>
      </c>
      <c r="R90" s="110">
        <v>6.0529999999999999</v>
      </c>
      <c r="S90" s="112">
        <v>28.582000000000001</v>
      </c>
      <c r="T90" s="110">
        <v>0.53</v>
      </c>
      <c r="U90" s="112">
        <v>48.197000000000003</v>
      </c>
      <c r="V90" s="110">
        <v>8.9770000000000003</v>
      </c>
      <c r="W90" s="112">
        <v>0.623</v>
      </c>
      <c r="X90" s="112">
        <v>9.5920000000000005</v>
      </c>
      <c r="Y90" s="110">
        <v>10.4</v>
      </c>
      <c r="Z90" s="110">
        <v>8.2650000000000006</v>
      </c>
      <c r="AA90" s="112">
        <v>88.441000000000003</v>
      </c>
      <c r="AB90" s="110">
        <v>5.99</v>
      </c>
      <c r="AC90" s="110">
        <v>22.896000000000001</v>
      </c>
      <c r="AD90" s="110">
        <v>36.1</v>
      </c>
      <c r="AE90" s="112">
        <v>9.9990000000000006</v>
      </c>
      <c r="AF90" s="110">
        <v>15.481999999999999</v>
      </c>
      <c r="AG90" s="112">
        <v>34.479570000000002</v>
      </c>
    </row>
    <row r="91" spans="2:33" ht="15.75" thickBot="1">
      <c r="B91" s="110"/>
      <c r="C91" s="110"/>
      <c r="D91" s="110">
        <v>2019</v>
      </c>
      <c r="E91" s="112">
        <v>37.743000000000002</v>
      </c>
      <c r="F91" s="112">
        <v>13.098000000000001</v>
      </c>
      <c r="G91" s="112">
        <v>8.0380000000000003</v>
      </c>
      <c r="H91" s="112">
        <v>27.5</v>
      </c>
      <c r="I91" s="112">
        <v>0.12590000000000001</v>
      </c>
      <c r="J91" s="110">
        <v>38.878</v>
      </c>
      <c r="K91" s="112">
        <v>251.64500000000001</v>
      </c>
      <c r="L91" s="112">
        <v>3.222</v>
      </c>
      <c r="M91" s="112">
        <v>1.669</v>
      </c>
      <c r="N91" s="112">
        <v>1.0109999999999999</v>
      </c>
      <c r="O91" s="118">
        <v>26.588940000000001</v>
      </c>
      <c r="P91" s="110">
        <v>14.7</v>
      </c>
      <c r="Q91" s="116">
        <v>73</v>
      </c>
      <c r="R91" s="112">
        <v>5.0389999999999997</v>
      </c>
      <c r="S91" s="112">
        <v>24.026319999999998</v>
      </c>
      <c r="T91" s="112">
        <v>0.44500000000000001</v>
      </c>
      <c r="U91" s="112">
        <v>49.326000000000001</v>
      </c>
      <c r="V91" s="112">
        <v>9.7349999999999994</v>
      </c>
      <c r="W91" s="110">
        <v>0.55700000000000005</v>
      </c>
      <c r="X91" s="116">
        <v>8.3079999999999998</v>
      </c>
      <c r="Y91" s="114">
        <v>10.991070000000001</v>
      </c>
      <c r="Z91" s="309">
        <v>8.0129999999999999</v>
      </c>
      <c r="AA91" s="112">
        <v>82.215999999999994</v>
      </c>
      <c r="AB91" s="112">
        <v>5.6951299999999998</v>
      </c>
      <c r="AC91" s="112">
        <v>22.481999999999999</v>
      </c>
      <c r="AD91" s="112">
        <v>35.55742</v>
      </c>
      <c r="AE91" s="112">
        <v>10.73</v>
      </c>
      <c r="AF91" s="112">
        <v>15.167999999999999</v>
      </c>
      <c r="AG91" s="112">
        <v>33.451180000000001</v>
      </c>
    </row>
    <row r="92" spans="2:33" ht="15">
      <c r="B92" s="110"/>
      <c r="C92" s="110"/>
      <c r="D92" s="110">
        <v>2020</v>
      </c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</row>
    <row r="93" spans="2:33" ht="15">
      <c r="B93" s="109" t="s">
        <v>191</v>
      </c>
      <c r="C93" s="109" t="s">
        <v>611</v>
      </c>
      <c r="D93" s="109">
        <v>2006</v>
      </c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</row>
    <row r="94" spans="2:33" ht="15">
      <c r="B94" s="109"/>
      <c r="C94" s="109"/>
      <c r="D94" s="109">
        <v>2007</v>
      </c>
      <c r="E94" s="109"/>
      <c r="F94" s="109"/>
      <c r="G94" s="109"/>
      <c r="H94" s="109"/>
      <c r="I94" s="109"/>
      <c r="J94" s="109"/>
      <c r="K94" s="109"/>
      <c r="L94" s="109">
        <v>1779</v>
      </c>
      <c r="M94" s="109"/>
      <c r="N94" s="109"/>
      <c r="O94" s="109"/>
      <c r="P94" s="109"/>
      <c r="Q94" s="109"/>
      <c r="R94" s="109"/>
      <c r="S94" s="109"/>
      <c r="T94" s="109">
        <v>130</v>
      </c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</row>
    <row r="95" spans="2:33" ht="15">
      <c r="B95" s="109"/>
      <c r="C95" s="109"/>
      <c r="D95" s="109">
        <v>2008</v>
      </c>
      <c r="E95" s="109"/>
      <c r="F95" s="109"/>
      <c r="G95" s="109"/>
      <c r="H95" s="109"/>
      <c r="I95" s="109"/>
      <c r="J95" s="109"/>
      <c r="K95" s="109"/>
      <c r="L95" s="109">
        <v>1867</v>
      </c>
      <c r="M95" s="109"/>
      <c r="N95" s="109"/>
      <c r="O95" s="109"/>
      <c r="P95" s="109"/>
      <c r="Q95" s="109"/>
      <c r="R95" s="109"/>
      <c r="S95" s="109"/>
      <c r="T95" s="109">
        <v>100</v>
      </c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</row>
    <row r="96" spans="2:33" ht="15">
      <c r="B96" s="109"/>
      <c r="C96" s="109"/>
      <c r="D96" s="109">
        <v>2009</v>
      </c>
      <c r="E96" s="109"/>
      <c r="F96" s="109"/>
      <c r="G96" s="109"/>
      <c r="H96" s="109">
        <v>10518.04953</v>
      </c>
      <c r="I96" s="109"/>
      <c r="J96" s="109"/>
      <c r="K96" s="109"/>
      <c r="L96" s="109">
        <v>1698</v>
      </c>
      <c r="M96" s="109"/>
      <c r="N96" s="109"/>
      <c r="O96" s="109"/>
      <c r="P96" s="109"/>
      <c r="Q96" s="109"/>
      <c r="R96" s="109"/>
      <c r="S96" s="109"/>
      <c r="T96" s="109">
        <v>80</v>
      </c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>
        <v>2668.3119999999999</v>
      </c>
      <c r="AF96" s="109"/>
      <c r="AG96" s="109">
        <v>21168.214029999999</v>
      </c>
    </row>
    <row r="97" spans="2:33" ht="15">
      <c r="B97" s="109"/>
      <c r="C97" s="109"/>
      <c r="D97" s="109">
        <v>2010</v>
      </c>
      <c r="E97" s="109">
        <v>22438</v>
      </c>
      <c r="F97" s="109"/>
      <c r="G97" s="109">
        <v>7.274</v>
      </c>
      <c r="H97" s="109">
        <v>11027.87369</v>
      </c>
      <c r="I97" s="109">
        <v>61.015999999999998</v>
      </c>
      <c r="J97" s="109">
        <v>34024</v>
      </c>
      <c r="K97" s="109">
        <v>107300</v>
      </c>
      <c r="L97" s="114">
        <v>2240</v>
      </c>
      <c r="M97" s="109">
        <v>13694.48</v>
      </c>
      <c r="N97" s="109">
        <v>393.166</v>
      </c>
      <c r="O97" s="109"/>
      <c r="P97" s="109">
        <v>9750</v>
      </c>
      <c r="Q97" s="109">
        <v>32706</v>
      </c>
      <c r="R97" s="109">
        <v>2618</v>
      </c>
      <c r="S97" s="109">
        <v>8798</v>
      </c>
      <c r="T97" s="109">
        <v>92.456000000000003</v>
      </c>
      <c r="U97" s="109">
        <v>19563.535</v>
      </c>
      <c r="V97" s="109">
        <v>13451</v>
      </c>
      <c r="W97" s="109">
        <v>717</v>
      </c>
      <c r="X97" s="109">
        <v>17178.648000000001</v>
      </c>
      <c r="Y97" s="109">
        <v>6385</v>
      </c>
      <c r="Z97" s="109">
        <v>3893.6970000000001</v>
      </c>
      <c r="AA97" s="109">
        <v>48952.754999999997</v>
      </c>
      <c r="AB97" s="109">
        <v>2842.44</v>
      </c>
      <c r="AC97" s="109">
        <v>11412</v>
      </c>
      <c r="AD97" s="109">
        <v>23463.78</v>
      </c>
      <c r="AE97" s="109">
        <v>3283.4789999999998</v>
      </c>
      <c r="AF97" s="109">
        <v>18230</v>
      </c>
      <c r="AG97" s="109">
        <v>18531.935679999999</v>
      </c>
    </row>
    <row r="98" spans="2:33" ht="15.75" thickBot="1">
      <c r="B98" s="109"/>
      <c r="C98" s="109"/>
      <c r="D98" s="109">
        <v>2011</v>
      </c>
      <c r="E98" s="109">
        <v>22143</v>
      </c>
      <c r="F98" s="109">
        <v>15.881</v>
      </c>
      <c r="G98" s="109">
        <v>8.1579999999999995</v>
      </c>
      <c r="H98" s="109">
        <v>11480.703090000001</v>
      </c>
      <c r="I98" s="109">
        <v>71.532340000000005</v>
      </c>
      <c r="J98" s="109">
        <v>33900</v>
      </c>
      <c r="K98" s="109">
        <v>113317</v>
      </c>
      <c r="L98" s="114">
        <v>2614</v>
      </c>
      <c r="M98" s="109">
        <v>12464</v>
      </c>
      <c r="N98" s="109">
        <v>351.57</v>
      </c>
      <c r="O98" s="109">
        <v>8653.81</v>
      </c>
      <c r="P98" s="109">
        <v>9395</v>
      </c>
      <c r="Q98" s="109"/>
      <c r="R98" s="109">
        <v>2438</v>
      </c>
      <c r="S98" s="109">
        <v>9010</v>
      </c>
      <c r="T98" s="112">
        <v>105.033</v>
      </c>
      <c r="U98" s="109">
        <v>21308.95837</v>
      </c>
      <c r="V98" s="109">
        <v>15088</v>
      </c>
      <c r="W98" s="109">
        <v>626</v>
      </c>
      <c r="X98" s="109">
        <v>21410.02</v>
      </c>
      <c r="Y98" s="109">
        <v>6.3780000000000003E-2</v>
      </c>
      <c r="Z98" s="109">
        <v>4036</v>
      </c>
      <c r="AA98" s="109">
        <v>53103.035000000003</v>
      </c>
      <c r="AB98" s="109">
        <v>2321.6439999999998</v>
      </c>
      <c r="AC98" s="109">
        <v>17524</v>
      </c>
      <c r="AD98" s="109">
        <v>22705</v>
      </c>
      <c r="AE98" s="109">
        <v>3751.2710000000002</v>
      </c>
      <c r="AF98" s="109">
        <v>18014.633999999998</v>
      </c>
      <c r="AG98" s="112">
        <v>22817.680349999999</v>
      </c>
    </row>
    <row r="99" spans="2:33" ht="15.75" thickBot="1">
      <c r="B99" s="109"/>
      <c r="C99" s="109"/>
      <c r="D99" s="109">
        <v>2012</v>
      </c>
      <c r="E99" s="109">
        <v>21523</v>
      </c>
      <c r="F99" s="109"/>
      <c r="G99" s="112">
        <v>7.1539999999999999</v>
      </c>
      <c r="H99" s="109">
        <v>11018.988530000001</v>
      </c>
      <c r="I99" s="112">
        <v>49.222000000000001</v>
      </c>
      <c r="J99" s="112">
        <v>29046</v>
      </c>
      <c r="K99" s="109">
        <v>110065</v>
      </c>
      <c r="L99" s="114">
        <v>2278</v>
      </c>
      <c r="M99" s="109">
        <v>10302.129999999999</v>
      </c>
      <c r="N99" s="109">
        <v>282.71899999999999</v>
      </c>
      <c r="O99" s="109">
        <v>7149.8959999999997</v>
      </c>
      <c r="P99" s="109">
        <v>9275</v>
      </c>
      <c r="Q99" s="109"/>
      <c r="R99" s="109">
        <v>2332.4450000000002</v>
      </c>
      <c r="S99" s="109">
        <v>9093</v>
      </c>
      <c r="T99" s="114">
        <v>90.838999999999999</v>
      </c>
      <c r="U99" s="109">
        <v>20945.164710000001</v>
      </c>
      <c r="V99" s="112">
        <v>14172</v>
      </c>
      <c r="W99" s="112">
        <v>759</v>
      </c>
      <c r="X99" s="112">
        <v>21866.796999999999</v>
      </c>
      <c r="Y99" s="118">
        <v>0.06</v>
      </c>
      <c r="Z99" s="109">
        <v>3813.1790000000001</v>
      </c>
      <c r="AA99" s="112">
        <v>49079.347999999998</v>
      </c>
      <c r="AB99" s="112">
        <v>2421.431</v>
      </c>
      <c r="AC99" s="112">
        <v>16972</v>
      </c>
      <c r="AD99" s="109">
        <v>22000</v>
      </c>
      <c r="AE99" s="112">
        <v>3815.17</v>
      </c>
      <c r="AF99" s="109">
        <v>17322</v>
      </c>
      <c r="AG99" s="112">
        <v>23192.682840000001</v>
      </c>
    </row>
    <row r="100" spans="2:33" ht="15">
      <c r="B100" s="109"/>
      <c r="C100" s="109"/>
      <c r="D100" s="109">
        <v>2013</v>
      </c>
      <c r="E100" s="109">
        <v>21157</v>
      </c>
      <c r="F100" s="109"/>
      <c r="G100" s="109">
        <v>7.1390000000000002</v>
      </c>
      <c r="H100" s="109">
        <v>11775.47573</v>
      </c>
      <c r="I100" s="112">
        <v>62.42</v>
      </c>
      <c r="J100" s="112">
        <v>33554</v>
      </c>
      <c r="K100" s="109">
        <v>112613</v>
      </c>
      <c r="L100" s="114">
        <v>2448</v>
      </c>
      <c r="M100" s="112">
        <v>15166.7</v>
      </c>
      <c r="N100" s="109">
        <v>237.35</v>
      </c>
      <c r="O100" s="109"/>
      <c r="P100" s="109">
        <v>9470</v>
      </c>
      <c r="Q100" s="109"/>
      <c r="R100" s="109">
        <v>2390.5700000000002</v>
      </c>
      <c r="S100" s="109">
        <v>8521.2659999999996</v>
      </c>
      <c r="T100" s="109">
        <v>98.844999999999999</v>
      </c>
      <c r="U100" s="114">
        <v>17282</v>
      </c>
      <c r="V100" s="112">
        <v>13344</v>
      </c>
      <c r="W100" s="113">
        <v>264.34800000000001</v>
      </c>
      <c r="X100" s="112">
        <v>19532.456999999999</v>
      </c>
      <c r="Y100" s="112">
        <v>5.6800000000000003E-2</v>
      </c>
      <c r="Z100" s="109">
        <v>3866.0720000000001</v>
      </c>
      <c r="AA100" s="109">
        <v>47475.482640000002</v>
      </c>
      <c r="AB100" s="109">
        <v>2290.1</v>
      </c>
      <c r="AC100" s="112">
        <v>16750</v>
      </c>
      <c r="AD100" s="109">
        <v>20700</v>
      </c>
      <c r="AE100" s="109">
        <v>3798.9810000000002</v>
      </c>
      <c r="AF100" s="109">
        <v>17632</v>
      </c>
      <c r="AG100" s="109">
        <v>24164.700720000001</v>
      </c>
    </row>
    <row r="101" spans="2:33" ht="15.75" thickBot="1">
      <c r="B101" s="109"/>
      <c r="C101" s="109"/>
      <c r="D101" s="109">
        <v>2014</v>
      </c>
      <c r="E101" s="109">
        <v>22462</v>
      </c>
      <c r="F101" s="109"/>
      <c r="G101" s="109">
        <v>7.7210000000000001</v>
      </c>
      <c r="H101" s="109">
        <v>12277.58102</v>
      </c>
      <c r="I101" s="112">
        <v>109.28</v>
      </c>
      <c r="J101" s="112">
        <v>34257</v>
      </c>
      <c r="K101" s="109">
        <v>112629</v>
      </c>
      <c r="L101" s="109">
        <v>2453</v>
      </c>
      <c r="M101" s="112">
        <v>6152.89</v>
      </c>
      <c r="N101" s="112">
        <v>335.73899999999998</v>
      </c>
      <c r="O101" s="109"/>
      <c r="P101" s="109">
        <v>9597</v>
      </c>
      <c r="Q101" s="109"/>
      <c r="R101" s="109">
        <v>2190</v>
      </c>
      <c r="S101" s="114">
        <v>14646.799000000001</v>
      </c>
      <c r="T101" s="109">
        <v>99.82</v>
      </c>
      <c r="U101" s="112">
        <v>21224.991679999999</v>
      </c>
      <c r="V101" s="109">
        <v>14307</v>
      </c>
      <c r="W101" s="109">
        <v>270.214</v>
      </c>
      <c r="X101" s="112">
        <v>19440.662</v>
      </c>
      <c r="Y101" s="114">
        <v>6169</v>
      </c>
      <c r="Z101" s="109">
        <v>3595.4780000000001</v>
      </c>
      <c r="AA101" s="109">
        <v>47622.07</v>
      </c>
      <c r="AB101" s="112">
        <v>2438.4430000000002</v>
      </c>
      <c r="AC101" s="112">
        <v>15740.4</v>
      </c>
      <c r="AD101" s="109">
        <v>21300</v>
      </c>
      <c r="AE101" s="109">
        <v>4278.4430000000002</v>
      </c>
      <c r="AF101" s="109">
        <v>17981</v>
      </c>
      <c r="AG101" s="112">
        <v>22066.45262</v>
      </c>
    </row>
    <row r="102" spans="2:33" ht="15.75" thickBot="1">
      <c r="B102" s="109"/>
      <c r="C102" s="109"/>
      <c r="D102" s="109">
        <v>2015</v>
      </c>
      <c r="E102" s="109">
        <v>22564</v>
      </c>
      <c r="F102" s="109">
        <v>4695.4639999999999</v>
      </c>
      <c r="G102" s="116">
        <v>8.0039499999999997</v>
      </c>
      <c r="H102" s="109">
        <v>12396.55752</v>
      </c>
      <c r="I102" s="112">
        <v>1342</v>
      </c>
      <c r="J102" s="109">
        <v>34406</v>
      </c>
      <c r="K102" s="109">
        <v>114341</v>
      </c>
      <c r="L102" s="109">
        <v>2603</v>
      </c>
      <c r="M102" s="112">
        <v>3114.067</v>
      </c>
      <c r="N102" s="109">
        <v>293.72899999999998</v>
      </c>
      <c r="O102" s="109"/>
      <c r="P102" s="112">
        <v>8468</v>
      </c>
      <c r="Q102" s="109"/>
      <c r="R102" s="109">
        <v>2215</v>
      </c>
      <c r="S102" s="109">
        <v>14446</v>
      </c>
      <c r="T102" s="109">
        <v>99.82</v>
      </c>
      <c r="U102" s="114">
        <v>22050.494999999999</v>
      </c>
      <c r="V102" s="109">
        <v>14036.237999999999</v>
      </c>
      <c r="W102" s="109">
        <v>258</v>
      </c>
      <c r="X102" s="109">
        <v>18905.923999999999</v>
      </c>
      <c r="Y102" s="115">
        <v>42.058999999999997</v>
      </c>
      <c r="Z102" s="109">
        <v>3317.1936300000002</v>
      </c>
      <c r="AA102" s="109">
        <v>46374.32</v>
      </c>
      <c r="AB102" s="109">
        <v>2660.902</v>
      </c>
      <c r="AC102" s="109">
        <v>14487</v>
      </c>
      <c r="AD102" s="109">
        <v>20600</v>
      </c>
      <c r="AE102" s="109">
        <v>4352.616</v>
      </c>
      <c r="AF102" s="114">
        <v>184.12100000000001</v>
      </c>
      <c r="AG102" s="116">
        <v>19342.444759999998</v>
      </c>
    </row>
    <row r="103" spans="2:33" ht="15.75" thickBot="1">
      <c r="B103" s="109"/>
      <c r="C103" s="109"/>
      <c r="D103" s="109">
        <v>2016</v>
      </c>
      <c r="E103" s="109">
        <v>22812</v>
      </c>
      <c r="F103" s="109">
        <v>12991.634</v>
      </c>
      <c r="G103" s="109">
        <v>7.601</v>
      </c>
      <c r="H103" s="109">
        <v>12411.0316</v>
      </c>
      <c r="I103" s="112">
        <v>63.252000000000002</v>
      </c>
      <c r="J103" s="109">
        <v>34531</v>
      </c>
      <c r="K103" s="109">
        <v>116200</v>
      </c>
      <c r="L103" s="109">
        <v>2603</v>
      </c>
      <c r="M103" s="112">
        <v>3833.9</v>
      </c>
      <c r="N103" s="112">
        <v>253.53299999999999</v>
      </c>
      <c r="O103" s="109"/>
      <c r="P103" s="112">
        <v>9500</v>
      </c>
      <c r="Q103" s="109"/>
      <c r="R103" s="109">
        <v>2223</v>
      </c>
      <c r="S103" s="114">
        <v>9380.1229999999996</v>
      </c>
      <c r="T103" s="109">
        <v>101.4</v>
      </c>
      <c r="U103" s="109">
        <v>23131.692999999999</v>
      </c>
      <c r="V103" s="109">
        <v>13790.109</v>
      </c>
      <c r="W103" s="109">
        <v>246.37</v>
      </c>
      <c r="X103" s="116">
        <v>1587.2806</v>
      </c>
      <c r="Y103" s="109">
        <v>40</v>
      </c>
      <c r="Z103" s="109">
        <v>3183.1745000000001</v>
      </c>
      <c r="AA103" s="112">
        <v>50493.851999999999</v>
      </c>
      <c r="AB103" s="109">
        <v>2773.92</v>
      </c>
      <c r="AC103" s="112">
        <v>10481</v>
      </c>
      <c r="AD103" s="109">
        <v>21400</v>
      </c>
      <c r="AE103" s="109">
        <v>4372.5460000000003</v>
      </c>
      <c r="AF103" s="114">
        <v>189.85599999999999</v>
      </c>
      <c r="AG103" s="109">
        <v>17053.216550000001</v>
      </c>
    </row>
    <row r="104" spans="2:33" ht="15.75" thickBot="1">
      <c r="B104" s="109"/>
      <c r="C104" s="109"/>
      <c r="D104" s="109">
        <v>2017</v>
      </c>
      <c r="E104" s="109">
        <v>23494</v>
      </c>
      <c r="F104" s="114">
        <v>97032.175000000003</v>
      </c>
      <c r="G104" s="109">
        <v>8.5920000000000005</v>
      </c>
      <c r="H104" s="109">
        <v>11627.30503</v>
      </c>
      <c r="I104" s="112">
        <v>81.055000000000007</v>
      </c>
      <c r="J104" s="109">
        <v>35121.286</v>
      </c>
      <c r="K104" s="109">
        <v>112232</v>
      </c>
      <c r="L104" s="109">
        <v>2653</v>
      </c>
      <c r="M104" s="112">
        <v>3249</v>
      </c>
      <c r="N104" s="112">
        <v>357</v>
      </c>
      <c r="O104" s="109"/>
      <c r="P104" s="112">
        <v>10400</v>
      </c>
      <c r="Q104" s="109">
        <v>36332</v>
      </c>
      <c r="R104" s="112">
        <v>2592</v>
      </c>
      <c r="S104" s="109">
        <v>11942.148999999999</v>
      </c>
      <c r="T104" s="109">
        <v>101.4</v>
      </c>
      <c r="U104" s="112">
        <v>35335.574999999997</v>
      </c>
      <c r="V104" s="109">
        <v>15413.521000000001</v>
      </c>
      <c r="W104" s="112">
        <v>285.04000000000002</v>
      </c>
      <c r="X104" s="112">
        <v>1501.4</v>
      </c>
      <c r="Y104" s="115">
        <v>6467</v>
      </c>
      <c r="Z104" s="112">
        <v>4684.1317499999996</v>
      </c>
      <c r="AA104" s="109">
        <v>54688.777000000002</v>
      </c>
      <c r="AB104" s="109">
        <v>2750.6968299999999</v>
      </c>
      <c r="AC104" s="112">
        <v>14676</v>
      </c>
      <c r="AD104" s="109">
        <v>21838.175999999999</v>
      </c>
      <c r="AE104" s="109">
        <v>4993.9470000000001</v>
      </c>
      <c r="AF104" s="114">
        <v>198.839</v>
      </c>
      <c r="AG104" s="112">
        <v>17166.93031</v>
      </c>
    </row>
    <row r="105" spans="2:33" ht="15.75" thickBot="1">
      <c r="B105" s="109"/>
      <c r="C105" s="109"/>
      <c r="D105" s="109">
        <v>2018</v>
      </c>
      <c r="E105" s="109">
        <v>23734</v>
      </c>
      <c r="F105" s="112">
        <v>11874.611999999999</v>
      </c>
      <c r="G105" s="109">
        <v>8.3810000000000002</v>
      </c>
      <c r="H105" s="112">
        <v>11736</v>
      </c>
      <c r="I105" s="112">
        <v>80.869</v>
      </c>
      <c r="J105" s="109">
        <v>36464.216999999997</v>
      </c>
      <c r="K105" s="109">
        <v>118400</v>
      </c>
      <c r="L105" s="109">
        <v>2594.5129999999999</v>
      </c>
      <c r="M105" s="112">
        <v>4537</v>
      </c>
      <c r="N105" s="112">
        <v>407.82299999999998</v>
      </c>
      <c r="O105" s="109"/>
      <c r="P105" s="109">
        <v>11200</v>
      </c>
      <c r="Q105" s="109">
        <v>31000</v>
      </c>
      <c r="R105" s="109"/>
      <c r="S105" s="112">
        <v>13360.437</v>
      </c>
      <c r="T105" s="112">
        <v>88.551000000000002</v>
      </c>
      <c r="U105" s="112">
        <v>34912.341999999997</v>
      </c>
      <c r="V105" s="112">
        <v>16884.825000000001</v>
      </c>
      <c r="W105" s="109">
        <v>290.75799999999998</v>
      </c>
      <c r="X105" s="112">
        <v>1785.9</v>
      </c>
      <c r="Y105" s="109">
        <v>7026</v>
      </c>
      <c r="Z105" s="109">
        <v>4865.8450000000003</v>
      </c>
      <c r="AA105" s="109">
        <v>59642.031999999999</v>
      </c>
      <c r="AB105" s="109">
        <v>2862.8380000000002</v>
      </c>
      <c r="AC105" s="109">
        <v>12303.5</v>
      </c>
      <c r="AD105" s="109">
        <v>21900</v>
      </c>
      <c r="AE105" s="112">
        <v>4389.5990000000002</v>
      </c>
      <c r="AF105" s="114">
        <v>201.4726</v>
      </c>
      <c r="AG105" s="112">
        <v>17205.689999999999</v>
      </c>
    </row>
    <row r="106" spans="2:33" ht="15.75" thickBot="1">
      <c r="B106" s="109"/>
      <c r="C106" s="109"/>
      <c r="D106" s="109">
        <v>2019</v>
      </c>
      <c r="E106" s="114">
        <v>23198</v>
      </c>
      <c r="F106" s="112">
        <v>11831</v>
      </c>
      <c r="G106" s="112">
        <v>7.9870000000000001</v>
      </c>
      <c r="H106" s="112">
        <v>11636</v>
      </c>
      <c r="I106" s="112">
        <v>79.756590000000003</v>
      </c>
      <c r="J106" s="109">
        <v>35713</v>
      </c>
      <c r="K106" s="112">
        <v>113114</v>
      </c>
      <c r="L106" s="112">
        <v>3035.4180000000001</v>
      </c>
      <c r="M106" s="112">
        <v>3833.1</v>
      </c>
      <c r="N106" s="112">
        <v>490.54</v>
      </c>
      <c r="O106" s="109"/>
      <c r="P106" s="112">
        <v>10270</v>
      </c>
      <c r="Q106" s="112">
        <v>32215</v>
      </c>
      <c r="R106" s="109"/>
      <c r="S106" s="109">
        <v>11043.9328</v>
      </c>
      <c r="T106" s="112">
        <v>71.599999999999994</v>
      </c>
      <c r="U106" s="112">
        <v>33308.989000000001</v>
      </c>
      <c r="V106" s="112">
        <v>16180.599</v>
      </c>
      <c r="W106" s="116">
        <v>265.43599999999998</v>
      </c>
      <c r="X106" s="116">
        <v>15018.844999999999</v>
      </c>
      <c r="Y106" s="114">
        <v>7018</v>
      </c>
      <c r="Z106" s="114">
        <v>3988.9520000000002</v>
      </c>
      <c r="AA106" s="112">
        <v>55893.67</v>
      </c>
      <c r="AB106" s="112">
        <v>2580.9070000000002</v>
      </c>
      <c r="AC106" s="112">
        <v>11218.9</v>
      </c>
      <c r="AD106" s="112">
        <v>22700</v>
      </c>
      <c r="AE106" s="112">
        <v>4414.0010000000002</v>
      </c>
      <c r="AF106" s="114">
        <v>8134</v>
      </c>
      <c r="AG106" s="112">
        <v>16884.334999999999</v>
      </c>
    </row>
    <row r="107" spans="2:33" ht="15">
      <c r="B107" s="109"/>
      <c r="C107" s="109"/>
      <c r="D107" s="109">
        <v>2020</v>
      </c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</row>
    <row r="108" spans="2:33" ht="15">
      <c r="B108" s="110" t="s">
        <v>195</v>
      </c>
      <c r="C108" s="110" t="s">
        <v>612</v>
      </c>
      <c r="D108" s="110">
        <v>2006</v>
      </c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>
        <v>1657</v>
      </c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</row>
    <row r="109" spans="2:33" ht="15">
      <c r="B109" s="110"/>
      <c r="C109" s="110"/>
      <c r="D109" s="110">
        <v>2007</v>
      </c>
      <c r="E109" s="110"/>
      <c r="F109" s="110"/>
      <c r="G109" s="110"/>
      <c r="H109" s="110"/>
      <c r="I109" s="110"/>
      <c r="J109" s="110"/>
      <c r="K109" s="110"/>
      <c r="L109" s="110">
        <v>2459</v>
      </c>
      <c r="M109" s="110"/>
      <c r="N109" s="110"/>
      <c r="O109" s="110"/>
      <c r="P109" s="110"/>
      <c r="Q109" s="110"/>
      <c r="R109" s="110"/>
      <c r="S109" s="110"/>
      <c r="T109" s="110">
        <v>1657</v>
      </c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>
        <v>1228.068</v>
      </c>
      <c r="AF109" s="110"/>
      <c r="AG109" s="110"/>
    </row>
    <row r="110" spans="2:33" ht="15">
      <c r="B110" s="110"/>
      <c r="C110" s="110"/>
      <c r="D110" s="110">
        <v>2008</v>
      </c>
      <c r="E110" s="110"/>
      <c r="F110" s="110"/>
      <c r="G110" s="110"/>
      <c r="H110" s="110"/>
      <c r="I110" s="110"/>
      <c r="J110" s="110"/>
      <c r="K110" s="110"/>
      <c r="L110" s="110">
        <v>2477</v>
      </c>
      <c r="M110" s="110"/>
      <c r="N110" s="110"/>
      <c r="O110" s="110"/>
      <c r="P110" s="110"/>
      <c r="Q110" s="110"/>
      <c r="R110" s="110"/>
      <c r="S110" s="110"/>
      <c r="T110" s="110">
        <v>1657</v>
      </c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>
        <v>1228.068</v>
      </c>
      <c r="AF110" s="110"/>
      <c r="AG110" s="110"/>
    </row>
    <row r="111" spans="2:33" ht="15">
      <c r="B111" s="110"/>
      <c r="C111" s="110"/>
      <c r="D111" s="110">
        <v>2009</v>
      </c>
      <c r="E111" s="110"/>
      <c r="F111" s="110"/>
      <c r="G111" s="110"/>
      <c r="H111" s="110">
        <v>3750</v>
      </c>
      <c r="I111" s="110"/>
      <c r="J111" s="110"/>
      <c r="K111" s="110"/>
      <c r="L111" s="110">
        <v>2477</v>
      </c>
      <c r="M111" s="110"/>
      <c r="N111" s="110"/>
      <c r="O111" s="110"/>
      <c r="P111" s="110"/>
      <c r="Q111" s="110"/>
      <c r="R111" s="110"/>
      <c r="S111" s="110"/>
      <c r="T111" s="110">
        <v>1665</v>
      </c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>
        <v>1228.068</v>
      </c>
      <c r="AF111" s="110"/>
      <c r="AG111" s="110">
        <v>15975</v>
      </c>
    </row>
    <row r="112" spans="2:33" ht="15">
      <c r="B112" s="110"/>
      <c r="C112" s="110"/>
      <c r="D112" s="110">
        <v>2010</v>
      </c>
      <c r="E112" s="110">
        <v>5807</v>
      </c>
      <c r="F112" s="110"/>
      <c r="G112" s="110">
        <v>3973</v>
      </c>
      <c r="H112" s="110">
        <v>3750</v>
      </c>
      <c r="I112" s="110">
        <v>108</v>
      </c>
      <c r="J112" s="110">
        <v>9628.0409999999993</v>
      </c>
      <c r="K112" s="110">
        <v>33803</v>
      </c>
      <c r="L112" s="110">
        <v>2477</v>
      </c>
      <c r="M112" s="110">
        <v>899.8</v>
      </c>
      <c r="N112" s="110">
        <v>2552</v>
      </c>
      <c r="O112" s="110">
        <v>13852.8</v>
      </c>
      <c r="P112" s="110">
        <v>5919</v>
      </c>
      <c r="Q112" s="110">
        <v>42039</v>
      </c>
      <c r="R112" s="110">
        <v>2722</v>
      </c>
      <c r="S112" s="110">
        <v>8657</v>
      </c>
      <c r="T112" s="110">
        <v>1683</v>
      </c>
      <c r="U112" s="110">
        <v>16794</v>
      </c>
      <c r="V112" s="110">
        <v>1767.6</v>
      </c>
      <c r="W112" s="110">
        <v>275</v>
      </c>
      <c r="X112" s="110">
        <v>1897</v>
      </c>
      <c r="Y112" s="110">
        <v>3016</v>
      </c>
      <c r="Z112" s="110">
        <v>4114</v>
      </c>
      <c r="AA112" s="110">
        <v>20045.16</v>
      </c>
      <c r="AB112" s="110">
        <v>2842.44</v>
      </c>
      <c r="AC112" s="110">
        <v>17263</v>
      </c>
      <c r="AD112" s="110">
        <v>11066</v>
      </c>
      <c r="AE112" s="110">
        <v>1228.068</v>
      </c>
      <c r="AF112" s="110">
        <v>3622.4</v>
      </c>
      <c r="AG112" s="110">
        <v>15777</v>
      </c>
    </row>
    <row r="113" spans="2:33" ht="15.75" thickBot="1">
      <c r="B113" s="110"/>
      <c r="C113" s="110"/>
      <c r="D113" s="110">
        <v>2011</v>
      </c>
      <c r="E113" s="110">
        <v>5188</v>
      </c>
      <c r="F113" s="110">
        <v>3587</v>
      </c>
      <c r="G113" s="110">
        <v>3946</v>
      </c>
      <c r="H113" s="110">
        <v>3750</v>
      </c>
      <c r="I113" s="110">
        <v>159</v>
      </c>
      <c r="J113" s="110">
        <v>9614</v>
      </c>
      <c r="K113" s="110">
        <v>33736.44</v>
      </c>
      <c r="L113" s="110">
        <v>2460</v>
      </c>
      <c r="M113" s="110">
        <v>918</v>
      </c>
      <c r="N113" s="110">
        <v>2523</v>
      </c>
      <c r="O113" s="110">
        <v>13965</v>
      </c>
      <c r="P113" s="110">
        <v>5944</v>
      </c>
      <c r="Q113" s="110">
        <v>29297</v>
      </c>
      <c r="R113" s="110">
        <v>2722</v>
      </c>
      <c r="S113" s="110">
        <v>7690.4</v>
      </c>
      <c r="T113" s="110">
        <v>1683</v>
      </c>
      <c r="U113" s="110">
        <v>16789</v>
      </c>
      <c r="V113" s="110">
        <v>1767.6</v>
      </c>
      <c r="W113" s="110">
        <v>275</v>
      </c>
      <c r="X113" s="110">
        <v>1865</v>
      </c>
      <c r="Y113" s="110">
        <v>3035</v>
      </c>
      <c r="Z113" s="110">
        <v>4114</v>
      </c>
      <c r="AA113" s="110">
        <v>20066.07</v>
      </c>
      <c r="AB113" s="110">
        <v>2794</v>
      </c>
      <c r="AC113" s="110">
        <v>17220</v>
      </c>
      <c r="AD113" s="110">
        <v>11206</v>
      </c>
      <c r="AE113" s="110">
        <v>1209.135</v>
      </c>
      <c r="AF113" s="110">
        <v>3624.0770000000002</v>
      </c>
      <c r="AG113" s="110">
        <v>16187</v>
      </c>
    </row>
    <row r="114" spans="2:33" ht="15.75" thickBot="1">
      <c r="B114" s="110"/>
      <c r="C114" s="110"/>
      <c r="D114" s="110">
        <v>2012</v>
      </c>
      <c r="E114" s="112">
        <v>5257</v>
      </c>
      <c r="F114" s="110">
        <v>3587</v>
      </c>
      <c r="G114" s="110">
        <v>3946</v>
      </c>
      <c r="H114" s="110">
        <v>3750</v>
      </c>
      <c r="I114" s="118">
        <v>159</v>
      </c>
      <c r="J114" s="110">
        <v>9487</v>
      </c>
      <c r="K114" s="110">
        <v>33479.040000000001</v>
      </c>
      <c r="L114" s="110">
        <v>2459</v>
      </c>
      <c r="M114" s="110">
        <v>918</v>
      </c>
      <c r="N114" s="110">
        <v>2523</v>
      </c>
      <c r="O114" s="110">
        <v>13996</v>
      </c>
      <c r="P114" s="110">
        <v>5944</v>
      </c>
      <c r="Q114" s="115">
        <v>29675</v>
      </c>
      <c r="R114" s="110">
        <v>2722</v>
      </c>
      <c r="S114" s="114">
        <v>7690.5</v>
      </c>
      <c r="T114" s="110">
        <v>1683</v>
      </c>
      <c r="U114" s="110">
        <v>16722</v>
      </c>
      <c r="V114" s="110">
        <v>1767.6</v>
      </c>
      <c r="W114" s="110">
        <v>275</v>
      </c>
      <c r="X114" s="110">
        <v>1859</v>
      </c>
      <c r="Y114" s="110">
        <v>3063</v>
      </c>
      <c r="Z114" s="115">
        <v>3646</v>
      </c>
      <c r="AA114" s="110">
        <v>19960.88</v>
      </c>
      <c r="AB114" s="110">
        <v>2541.25</v>
      </c>
      <c r="AC114" s="110">
        <v>17168</v>
      </c>
      <c r="AD114" s="112">
        <v>9944</v>
      </c>
      <c r="AE114" s="110">
        <v>1209.135</v>
      </c>
      <c r="AF114" s="110">
        <v>3631.386</v>
      </c>
      <c r="AG114" s="110">
        <v>16219</v>
      </c>
    </row>
    <row r="115" spans="2:33" ht="15">
      <c r="B115" s="110"/>
      <c r="C115" s="110"/>
      <c r="D115" s="110">
        <v>2013</v>
      </c>
      <c r="E115" s="110">
        <v>5217</v>
      </c>
      <c r="F115" s="110">
        <v>3595</v>
      </c>
      <c r="G115" s="110">
        <v>3896</v>
      </c>
      <c r="H115" s="110">
        <v>3750</v>
      </c>
      <c r="I115" s="114">
        <v>159</v>
      </c>
      <c r="J115" s="110">
        <v>9468</v>
      </c>
      <c r="K115" s="110">
        <v>33483</v>
      </c>
      <c r="L115" s="110">
        <v>2446</v>
      </c>
      <c r="M115" s="110">
        <v>918</v>
      </c>
      <c r="N115" s="110">
        <v>2265</v>
      </c>
      <c r="O115" s="110">
        <v>15311.7</v>
      </c>
      <c r="P115" s="110">
        <v>5944</v>
      </c>
      <c r="Q115" s="110">
        <v>36818</v>
      </c>
      <c r="R115" s="110">
        <v>2722</v>
      </c>
      <c r="S115" s="110">
        <v>7590.4</v>
      </c>
      <c r="T115" s="110">
        <v>1683</v>
      </c>
      <c r="U115" s="110">
        <v>16131</v>
      </c>
      <c r="V115" s="110">
        <v>1767.6</v>
      </c>
      <c r="W115" s="110">
        <v>275</v>
      </c>
      <c r="X115" s="110">
        <v>1859</v>
      </c>
      <c r="Y115" s="110">
        <v>3063</v>
      </c>
      <c r="Z115" s="110">
        <v>3891</v>
      </c>
      <c r="AA115" s="110">
        <v>19268.686000000002</v>
      </c>
      <c r="AB115" s="110">
        <v>2544.3490000000002</v>
      </c>
      <c r="AC115" s="110">
        <v>17088.099999999999</v>
      </c>
      <c r="AD115" s="110">
        <v>9765</v>
      </c>
      <c r="AE115" s="110">
        <v>1209.135</v>
      </c>
      <c r="AF115" s="110">
        <v>3631.306</v>
      </c>
      <c r="AG115" s="110">
        <v>16086</v>
      </c>
    </row>
    <row r="116" spans="2:33" ht="15">
      <c r="B116" s="110"/>
      <c r="C116" s="110"/>
      <c r="D116" s="110">
        <v>2014</v>
      </c>
      <c r="E116" s="110">
        <v>5223</v>
      </c>
      <c r="F116" s="110">
        <v>3631</v>
      </c>
      <c r="G116" s="110">
        <v>3897</v>
      </c>
      <c r="H116" s="110">
        <v>3750</v>
      </c>
      <c r="I116" s="114">
        <v>159</v>
      </c>
      <c r="J116" s="110">
        <v>9458</v>
      </c>
      <c r="K116" s="110">
        <v>33482.957999999999</v>
      </c>
      <c r="L116" s="110">
        <v>2446</v>
      </c>
      <c r="M116" s="110">
        <v>918</v>
      </c>
      <c r="N116" s="110">
        <v>2238</v>
      </c>
      <c r="O116" s="110">
        <v>15182.5</v>
      </c>
      <c r="P116" s="110">
        <v>5944</v>
      </c>
      <c r="Q116" s="112">
        <v>36831</v>
      </c>
      <c r="R116" s="110">
        <v>2604</v>
      </c>
      <c r="S116" s="110">
        <v>7705.5</v>
      </c>
      <c r="T116" s="110">
        <v>1683</v>
      </c>
      <c r="U116" s="110">
        <v>15990</v>
      </c>
      <c r="V116" s="110">
        <v>1767</v>
      </c>
      <c r="W116" s="110">
        <v>275</v>
      </c>
      <c r="X116" s="110">
        <v>1860</v>
      </c>
      <c r="Y116" s="110">
        <v>3061</v>
      </c>
      <c r="Z116" s="110">
        <v>3973</v>
      </c>
      <c r="AA116" s="110">
        <v>19265.491000000002</v>
      </c>
      <c r="AB116" s="110">
        <v>2545.96</v>
      </c>
      <c r="AC116" s="110">
        <v>17027.66</v>
      </c>
      <c r="AD116" s="110">
        <v>9689</v>
      </c>
      <c r="AE116" s="110">
        <v>1209.135</v>
      </c>
      <c r="AF116" s="110">
        <v>3627</v>
      </c>
      <c r="AG116" s="110">
        <v>16086</v>
      </c>
    </row>
    <row r="117" spans="2:33" ht="15">
      <c r="B117" s="110"/>
      <c r="C117" s="110"/>
      <c r="D117" s="110">
        <v>2015</v>
      </c>
      <c r="E117" s="110">
        <v>5223</v>
      </c>
      <c r="F117" s="110">
        <v>3607</v>
      </c>
      <c r="G117" s="110">
        <v>3894</v>
      </c>
      <c r="H117" s="110">
        <v>3750</v>
      </c>
      <c r="I117" s="110">
        <v>159</v>
      </c>
      <c r="J117" s="110">
        <v>9458</v>
      </c>
      <c r="K117" s="110">
        <v>33357</v>
      </c>
      <c r="L117" s="110">
        <v>2443</v>
      </c>
      <c r="M117" s="110">
        <v>918</v>
      </c>
      <c r="N117" s="110">
        <v>2240</v>
      </c>
      <c r="O117" s="110">
        <v>15403.35</v>
      </c>
      <c r="P117" s="110">
        <v>5923</v>
      </c>
      <c r="Q117" s="112">
        <v>36831</v>
      </c>
      <c r="R117" s="110">
        <v>2605</v>
      </c>
      <c r="S117" s="110">
        <v>7737</v>
      </c>
      <c r="T117" s="110">
        <v>1683</v>
      </c>
      <c r="U117" s="110">
        <v>15848</v>
      </c>
      <c r="V117" s="110">
        <v>1877</v>
      </c>
      <c r="W117" s="110">
        <v>275</v>
      </c>
      <c r="X117" s="110">
        <v>1886</v>
      </c>
      <c r="Y117" s="110">
        <v>3058</v>
      </c>
      <c r="Z117" s="110">
        <v>3973</v>
      </c>
      <c r="AA117" s="110">
        <v>19274</v>
      </c>
      <c r="AB117" s="110">
        <v>2545.96</v>
      </c>
      <c r="AC117" s="110">
        <v>16959.934000000001</v>
      </c>
      <c r="AD117" s="110">
        <v>9716</v>
      </c>
      <c r="AE117" s="110">
        <v>1209.135</v>
      </c>
      <c r="AF117" s="110">
        <v>3626</v>
      </c>
      <c r="AG117" s="110">
        <v>16209</v>
      </c>
    </row>
    <row r="118" spans="2:33" ht="15.75" thickBot="1">
      <c r="B118" s="110"/>
      <c r="C118" s="110"/>
      <c r="D118" s="110">
        <v>2016</v>
      </c>
      <c r="E118" s="110">
        <v>5186</v>
      </c>
      <c r="F118" s="110">
        <v>3603</v>
      </c>
      <c r="G118" s="110">
        <v>4029</v>
      </c>
      <c r="H118" s="110">
        <v>3820</v>
      </c>
      <c r="I118" s="110">
        <v>159</v>
      </c>
      <c r="J118" s="110">
        <v>9564</v>
      </c>
      <c r="K118" s="110">
        <v>33399</v>
      </c>
      <c r="L118" s="110">
        <v>2443</v>
      </c>
      <c r="M118" s="112">
        <v>1166</v>
      </c>
      <c r="N118" s="110">
        <v>2240</v>
      </c>
      <c r="O118" s="110">
        <v>15345.45</v>
      </c>
      <c r="P118" s="110">
        <v>5926</v>
      </c>
      <c r="Q118" s="110">
        <v>38032</v>
      </c>
      <c r="R118" s="110">
        <v>2604.5430000000001</v>
      </c>
      <c r="S118" s="110">
        <v>7736.5</v>
      </c>
      <c r="T118" s="110">
        <v>1683</v>
      </c>
      <c r="U118" s="113">
        <v>17548.052</v>
      </c>
      <c r="V118" s="110">
        <v>1911</v>
      </c>
      <c r="W118" s="110">
        <v>275</v>
      </c>
      <c r="X118" s="110">
        <v>1860</v>
      </c>
      <c r="Y118" s="114">
        <v>3434</v>
      </c>
      <c r="Z118" s="110">
        <v>4208</v>
      </c>
      <c r="AA118" s="110">
        <v>19171.837</v>
      </c>
      <c r="AB118" s="110">
        <v>2545.96</v>
      </c>
      <c r="AC118" s="110">
        <v>16933.04</v>
      </c>
      <c r="AD118" s="110">
        <v>9684</v>
      </c>
      <c r="AE118" s="110">
        <v>1209.135</v>
      </c>
      <c r="AF118" s="110">
        <v>3626.297</v>
      </c>
      <c r="AG118" s="110">
        <v>16253</v>
      </c>
    </row>
    <row r="119" spans="2:33" ht="15.75" thickBot="1">
      <c r="B119" s="110"/>
      <c r="C119" s="110"/>
      <c r="D119" s="110">
        <v>2017</v>
      </c>
      <c r="E119" s="110">
        <v>5314</v>
      </c>
      <c r="F119" s="110">
        <v>3605</v>
      </c>
      <c r="G119" s="110">
        <v>4030</v>
      </c>
      <c r="H119" s="110">
        <v>3820</v>
      </c>
      <c r="I119" s="110">
        <v>159</v>
      </c>
      <c r="J119" s="110">
        <v>9625.0439999999999</v>
      </c>
      <c r="K119" s="110">
        <v>33457</v>
      </c>
      <c r="L119" s="110">
        <v>2408.7460000000001</v>
      </c>
      <c r="M119" s="110">
        <v>1166</v>
      </c>
      <c r="N119" s="110">
        <v>2240</v>
      </c>
      <c r="O119" s="118">
        <v>15320.75</v>
      </c>
      <c r="P119" s="110">
        <v>5926</v>
      </c>
      <c r="Q119" s="112">
        <v>30000</v>
      </c>
      <c r="R119" s="110">
        <v>2604</v>
      </c>
      <c r="S119" s="110">
        <v>7736.5</v>
      </c>
      <c r="T119" s="110">
        <v>1683</v>
      </c>
      <c r="U119" s="110">
        <v>17233.34</v>
      </c>
      <c r="V119" s="110">
        <v>1911</v>
      </c>
      <c r="W119" s="110">
        <v>275</v>
      </c>
      <c r="X119" s="110">
        <v>1860</v>
      </c>
      <c r="Y119" s="115">
        <v>3049</v>
      </c>
      <c r="Z119" s="110">
        <v>4208</v>
      </c>
      <c r="AA119" s="110">
        <v>19233.128000000001</v>
      </c>
      <c r="AB119" s="110">
        <v>2545.96</v>
      </c>
      <c r="AC119" s="110">
        <v>16919.830000000002</v>
      </c>
      <c r="AD119" s="110">
        <v>9684</v>
      </c>
      <c r="AE119" s="110">
        <v>1209.046</v>
      </c>
      <c r="AF119" s="110">
        <v>3626.4409999999998</v>
      </c>
      <c r="AG119" s="110">
        <v>16320</v>
      </c>
    </row>
    <row r="120" spans="2:33" ht="15.75" thickBot="1">
      <c r="B120" s="110"/>
      <c r="C120" s="110"/>
      <c r="D120" s="110">
        <v>2018</v>
      </c>
      <c r="E120" s="110">
        <v>5097.8440000000001</v>
      </c>
      <c r="F120" s="110">
        <v>3607</v>
      </c>
      <c r="G120" s="110">
        <v>4030</v>
      </c>
      <c r="H120" s="112">
        <v>3820</v>
      </c>
      <c r="I120" s="110">
        <v>159</v>
      </c>
      <c r="J120" s="110">
        <v>9628.3230000000003</v>
      </c>
      <c r="K120" s="110">
        <v>33535</v>
      </c>
      <c r="L120" s="110">
        <v>2402.3000000000002</v>
      </c>
      <c r="M120" s="110">
        <v>1166</v>
      </c>
      <c r="N120" s="110">
        <v>2293</v>
      </c>
      <c r="O120" s="118">
        <v>15308.914000000001</v>
      </c>
      <c r="P120" s="110">
        <v>5926</v>
      </c>
      <c r="Q120" s="110">
        <v>30000</v>
      </c>
      <c r="R120" s="110">
        <v>2605</v>
      </c>
      <c r="S120" s="110">
        <v>7736.5</v>
      </c>
      <c r="T120" s="110">
        <v>1683</v>
      </c>
      <c r="U120" s="112">
        <v>17627</v>
      </c>
      <c r="V120" s="110">
        <v>1910.7</v>
      </c>
      <c r="W120" s="110">
        <v>271</v>
      </c>
      <c r="X120" s="110">
        <v>1860</v>
      </c>
      <c r="Y120" s="110">
        <v>3075</v>
      </c>
      <c r="Z120" s="110">
        <v>4208</v>
      </c>
      <c r="AA120" s="110">
        <v>19373.525000000001</v>
      </c>
      <c r="AB120" s="110">
        <v>2545.96</v>
      </c>
      <c r="AC120" s="110">
        <v>16899.648000000001</v>
      </c>
      <c r="AD120" s="112">
        <v>9708</v>
      </c>
      <c r="AE120" s="110">
        <v>1209.135</v>
      </c>
      <c r="AF120" s="110">
        <v>3626.6109999999999</v>
      </c>
      <c r="AG120" s="110">
        <v>15878</v>
      </c>
    </row>
    <row r="121" spans="2:33" ht="15.75" thickBot="1">
      <c r="B121" s="110"/>
      <c r="C121" s="110"/>
      <c r="D121" s="110">
        <v>2019</v>
      </c>
      <c r="E121" s="114">
        <v>5339.6390000000001</v>
      </c>
      <c r="F121" s="112">
        <v>3615</v>
      </c>
      <c r="G121" s="112">
        <v>4029</v>
      </c>
      <c r="H121" s="112">
        <v>3820</v>
      </c>
      <c r="I121" s="110">
        <v>159</v>
      </c>
      <c r="J121" s="112">
        <v>9618.07</v>
      </c>
      <c r="K121" s="112">
        <v>33366</v>
      </c>
      <c r="L121" s="114">
        <v>2794.54</v>
      </c>
      <c r="M121" s="112">
        <v>1167</v>
      </c>
      <c r="N121" s="112">
        <v>2280</v>
      </c>
      <c r="O121" s="118">
        <v>15390.85</v>
      </c>
      <c r="P121" s="110">
        <v>5923</v>
      </c>
      <c r="Q121" s="112">
        <v>30000</v>
      </c>
      <c r="R121" s="116">
        <v>2617</v>
      </c>
      <c r="S121" s="110">
        <v>7740.9</v>
      </c>
      <c r="T121" s="110">
        <v>1683</v>
      </c>
      <c r="U121" s="112">
        <v>17625.388999999999</v>
      </c>
      <c r="V121" s="112">
        <v>1910</v>
      </c>
      <c r="W121" s="110">
        <v>275</v>
      </c>
      <c r="X121" s="112">
        <v>1860</v>
      </c>
      <c r="Y121" s="114">
        <v>3075</v>
      </c>
      <c r="Z121" s="114">
        <v>4208</v>
      </c>
      <c r="AA121" s="112">
        <v>19295.144</v>
      </c>
      <c r="AB121" s="112">
        <v>2526.1489999999999</v>
      </c>
      <c r="AC121" s="110">
        <v>16875.901999999998</v>
      </c>
      <c r="AD121" s="110">
        <v>9701.26</v>
      </c>
      <c r="AE121" s="110">
        <v>1209</v>
      </c>
      <c r="AF121" s="110">
        <v>3629.154</v>
      </c>
      <c r="AG121" s="112">
        <v>16180</v>
      </c>
    </row>
    <row r="122" spans="2:33" ht="12.75" customHeight="1">
      <c r="B122" s="124"/>
      <c r="C122" s="124"/>
      <c r="D122" s="123">
        <v>2020</v>
      </c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</row>
  </sheetData>
  <sheetProtection algorithmName="SHA-512" hashValue="hibC3rVHeKuGuLdsArLPEy8820c9ghyxorS+NzTS8205ONLOZzOpqWu8NCbW3Q+5+RMmVsNjojClgkQjFzHEtw==" saltValue="/uU7TfblMdsPiffXbduBHg==" spinCount="100000" sheet="1" objects="1" scenarios="1"/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2:AG182"/>
  <sheetViews>
    <sheetView topLeftCell="E1" zoomScale="80" workbookViewId="0">
      <selection activeCell="E1" sqref="A1:XFD1048576"/>
    </sheetView>
  </sheetViews>
  <sheetFormatPr defaultColWidth="9.140625" defaultRowHeight="12.75" customHeight="1"/>
  <cols>
    <col min="1" max="16384" width="9.140625" style="108"/>
  </cols>
  <sheetData>
    <row r="2" spans="2:33" ht="12.75" customHeight="1" thickBot="1">
      <c r="B2" s="106" t="s">
        <v>260</v>
      </c>
      <c r="C2" s="106" t="s">
        <v>453</v>
      </c>
      <c r="D2" s="107" t="s">
        <v>454</v>
      </c>
      <c r="E2" s="107" t="s">
        <v>25</v>
      </c>
      <c r="F2" s="107" t="s">
        <v>26</v>
      </c>
      <c r="G2" s="107" t="s">
        <v>27</v>
      </c>
      <c r="H2" s="107" t="s">
        <v>49</v>
      </c>
      <c r="I2" s="107" t="s">
        <v>183</v>
      </c>
      <c r="J2" s="107" t="s">
        <v>28</v>
      </c>
      <c r="K2" s="107" t="s">
        <v>33</v>
      </c>
      <c r="L2" s="107" t="s">
        <v>29</v>
      </c>
      <c r="M2" s="107" t="s">
        <v>30</v>
      </c>
      <c r="N2" s="107" t="s">
        <v>34</v>
      </c>
      <c r="O2" s="107" t="s">
        <v>47</v>
      </c>
      <c r="P2" s="107" t="s">
        <v>31</v>
      </c>
      <c r="Q2" s="107" t="s">
        <v>32</v>
      </c>
      <c r="R2" s="107" t="s">
        <v>261</v>
      </c>
      <c r="S2" s="107" t="s">
        <v>35</v>
      </c>
      <c r="T2" s="107" t="s">
        <v>36</v>
      </c>
      <c r="U2" s="107" t="s">
        <v>37</v>
      </c>
      <c r="V2" s="107" t="s">
        <v>39</v>
      </c>
      <c r="W2" s="107" t="s">
        <v>40</v>
      </c>
      <c r="X2" s="107" t="s">
        <v>38</v>
      </c>
      <c r="Y2" s="107" t="s">
        <v>50</v>
      </c>
      <c r="Z2" s="107" t="s">
        <v>41</v>
      </c>
      <c r="AA2" s="107" t="s">
        <v>42</v>
      </c>
      <c r="AB2" s="107" t="s">
        <v>43</v>
      </c>
      <c r="AC2" s="107" t="s">
        <v>44</v>
      </c>
      <c r="AD2" s="107" t="s">
        <v>48</v>
      </c>
      <c r="AE2" s="107" t="s">
        <v>46</v>
      </c>
      <c r="AF2" s="107" t="s">
        <v>45</v>
      </c>
      <c r="AG2" s="107" t="s">
        <v>51</v>
      </c>
    </row>
    <row r="3" spans="2:33" ht="15">
      <c r="B3" s="109" t="s">
        <v>196</v>
      </c>
      <c r="C3" s="109" t="s">
        <v>216</v>
      </c>
      <c r="D3" s="109">
        <v>2006</v>
      </c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</row>
    <row r="4" spans="2:33" ht="15">
      <c r="B4" s="109"/>
      <c r="C4" s="109"/>
      <c r="D4" s="109">
        <v>2007</v>
      </c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</row>
    <row r="5" spans="2:33" ht="15">
      <c r="B5" s="109"/>
      <c r="C5" s="109"/>
      <c r="D5" s="109">
        <v>2008</v>
      </c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</row>
    <row r="6" spans="2:33" ht="15">
      <c r="B6" s="109"/>
      <c r="C6" s="109"/>
      <c r="D6" s="109">
        <v>2009</v>
      </c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</row>
    <row r="7" spans="2:33" ht="15">
      <c r="B7" s="109"/>
      <c r="C7" s="109"/>
      <c r="D7" s="109">
        <v>2010</v>
      </c>
      <c r="E7" s="109"/>
      <c r="F7" s="109"/>
      <c r="G7" s="109"/>
      <c r="H7" s="109"/>
      <c r="I7" s="109"/>
      <c r="J7" s="109"/>
      <c r="K7" s="109">
        <v>6.6</v>
      </c>
      <c r="L7" s="109"/>
      <c r="M7" s="109">
        <v>30</v>
      </c>
      <c r="N7" s="109">
        <v>20</v>
      </c>
      <c r="O7" s="109">
        <v>45</v>
      </c>
      <c r="P7" s="109"/>
      <c r="Q7" s="109"/>
      <c r="R7" s="109"/>
      <c r="S7" s="109"/>
      <c r="T7" s="109"/>
      <c r="U7" s="109">
        <v>35</v>
      </c>
      <c r="V7" s="109"/>
      <c r="W7" s="109">
        <v>70</v>
      </c>
      <c r="X7" s="109">
        <v>63</v>
      </c>
      <c r="Y7" s="109"/>
      <c r="Z7" s="109"/>
      <c r="AA7" s="109"/>
      <c r="AB7" s="109">
        <v>1</v>
      </c>
      <c r="AC7" s="109"/>
      <c r="AD7" s="109">
        <v>64</v>
      </c>
      <c r="AE7" s="109">
        <v>35</v>
      </c>
      <c r="AF7" s="109"/>
      <c r="AG7" s="109"/>
    </row>
    <row r="8" spans="2:33" ht="15">
      <c r="B8" s="109"/>
      <c r="C8" s="109"/>
      <c r="D8" s="109">
        <v>2011</v>
      </c>
      <c r="E8" s="109">
        <v>6</v>
      </c>
      <c r="F8" s="109"/>
      <c r="G8" s="109"/>
      <c r="H8" s="109"/>
      <c r="I8" s="109"/>
      <c r="J8" s="109"/>
      <c r="K8" s="109">
        <v>6.6</v>
      </c>
      <c r="L8" s="109"/>
      <c r="M8" s="109">
        <v>29</v>
      </c>
      <c r="N8" s="109">
        <v>20</v>
      </c>
      <c r="O8" s="109">
        <v>45</v>
      </c>
      <c r="P8" s="109">
        <v>12</v>
      </c>
      <c r="Q8" s="109"/>
      <c r="R8" s="109"/>
      <c r="S8" s="109">
        <v>24</v>
      </c>
      <c r="T8" s="109"/>
      <c r="U8" s="109">
        <v>35.4</v>
      </c>
      <c r="V8" s="109">
        <v>75</v>
      </c>
      <c r="W8" s="109">
        <v>70</v>
      </c>
      <c r="X8" s="109">
        <v>63</v>
      </c>
      <c r="Y8" s="109">
        <v>69</v>
      </c>
      <c r="Z8" s="109"/>
      <c r="AA8" s="109"/>
      <c r="AB8" s="109">
        <v>1</v>
      </c>
      <c r="AC8" s="109">
        <v>34</v>
      </c>
      <c r="AD8" s="109">
        <v>64</v>
      </c>
      <c r="AE8" s="109">
        <v>35</v>
      </c>
      <c r="AF8" s="109">
        <v>0</v>
      </c>
      <c r="AG8" s="109"/>
    </row>
    <row r="9" spans="2:33" ht="15">
      <c r="B9" s="109"/>
      <c r="C9" s="109"/>
      <c r="D9" s="109">
        <v>2012</v>
      </c>
      <c r="E9" s="109">
        <v>6</v>
      </c>
      <c r="F9" s="109"/>
      <c r="G9" s="109"/>
      <c r="H9" s="109"/>
      <c r="I9" s="109"/>
      <c r="J9" s="109"/>
      <c r="K9" s="109">
        <v>7</v>
      </c>
      <c r="L9" s="109"/>
      <c r="M9" s="109">
        <v>45</v>
      </c>
      <c r="N9" s="109">
        <v>20</v>
      </c>
      <c r="O9" s="109">
        <v>45</v>
      </c>
      <c r="P9" s="109">
        <v>12</v>
      </c>
      <c r="Q9" s="109"/>
      <c r="R9" s="109"/>
      <c r="S9" s="109">
        <v>26.24</v>
      </c>
      <c r="T9" s="109"/>
      <c r="U9" s="109">
        <v>35</v>
      </c>
      <c r="V9" s="109">
        <v>75</v>
      </c>
      <c r="W9" s="109">
        <v>70</v>
      </c>
      <c r="X9" s="109">
        <v>25</v>
      </c>
      <c r="Y9" s="109">
        <v>68</v>
      </c>
      <c r="Z9" s="109"/>
      <c r="AA9" s="109"/>
      <c r="AB9" s="109">
        <v>5</v>
      </c>
      <c r="AC9" s="109">
        <v>53.55</v>
      </c>
      <c r="AD9" s="109">
        <v>64</v>
      </c>
      <c r="AE9" s="109">
        <v>35</v>
      </c>
      <c r="AF9" s="109"/>
      <c r="AG9" s="109"/>
    </row>
    <row r="10" spans="2:33" ht="15">
      <c r="B10" s="109"/>
      <c r="C10" s="109"/>
      <c r="D10" s="109">
        <v>2013</v>
      </c>
      <c r="E10" s="109">
        <v>6</v>
      </c>
      <c r="F10" s="109"/>
      <c r="G10" s="109"/>
      <c r="H10" s="109"/>
      <c r="I10" s="109"/>
      <c r="J10" s="109"/>
      <c r="K10" s="109">
        <v>6.6</v>
      </c>
      <c r="L10" s="109"/>
      <c r="M10" s="109">
        <v>47</v>
      </c>
      <c r="N10" s="109">
        <v>20</v>
      </c>
      <c r="O10" s="109">
        <v>50.1</v>
      </c>
      <c r="P10" s="109">
        <v>6</v>
      </c>
      <c r="Q10" s="109"/>
      <c r="R10" s="109"/>
      <c r="S10" s="109">
        <v>28.204999999999998</v>
      </c>
      <c r="T10" s="109">
        <v>7</v>
      </c>
      <c r="U10" s="109"/>
      <c r="V10" s="109"/>
      <c r="W10" s="109">
        <v>70</v>
      </c>
      <c r="X10" s="109">
        <v>25</v>
      </c>
      <c r="Y10" s="109">
        <v>68</v>
      </c>
      <c r="Z10" s="109"/>
      <c r="AA10" s="109">
        <v>75</v>
      </c>
      <c r="AB10" s="109">
        <v>5</v>
      </c>
      <c r="AC10" s="109">
        <v>37</v>
      </c>
      <c r="AD10" s="109"/>
      <c r="AE10" s="109">
        <v>35</v>
      </c>
      <c r="AF10" s="109"/>
      <c r="AG10" s="109"/>
    </row>
    <row r="11" spans="2:33" ht="15">
      <c r="B11" s="109"/>
      <c r="C11" s="109"/>
      <c r="D11" s="109">
        <v>2014</v>
      </c>
      <c r="E11" s="109">
        <v>6</v>
      </c>
      <c r="F11" s="109"/>
      <c r="G11" s="109"/>
      <c r="H11" s="109"/>
      <c r="I11" s="109">
        <v>0</v>
      </c>
      <c r="J11" s="109"/>
      <c r="K11" s="109">
        <v>6.6</v>
      </c>
      <c r="L11" s="109"/>
      <c r="M11" s="109">
        <v>78</v>
      </c>
      <c r="N11" s="109">
        <v>20</v>
      </c>
      <c r="O11" s="109">
        <v>58.82</v>
      </c>
      <c r="P11" s="109">
        <v>14</v>
      </c>
      <c r="Q11" s="109"/>
      <c r="R11" s="109"/>
      <c r="S11" s="109">
        <v>28</v>
      </c>
      <c r="T11" s="109">
        <v>7</v>
      </c>
      <c r="U11" s="109"/>
      <c r="V11" s="109"/>
      <c r="W11" s="109"/>
      <c r="X11" s="109">
        <v>75</v>
      </c>
      <c r="Y11" s="109">
        <v>75</v>
      </c>
      <c r="Z11" s="109"/>
      <c r="AA11" s="109">
        <v>75</v>
      </c>
      <c r="AB11" s="109">
        <v>5</v>
      </c>
      <c r="AC11" s="109"/>
      <c r="AD11" s="109"/>
      <c r="AE11" s="109">
        <v>35</v>
      </c>
      <c r="AF11" s="109"/>
      <c r="AG11" s="109">
        <v>61.039009999999998</v>
      </c>
    </row>
    <row r="12" spans="2:33" ht="15">
      <c r="B12" s="109"/>
      <c r="C12" s="109"/>
      <c r="D12" s="109">
        <v>2015</v>
      </c>
      <c r="E12" s="109">
        <v>6</v>
      </c>
      <c r="F12" s="109"/>
      <c r="G12" s="109"/>
      <c r="H12" s="109"/>
      <c r="I12" s="109">
        <v>0</v>
      </c>
      <c r="J12" s="109"/>
      <c r="K12" s="109">
        <v>6.6</v>
      </c>
      <c r="L12" s="109"/>
      <c r="M12" s="109">
        <v>54</v>
      </c>
      <c r="N12" s="109">
        <v>29</v>
      </c>
      <c r="O12" s="109">
        <v>55.53</v>
      </c>
      <c r="P12" s="109">
        <v>14</v>
      </c>
      <c r="Q12" s="109"/>
      <c r="R12" s="109"/>
      <c r="S12" s="109">
        <v>25</v>
      </c>
      <c r="T12" s="109"/>
      <c r="U12" s="109"/>
      <c r="V12" s="109"/>
      <c r="W12" s="109">
        <v>70</v>
      </c>
      <c r="X12" s="109">
        <v>25</v>
      </c>
      <c r="Y12" s="109"/>
      <c r="Z12" s="109"/>
      <c r="AA12" s="109">
        <v>75</v>
      </c>
      <c r="AB12" s="109">
        <v>5</v>
      </c>
      <c r="AC12" s="109"/>
      <c r="AD12" s="109"/>
      <c r="AE12" s="109">
        <v>35</v>
      </c>
      <c r="AF12" s="109"/>
      <c r="AG12" s="109"/>
    </row>
    <row r="13" spans="2:33" ht="15">
      <c r="B13" s="109"/>
      <c r="C13" s="109"/>
      <c r="D13" s="109">
        <v>2016</v>
      </c>
      <c r="E13" s="109">
        <v>6</v>
      </c>
      <c r="F13" s="109"/>
      <c r="G13" s="109"/>
      <c r="H13" s="109"/>
      <c r="I13" s="109"/>
      <c r="J13" s="109"/>
      <c r="K13" s="109">
        <v>7</v>
      </c>
      <c r="L13" s="109"/>
      <c r="M13" s="109"/>
      <c r="N13" s="109">
        <v>23</v>
      </c>
      <c r="O13" s="109">
        <v>55</v>
      </c>
      <c r="P13" s="109">
        <v>14</v>
      </c>
      <c r="Q13" s="109"/>
      <c r="R13" s="109"/>
      <c r="S13" s="109">
        <v>25</v>
      </c>
      <c r="T13" s="109"/>
      <c r="U13" s="109"/>
      <c r="V13" s="109"/>
      <c r="W13" s="109">
        <v>60</v>
      </c>
      <c r="X13" s="109">
        <v>25</v>
      </c>
      <c r="Y13" s="109"/>
      <c r="Z13" s="109"/>
      <c r="AA13" s="109">
        <v>75</v>
      </c>
      <c r="AB13" s="109">
        <v>5</v>
      </c>
      <c r="AC13" s="109"/>
      <c r="AD13" s="109"/>
      <c r="AE13" s="109">
        <v>35</v>
      </c>
      <c r="AF13" s="109"/>
      <c r="AG13" s="109"/>
    </row>
    <row r="14" spans="2:33" ht="15">
      <c r="B14" s="109"/>
      <c r="C14" s="109"/>
      <c r="D14" s="109">
        <v>2017</v>
      </c>
      <c r="E14" s="109">
        <v>6</v>
      </c>
      <c r="F14" s="109"/>
      <c r="G14" s="109"/>
      <c r="H14" s="109"/>
      <c r="I14" s="109"/>
      <c r="J14" s="109"/>
      <c r="K14" s="109">
        <v>6.6</v>
      </c>
      <c r="L14" s="109"/>
      <c r="M14" s="109"/>
      <c r="N14" s="109"/>
      <c r="O14" s="109">
        <v>56.22</v>
      </c>
      <c r="P14" s="109">
        <v>14</v>
      </c>
      <c r="Q14" s="109"/>
      <c r="R14" s="109"/>
      <c r="S14" s="109">
        <v>25</v>
      </c>
      <c r="T14" s="109"/>
      <c r="U14" s="109"/>
      <c r="V14" s="109"/>
      <c r="W14" s="109">
        <v>60</v>
      </c>
      <c r="X14" s="109">
        <v>25</v>
      </c>
      <c r="Y14" s="109"/>
      <c r="Z14" s="109"/>
      <c r="AA14" s="109">
        <v>75</v>
      </c>
      <c r="AB14" s="109">
        <v>5</v>
      </c>
      <c r="AC14" s="109"/>
      <c r="AD14" s="109"/>
      <c r="AE14" s="109"/>
      <c r="AF14" s="109"/>
      <c r="AG14" s="109"/>
    </row>
    <row r="15" spans="2:33" ht="15">
      <c r="B15" s="109"/>
      <c r="C15" s="109"/>
      <c r="D15" s="109">
        <v>2018</v>
      </c>
      <c r="E15" s="109">
        <v>6</v>
      </c>
      <c r="F15" s="109"/>
      <c r="G15" s="109"/>
      <c r="H15" s="109"/>
      <c r="I15" s="109"/>
      <c r="J15" s="109"/>
      <c r="K15" s="109">
        <v>6.6</v>
      </c>
      <c r="L15" s="109"/>
      <c r="M15" s="109">
        <v>39</v>
      </c>
      <c r="N15" s="109"/>
      <c r="O15" s="109">
        <v>58.23</v>
      </c>
      <c r="P15" s="109">
        <v>14</v>
      </c>
      <c r="Q15" s="109"/>
      <c r="R15" s="109"/>
      <c r="S15" s="109">
        <v>25</v>
      </c>
      <c r="T15" s="109"/>
      <c r="U15" s="109"/>
      <c r="V15" s="109"/>
      <c r="W15" s="109">
        <v>70</v>
      </c>
      <c r="X15" s="109">
        <v>75</v>
      </c>
      <c r="Y15" s="109">
        <v>43.7</v>
      </c>
      <c r="Z15" s="109"/>
      <c r="AA15" s="109">
        <v>75</v>
      </c>
      <c r="AB15" s="109">
        <v>75</v>
      </c>
      <c r="AC15" s="109"/>
      <c r="AD15" s="109"/>
      <c r="AE15" s="109"/>
      <c r="AF15" s="109"/>
      <c r="AG15" s="109"/>
    </row>
    <row r="16" spans="2:33" ht="15">
      <c r="B16" s="109"/>
      <c r="C16" s="109"/>
      <c r="D16" s="109">
        <v>2019</v>
      </c>
      <c r="E16" s="109">
        <v>6</v>
      </c>
      <c r="F16" s="109"/>
      <c r="G16" s="109"/>
      <c r="H16" s="109"/>
      <c r="I16" s="109"/>
      <c r="J16" s="109"/>
      <c r="K16" s="109">
        <v>6.6</v>
      </c>
      <c r="L16" s="109"/>
      <c r="M16" s="109">
        <v>55</v>
      </c>
      <c r="N16" s="109"/>
      <c r="O16" s="109">
        <v>59</v>
      </c>
      <c r="P16" s="109">
        <v>14</v>
      </c>
      <c r="Q16" s="109"/>
      <c r="R16" s="109"/>
      <c r="S16" s="109">
        <v>25</v>
      </c>
      <c r="T16" s="109"/>
      <c r="U16" s="109"/>
      <c r="V16" s="109"/>
      <c r="W16" s="109">
        <v>70</v>
      </c>
      <c r="X16" s="109">
        <v>75</v>
      </c>
      <c r="Y16" s="109"/>
      <c r="Z16" s="109"/>
      <c r="AA16" s="109"/>
      <c r="AB16" s="109">
        <v>75</v>
      </c>
      <c r="AC16" s="109"/>
      <c r="AD16" s="109"/>
      <c r="AE16" s="109"/>
      <c r="AF16" s="109"/>
      <c r="AG16" s="109"/>
    </row>
    <row r="17" spans="2:33" ht="15">
      <c r="B17" s="109"/>
      <c r="C17" s="109"/>
      <c r="D17" s="109">
        <v>2020</v>
      </c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</row>
    <row r="18" spans="2:33" ht="15">
      <c r="B18" s="110" t="s">
        <v>209</v>
      </c>
      <c r="C18" s="110" t="s">
        <v>217</v>
      </c>
      <c r="D18" s="110">
        <v>2006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</row>
    <row r="19" spans="2:33" ht="15">
      <c r="B19" s="110"/>
      <c r="C19" s="110"/>
      <c r="D19" s="110">
        <v>2007</v>
      </c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</row>
    <row r="20" spans="2:33" ht="15">
      <c r="B20" s="110"/>
      <c r="C20" s="110"/>
      <c r="D20" s="110">
        <v>2008</v>
      </c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</row>
    <row r="21" spans="2:33" ht="15">
      <c r="B21" s="110"/>
      <c r="C21" s="110"/>
      <c r="D21" s="110">
        <v>2009</v>
      </c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</row>
    <row r="22" spans="2:33" ht="15">
      <c r="B22" s="110"/>
      <c r="C22" s="110"/>
      <c r="D22" s="110">
        <v>2010</v>
      </c>
      <c r="E22" s="110"/>
      <c r="F22" s="110"/>
      <c r="G22" s="110"/>
      <c r="H22" s="110"/>
      <c r="I22" s="110"/>
      <c r="J22" s="110"/>
      <c r="K22" s="110">
        <v>93.4</v>
      </c>
      <c r="L22" s="110"/>
      <c r="M22" s="110">
        <v>70</v>
      </c>
      <c r="N22" s="110">
        <v>80</v>
      </c>
      <c r="O22" s="110">
        <v>55</v>
      </c>
      <c r="P22" s="110"/>
      <c r="Q22" s="110"/>
      <c r="R22" s="110"/>
      <c r="S22" s="110"/>
      <c r="T22" s="110"/>
      <c r="U22" s="110">
        <v>65</v>
      </c>
      <c r="V22" s="110"/>
      <c r="W22" s="110">
        <v>30</v>
      </c>
      <c r="X22" s="110">
        <v>37</v>
      </c>
      <c r="Y22" s="110"/>
      <c r="Z22" s="110"/>
      <c r="AA22" s="110"/>
      <c r="AB22" s="110">
        <v>99</v>
      </c>
      <c r="AC22" s="110"/>
      <c r="AD22" s="110">
        <v>36</v>
      </c>
      <c r="AE22" s="110">
        <v>65</v>
      </c>
      <c r="AF22" s="110"/>
      <c r="AG22" s="110"/>
    </row>
    <row r="23" spans="2:33" ht="15">
      <c r="B23" s="110"/>
      <c r="C23" s="110"/>
      <c r="D23" s="110">
        <v>2011</v>
      </c>
      <c r="E23" s="110">
        <v>94</v>
      </c>
      <c r="F23" s="110"/>
      <c r="G23" s="110"/>
      <c r="H23" s="110"/>
      <c r="I23" s="110"/>
      <c r="J23" s="110"/>
      <c r="K23" s="110">
        <v>93.4</v>
      </c>
      <c r="L23" s="110"/>
      <c r="M23" s="110">
        <v>71</v>
      </c>
      <c r="N23" s="110">
        <v>80</v>
      </c>
      <c r="O23" s="110">
        <v>55</v>
      </c>
      <c r="P23" s="110">
        <v>88</v>
      </c>
      <c r="Q23" s="110"/>
      <c r="R23" s="110"/>
      <c r="S23" s="110">
        <v>76</v>
      </c>
      <c r="T23" s="110"/>
      <c r="U23" s="110">
        <v>64.599999999999994</v>
      </c>
      <c r="V23" s="110">
        <v>25</v>
      </c>
      <c r="W23" s="110">
        <v>30</v>
      </c>
      <c r="X23" s="110">
        <v>37</v>
      </c>
      <c r="Y23" s="110">
        <v>31</v>
      </c>
      <c r="Z23" s="110"/>
      <c r="AA23" s="110"/>
      <c r="AB23" s="110">
        <v>99</v>
      </c>
      <c r="AC23" s="110">
        <v>66</v>
      </c>
      <c r="AD23" s="110">
        <v>36</v>
      </c>
      <c r="AE23" s="110">
        <v>65</v>
      </c>
      <c r="AF23" s="110">
        <v>100</v>
      </c>
      <c r="AG23" s="110"/>
    </row>
    <row r="24" spans="2:33" ht="15">
      <c r="B24" s="110"/>
      <c r="C24" s="110"/>
      <c r="D24" s="110">
        <v>2012</v>
      </c>
      <c r="E24" s="110">
        <v>94</v>
      </c>
      <c r="F24" s="110"/>
      <c r="G24" s="110"/>
      <c r="H24" s="110"/>
      <c r="I24" s="110"/>
      <c r="J24" s="110"/>
      <c r="K24" s="110">
        <v>93</v>
      </c>
      <c r="L24" s="110"/>
      <c r="M24" s="110">
        <v>55</v>
      </c>
      <c r="N24" s="110">
        <v>80</v>
      </c>
      <c r="O24" s="110">
        <v>55</v>
      </c>
      <c r="P24" s="110">
        <v>88</v>
      </c>
      <c r="Q24" s="110"/>
      <c r="R24" s="110"/>
      <c r="S24" s="110">
        <v>73.760000000000005</v>
      </c>
      <c r="T24" s="110"/>
      <c r="U24" s="110">
        <v>65</v>
      </c>
      <c r="V24" s="110">
        <v>25</v>
      </c>
      <c r="W24" s="110">
        <v>30</v>
      </c>
      <c r="X24" s="110">
        <v>75</v>
      </c>
      <c r="Y24" s="110">
        <v>32</v>
      </c>
      <c r="Z24" s="110"/>
      <c r="AA24" s="110"/>
      <c r="AB24" s="110">
        <v>95</v>
      </c>
      <c r="AC24" s="110">
        <v>46.45</v>
      </c>
      <c r="AD24" s="110">
        <v>36</v>
      </c>
      <c r="AE24" s="110">
        <v>65</v>
      </c>
      <c r="AF24" s="110"/>
      <c r="AG24" s="110"/>
    </row>
    <row r="25" spans="2:33" ht="15">
      <c r="B25" s="110"/>
      <c r="C25" s="110"/>
      <c r="D25" s="110">
        <v>2013</v>
      </c>
      <c r="E25" s="110">
        <v>94</v>
      </c>
      <c r="F25" s="110">
        <v>100</v>
      </c>
      <c r="G25" s="110"/>
      <c r="H25" s="110"/>
      <c r="I25" s="110"/>
      <c r="J25" s="110"/>
      <c r="K25" s="110">
        <v>93.4</v>
      </c>
      <c r="L25" s="110"/>
      <c r="M25" s="110">
        <v>53</v>
      </c>
      <c r="N25" s="110">
        <v>80</v>
      </c>
      <c r="O25" s="110">
        <v>49.9</v>
      </c>
      <c r="P25" s="110">
        <v>94</v>
      </c>
      <c r="Q25" s="110"/>
      <c r="R25" s="110"/>
      <c r="S25" s="110">
        <v>71.795000000000002</v>
      </c>
      <c r="T25" s="110">
        <v>93</v>
      </c>
      <c r="U25" s="110"/>
      <c r="V25" s="110"/>
      <c r="W25" s="110">
        <v>30</v>
      </c>
      <c r="X25" s="110">
        <v>75</v>
      </c>
      <c r="Y25" s="110">
        <v>32</v>
      </c>
      <c r="Z25" s="110"/>
      <c r="AA25" s="110">
        <v>25</v>
      </c>
      <c r="AB25" s="110">
        <v>95</v>
      </c>
      <c r="AC25" s="110">
        <v>63</v>
      </c>
      <c r="AD25" s="110"/>
      <c r="AE25" s="110">
        <v>65</v>
      </c>
      <c r="AF25" s="110"/>
      <c r="AG25" s="110"/>
    </row>
    <row r="26" spans="2:33" ht="15">
      <c r="B26" s="110"/>
      <c r="C26" s="110"/>
      <c r="D26" s="110">
        <v>2014</v>
      </c>
      <c r="E26" s="110">
        <v>94</v>
      </c>
      <c r="F26" s="110"/>
      <c r="G26" s="110"/>
      <c r="H26" s="110"/>
      <c r="I26" s="110">
        <v>100</v>
      </c>
      <c r="J26" s="110"/>
      <c r="K26" s="110">
        <v>93.4</v>
      </c>
      <c r="L26" s="110"/>
      <c r="M26" s="110">
        <v>22</v>
      </c>
      <c r="N26" s="110">
        <v>80</v>
      </c>
      <c r="O26" s="110">
        <v>41.18</v>
      </c>
      <c r="P26" s="110">
        <v>86</v>
      </c>
      <c r="Q26" s="110"/>
      <c r="R26" s="110"/>
      <c r="S26" s="110">
        <v>72</v>
      </c>
      <c r="T26" s="110">
        <v>93</v>
      </c>
      <c r="U26" s="110"/>
      <c r="V26" s="110"/>
      <c r="W26" s="110"/>
      <c r="X26" s="110">
        <v>25</v>
      </c>
      <c r="Y26" s="110">
        <v>25</v>
      </c>
      <c r="Z26" s="110"/>
      <c r="AA26" s="110">
        <v>25</v>
      </c>
      <c r="AB26" s="110">
        <v>95</v>
      </c>
      <c r="AC26" s="110"/>
      <c r="AD26" s="110"/>
      <c r="AE26" s="110">
        <v>65</v>
      </c>
      <c r="AF26" s="110"/>
      <c r="AG26" s="110">
        <v>38.960979999999999</v>
      </c>
    </row>
    <row r="27" spans="2:33" ht="15">
      <c r="B27" s="110"/>
      <c r="C27" s="110"/>
      <c r="D27" s="110">
        <v>2015</v>
      </c>
      <c r="E27" s="110">
        <v>94</v>
      </c>
      <c r="F27" s="110"/>
      <c r="G27" s="110"/>
      <c r="H27" s="110"/>
      <c r="I27" s="110">
        <v>100</v>
      </c>
      <c r="J27" s="110"/>
      <c r="K27" s="110">
        <v>93.4</v>
      </c>
      <c r="L27" s="110"/>
      <c r="M27" s="110">
        <v>46</v>
      </c>
      <c r="N27" s="110">
        <v>71</v>
      </c>
      <c r="O27" s="110">
        <v>44.47</v>
      </c>
      <c r="P27" s="110">
        <v>86</v>
      </c>
      <c r="Q27" s="110"/>
      <c r="R27" s="110"/>
      <c r="S27" s="110">
        <v>75</v>
      </c>
      <c r="T27" s="110"/>
      <c r="U27" s="110"/>
      <c r="V27" s="110"/>
      <c r="W27" s="110">
        <v>30</v>
      </c>
      <c r="X27" s="110">
        <v>75</v>
      </c>
      <c r="Y27" s="110"/>
      <c r="Z27" s="110"/>
      <c r="AA27" s="110">
        <v>25</v>
      </c>
      <c r="AB27" s="110">
        <v>95</v>
      </c>
      <c r="AC27" s="110"/>
      <c r="AD27" s="110"/>
      <c r="AE27" s="110">
        <v>65</v>
      </c>
      <c r="AF27" s="110"/>
      <c r="AG27" s="110"/>
    </row>
    <row r="28" spans="2:33" ht="15">
      <c r="B28" s="110"/>
      <c r="C28" s="110"/>
      <c r="D28" s="110">
        <v>2016</v>
      </c>
      <c r="E28" s="110">
        <v>94</v>
      </c>
      <c r="F28" s="110"/>
      <c r="G28" s="110"/>
      <c r="H28" s="110"/>
      <c r="I28" s="110"/>
      <c r="J28" s="110"/>
      <c r="K28" s="110">
        <v>93</v>
      </c>
      <c r="L28" s="110"/>
      <c r="M28" s="110"/>
      <c r="N28" s="110">
        <v>77</v>
      </c>
      <c r="O28" s="110">
        <v>45</v>
      </c>
      <c r="P28" s="110">
        <v>86</v>
      </c>
      <c r="Q28" s="110"/>
      <c r="R28" s="110"/>
      <c r="S28" s="110">
        <v>75</v>
      </c>
      <c r="T28" s="110"/>
      <c r="U28" s="110"/>
      <c r="V28" s="110"/>
      <c r="W28" s="110">
        <v>40</v>
      </c>
      <c r="X28" s="110">
        <v>75</v>
      </c>
      <c r="Y28" s="110"/>
      <c r="Z28" s="110"/>
      <c r="AA28" s="110">
        <v>25</v>
      </c>
      <c r="AB28" s="110">
        <v>95</v>
      </c>
      <c r="AC28" s="110"/>
      <c r="AD28" s="110"/>
      <c r="AE28" s="110">
        <v>65</v>
      </c>
      <c r="AF28" s="110"/>
      <c r="AG28" s="110"/>
    </row>
    <row r="29" spans="2:33" ht="15">
      <c r="B29" s="110"/>
      <c r="C29" s="110"/>
      <c r="D29" s="110">
        <v>2017</v>
      </c>
      <c r="E29" s="110">
        <v>94</v>
      </c>
      <c r="F29" s="110"/>
      <c r="G29" s="110"/>
      <c r="H29" s="110"/>
      <c r="I29" s="110"/>
      <c r="J29" s="110"/>
      <c r="K29" s="110">
        <v>93.4</v>
      </c>
      <c r="L29" s="110"/>
      <c r="M29" s="110"/>
      <c r="N29" s="110"/>
      <c r="O29" s="110">
        <v>43.78</v>
      </c>
      <c r="P29" s="110">
        <v>86</v>
      </c>
      <c r="Q29" s="110"/>
      <c r="R29" s="110"/>
      <c r="S29" s="110">
        <v>75</v>
      </c>
      <c r="T29" s="110"/>
      <c r="U29" s="110"/>
      <c r="V29" s="110"/>
      <c r="W29" s="110">
        <v>40</v>
      </c>
      <c r="X29" s="110">
        <v>75</v>
      </c>
      <c r="Y29" s="110"/>
      <c r="Z29" s="110"/>
      <c r="AA29" s="110">
        <v>25</v>
      </c>
      <c r="AB29" s="110">
        <v>95</v>
      </c>
      <c r="AC29" s="110"/>
      <c r="AD29" s="110"/>
      <c r="AE29" s="110"/>
      <c r="AF29" s="110">
        <v>100</v>
      </c>
      <c r="AG29" s="110"/>
    </row>
    <row r="30" spans="2:33" ht="15">
      <c r="B30" s="110"/>
      <c r="C30" s="110"/>
      <c r="D30" s="110">
        <v>2018</v>
      </c>
      <c r="E30" s="110">
        <v>94</v>
      </c>
      <c r="F30" s="110"/>
      <c r="G30" s="110"/>
      <c r="H30" s="110"/>
      <c r="I30" s="110"/>
      <c r="J30" s="110"/>
      <c r="K30" s="110">
        <v>93.4</v>
      </c>
      <c r="L30" s="110"/>
      <c r="M30" s="110">
        <v>61</v>
      </c>
      <c r="N30" s="110"/>
      <c r="O30" s="110">
        <v>41.77</v>
      </c>
      <c r="P30" s="110">
        <v>86</v>
      </c>
      <c r="Q30" s="110"/>
      <c r="R30" s="110"/>
      <c r="S30" s="110">
        <v>75</v>
      </c>
      <c r="T30" s="110"/>
      <c r="U30" s="110"/>
      <c r="V30" s="110"/>
      <c r="W30" s="110">
        <v>30</v>
      </c>
      <c r="X30" s="110">
        <v>25</v>
      </c>
      <c r="Y30" s="110">
        <v>56.3</v>
      </c>
      <c r="Z30" s="110"/>
      <c r="AA30" s="110">
        <v>25</v>
      </c>
      <c r="AB30" s="110">
        <v>25</v>
      </c>
      <c r="AC30" s="110"/>
      <c r="AD30" s="110"/>
      <c r="AE30" s="110"/>
      <c r="AF30" s="110"/>
      <c r="AG30" s="110"/>
    </row>
    <row r="31" spans="2:33" ht="15">
      <c r="B31" s="110"/>
      <c r="C31" s="110"/>
      <c r="D31" s="110">
        <v>2019</v>
      </c>
      <c r="E31" s="110">
        <v>94</v>
      </c>
      <c r="F31" s="110"/>
      <c r="G31" s="110"/>
      <c r="H31" s="110"/>
      <c r="I31" s="110"/>
      <c r="J31" s="110"/>
      <c r="K31" s="110">
        <v>93.4</v>
      </c>
      <c r="L31" s="110"/>
      <c r="M31" s="110">
        <v>45</v>
      </c>
      <c r="N31" s="110"/>
      <c r="O31" s="110">
        <v>41</v>
      </c>
      <c r="P31" s="110">
        <v>86</v>
      </c>
      <c r="Q31" s="110"/>
      <c r="R31" s="110"/>
      <c r="S31" s="110">
        <v>75</v>
      </c>
      <c r="T31" s="110"/>
      <c r="U31" s="110"/>
      <c r="V31" s="110"/>
      <c r="W31" s="110">
        <v>30</v>
      </c>
      <c r="X31" s="110">
        <v>25</v>
      </c>
      <c r="Y31" s="110"/>
      <c r="Z31" s="110"/>
      <c r="AA31" s="110"/>
      <c r="AB31" s="110">
        <v>25</v>
      </c>
      <c r="AC31" s="110"/>
      <c r="AD31" s="110"/>
      <c r="AE31" s="110"/>
      <c r="AF31" s="110"/>
      <c r="AG31" s="110"/>
    </row>
    <row r="32" spans="2:33" ht="15">
      <c r="B32" s="110"/>
      <c r="C32" s="110"/>
      <c r="D32" s="110">
        <v>2020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</row>
    <row r="33" spans="2:33" ht="15">
      <c r="B33" s="109" t="s">
        <v>210</v>
      </c>
      <c r="C33" s="109" t="s">
        <v>214</v>
      </c>
      <c r="D33" s="109">
        <v>2006</v>
      </c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>
        <v>1413593</v>
      </c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</row>
    <row r="34" spans="2:33" ht="15">
      <c r="B34" s="109"/>
      <c r="C34" s="109"/>
      <c r="D34" s="109">
        <v>2007</v>
      </c>
      <c r="E34" s="109"/>
      <c r="F34" s="109">
        <v>1985712</v>
      </c>
      <c r="G34" s="109"/>
      <c r="H34" s="109"/>
      <c r="I34" s="109"/>
      <c r="J34" s="109"/>
      <c r="K34" s="109"/>
      <c r="L34" s="109"/>
      <c r="M34" s="109"/>
      <c r="N34" s="109"/>
      <c r="O34" s="109">
        <v>1489661</v>
      </c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</row>
    <row r="35" spans="2:33" ht="15">
      <c r="B35" s="109"/>
      <c r="C35" s="109"/>
      <c r="D35" s="109">
        <v>2008</v>
      </c>
      <c r="E35" s="109"/>
      <c r="F35" s="109">
        <v>2029838</v>
      </c>
      <c r="G35" s="109"/>
      <c r="H35" s="109"/>
      <c r="I35" s="109"/>
      <c r="J35" s="109">
        <v>901154</v>
      </c>
      <c r="K35" s="109"/>
      <c r="L35" s="109"/>
      <c r="M35" s="109"/>
      <c r="N35" s="109"/>
      <c r="O35" s="109">
        <v>1515017</v>
      </c>
      <c r="P35" s="109"/>
      <c r="Q35" s="109"/>
      <c r="R35" s="109"/>
      <c r="S35" s="109"/>
      <c r="T35" s="109"/>
      <c r="U35" s="109">
        <v>1650485</v>
      </c>
      <c r="V35" s="109">
        <v>613953</v>
      </c>
      <c r="W35" s="109"/>
      <c r="X35" s="109">
        <v>667857</v>
      </c>
      <c r="Y35" s="109"/>
      <c r="Z35" s="109">
        <v>4127347</v>
      </c>
      <c r="AA35" s="109"/>
      <c r="AB35" s="109"/>
      <c r="AC35" s="109"/>
      <c r="AD35" s="109">
        <v>2257759</v>
      </c>
      <c r="AE35" s="109"/>
      <c r="AF35" s="109"/>
      <c r="AG35" s="109">
        <v>1865417</v>
      </c>
    </row>
    <row r="36" spans="2:33" ht="15">
      <c r="B36" s="109"/>
      <c r="C36" s="109"/>
      <c r="D36" s="109">
        <v>2009</v>
      </c>
      <c r="E36" s="109"/>
      <c r="F36" s="109">
        <v>1979408</v>
      </c>
      <c r="G36" s="109"/>
      <c r="H36" s="109"/>
      <c r="I36" s="109"/>
      <c r="J36" s="109"/>
      <c r="K36" s="109"/>
      <c r="L36" s="109"/>
      <c r="M36" s="109"/>
      <c r="N36" s="109"/>
      <c r="O36" s="109">
        <v>1451627</v>
      </c>
      <c r="P36" s="109"/>
      <c r="Q36" s="109"/>
      <c r="R36" s="109"/>
      <c r="S36" s="109"/>
      <c r="T36" s="109"/>
      <c r="U36" s="109">
        <v>1587489</v>
      </c>
      <c r="V36" s="109">
        <v>511628</v>
      </c>
      <c r="W36" s="109"/>
      <c r="X36" s="109">
        <v>536905</v>
      </c>
      <c r="Y36" s="109">
        <v>2140875</v>
      </c>
      <c r="Z36" s="109"/>
      <c r="AA36" s="109">
        <v>502200</v>
      </c>
      <c r="AB36" s="109"/>
      <c r="AC36" s="109">
        <v>935000</v>
      </c>
      <c r="AD36" s="109">
        <v>1957559</v>
      </c>
      <c r="AE36" s="109">
        <v>1067537</v>
      </c>
      <c r="AF36" s="109"/>
      <c r="AG36" s="109">
        <v>1865303</v>
      </c>
    </row>
    <row r="37" spans="2:33" ht="15">
      <c r="B37" s="109"/>
      <c r="C37" s="109"/>
      <c r="D37" s="109">
        <v>2010</v>
      </c>
      <c r="E37" s="109"/>
      <c r="F37" s="109"/>
      <c r="G37" s="109"/>
      <c r="H37" s="109"/>
      <c r="I37" s="109"/>
      <c r="J37" s="109">
        <v>1941923</v>
      </c>
      <c r="K37" s="109"/>
      <c r="L37" s="109"/>
      <c r="M37" s="109"/>
      <c r="N37" s="109"/>
      <c r="O37" s="109">
        <v>2129898</v>
      </c>
      <c r="P37" s="109"/>
      <c r="Q37" s="109"/>
      <c r="R37" s="109"/>
      <c r="S37" s="109"/>
      <c r="T37" s="109">
        <v>2530000</v>
      </c>
      <c r="U37" s="109">
        <v>1430223.15968</v>
      </c>
      <c r="V37" s="109"/>
      <c r="W37" s="109"/>
      <c r="X37" s="109"/>
      <c r="Y37" s="109"/>
      <c r="Z37" s="109">
        <v>597887</v>
      </c>
      <c r="AA37" s="109"/>
      <c r="AB37" s="109"/>
      <c r="AC37" s="109"/>
      <c r="AD37" s="109">
        <v>2339408.676</v>
      </c>
      <c r="AE37" s="109">
        <v>746659</v>
      </c>
      <c r="AF37" s="109"/>
      <c r="AG37" s="109">
        <v>1892892.24</v>
      </c>
    </row>
    <row r="38" spans="2:33" ht="15">
      <c r="B38" s="109"/>
      <c r="C38" s="109"/>
      <c r="D38" s="109">
        <v>2011</v>
      </c>
      <c r="E38" s="109"/>
      <c r="F38" s="109"/>
      <c r="G38" s="109">
        <v>0</v>
      </c>
      <c r="H38" s="109"/>
      <c r="I38" s="109"/>
      <c r="J38" s="109"/>
      <c r="K38" s="109">
        <v>2036847.8315699999</v>
      </c>
      <c r="L38" s="109"/>
      <c r="M38" s="109"/>
      <c r="N38" s="109"/>
      <c r="O38" s="109"/>
      <c r="P38" s="109">
        <v>1970813</v>
      </c>
      <c r="Q38" s="109"/>
      <c r="R38" s="109"/>
      <c r="S38" s="109"/>
      <c r="T38" s="109"/>
      <c r="U38" s="109"/>
      <c r="V38" s="109"/>
      <c r="W38" s="109"/>
      <c r="X38" s="109"/>
      <c r="Y38" s="109">
        <v>2194718</v>
      </c>
      <c r="Z38" s="109">
        <v>0</v>
      </c>
      <c r="AA38" s="109"/>
      <c r="AB38" s="109"/>
      <c r="AC38" s="109"/>
      <c r="AD38" s="109"/>
      <c r="AE38" s="109"/>
      <c r="AF38" s="109">
        <v>0</v>
      </c>
      <c r="AG38" s="109">
        <v>2247694.3360000001</v>
      </c>
    </row>
    <row r="39" spans="2:33" ht="15">
      <c r="B39" s="109"/>
      <c r="C39" s="109"/>
      <c r="D39" s="109">
        <v>2012</v>
      </c>
      <c r="E39" s="109"/>
      <c r="F39" s="109">
        <v>3278000</v>
      </c>
      <c r="G39" s="109"/>
      <c r="H39" s="109"/>
      <c r="I39" s="109"/>
      <c r="J39" s="109"/>
      <c r="K39" s="109">
        <v>2114620.04</v>
      </c>
      <c r="L39" s="109"/>
      <c r="M39" s="109"/>
      <c r="N39" s="109"/>
      <c r="O39" s="109"/>
      <c r="P39" s="109">
        <v>1955046</v>
      </c>
      <c r="Q39" s="109"/>
      <c r="R39" s="109"/>
      <c r="S39" s="109"/>
      <c r="T39" s="109"/>
      <c r="U39" s="109"/>
      <c r="V39" s="109"/>
      <c r="W39" s="109"/>
      <c r="X39" s="109"/>
      <c r="Y39" s="109">
        <v>2200000</v>
      </c>
      <c r="Z39" s="109"/>
      <c r="AA39" s="109"/>
      <c r="AB39" s="109"/>
      <c r="AC39" s="109"/>
      <c r="AD39" s="109"/>
      <c r="AE39" s="109"/>
      <c r="AF39" s="109"/>
      <c r="AG39" s="109">
        <v>2042188.69</v>
      </c>
    </row>
    <row r="40" spans="2:33" ht="15">
      <c r="B40" s="109"/>
      <c r="C40" s="109"/>
      <c r="D40" s="109">
        <v>2013</v>
      </c>
      <c r="E40" s="109"/>
      <c r="F40" s="109"/>
      <c r="G40" s="109"/>
      <c r="H40" s="109"/>
      <c r="I40" s="109"/>
      <c r="J40" s="109"/>
      <c r="K40" s="109">
        <v>2180715.7000000002</v>
      </c>
      <c r="L40" s="109"/>
      <c r="M40" s="109"/>
      <c r="N40" s="109"/>
      <c r="O40" s="109"/>
      <c r="P40" s="109">
        <v>1916088.2629199999</v>
      </c>
      <c r="Q40" s="109"/>
      <c r="R40" s="109"/>
      <c r="S40" s="109"/>
      <c r="T40" s="109"/>
      <c r="U40" s="109"/>
      <c r="V40" s="109"/>
      <c r="W40" s="109"/>
      <c r="X40" s="109"/>
      <c r="Y40" s="109">
        <v>2202200</v>
      </c>
      <c r="Z40" s="109"/>
      <c r="AA40" s="109"/>
      <c r="AB40" s="109"/>
      <c r="AC40" s="109"/>
      <c r="AD40" s="109"/>
      <c r="AE40" s="109"/>
      <c r="AF40" s="109"/>
      <c r="AG40" s="109">
        <v>2059144</v>
      </c>
    </row>
    <row r="41" spans="2:33" ht="15">
      <c r="B41" s="109"/>
      <c r="C41" s="109"/>
      <c r="D41" s="109">
        <v>2014</v>
      </c>
      <c r="E41" s="109"/>
      <c r="F41" s="109">
        <v>1639000</v>
      </c>
      <c r="G41" s="109">
        <v>0</v>
      </c>
      <c r="H41" s="109"/>
      <c r="I41" s="109"/>
      <c r="J41" s="109"/>
      <c r="K41" s="109">
        <v>2312034.2825699998</v>
      </c>
      <c r="L41" s="109"/>
      <c r="M41" s="109"/>
      <c r="N41" s="109"/>
      <c r="O41" s="109"/>
      <c r="P41" s="109">
        <v>2406199</v>
      </c>
      <c r="Q41" s="109"/>
      <c r="R41" s="109"/>
      <c r="S41" s="109"/>
      <c r="T41" s="109">
        <v>2767000</v>
      </c>
      <c r="U41" s="109"/>
      <c r="V41" s="109"/>
      <c r="W41" s="109"/>
      <c r="X41" s="109">
        <v>0</v>
      </c>
      <c r="Y41" s="109"/>
      <c r="Z41" s="109"/>
      <c r="AA41" s="109"/>
      <c r="AB41" s="109"/>
      <c r="AC41" s="109"/>
      <c r="AD41" s="109"/>
      <c r="AE41" s="109"/>
      <c r="AF41" s="109">
        <v>0</v>
      </c>
      <c r="AG41" s="109">
        <v>2263328.8259999999</v>
      </c>
    </row>
    <row r="42" spans="2:33" ht="15">
      <c r="B42" s="109"/>
      <c r="C42" s="109"/>
      <c r="D42" s="109">
        <v>2015</v>
      </c>
      <c r="E42" s="109"/>
      <c r="F42" s="109"/>
      <c r="G42" s="109"/>
      <c r="H42" s="109"/>
      <c r="I42" s="109"/>
      <c r="J42" s="109"/>
      <c r="K42" s="109">
        <v>2404947.0299999998</v>
      </c>
      <c r="L42" s="109"/>
      <c r="M42" s="109"/>
      <c r="N42" s="109"/>
      <c r="O42" s="109"/>
      <c r="P42" s="109">
        <v>2766677</v>
      </c>
      <c r="Q42" s="109"/>
      <c r="R42" s="109"/>
      <c r="S42" s="109"/>
      <c r="T42" s="109"/>
      <c r="U42" s="109"/>
      <c r="V42" s="109"/>
      <c r="W42" s="109"/>
      <c r="X42" s="109">
        <v>0</v>
      </c>
      <c r="Y42" s="109"/>
      <c r="Z42" s="109"/>
      <c r="AA42" s="109"/>
      <c r="AB42" s="109"/>
      <c r="AC42" s="109"/>
      <c r="AD42" s="109"/>
      <c r="AE42" s="109"/>
      <c r="AF42" s="109"/>
      <c r="AG42" s="109"/>
    </row>
    <row r="43" spans="2:33" ht="15">
      <c r="B43" s="109"/>
      <c r="C43" s="109"/>
      <c r="D43" s="109">
        <v>2016</v>
      </c>
      <c r="E43" s="109"/>
      <c r="F43" s="109"/>
      <c r="G43" s="109"/>
      <c r="H43" s="109"/>
      <c r="I43" s="109"/>
      <c r="J43" s="109"/>
      <c r="K43" s="109">
        <v>2492356.54</v>
      </c>
      <c r="L43" s="109"/>
      <c r="M43" s="109"/>
      <c r="N43" s="109"/>
      <c r="O43" s="109"/>
      <c r="P43" s="109">
        <v>2766677</v>
      </c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</row>
    <row r="44" spans="2:33" ht="15">
      <c r="B44" s="109"/>
      <c r="C44" s="109"/>
      <c r="D44" s="109">
        <v>2017</v>
      </c>
      <c r="E44" s="109"/>
      <c r="F44" s="109"/>
      <c r="G44" s="109"/>
      <c r="H44" s="109"/>
      <c r="I44" s="109"/>
      <c r="J44" s="109"/>
      <c r="K44" s="109">
        <v>2598845</v>
      </c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>
        <v>2175392.7000000002</v>
      </c>
    </row>
    <row r="45" spans="2:33" ht="15">
      <c r="B45" s="109"/>
      <c r="C45" s="109"/>
      <c r="D45" s="109">
        <v>2018</v>
      </c>
      <c r="E45" s="109"/>
      <c r="F45" s="109"/>
      <c r="G45" s="109"/>
      <c r="H45" s="109"/>
      <c r="I45" s="109"/>
      <c r="J45" s="109"/>
      <c r="K45" s="109">
        <v>2685009.55</v>
      </c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</row>
    <row r="46" spans="2:33" ht="15">
      <c r="B46" s="109"/>
      <c r="C46" s="109"/>
      <c r="D46" s="109">
        <v>2019</v>
      </c>
      <c r="E46" s="109"/>
      <c r="F46" s="109"/>
      <c r="G46" s="109"/>
      <c r="H46" s="109"/>
      <c r="I46" s="109"/>
      <c r="J46" s="109"/>
      <c r="K46" s="109">
        <v>2735007</v>
      </c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</row>
    <row r="47" spans="2:33" ht="15">
      <c r="B47" s="109"/>
      <c r="C47" s="109"/>
      <c r="D47" s="109">
        <v>2020</v>
      </c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</row>
    <row r="48" spans="2:33" ht="15">
      <c r="B48" s="110" t="s">
        <v>218</v>
      </c>
      <c r="C48" s="110" t="s">
        <v>186</v>
      </c>
      <c r="D48" s="110">
        <v>2006</v>
      </c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>
        <v>174998</v>
      </c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</row>
    <row r="49" spans="2:33" ht="15">
      <c r="B49" s="110"/>
      <c r="C49" s="110"/>
      <c r="D49" s="110">
        <v>2007</v>
      </c>
      <c r="E49" s="110"/>
      <c r="F49" s="110">
        <v>301673</v>
      </c>
      <c r="G49" s="110"/>
      <c r="H49" s="110"/>
      <c r="I49" s="110"/>
      <c r="J49" s="110"/>
      <c r="K49" s="110"/>
      <c r="L49" s="110"/>
      <c r="M49" s="110"/>
      <c r="N49" s="110"/>
      <c r="O49" s="110">
        <v>184415</v>
      </c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</row>
    <row r="50" spans="2:33" ht="15">
      <c r="B50" s="110"/>
      <c r="C50" s="110"/>
      <c r="D50" s="110">
        <v>2008</v>
      </c>
      <c r="E50" s="110"/>
      <c r="F50" s="110">
        <v>308377</v>
      </c>
      <c r="G50" s="110"/>
      <c r="H50" s="110"/>
      <c r="I50" s="110"/>
      <c r="J50" s="110">
        <v>122156</v>
      </c>
      <c r="K50" s="110"/>
      <c r="L50" s="110"/>
      <c r="M50" s="110"/>
      <c r="N50" s="110"/>
      <c r="O50" s="110">
        <v>187554</v>
      </c>
      <c r="P50" s="110"/>
      <c r="Q50" s="110"/>
      <c r="R50" s="110"/>
      <c r="S50" s="110"/>
      <c r="T50" s="110"/>
      <c r="U50" s="110">
        <v>212024</v>
      </c>
      <c r="V50" s="110">
        <v>84837</v>
      </c>
      <c r="W50" s="110"/>
      <c r="X50" s="110">
        <v>89129</v>
      </c>
      <c r="Y50" s="110"/>
      <c r="Z50" s="110">
        <v>579227</v>
      </c>
      <c r="AA50" s="110"/>
      <c r="AB50" s="110"/>
      <c r="AC50" s="110"/>
      <c r="AD50" s="110">
        <v>329971</v>
      </c>
      <c r="AE50" s="110"/>
      <c r="AF50" s="110"/>
      <c r="AG50" s="110">
        <v>241631</v>
      </c>
    </row>
    <row r="51" spans="2:33" ht="15">
      <c r="B51" s="110"/>
      <c r="C51" s="110"/>
      <c r="D51" s="110">
        <v>2009</v>
      </c>
      <c r="E51" s="110"/>
      <c r="F51" s="110">
        <v>300715</v>
      </c>
      <c r="G51" s="110"/>
      <c r="H51" s="110"/>
      <c r="I51" s="110"/>
      <c r="J51" s="110"/>
      <c r="K51" s="110"/>
      <c r="L51" s="110"/>
      <c r="M51" s="110"/>
      <c r="N51" s="110"/>
      <c r="O51" s="110">
        <v>179707</v>
      </c>
      <c r="P51" s="110"/>
      <c r="Q51" s="110"/>
      <c r="R51" s="110"/>
      <c r="S51" s="110"/>
      <c r="T51" s="110"/>
      <c r="U51" s="110">
        <v>203931</v>
      </c>
      <c r="V51" s="110">
        <v>70698</v>
      </c>
      <c r="W51" s="110"/>
      <c r="X51" s="110">
        <v>71652</v>
      </c>
      <c r="Y51" s="110">
        <v>284249</v>
      </c>
      <c r="Z51" s="110"/>
      <c r="AA51" s="110">
        <v>68482</v>
      </c>
      <c r="AB51" s="110"/>
      <c r="AC51" s="110">
        <v>126375</v>
      </c>
      <c r="AD51" s="110">
        <v>286097</v>
      </c>
      <c r="AE51" s="110">
        <v>139244</v>
      </c>
      <c r="AF51" s="110"/>
      <c r="AG51" s="110">
        <v>206529</v>
      </c>
    </row>
    <row r="52" spans="2:33" ht="15">
      <c r="B52" s="110"/>
      <c r="C52" s="110"/>
      <c r="D52" s="110">
        <v>2010</v>
      </c>
      <c r="E52" s="110"/>
      <c r="F52" s="110"/>
      <c r="G52" s="110"/>
      <c r="H52" s="110"/>
      <c r="I52" s="110"/>
      <c r="J52" s="110">
        <v>263238</v>
      </c>
      <c r="K52" s="110"/>
      <c r="L52" s="110"/>
      <c r="M52" s="110"/>
      <c r="N52" s="110"/>
      <c r="O52" s="110">
        <v>263675</v>
      </c>
      <c r="P52" s="110"/>
      <c r="Q52" s="110"/>
      <c r="R52" s="110"/>
      <c r="S52" s="110"/>
      <c r="T52" s="110">
        <v>320221.64899999998</v>
      </c>
      <c r="U52" s="110">
        <v>183728.66743</v>
      </c>
      <c r="V52" s="110"/>
      <c r="W52" s="110"/>
      <c r="X52" s="110"/>
      <c r="Y52" s="110"/>
      <c r="Z52" s="110">
        <v>83907</v>
      </c>
      <c r="AA52" s="110"/>
      <c r="AB52" s="110"/>
      <c r="AC52" s="110"/>
      <c r="AD52" s="110">
        <v>435870.21600000001</v>
      </c>
      <c r="AE52" s="110">
        <v>97390</v>
      </c>
      <c r="AF52" s="110"/>
      <c r="AG52" s="110"/>
    </row>
    <row r="53" spans="2:33" ht="15">
      <c r="B53" s="110"/>
      <c r="C53" s="110"/>
      <c r="D53" s="110">
        <v>2011</v>
      </c>
      <c r="E53" s="110"/>
      <c r="F53" s="110"/>
      <c r="G53" s="110">
        <v>0</v>
      </c>
      <c r="H53" s="110"/>
      <c r="I53" s="110"/>
      <c r="J53" s="110"/>
      <c r="K53" s="110">
        <v>281308.18336000002</v>
      </c>
      <c r="L53" s="110"/>
      <c r="M53" s="110"/>
      <c r="N53" s="110"/>
      <c r="O53" s="110"/>
      <c r="P53" s="110">
        <v>254696</v>
      </c>
      <c r="Q53" s="110"/>
      <c r="R53" s="110"/>
      <c r="S53" s="110"/>
      <c r="T53" s="110"/>
      <c r="U53" s="110"/>
      <c r="V53" s="110"/>
      <c r="W53" s="110"/>
      <c r="X53" s="110"/>
      <c r="Y53" s="110">
        <v>294397.5</v>
      </c>
      <c r="Z53" s="110"/>
      <c r="AA53" s="110"/>
      <c r="AB53" s="110"/>
      <c r="AC53" s="110"/>
      <c r="AD53" s="110"/>
      <c r="AE53" s="110"/>
      <c r="AF53" s="110">
        <v>0</v>
      </c>
      <c r="AG53" s="110"/>
    </row>
    <row r="54" spans="2:33" ht="15">
      <c r="B54" s="110"/>
      <c r="C54" s="110"/>
      <c r="D54" s="110">
        <v>2012</v>
      </c>
      <c r="E54" s="110"/>
      <c r="F54" s="110">
        <v>249000</v>
      </c>
      <c r="G54" s="110"/>
      <c r="H54" s="110"/>
      <c r="I54" s="110"/>
      <c r="J54" s="110"/>
      <c r="K54" s="110">
        <v>292049.27</v>
      </c>
      <c r="L54" s="110"/>
      <c r="M54" s="110"/>
      <c r="N54" s="110"/>
      <c r="O54" s="110"/>
      <c r="P54" s="110">
        <v>252658</v>
      </c>
      <c r="Q54" s="110"/>
      <c r="R54" s="110"/>
      <c r="S54" s="110"/>
      <c r="T54" s="110"/>
      <c r="U54" s="110"/>
      <c r="V54" s="110"/>
      <c r="W54" s="110"/>
      <c r="X54" s="110"/>
      <c r="Y54" s="110">
        <v>300000</v>
      </c>
      <c r="Z54" s="110"/>
      <c r="AA54" s="110"/>
      <c r="AB54" s="110"/>
      <c r="AC54" s="110"/>
      <c r="AD54" s="110"/>
      <c r="AE54" s="110"/>
      <c r="AF54" s="110"/>
      <c r="AG54" s="110"/>
    </row>
    <row r="55" spans="2:33" ht="15">
      <c r="B55" s="110"/>
      <c r="C55" s="110"/>
      <c r="D55" s="110">
        <v>2013</v>
      </c>
      <c r="E55" s="110"/>
      <c r="F55" s="110"/>
      <c r="G55" s="110"/>
      <c r="H55" s="110"/>
      <c r="I55" s="110"/>
      <c r="J55" s="110"/>
      <c r="K55" s="110">
        <v>301177.71000000002</v>
      </c>
      <c r="L55" s="110"/>
      <c r="M55" s="110"/>
      <c r="N55" s="110"/>
      <c r="O55" s="110"/>
      <c r="P55" s="110">
        <v>247623.70464000001</v>
      </c>
      <c r="Q55" s="110"/>
      <c r="R55" s="110"/>
      <c r="S55" s="110"/>
      <c r="T55" s="110"/>
      <c r="U55" s="110"/>
      <c r="V55" s="110"/>
      <c r="W55" s="110"/>
      <c r="X55" s="110"/>
      <c r="Y55" s="110">
        <v>300450</v>
      </c>
      <c r="Z55" s="110"/>
      <c r="AA55" s="110"/>
      <c r="AB55" s="110"/>
      <c r="AC55" s="110"/>
      <c r="AD55" s="110"/>
      <c r="AE55" s="110"/>
      <c r="AF55" s="110"/>
      <c r="AG55" s="110"/>
    </row>
    <row r="56" spans="2:33" ht="15">
      <c r="B56" s="110"/>
      <c r="C56" s="110"/>
      <c r="D56" s="110">
        <v>2014</v>
      </c>
      <c r="E56" s="110"/>
      <c r="F56" s="110">
        <v>249000</v>
      </c>
      <c r="G56" s="110">
        <v>0</v>
      </c>
      <c r="H56" s="110"/>
      <c r="I56" s="110"/>
      <c r="J56" s="110"/>
      <c r="K56" s="110">
        <v>319314.06647999998</v>
      </c>
      <c r="L56" s="110"/>
      <c r="M56" s="110"/>
      <c r="N56" s="110"/>
      <c r="O56" s="110"/>
      <c r="P56" s="110">
        <v>324313</v>
      </c>
      <c r="Q56" s="110"/>
      <c r="R56" s="110"/>
      <c r="S56" s="110"/>
      <c r="T56" s="110"/>
      <c r="U56" s="110"/>
      <c r="V56" s="110"/>
      <c r="W56" s="110"/>
      <c r="X56" s="110">
        <v>0</v>
      </c>
      <c r="Y56" s="110"/>
      <c r="Z56" s="110"/>
      <c r="AA56" s="110"/>
      <c r="AB56" s="110"/>
      <c r="AC56" s="110"/>
      <c r="AD56" s="110"/>
      <c r="AE56" s="110"/>
      <c r="AF56" s="110"/>
      <c r="AG56" s="110"/>
    </row>
    <row r="57" spans="2:33" ht="15">
      <c r="B57" s="110"/>
      <c r="C57" s="110"/>
      <c r="D57" s="110">
        <v>2015</v>
      </c>
      <c r="E57" s="110"/>
      <c r="F57" s="110"/>
      <c r="G57" s="110"/>
      <c r="H57" s="110"/>
      <c r="I57" s="110"/>
      <c r="J57" s="110"/>
      <c r="K57" s="110">
        <v>332146.21000000002</v>
      </c>
      <c r="L57" s="110"/>
      <c r="M57" s="110"/>
      <c r="N57" s="110"/>
      <c r="O57" s="110"/>
      <c r="P57" s="110">
        <v>793646</v>
      </c>
      <c r="Q57" s="110"/>
      <c r="R57" s="110"/>
      <c r="S57" s="110"/>
      <c r="T57" s="110"/>
      <c r="U57" s="110"/>
      <c r="V57" s="110"/>
      <c r="W57" s="110"/>
      <c r="X57" s="110">
        <v>0</v>
      </c>
      <c r="Y57" s="110"/>
      <c r="Z57" s="110"/>
      <c r="AA57" s="110"/>
      <c r="AB57" s="110"/>
      <c r="AC57" s="110"/>
      <c r="AD57" s="110"/>
      <c r="AE57" s="110"/>
      <c r="AF57" s="110"/>
      <c r="AG57" s="110"/>
    </row>
    <row r="58" spans="2:33" ht="15">
      <c r="B58" s="110"/>
      <c r="C58" s="110"/>
      <c r="D58" s="110">
        <v>2016</v>
      </c>
      <c r="E58" s="110"/>
      <c r="F58" s="110"/>
      <c r="G58" s="110"/>
      <c r="H58" s="110"/>
      <c r="I58" s="110"/>
      <c r="J58" s="110"/>
      <c r="K58" s="110">
        <v>344218.3</v>
      </c>
      <c r="L58" s="110"/>
      <c r="M58" s="110"/>
      <c r="N58" s="110"/>
      <c r="O58" s="110"/>
      <c r="P58" s="110">
        <v>793646</v>
      </c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</row>
    <row r="59" spans="2:33" ht="15">
      <c r="B59" s="110"/>
      <c r="C59" s="110"/>
      <c r="D59" s="110">
        <v>2017</v>
      </c>
      <c r="E59" s="110"/>
      <c r="F59" s="110"/>
      <c r="G59" s="110"/>
      <c r="H59" s="110"/>
      <c r="I59" s="110"/>
      <c r="J59" s="110"/>
      <c r="K59" s="110">
        <v>358925</v>
      </c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</row>
    <row r="60" spans="2:33" ht="15">
      <c r="B60" s="110"/>
      <c r="C60" s="110"/>
      <c r="D60" s="110">
        <v>2018</v>
      </c>
      <c r="E60" s="110"/>
      <c r="F60" s="110"/>
      <c r="G60" s="110"/>
      <c r="H60" s="110"/>
      <c r="I60" s="110"/>
      <c r="J60" s="110"/>
      <c r="K60" s="110">
        <v>370825.52</v>
      </c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</row>
    <row r="61" spans="2:33" ht="15">
      <c r="B61" s="110"/>
      <c r="C61" s="110"/>
      <c r="D61" s="110">
        <v>2019</v>
      </c>
      <c r="E61" s="110"/>
      <c r="F61" s="110"/>
      <c r="G61" s="110"/>
      <c r="H61" s="110"/>
      <c r="I61" s="110"/>
      <c r="J61" s="110"/>
      <c r="K61" s="110">
        <v>377731</v>
      </c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</row>
    <row r="62" spans="2:33" ht="15">
      <c r="B62" s="110"/>
      <c r="C62" s="110"/>
      <c r="D62" s="110">
        <v>2020</v>
      </c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</row>
    <row r="63" spans="2:33" ht="15">
      <c r="B63" s="109" t="s">
        <v>219</v>
      </c>
      <c r="C63" s="109" t="s">
        <v>613</v>
      </c>
      <c r="D63" s="109">
        <v>2006</v>
      </c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>
        <v>28</v>
      </c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</row>
    <row r="64" spans="2:33" ht="15">
      <c r="B64" s="109"/>
      <c r="C64" s="109"/>
      <c r="D64" s="109">
        <v>2007</v>
      </c>
      <c r="E64" s="109"/>
      <c r="F64" s="109">
        <v>33</v>
      </c>
      <c r="G64" s="109"/>
      <c r="H64" s="109"/>
      <c r="I64" s="109"/>
      <c r="J64" s="109"/>
      <c r="K64" s="109"/>
      <c r="L64" s="109"/>
      <c r="M64" s="109"/>
      <c r="N64" s="109"/>
      <c r="O64" s="109">
        <v>30</v>
      </c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</row>
    <row r="65" spans="2:33" ht="15">
      <c r="B65" s="109"/>
      <c r="C65" s="109"/>
      <c r="D65" s="109">
        <v>2008</v>
      </c>
      <c r="E65" s="109"/>
      <c r="F65" s="109">
        <v>34</v>
      </c>
      <c r="G65" s="109"/>
      <c r="H65" s="109"/>
      <c r="I65" s="109"/>
      <c r="J65" s="109">
        <v>26</v>
      </c>
      <c r="K65" s="109"/>
      <c r="L65" s="109"/>
      <c r="M65" s="109"/>
      <c r="N65" s="109"/>
      <c r="O65" s="109">
        <v>30</v>
      </c>
      <c r="P65" s="109"/>
      <c r="Q65" s="109"/>
      <c r="R65" s="109"/>
      <c r="S65" s="109"/>
      <c r="T65" s="109"/>
      <c r="U65" s="109">
        <v>30</v>
      </c>
      <c r="V65" s="109">
        <v>26</v>
      </c>
      <c r="W65" s="109"/>
      <c r="X65" s="109">
        <v>28</v>
      </c>
      <c r="Y65" s="109"/>
      <c r="Z65" s="109">
        <v>43</v>
      </c>
      <c r="AA65" s="109"/>
      <c r="AB65" s="109"/>
      <c r="AC65" s="109"/>
      <c r="AD65" s="109">
        <v>37</v>
      </c>
      <c r="AE65" s="109"/>
      <c r="AF65" s="109"/>
      <c r="AG65" s="109">
        <v>30</v>
      </c>
    </row>
    <row r="66" spans="2:33" ht="15">
      <c r="B66" s="109"/>
      <c r="C66" s="109"/>
      <c r="D66" s="109">
        <v>2009</v>
      </c>
      <c r="E66" s="109"/>
      <c r="F66" s="109">
        <v>33</v>
      </c>
      <c r="G66" s="109"/>
      <c r="H66" s="109"/>
      <c r="I66" s="109"/>
      <c r="J66" s="109"/>
      <c r="K66" s="109"/>
      <c r="L66" s="109"/>
      <c r="M66" s="109"/>
      <c r="N66" s="109"/>
      <c r="O66" s="109">
        <v>29</v>
      </c>
      <c r="P66" s="109"/>
      <c r="Q66" s="109"/>
      <c r="R66" s="109"/>
      <c r="S66" s="109"/>
      <c r="T66" s="109"/>
      <c r="U66" s="109">
        <v>28</v>
      </c>
      <c r="V66" s="109">
        <v>22</v>
      </c>
      <c r="W66" s="109"/>
      <c r="X66" s="109">
        <v>23</v>
      </c>
      <c r="Y66" s="109">
        <v>34</v>
      </c>
      <c r="Z66" s="109"/>
      <c r="AA66" s="109">
        <v>19</v>
      </c>
      <c r="AB66" s="109"/>
      <c r="AC66" s="109">
        <v>32</v>
      </c>
      <c r="AD66" s="109">
        <v>32</v>
      </c>
      <c r="AE66" s="109">
        <v>26</v>
      </c>
      <c r="AF66" s="109"/>
      <c r="AG66" s="109">
        <v>25</v>
      </c>
    </row>
    <row r="67" spans="2:33" ht="15">
      <c r="B67" s="109"/>
      <c r="C67" s="109"/>
      <c r="D67" s="109">
        <v>2010</v>
      </c>
      <c r="E67" s="109"/>
      <c r="F67" s="109"/>
      <c r="G67" s="109"/>
      <c r="H67" s="109"/>
      <c r="I67" s="109"/>
      <c r="J67" s="109">
        <v>56</v>
      </c>
      <c r="K67" s="109"/>
      <c r="L67" s="109"/>
      <c r="M67" s="109"/>
      <c r="N67" s="109"/>
      <c r="O67" s="109">
        <v>42</v>
      </c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>
        <v>6</v>
      </c>
      <c r="AA67" s="109"/>
      <c r="AB67" s="109"/>
      <c r="AC67" s="109"/>
      <c r="AD67" s="109">
        <v>7.35</v>
      </c>
      <c r="AE67" s="109">
        <v>18</v>
      </c>
      <c r="AF67" s="109"/>
      <c r="AG67" s="109"/>
    </row>
    <row r="68" spans="2:33" ht="15">
      <c r="B68" s="109"/>
      <c r="C68" s="109"/>
      <c r="D68" s="109">
        <v>2011</v>
      </c>
      <c r="E68" s="109"/>
      <c r="F68" s="109"/>
      <c r="G68" s="109">
        <v>0</v>
      </c>
      <c r="H68" s="109"/>
      <c r="I68" s="109"/>
      <c r="J68" s="109"/>
      <c r="K68" s="109">
        <v>27.26</v>
      </c>
      <c r="L68" s="109"/>
      <c r="M68" s="109"/>
      <c r="N68" s="109"/>
      <c r="O68" s="109"/>
      <c r="P68" s="109">
        <v>21.7</v>
      </c>
      <c r="Q68" s="109"/>
      <c r="R68" s="109"/>
      <c r="S68" s="109"/>
      <c r="T68" s="109"/>
      <c r="U68" s="109"/>
      <c r="V68" s="109"/>
      <c r="W68" s="109"/>
      <c r="X68" s="109"/>
      <c r="Y68" s="109">
        <v>35.129150000000003</v>
      </c>
      <c r="Z68" s="109"/>
      <c r="AA68" s="109"/>
      <c r="AB68" s="109"/>
      <c r="AC68" s="109"/>
      <c r="AD68" s="109"/>
      <c r="AE68" s="109"/>
      <c r="AF68" s="109">
        <v>0</v>
      </c>
      <c r="AG68" s="109"/>
    </row>
    <row r="69" spans="2:33" ht="15">
      <c r="B69" s="109"/>
      <c r="C69" s="109"/>
      <c r="D69" s="109">
        <v>2012</v>
      </c>
      <c r="E69" s="109"/>
      <c r="F69" s="109"/>
      <c r="G69" s="109"/>
      <c r="H69" s="109"/>
      <c r="I69" s="109"/>
      <c r="J69" s="109"/>
      <c r="K69" s="109">
        <v>28.301020000000001</v>
      </c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>
        <v>35.479999999999997</v>
      </c>
      <c r="Z69" s="109"/>
      <c r="AA69" s="109"/>
      <c r="AB69" s="109"/>
      <c r="AC69" s="109"/>
      <c r="AD69" s="109"/>
      <c r="AE69" s="109"/>
      <c r="AF69" s="109"/>
      <c r="AG69" s="109"/>
    </row>
    <row r="70" spans="2:33" ht="15">
      <c r="B70" s="109"/>
      <c r="C70" s="109"/>
      <c r="D70" s="109">
        <v>2013</v>
      </c>
      <c r="E70" s="109"/>
      <c r="F70" s="109"/>
      <c r="G70" s="109"/>
      <c r="H70" s="109"/>
      <c r="I70" s="109"/>
      <c r="J70" s="109"/>
      <c r="K70" s="109">
        <v>29.19</v>
      </c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>
        <v>35.835239999999999</v>
      </c>
      <c r="Z70" s="109"/>
      <c r="AA70" s="109"/>
      <c r="AB70" s="109"/>
      <c r="AC70" s="109"/>
      <c r="AD70" s="109"/>
      <c r="AE70" s="109"/>
      <c r="AF70" s="109"/>
      <c r="AG70" s="109"/>
    </row>
    <row r="71" spans="2:33" ht="15">
      <c r="B71" s="109"/>
      <c r="C71" s="109"/>
      <c r="D71" s="109">
        <v>2014</v>
      </c>
      <c r="E71" s="109"/>
      <c r="F71" s="109"/>
      <c r="G71" s="109">
        <v>0</v>
      </c>
      <c r="H71" s="109"/>
      <c r="I71" s="109"/>
      <c r="J71" s="109"/>
      <c r="K71" s="109">
        <v>30.943110000000001</v>
      </c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>
        <v>0</v>
      </c>
      <c r="Y71" s="109"/>
      <c r="Z71" s="109"/>
      <c r="AA71" s="109"/>
      <c r="AB71" s="109"/>
      <c r="AC71" s="109"/>
      <c r="AD71" s="109"/>
      <c r="AE71" s="109"/>
      <c r="AF71" s="109"/>
      <c r="AG71" s="109">
        <v>47.521529999999998</v>
      </c>
    </row>
    <row r="72" spans="2:33" ht="15">
      <c r="B72" s="109"/>
      <c r="C72" s="109"/>
      <c r="D72" s="109">
        <v>2015</v>
      </c>
      <c r="E72" s="109"/>
      <c r="F72" s="109"/>
      <c r="G72" s="109"/>
      <c r="H72" s="109"/>
      <c r="I72" s="109"/>
      <c r="J72" s="109"/>
      <c r="K72" s="109">
        <v>32.19</v>
      </c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>
        <v>0</v>
      </c>
      <c r="Y72" s="109"/>
      <c r="Z72" s="109"/>
      <c r="AA72" s="109"/>
      <c r="AB72" s="109"/>
      <c r="AC72" s="109"/>
      <c r="AD72" s="109"/>
      <c r="AE72" s="109"/>
      <c r="AF72" s="109"/>
      <c r="AG72" s="109"/>
    </row>
    <row r="73" spans="2:33" ht="15">
      <c r="B73" s="109"/>
      <c r="C73" s="109"/>
      <c r="D73" s="109">
        <v>2016</v>
      </c>
      <c r="E73" s="109"/>
      <c r="F73" s="109"/>
      <c r="G73" s="109"/>
      <c r="H73" s="109"/>
      <c r="I73" s="109"/>
      <c r="J73" s="109"/>
      <c r="K73" s="109">
        <v>33.36</v>
      </c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</row>
    <row r="74" spans="2:33" ht="15">
      <c r="B74" s="109"/>
      <c r="C74" s="109"/>
      <c r="D74" s="109">
        <v>2017</v>
      </c>
      <c r="E74" s="109"/>
      <c r="F74" s="109"/>
      <c r="G74" s="109"/>
      <c r="H74" s="109"/>
      <c r="I74" s="109"/>
      <c r="J74" s="109"/>
      <c r="K74" s="109">
        <v>34.78</v>
      </c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</row>
    <row r="75" spans="2:33" ht="15">
      <c r="B75" s="109"/>
      <c r="C75" s="109"/>
      <c r="D75" s="109">
        <v>2018</v>
      </c>
      <c r="E75" s="109"/>
      <c r="F75" s="109"/>
      <c r="G75" s="109"/>
      <c r="H75" s="109"/>
      <c r="I75" s="109"/>
      <c r="J75" s="109"/>
      <c r="K75" s="109">
        <v>35.93</v>
      </c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</row>
    <row r="76" spans="2:33" ht="15">
      <c r="B76" s="109"/>
      <c r="C76" s="109"/>
      <c r="D76" s="109">
        <v>2019</v>
      </c>
      <c r="E76" s="109"/>
      <c r="F76" s="109"/>
      <c r="G76" s="109"/>
      <c r="H76" s="109"/>
      <c r="I76" s="109"/>
      <c r="J76" s="109"/>
      <c r="K76" s="109">
        <v>36.6</v>
      </c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</row>
    <row r="77" spans="2:33" ht="15">
      <c r="B77" s="109"/>
      <c r="C77" s="109"/>
      <c r="D77" s="109">
        <v>2020</v>
      </c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</row>
    <row r="78" spans="2:33" ht="15">
      <c r="B78" s="110" t="s">
        <v>220</v>
      </c>
      <c r="C78" s="110" t="s">
        <v>614</v>
      </c>
      <c r="D78" s="110">
        <v>2006</v>
      </c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>
        <v>9</v>
      </c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</row>
    <row r="79" spans="2:33" ht="15">
      <c r="B79" s="110"/>
      <c r="C79" s="110"/>
      <c r="D79" s="110">
        <v>2007</v>
      </c>
      <c r="E79" s="110"/>
      <c r="F79" s="110">
        <v>11</v>
      </c>
      <c r="G79" s="110"/>
      <c r="H79" s="110"/>
      <c r="I79" s="110"/>
      <c r="J79" s="110"/>
      <c r="K79" s="110"/>
      <c r="L79" s="110"/>
      <c r="M79" s="110"/>
      <c r="N79" s="110"/>
      <c r="O79" s="110">
        <v>10</v>
      </c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</row>
    <row r="80" spans="2:33" ht="15">
      <c r="B80" s="110"/>
      <c r="C80" s="110"/>
      <c r="D80" s="110">
        <v>2008</v>
      </c>
      <c r="E80" s="110"/>
      <c r="F80" s="110">
        <v>11</v>
      </c>
      <c r="G80" s="110"/>
      <c r="H80" s="110"/>
      <c r="I80" s="110"/>
      <c r="J80" s="110">
        <v>9</v>
      </c>
      <c r="K80" s="110"/>
      <c r="L80" s="110"/>
      <c r="M80" s="110"/>
      <c r="N80" s="110"/>
      <c r="O80" s="110">
        <v>10</v>
      </c>
      <c r="P80" s="110"/>
      <c r="Q80" s="110"/>
      <c r="R80" s="110"/>
      <c r="S80" s="110"/>
      <c r="T80" s="110"/>
      <c r="U80" s="110">
        <v>10</v>
      </c>
      <c r="V80" s="110">
        <v>9</v>
      </c>
      <c r="W80" s="110"/>
      <c r="X80" s="110">
        <v>9</v>
      </c>
      <c r="Y80" s="110"/>
      <c r="Z80" s="110">
        <v>14</v>
      </c>
      <c r="AA80" s="110"/>
      <c r="AB80" s="110"/>
      <c r="AC80" s="110"/>
      <c r="AD80" s="110">
        <v>12</v>
      </c>
      <c r="AE80" s="110"/>
      <c r="AF80" s="110"/>
      <c r="AG80" s="110">
        <v>10</v>
      </c>
    </row>
    <row r="81" spans="2:33" ht="15">
      <c r="B81" s="110"/>
      <c r="C81" s="110"/>
      <c r="D81" s="110">
        <v>2009</v>
      </c>
      <c r="E81" s="110"/>
      <c r="F81" s="110">
        <v>11</v>
      </c>
      <c r="G81" s="110"/>
      <c r="H81" s="110"/>
      <c r="I81" s="110"/>
      <c r="J81" s="110"/>
      <c r="K81" s="110"/>
      <c r="L81" s="110"/>
      <c r="M81" s="110"/>
      <c r="N81" s="110"/>
      <c r="O81" s="110">
        <v>10</v>
      </c>
      <c r="P81" s="110"/>
      <c r="Q81" s="110"/>
      <c r="R81" s="110"/>
      <c r="S81" s="110"/>
      <c r="T81" s="110"/>
      <c r="U81" s="110">
        <v>9</v>
      </c>
      <c r="V81" s="110">
        <v>7</v>
      </c>
      <c r="W81" s="110"/>
      <c r="X81" s="110">
        <v>8</v>
      </c>
      <c r="Y81" s="110">
        <v>11</v>
      </c>
      <c r="Z81" s="110"/>
      <c r="AA81" s="110">
        <v>6</v>
      </c>
      <c r="AB81" s="110"/>
      <c r="AC81" s="110">
        <v>11</v>
      </c>
      <c r="AD81" s="110">
        <v>11</v>
      </c>
      <c r="AE81" s="110">
        <v>9</v>
      </c>
      <c r="AF81" s="110"/>
      <c r="AG81" s="110">
        <v>8</v>
      </c>
    </row>
    <row r="82" spans="2:33" ht="15">
      <c r="B82" s="110"/>
      <c r="C82" s="110"/>
      <c r="D82" s="110">
        <v>2010</v>
      </c>
      <c r="E82" s="110"/>
      <c r="F82" s="110"/>
      <c r="G82" s="110"/>
      <c r="H82" s="110"/>
      <c r="I82" s="110"/>
      <c r="J82" s="110">
        <v>19</v>
      </c>
      <c r="K82" s="110"/>
      <c r="L82" s="110"/>
      <c r="M82" s="110"/>
      <c r="N82" s="110"/>
      <c r="O82" s="110">
        <v>14</v>
      </c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>
        <v>2</v>
      </c>
      <c r="AA82" s="110"/>
      <c r="AB82" s="110"/>
      <c r="AC82" s="110"/>
      <c r="AD82" s="110">
        <v>4.97</v>
      </c>
      <c r="AE82" s="110">
        <v>6</v>
      </c>
      <c r="AF82" s="110"/>
      <c r="AG82" s="110"/>
    </row>
    <row r="83" spans="2:33" ht="15">
      <c r="B83" s="110"/>
      <c r="C83" s="110"/>
      <c r="D83" s="110">
        <v>2011</v>
      </c>
      <c r="E83" s="110"/>
      <c r="F83" s="110"/>
      <c r="G83" s="110">
        <v>0</v>
      </c>
      <c r="H83" s="110"/>
      <c r="I83" s="110"/>
      <c r="J83" s="110"/>
      <c r="K83" s="110">
        <v>9.09</v>
      </c>
      <c r="L83" s="110"/>
      <c r="M83" s="110"/>
      <c r="N83" s="110"/>
      <c r="O83" s="110"/>
      <c r="P83" s="110">
        <v>7.12</v>
      </c>
      <c r="Q83" s="110"/>
      <c r="R83" s="110"/>
      <c r="S83" s="110"/>
      <c r="T83" s="110"/>
      <c r="U83" s="110"/>
      <c r="V83" s="110"/>
      <c r="W83" s="110"/>
      <c r="X83" s="110"/>
      <c r="Y83" s="110">
        <v>11.713100000000001</v>
      </c>
      <c r="Z83" s="110"/>
      <c r="AA83" s="110"/>
      <c r="AB83" s="110"/>
      <c r="AC83" s="110"/>
      <c r="AD83" s="110"/>
      <c r="AE83" s="110"/>
      <c r="AF83" s="110">
        <v>0</v>
      </c>
      <c r="AG83" s="110"/>
    </row>
    <row r="84" spans="2:33" ht="15">
      <c r="B84" s="110"/>
      <c r="C84" s="110"/>
      <c r="D84" s="110">
        <v>2012</v>
      </c>
      <c r="E84" s="110"/>
      <c r="F84" s="110"/>
      <c r="G84" s="110"/>
      <c r="H84" s="110"/>
      <c r="I84" s="110"/>
      <c r="J84" s="110"/>
      <c r="K84" s="110">
        <v>9.4336699999999993</v>
      </c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>
        <v>11.83</v>
      </c>
      <c r="Z84" s="110"/>
      <c r="AA84" s="110"/>
      <c r="AB84" s="110"/>
      <c r="AC84" s="110"/>
      <c r="AD84" s="110"/>
      <c r="AE84" s="110"/>
      <c r="AF84" s="110"/>
      <c r="AG84" s="110"/>
    </row>
    <row r="85" spans="2:33" ht="15">
      <c r="B85" s="110"/>
      <c r="C85" s="110"/>
      <c r="D85" s="110">
        <v>2013</v>
      </c>
      <c r="E85" s="110"/>
      <c r="F85" s="110"/>
      <c r="G85" s="110"/>
      <c r="H85" s="110"/>
      <c r="I85" s="110"/>
      <c r="J85" s="110"/>
      <c r="K85" s="110">
        <v>9.73</v>
      </c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>
        <v>11.84206</v>
      </c>
      <c r="Z85" s="110"/>
      <c r="AA85" s="110"/>
      <c r="AB85" s="110"/>
      <c r="AC85" s="110"/>
      <c r="AD85" s="110"/>
      <c r="AE85" s="110"/>
      <c r="AF85" s="110"/>
      <c r="AG85" s="110"/>
    </row>
    <row r="86" spans="2:33" ht="15">
      <c r="B86" s="110"/>
      <c r="C86" s="110"/>
      <c r="D86" s="110">
        <v>2014</v>
      </c>
      <c r="E86" s="110"/>
      <c r="F86" s="110"/>
      <c r="G86" s="110">
        <v>0</v>
      </c>
      <c r="H86" s="110"/>
      <c r="I86" s="110"/>
      <c r="J86" s="110"/>
      <c r="K86" s="110">
        <v>10.31437</v>
      </c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>
        <v>0</v>
      </c>
      <c r="Y86" s="110"/>
      <c r="Z86" s="110"/>
      <c r="AA86" s="110"/>
      <c r="AB86" s="110"/>
      <c r="AC86" s="110"/>
      <c r="AD86" s="110"/>
      <c r="AE86" s="110"/>
      <c r="AF86" s="110"/>
      <c r="AG86" s="110">
        <v>22.14574</v>
      </c>
    </row>
    <row r="87" spans="2:33" ht="15">
      <c r="B87" s="110"/>
      <c r="C87" s="110"/>
      <c r="D87" s="110">
        <v>2015</v>
      </c>
      <c r="E87" s="110"/>
      <c r="F87" s="110"/>
      <c r="G87" s="110"/>
      <c r="H87" s="110"/>
      <c r="I87" s="110"/>
      <c r="J87" s="110"/>
      <c r="K87" s="110">
        <v>10.73</v>
      </c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>
        <v>0</v>
      </c>
      <c r="Y87" s="110"/>
      <c r="Z87" s="110"/>
      <c r="AA87" s="110"/>
      <c r="AB87" s="110"/>
      <c r="AC87" s="110"/>
      <c r="AD87" s="110"/>
      <c r="AE87" s="110"/>
      <c r="AF87" s="110"/>
      <c r="AG87" s="110"/>
    </row>
    <row r="88" spans="2:33" ht="15">
      <c r="B88" s="110"/>
      <c r="C88" s="110"/>
      <c r="D88" s="110">
        <v>2016</v>
      </c>
      <c r="E88" s="110"/>
      <c r="F88" s="110"/>
      <c r="G88" s="110"/>
      <c r="H88" s="110"/>
      <c r="I88" s="110"/>
      <c r="J88" s="110"/>
      <c r="K88" s="110">
        <v>11.12</v>
      </c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</row>
    <row r="89" spans="2:33" ht="15">
      <c r="B89" s="110"/>
      <c r="C89" s="110"/>
      <c r="D89" s="110">
        <v>2017</v>
      </c>
      <c r="E89" s="110"/>
      <c r="F89" s="110"/>
      <c r="G89" s="110"/>
      <c r="H89" s="110"/>
      <c r="I89" s="110"/>
      <c r="J89" s="110"/>
      <c r="K89" s="110">
        <v>11.59</v>
      </c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</row>
    <row r="90" spans="2:33" ht="15">
      <c r="B90" s="110"/>
      <c r="C90" s="110"/>
      <c r="D90" s="110">
        <v>2018</v>
      </c>
      <c r="E90" s="110"/>
      <c r="F90" s="110"/>
      <c r="G90" s="110"/>
      <c r="H90" s="110"/>
      <c r="I90" s="110"/>
      <c r="J90" s="110"/>
      <c r="K90" s="110">
        <v>11.98</v>
      </c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</row>
    <row r="91" spans="2:33" ht="15">
      <c r="B91" s="110"/>
      <c r="C91" s="110"/>
      <c r="D91" s="110">
        <v>2019</v>
      </c>
      <c r="E91" s="110"/>
      <c r="F91" s="110"/>
      <c r="G91" s="110"/>
      <c r="H91" s="110"/>
      <c r="I91" s="110"/>
      <c r="J91" s="110"/>
      <c r="K91" s="110">
        <v>12.2</v>
      </c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</row>
    <row r="92" spans="2:33" ht="15">
      <c r="B92" s="110"/>
      <c r="C92" s="110"/>
      <c r="D92" s="110">
        <v>2020</v>
      </c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</row>
    <row r="93" spans="2:33" ht="15">
      <c r="B93" s="109" t="s">
        <v>221</v>
      </c>
      <c r="C93" s="109" t="s">
        <v>615</v>
      </c>
      <c r="D93" s="109">
        <v>2006</v>
      </c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>
        <v>1</v>
      </c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</row>
    <row r="94" spans="2:33" ht="15">
      <c r="B94" s="109"/>
      <c r="C94" s="109"/>
      <c r="D94" s="109">
        <v>2007</v>
      </c>
      <c r="E94" s="109"/>
      <c r="F94" s="109">
        <v>2</v>
      </c>
      <c r="G94" s="109"/>
      <c r="H94" s="109"/>
      <c r="I94" s="109"/>
      <c r="J94" s="109"/>
      <c r="K94" s="109"/>
      <c r="L94" s="109"/>
      <c r="M94" s="109"/>
      <c r="N94" s="109"/>
      <c r="O94" s="109">
        <v>2</v>
      </c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</row>
    <row r="95" spans="2:33" ht="15">
      <c r="B95" s="109"/>
      <c r="C95" s="109"/>
      <c r="D95" s="109">
        <v>2008</v>
      </c>
      <c r="E95" s="109"/>
      <c r="F95" s="109">
        <v>2</v>
      </c>
      <c r="G95" s="109"/>
      <c r="H95" s="109"/>
      <c r="I95" s="109"/>
      <c r="J95" s="109">
        <v>2</v>
      </c>
      <c r="K95" s="109"/>
      <c r="L95" s="109"/>
      <c r="M95" s="109"/>
      <c r="N95" s="109"/>
      <c r="O95" s="109">
        <v>2</v>
      </c>
      <c r="P95" s="109"/>
      <c r="Q95" s="109"/>
      <c r="R95" s="109"/>
      <c r="S95" s="109"/>
      <c r="T95" s="109"/>
      <c r="U95" s="109">
        <v>2</v>
      </c>
      <c r="V95" s="109">
        <v>2</v>
      </c>
      <c r="W95" s="109"/>
      <c r="X95" s="109">
        <v>2</v>
      </c>
      <c r="Y95" s="109"/>
      <c r="Z95" s="109">
        <v>2</v>
      </c>
      <c r="AA95" s="109"/>
      <c r="AB95" s="109"/>
      <c r="AC95" s="109"/>
      <c r="AD95" s="109">
        <v>2</v>
      </c>
      <c r="AE95" s="109"/>
      <c r="AF95" s="109"/>
      <c r="AG95" s="109">
        <v>1</v>
      </c>
    </row>
    <row r="96" spans="2:33" ht="15">
      <c r="B96" s="109"/>
      <c r="C96" s="109"/>
      <c r="D96" s="109">
        <v>2009</v>
      </c>
      <c r="E96" s="109"/>
      <c r="F96" s="109">
        <v>2</v>
      </c>
      <c r="G96" s="109"/>
      <c r="H96" s="109"/>
      <c r="I96" s="109"/>
      <c r="J96" s="109"/>
      <c r="K96" s="109"/>
      <c r="L96" s="109"/>
      <c r="M96" s="109"/>
      <c r="N96" s="109"/>
      <c r="O96" s="109">
        <v>2</v>
      </c>
      <c r="P96" s="109"/>
      <c r="Q96" s="109"/>
      <c r="R96" s="109"/>
      <c r="S96" s="109"/>
      <c r="T96" s="109"/>
      <c r="U96" s="109">
        <v>1</v>
      </c>
      <c r="V96" s="109">
        <v>1</v>
      </c>
      <c r="W96" s="109"/>
      <c r="X96" s="109">
        <v>1</v>
      </c>
      <c r="Y96" s="109">
        <v>2</v>
      </c>
      <c r="Z96" s="109"/>
      <c r="AA96" s="109">
        <v>1</v>
      </c>
      <c r="AB96" s="109"/>
      <c r="AC96" s="109">
        <v>2</v>
      </c>
      <c r="AD96" s="109">
        <v>2</v>
      </c>
      <c r="AE96" s="109">
        <v>1</v>
      </c>
      <c r="AF96" s="109"/>
      <c r="AG96" s="109">
        <v>1</v>
      </c>
    </row>
    <row r="97" spans="2:33" ht="15">
      <c r="B97" s="109"/>
      <c r="C97" s="109"/>
      <c r="D97" s="109">
        <v>2010</v>
      </c>
      <c r="E97" s="109"/>
      <c r="F97" s="109"/>
      <c r="G97" s="109"/>
      <c r="H97" s="109"/>
      <c r="I97" s="109"/>
      <c r="J97" s="109">
        <v>3</v>
      </c>
      <c r="K97" s="109"/>
      <c r="L97" s="109"/>
      <c r="M97" s="109"/>
      <c r="N97" s="109"/>
      <c r="O97" s="109">
        <v>2</v>
      </c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>
        <v>0</v>
      </c>
      <c r="AA97" s="109"/>
      <c r="AB97" s="109"/>
      <c r="AC97" s="109"/>
      <c r="AD97" s="109">
        <v>0.12</v>
      </c>
      <c r="AE97" s="109">
        <v>1</v>
      </c>
      <c r="AF97" s="109"/>
      <c r="AG97" s="109"/>
    </row>
    <row r="98" spans="2:33" ht="15">
      <c r="B98" s="109"/>
      <c r="C98" s="109"/>
      <c r="D98" s="109">
        <v>2011</v>
      </c>
      <c r="E98" s="109"/>
      <c r="F98" s="109"/>
      <c r="G98" s="109">
        <v>0</v>
      </c>
      <c r="H98" s="109"/>
      <c r="I98" s="109"/>
      <c r="J98" s="109"/>
      <c r="K98" s="109">
        <v>1.68</v>
      </c>
      <c r="L98" s="109"/>
      <c r="M98" s="109"/>
      <c r="N98" s="109"/>
      <c r="O98" s="109"/>
      <c r="P98" s="109">
        <v>1.37</v>
      </c>
      <c r="Q98" s="109"/>
      <c r="R98" s="109"/>
      <c r="S98" s="109"/>
      <c r="T98" s="109"/>
      <c r="U98" s="109"/>
      <c r="V98" s="109"/>
      <c r="W98" s="109"/>
      <c r="X98" s="109"/>
      <c r="Y98" s="109">
        <v>1.706</v>
      </c>
      <c r="Z98" s="109"/>
      <c r="AA98" s="109"/>
      <c r="AB98" s="109"/>
      <c r="AC98" s="109"/>
      <c r="AD98" s="109"/>
      <c r="AE98" s="109"/>
      <c r="AF98" s="109">
        <v>0</v>
      </c>
      <c r="AG98" s="109"/>
    </row>
    <row r="99" spans="2:33" ht="15">
      <c r="B99" s="109"/>
      <c r="C99" s="109"/>
      <c r="D99" s="109">
        <v>2012</v>
      </c>
      <c r="E99" s="109"/>
      <c r="F99" s="109"/>
      <c r="G99" s="109"/>
      <c r="H99" s="109"/>
      <c r="I99" s="109"/>
      <c r="J99" s="109"/>
      <c r="K99" s="109">
        <v>1.74414</v>
      </c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>
        <v>1.706</v>
      </c>
      <c r="Z99" s="109"/>
      <c r="AA99" s="109"/>
      <c r="AB99" s="109"/>
      <c r="AC99" s="109"/>
      <c r="AD99" s="109"/>
      <c r="AE99" s="109"/>
      <c r="AF99" s="109"/>
      <c r="AG99" s="109"/>
    </row>
    <row r="100" spans="2:33" ht="15">
      <c r="B100" s="109"/>
      <c r="C100" s="109"/>
      <c r="D100" s="109">
        <v>2013</v>
      </c>
      <c r="E100" s="109"/>
      <c r="F100" s="109"/>
      <c r="G100" s="109"/>
      <c r="H100" s="109"/>
      <c r="I100" s="109"/>
      <c r="J100" s="109"/>
      <c r="K100" s="109">
        <v>1.8</v>
      </c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>
        <v>17821.502949999998</v>
      </c>
      <c r="Z100" s="109"/>
      <c r="AA100" s="109"/>
      <c r="AB100" s="109"/>
      <c r="AC100" s="109"/>
      <c r="AD100" s="109"/>
      <c r="AE100" s="109"/>
      <c r="AF100" s="109"/>
      <c r="AG100" s="109"/>
    </row>
    <row r="101" spans="2:33" ht="15">
      <c r="B101" s="109"/>
      <c r="C101" s="109"/>
      <c r="D101" s="109">
        <v>2014</v>
      </c>
      <c r="E101" s="109"/>
      <c r="F101" s="109"/>
      <c r="G101" s="109">
        <v>0</v>
      </c>
      <c r="H101" s="109"/>
      <c r="I101" s="109"/>
      <c r="J101" s="109"/>
      <c r="K101" s="109">
        <v>1.9069700000000001</v>
      </c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>
        <v>0</v>
      </c>
      <c r="Y101" s="109"/>
      <c r="Z101" s="109"/>
      <c r="AA101" s="109"/>
      <c r="AB101" s="109"/>
      <c r="AC101" s="109"/>
      <c r="AD101" s="109"/>
      <c r="AE101" s="109"/>
      <c r="AF101" s="109"/>
      <c r="AG101" s="109"/>
    </row>
    <row r="102" spans="2:33" ht="15">
      <c r="B102" s="109"/>
      <c r="C102" s="109"/>
      <c r="D102" s="109">
        <v>2015</v>
      </c>
      <c r="E102" s="109"/>
      <c r="F102" s="109"/>
      <c r="G102" s="109"/>
      <c r="H102" s="109"/>
      <c r="I102" s="109"/>
      <c r="J102" s="109"/>
      <c r="K102" s="109">
        <v>1.98</v>
      </c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>
        <v>0</v>
      </c>
      <c r="Y102" s="109"/>
      <c r="Z102" s="109"/>
      <c r="AA102" s="109"/>
      <c r="AB102" s="109"/>
      <c r="AC102" s="109"/>
      <c r="AD102" s="109"/>
      <c r="AE102" s="109"/>
      <c r="AF102" s="109"/>
      <c r="AG102" s="109"/>
    </row>
    <row r="103" spans="2:33" ht="15">
      <c r="B103" s="109"/>
      <c r="C103" s="109"/>
      <c r="D103" s="109">
        <v>2016</v>
      </c>
      <c r="E103" s="109"/>
      <c r="F103" s="109"/>
      <c r="G103" s="109"/>
      <c r="H103" s="109"/>
      <c r="I103" s="109"/>
      <c r="J103" s="109"/>
      <c r="K103" s="109">
        <v>2.06</v>
      </c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</row>
    <row r="104" spans="2:33" ht="15">
      <c r="B104" s="109"/>
      <c r="C104" s="109"/>
      <c r="D104" s="109">
        <v>2017</v>
      </c>
      <c r="E104" s="109"/>
      <c r="F104" s="109"/>
      <c r="G104" s="109"/>
      <c r="H104" s="109"/>
      <c r="I104" s="109"/>
      <c r="J104" s="109"/>
      <c r="K104" s="109">
        <v>2.14</v>
      </c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</row>
    <row r="105" spans="2:33" ht="15">
      <c r="B105" s="109"/>
      <c r="C105" s="109"/>
      <c r="D105" s="109">
        <v>2018</v>
      </c>
      <c r="E105" s="109"/>
      <c r="F105" s="109"/>
      <c r="G105" s="109"/>
      <c r="H105" s="109"/>
      <c r="I105" s="109"/>
      <c r="J105" s="109"/>
      <c r="K105" s="109">
        <v>2.21</v>
      </c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</row>
    <row r="106" spans="2:33" ht="15">
      <c r="B106" s="109"/>
      <c r="C106" s="109"/>
      <c r="D106" s="109">
        <v>2019</v>
      </c>
      <c r="E106" s="109"/>
      <c r="F106" s="109"/>
      <c r="G106" s="109"/>
      <c r="H106" s="109"/>
      <c r="I106" s="109"/>
      <c r="J106" s="109"/>
      <c r="K106" s="109">
        <v>2.2599999999999998</v>
      </c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</row>
    <row r="107" spans="2:33" ht="15">
      <c r="B107" s="109"/>
      <c r="C107" s="109"/>
      <c r="D107" s="109">
        <v>2020</v>
      </c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</row>
    <row r="108" spans="2:33" ht="15">
      <c r="B108" s="110" t="s">
        <v>222</v>
      </c>
      <c r="C108" s="110" t="s">
        <v>211</v>
      </c>
      <c r="D108" s="110">
        <v>2006</v>
      </c>
      <c r="E108" s="110"/>
      <c r="F108" s="110">
        <v>1903761.53846</v>
      </c>
      <c r="G108" s="110">
        <v>358360</v>
      </c>
      <c r="H108" s="110"/>
      <c r="I108" s="110"/>
      <c r="J108" s="110"/>
      <c r="K108" s="110"/>
      <c r="L108" s="110"/>
      <c r="M108" s="110"/>
      <c r="N108" s="110"/>
      <c r="O108" s="110">
        <v>1413593.2203299999</v>
      </c>
      <c r="P108" s="110"/>
      <c r="Q108" s="110"/>
      <c r="R108" s="110"/>
      <c r="S108" s="110"/>
      <c r="T108" s="110">
        <v>2673927.7108399998</v>
      </c>
      <c r="U108" s="110"/>
      <c r="V108" s="110"/>
      <c r="W108" s="110"/>
      <c r="X108" s="110"/>
      <c r="Y108" s="110"/>
      <c r="Z108" s="110">
        <v>3735184.4444400002</v>
      </c>
      <c r="AA108" s="110"/>
      <c r="AB108" s="110"/>
      <c r="AC108" s="110">
        <v>3825000</v>
      </c>
      <c r="AD108" s="110"/>
      <c r="AE108" s="110"/>
      <c r="AF108" s="110"/>
      <c r="AG108" s="110"/>
    </row>
    <row r="109" spans="2:33" ht="15">
      <c r="B109" s="110"/>
      <c r="C109" s="110"/>
      <c r="D109" s="110">
        <v>2007</v>
      </c>
      <c r="E109" s="110"/>
      <c r="F109" s="110">
        <v>1985711.5379999999</v>
      </c>
      <c r="G109" s="110">
        <v>680000</v>
      </c>
      <c r="H109" s="110"/>
      <c r="I109" s="110"/>
      <c r="J109" s="110"/>
      <c r="K109" s="110"/>
      <c r="L109" s="110">
        <v>2559695.8174899998</v>
      </c>
      <c r="M109" s="110"/>
      <c r="N109" s="110"/>
      <c r="O109" s="110">
        <v>1489661.01694</v>
      </c>
      <c r="P109" s="110">
        <v>1991956.5217299999</v>
      </c>
      <c r="Q109" s="110"/>
      <c r="R109" s="110"/>
      <c r="S109" s="110"/>
      <c r="T109" s="110">
        <v>2770343.3734900001</v>
      </c>
      <c r="U109" s="110"/>
      <c r="V109" s="110"/>
      <c r="W109" s="110"/>
      <c r="X109" s="110"/>
      <c r="Y109" s="110"/>
      <c r="Z109" s="110">
        <v>4156398.7341700001</v>
      </c>
      <c r="AA109" s="110"/>
      <c r="AB109" s="110"/>
      <c r="AC109" s="110"/>
      <c r="AD109" s="110"/>
      <c r="AE109" s="110">
        <v>428195.12195</v>
      </c>
      <c r="AF109" s="110"/>
      <c r="AG109" s="110"/>
    </row>
    <row r="110" spans="2:33" ht="15">
      <c r="B110" s="110"/>
      <c r="C110" s="110"/>
      <c r="D110" s="110">
        <v>2008</v>
      </c>
      <c r="E110" s="110"/>
      <c r="F110" s="110">
        <v>2029838.4620000001</v>
      </c>
      <c r="G110" s="110">
        <v>484840</v>
      </c>
      <c r="H110" s="110"/>
      <c r="I110" s="110"/>
      <c r="J110" s="110">
        <v>901153.84600000002</v>
      </c>
      <c r="K110" s="110"/>
      <c r="L110" s="110">
        <v>2601520.9125399999</v>
      </c>
      <c r="M110" s="110"/>
      <c r="N110" s="110"/>
      <c r="O110" s="110">
        <v>1515016.949</v>
      </c>
      <c r="P110" s="110"/>
      <c r="Q110" s="110"/>
      <c r="R110" s="110"/>
      <c r="S110" s="110"/>
      <c r="T110" s="110">
        <v>2577512.04819</v>
      </c>
      <c r="U110" s="110">
        <v>1650484.581</v>
      </c>
      <c r="V110" s="110">
        <v>613953.48800000001</v>
      </c>
      <c r="W110" s="110"/>
      <c r="X110" s="110">
        <v>667857.14300000004</v>
      </c>
      <c r="Y110" s="110"/>
      <c r="Z110" s="110">
        <v>4394430.3797399998</v>
      </c>
      <c r="AA110" s="110"/>
      <c r="AB110" s="110"/>
      <c r="AC110" s="110"/>
      <c r="AD110" s="110">
        <v>2257759.1970000002</v>
      </c>
      <c r="AE110" s="110">
        <v>460747.96746999997</v>
      </c>
      <c r="AF110" s="110"/>
      <c r="AG110" s="110">
        <v>1865416.6669999999</v>
      </c>
    </row>
    <row r="111" spans="2:33" ht="15">
      <c r="B111" s="110"/>
      <c r="C111" s="110"/>
      <c r="D111" s="110">
        <v>2009</v>
      </c>
      <c r="E111" s="110">
        <v>2130184.5019999999</v>
      </c>
      <c r="F111" s="110">
        <v>1979407.692</v>
      </c>
      <c r="G111" s="110">
        <v>484840</v>
      </c>
      <c r="H111" s="110">
        <v>2921334.9397499999</v>
      </c>
      <c r="I111" s="110"/>
      <c r="J111" s="110"/>
      <c r="K111" s="110"/>
      <c r="L111" s="110">
        <v>2590116.2790600001</v>
      </c>
      <c r="M111" s="110"/>
      <c r="N111" s="110">
        <v>1233538.46153</v>
      </c>
      <c r="O111" s="110">
        <v>1451627.1189999999</v>
      </c>
      <c r="P111" s="110">
        <v>1904076.0869499999</v>
      </c>
      <c r="Q111" s="110">
        <v>1906900.3984000001</v>
      </c>
      <c r="R111" s="110"/>
      <c r="S111" s="110"/>
      <c r="T111" s="110">
        <v>2301120.4819200002</v>
      </c>
      <c r="U111" s="110">
        <v>1580526.3157800001</v>
      </c>
      <c r="V111" s="110">
        <v>511627.90700000001</v>
      </c>
      <c r="W111" s="110"/>
      <c r="X111" s="110">
        <v>536904.76199999999</v>
      </c>
      <c r="Y111" s="110">
        <v>2140875</v>
      </c>
      <c r="Z111" s="110">
        <v>3799351.2658199999</v>
      </c>
      <c r="AA111" s="110">
        <v>1182600</v>
      </c>
      <c r="AB111" s="110"/>
      <c r="AC111" s="110">
        <v>935000</v>
      </c>
      <c r="AD111" s="110">
        <v>1957558.5279999999</v>
      </c>
      <c r="AE111" s="110">
        <v>433203.25202999997</v>
      </c>
      <c r="AF111" s="110"/>
      <c r="AG111" s="110">
        <v>1594427.0833300001</v>
      </c>
    </row>
    <row r="112" spans="2:33" ht="15">
      <c r="B112" s="110"/>
      <c r="C112" s="110"/>
      <c r="D112" s="110">
        <v>2010</v>
      </c>
      <c r="E112" s="110">
        <v>2201623.6162299998</v>
      </c>
      <c r="F112" s="110">
        <v>1862210.1167299999</v>
      </c>
      <c r="G112" s="110">
        <v>505920</v>
      </c>
      <c r="H112" s="110">
        <v>3305884.3373400001</v>
      </c>
      <c r="I112" s="110">
        <v>1814693.8775500001</v>
      </c>
      <c r="J112" s="110">
        <v>856730.76922999998</v>
      </c>
      <c r="K112" s="110">
        <v>1956003.861</v>
      </c>
      <c r="L112" s="110">
        <v>2724418.6046500001</v>
      </c>
      <c r="M112" s="110">
        <v>666947.36841999996</v>
      </c>
      <c r="N112" s="110">
        <v>1192615.3846100001</v>
      </c>
      <c r="O112" s="110">
        <v>1445288.1359999999</v>
      </c>
      <c r="P112" s="110">
        <v>1968521.7391299999</v>
      </c>
      <c r="Q112" s="110">
        <v>1919784.861</v>
      </c>
      <c r="R112" s="110">
        <v>592646.15384000004</v>
      </c>
      <c r="S112" s="110">
        <v>2987600</v>
      </c>
      <c r="T112" s="110">
        <v>2230415.6626499998</v>
      </c>
      <c r="U112" s="110">
        <v>1611885.9649100001</v>
      </c>
      <c r="V112" s="110">
        <v>530813.95348000003</v>
      </c>
      <c r="W112" s="110">
        <v>3558684.0150000001</v>
      </c>
      <c r="X112" s="110">
        <v>523809.52380000002</v>
      </c>
      <c r="Y112" s="110">
        <v>2202750</v>
      </c>
      <c r="Z112" s="110">
        <v>4178777.77777</v>
      </c>
      <c r="AA112" s="110">
        <v>1357800</v>
      </c>
      <c r="AB112" s="110">
        <v>963600</v>
      </c>
      <c r="AC112" s="110">
        <v>4845000</v>
      </c>
      <c r="AD112" s="110">
        <v>2307792.6421400001</v>
      </c>
      <c r="AE112" s="110">
        <v>433203.25202999997</v>
      </c>
      <c r="AF112" s="110">
        <v>496684.68468000001</v>
      </c>
      <c r="AG112" s="110">
        <v>1714166.6666600001</v>
      </c>
    </row>
    <row r="113" spans="2:33" ht="15">
      <c r="B113" s="110"/>
      <c r="C113" s="110"/>
      <c r="D113" s="110">
        <v>2011</v>
      </c>
      <c r="E113" s="110">
        <v>2193230.7692300002</v>
      </c>
      <c r="F113" s="110">
        <v>1906852.14007</v>
      </c>
      <c r="G113" s="110">
        <v>548080</v>
      </c>
      <c r="H113" s="110">
        <v>3740053.0120399999</v>
      </c>
      <c r="I113" s="110">
        <v>590040</v>
      </c>
      <c r="J113" s="110">
        <v>2977646.3414599998</v>
      </c>
      <c r="K113" s="110">
        <v>2045787.64478</v>
      </c>
      <c r="L113" s="110">
        <v>2762790.6976700001</v>
      </c>
      <c r="M113" s="110">
        <v>1745333.3333300001</v>
      </c>
      <c r="N113" s="110">
        <v>1490769.2307599999</v>
      </c>
      <c r="O113" s="110">
        <v>1323524.2718400001</v>
      </c>
      <c r="P113" s="110">
        <v>2085695.6521699999</v>
      </c>
      <c r="Q113" s="110">
        <v>445808</v>
      </c>
      <c r="R113" s="110">
        <v>726349.20634000003</v>
      </c>
      <c r="S113" s="110">
        <v>3079057.1428499999</v>
      </c>
      <c r="T113" s="110">
        <v>2281837.3493900001</v>
      </c>
      <c r="U113" s="110">
        <v>1630701.7543800001</v>
      </c>
      <c r="V113" s="110">
        <v>5035000</v>
      </c>
      <c r="W113" s="110">
        <v>422723.04832</v>
      </c>
      <c r="X113" s="110">
        <v>4115571.42857</v>
      </c>
      <c r="Y113" s="110">
        <v>2221312.5</v>
      </c>
      <c r="Z113" s="110">
        <v>4583797.7777699996</v>
      </c>
      <c r="AA113" s="110">
        <v>1357800</v>
      </c>
      <c r="AB113" s="110">
        <v>446029.62962000002</v>
      </c>
      <c r="AC113" s="110">
        <v>4845000</v>
      </c>
      <c r="AD113" s="110">
        <v>2371160</v>
      </c>
      <c r="AE113" s="110">
        <v>435707.31706999999</v>
      </c>
      <c r="AF113" s="110">
        <v>513333.33332999999</v>
      </c>
      <c r="AG113" s="110">
        <v>1745677.0833300001</v>
      </c>
    </row>
    <row r="114" spans="2:33" ht="15">
      <c r="B114" s="110"/>
      <c r="C114" s="110"/>
      <c r="D114" s="110">
        <v>2012</v>
      </c>
      <c r="E114" s="110">
        <v>2254153.8461500001</v>
      </c>
      <c r="F114" s="110">
        <v>1945116.7315100001</v>
      </c>
      <c r="G114" s="110">
        <v>579700</v>
      </c>
      <c r="H114" s="110">
        <v>3839291.5662600002</v>
      </c>
      <c r="I114" s="110">
        <v>1981909.0909</v>
      </c>
      <c r="J114" s="110">
        <v>666600</v>
      </c>
      <c r="K114" s="110">
        <v>2090679.5366700001</v>
      </c>
      <c r="L114" s="110">
        <v>2807558.1395299998</v>
      </c>
      <c r="M114" s="110">
        <v>621176.47057999996</v>
      </c>
      <c r="N114" s="110">
        <v>872347.82608000003</v>
      </c>
      <c r="O114" s="110">
        <v>1328970.87378</v>
      </c>
      <c r="P114" s="110">
        <v>2235471.01449</v>
      </c>
      <c r="Q114" s="110">
        <v>1884216.1016899999</v>
      </c>
      <c r="R114" s="110">
        <v>545271.02803000004</v>
      </c>
      <c r="S114" s="110">
        <v>624927.53622999997</v>
      </c>
      <c r="T114" s="110">
        <v>2294692.7710799999</v>
      </c>
      <c r="U114" s="110">
        <v>1611885.9649100001</v>
      </c>
      <c r="V114" s="110">
        <v>537912.08791</v>
      </c>
      <c r="W114" s="110">
        <v>3296146.6395100001</v>
      </c>
      <c r="X114" s="110">
        <v>491071.42856999999</v>
      </c>
      <c r="Y114" s="110">
        <v>2215125</v>
      </c>
      <c r="Z114" s="110">
        <v>4982388.8888800004</v>
      </c>
      <c r="AA114" s="110">
        <v>613800</v>
      </c>
      <c r="AB114" s="110">
        <v>940097.56096999999</v>
      </c>
      <c r="AC114" s="110">
        <v>685100</v>
      </c>
      <c r="AD114" s="110">
        <v>2445960</v>
      </c>
      <c r="AE114" s="110">
        <v>938644.97040999995</v>
      </c>
      <c r="AF114" s="110">
        <v>532756.75674999994</v>
      </c>
      <c r="AG114" s="110">
        <v>1890103.4482700001</v>
      </c>
    </row>
    <row r="115" spans="2:33" ht="15">
      <c r="B115" s="110"/>
      <c r="C115" s="110"/>
      <c r="D115" s="110">
        <v>2013</v>
      </c>
      <c r="E115" s="110">
        <v>2449816.84981</v>
      </c>
      <c r="F115" s="110">
        <v>2174826.92307</v>
      </c>
      <c r="G115" s="110">
        <v>579700</v>
      </c>
      <c r="H115" s="110">
        <v>3950934.9397499999</v>
      </c>
      <c r="I115" s="110">
        <v>1935266.6666600001</v>
      </c>
      <c r="J115" s="110">
        <v>857195.12194999994</v>
      </c>
      <c r="K115" s="110">
        <v>2244594.5945899999</v>
      </c>
      <c r="L115" s="110">
        <v>2839534.8837199998</v>
      </c>
      <c r="M115" s="110">
        <v>852210.52630999999</v>
      </c>
      <c r="N115" s="110">
        <v>1026000</v>
      </c>
      <c r="O115" s="110">
        <v>1413593.2203299999</v>
      </c>
      <c r="P115" s="110">
        <v>2241768.1159399999</v>
      </c>
      <c r="Q115" s="110">
        <v>2419032</v>
      </c>
      <c r="R115" s="110">
        <v>581138.46152999997</v>
      </c>
      <c r="S115" s="110">
        <v>631304.34782000002</v>
      </c>
      <c r="T115" s="110">
        <v>2288265.06024</v>
      </c>
      <c r="U115" s="110">
        <v>1605614.0350800001</v>
      </c>
      <c r="V115" s="110">
        <v>731250</v>
      </c>
      <c r="W115" s="110">
        <v>3621765.3631199999</v>
      </c>
      <c r="X115" s="110">
        <v>759523.80952000001</v>
      </c>
      <c r="Y115" s="110">
        <v>2221312.5</v>
      </c>
      <c r="Z115" s="110">
        <v>4879526.6666599996</v>
      </c>
      <c r="AA115" s="110">
        <v>626200</v>
      </c>
      <c r="AB115" s="110">
        <v>932897.05882000003</v>
      </c>
      <c r="AC115" s="110">
        <v>690370</v>
      </c>
      <c r="AD115" s="110">
        <v>2739331.1036700001</v>
      </c>
      <c r="AE115" s="110">
        <v>1055195.1219500001</v>
      </c>
      <c r="AF115" s="110">
        <v>853416.66665999999</v>
      </c>
      <c r="AG115" s="110">
        <v>1852551.72413</v>
      </c>
    </row>
    <row r="116" spans="2:33" ht="15">
      <c r="B116" s="110"/>
      <c r="C116" s="110"/>
      <c r="D116" s="110">
        <v>2014</v>
      </c>
      <c r="E116" s="110">
        <v>2494945.0549400002</v>
      </c>
      <c r="F116" s="110">
        <v>2174826.92307</v>
      </c>
      <c r="G116" s="110">
        <v>579700</v>
      </c>
      <c r="H116" s="110">
        <v>4006756.6264999998</v>
      </c>
      <c r="I116" s="110">
        <v>2138644.4444400002</v>
      </c>
      <c r="J116" s="110">
        <v>857195.12194999994</v>
      </c>
      <c r="K116" s="110">
        <v>2315138.9961299999</v>
      </c>
      <c r="L116" s="110">
        <v>2954651.16279</v>
      </c>
      <c r="M116" s="110">
        <v>852210.52630999999</v>
      </c>
      <c r="N116" s="110">
        <v>1026000</v>
      </c>
      <c r="O116" s="110">
        <v>1413593.2203299999</v>
      </c>
      <c r="P116" s="110">
        <v>2241768.1159399999</v>
      </c>
      <c r="Q116" s="110">
        <v>2431968</v>
      </c>
      <c r="R116" s="110">
        <v>581138.46152999997</v>
      </c>
      <c r="S116" s="110">
        <v>631304.34782000002</v>
      </c>
      <c r="T116" s="110">
        <v>2693210.8433699999</v>
      </c>
      <c r="U116" s="110">
        <v>1605614.0350800001</v>
      </c>
      <c r="V116" s="110">
        <v>731250</v>
      </c>
      <c r="W116" s="110">
        <v>3621765.3631199999</v>
      </c>
      <c r="X116" s="110">
        <v>759523.80952000001</v>
      </c>
      <c r="Y116" s="110">
        <v>2221312.5</v>
      </c>
      <c r="Z116" s="110">
        <v>4879526.6666599996</v>
      </c>
      <c r="AA116" s="110">
        <v>626200</v>
      </c>
      <c r="AB116" s="110">
        <v>986036.76470000006</v>
      </c>
      <c r="AC116" s="110">
        <v>690370</v>
      </c>
      <c r="AD116" s="110">
        <v>2739331.1036700001</v>
      </c>
      <c r="AE116" s="110">
        <v>1055195.1219500001</v>
      </c>
      <c r="AF116" s="110">
        <v>853416.66665999999</v>
      </c>
      <c r="AG116" s="110">
        <v>1852551.72413</v>
      </c>
    </row>
    <row r="117" spans="2:33" ht="15">
      <c r="B117" s="110"/>
      <c r="C117" s="110"/>
      <c r="D117" s="110">
        <v>2015</v>
      </c>
      <c r="E117" s="110">
        <v>2540073.2600699998</v>
      </c>
      <c r="F117" s="110">
        <v>2300903.8461500001</v>
      </c>
      <c r="G117" s="110">
        <v>664020</v>
      </c>
      <c r="H117" s="110">
        <v>4527759.0361400004</v>
      </c>
      <c r="I117" s="110">
        <v>2300711.1111099999</v>
      </c>
      <c r="J117" s="110">
        <v>953780.4878</v>
      </c>
      <c r="K117" s="110">
        <v>2379270.2702700002</v>
      </c>
      <c r="L117" s="110">
        <v>2993023.25581</v>
      </c>
      <c r="M117" s="110">
        <v>963368.42105</v>
      </c>
      <c r="N117" s="110">
        <v>947076.92307000002</v>
      </c>
      <c r="O117" s="110">
        <v>1476983.0508399999</v>
      </c>
      <c r="P117" s="110">
        <v>2405492.7536200001</v>
      </c>
      <c r="Q117" s="110">
        <v>2470776</v>
      </c>
      <c r="R117" s="110">
        <v>598400</v>
      </c>
      <c r="S117" s="110">
        <v>707826.08695000003</v>
      </c>
      <c r="T117" s="110">
        <v>3541668.6746899998</v>
      </c>
      <c r="U117" s="110">
        <v>1687149.1228</v>
      </c>
      <c r="V117" s="110">
        <v>800000</v>
      </c>
      <c r="W117" s="110">
        <v>3977862.1973899999</v>
      </c>
      <c r="X117" s="110">
        <v>805357.14284999995</v>
      </c>
      <c r="Y117" s="110">
        <v>2475000</v>
      </c>
      <c r="Z117" s="110">
        <v>4333071.1111099999</v>
      </c>
      <c r="AA117" s="110">
        <v>688200</v>
      </c>
      <c r="AB117" s="110">
        <v>1021463.23529</v>
      </c>
      <c r="AC117" s="110">
        <v>853740</v>
      </c>
      <c r="AD117" s="110">
        <v>2839397.9933099998</v>
      </c>
      <c r="AE117" s="110">
        <v>1153926.82926</v>
      </c>
      <c r="AF117" s="110">
        <v>930416.66665999999</v>
      </c>
      <c r="AG117" s="110">
        <v>2478413.7930999999</v>
      </c>
    </row>
    <row r="118" spans="2:33" ht="15">
      <c r="B118" s="110"/>
      <c r="C118" s="110"/>
      <c r="D118" s="110">
        <v>2016</v>
      </c>
      <c r="E118" s="110">
        <v>2578754.5787499999</v>
      </c>
      <c r="F118" s="110">
        <v>2357638.46153</v>
      </c>
      <c r="G118" s="110">
        <v>695640</v>
      </c>
      <c r="H118" s="110">
        <v>4527759.0361400004</v>
      </c>
      <c r="I118" s="110">
        <v>2300711.1111099999</v>
      </c>
      <c r="J118" s="110">
        <v>996036.58536000003</v>
      </c>
      <c r="K118" s="110">
        <v>2430575.28957</v>
      </c>
      <c r="L118" s="110">
        <v>3088953.4883699999</v>
      </c>
      <c r="M118" s="110">
        <v>981894.73684000003</v>
      </c>
      <c r="N118" s="110">
        <v>947076.92307000002</v>
      </c>
      <c r="O118" s="110">
        <v>1521355.9321999999</v>
      </c>
      <c r="P118" s="110">
        <v>2455869.5652100001</v>
      </c>
      <c r="Q118" s="110">
        <v>2522520</v>
      </c>
      <c r="R118" s="110">
        <v>627169.23075999995</v>
      </c>
      <c r="S118" s="110">
        <v>733333.33333000005</v>
      </c>
      <c r="T118" s="110">
        <v>3650939.7590299998</v>
      </c>
      <c r="U118" s="110">
        <v>1731052.63157</v>
      </c>
      <c r="V118" s="110">
        <v>843750</v>
      </c>
      <c r="W118" s="110">
        <v>4034316.5735499999</v>
      </c>
      <c r="X118" s="110">
        <v>838095.23809</v>
      </c>
      <c r="Y118" s="110">
        <v>2530687.5</v>
      </c>
      <c r="Z118" s="110">
        <v>4313784.4444399998</v>
      </c>
      <c r="AA118" s="110">
        <v>682000</v>
      </c>
      <c r="AB118" s="110">
        <v>1056889.70588</v>
      </c>
      <c r="AC118" s="110">
        <v>906440</v>
      </c>
      <c r="AD118" s="110">
        <v>2914448.16053</v>
      </c>
      <c r="AE118" s="110">
        <v>1190951.21951</v>
      </c>
      <c r="AF118" s="110">
        <v>956083.33333000005</v>
      </c>
      <c r="AG118" s="110">
        <v>2259362.0689599998</v>
      </c>
    </row>
    <row r="119" spans="2:33" ht="15">
      <c r="B119" s="110"/>
      <c r="C119" s="110"/>
      <c r="D119" s="110">
        <v>2017</v>
      </c>
      <c r="E119" s="121">
        <v>2578754.5787499999</v>
      </c>
      <c r="F119" s="121">
        <v>2357638.46153</v>
      </c>
      <c r="G119" s="121">
        <v>695640</v>
      </c>
      <c r="H119" s="121">
        <v>4527759.0361400004</v>
      </c>
      <c r="I119" s="121">
        <v>2300711.1111099999</v>
      </c>
      <c r="J119" s="121">
        <v>996036.58536000003</v>
      </c>
      <c r="K119" s="121">
        <v>2430575.28957</v>
      </c>
      <c r="L119" s="121">
        <v>3088953.4883699999</v>
      </c>
      <c r="M119" s="121">
        <v>981894.73684000003</v>
      </c>
      <c r="N119" s="121">
        <v>947076.92307000002</v>
      </c>
      <c r="O119" s="121">
        <v>1584745.7627099999</v>
      </c>
      <c r="P119" s="121">
        <v>2455869.5652100001</v>
      </c>
      <c r="Q119" s="121">
        <v>2522520</v>
      </c>
      <c r="R119" s="121">
        <v>627169.23075999995</v>
      </c>
      <c r="S119" s="121">
        <v>733333.33333000005</v>
      </c>
      <c r="T119" s="121">
        <v>3650939.7590299998</v>
      </c>
      <c r="U119" s="121">
        <v>1731052.63157</v>
      </c>
      <c r="V119" s="121">
        <v>843750</v>
      </c>
      <c r="W119" s="121">
        <v>4034316.5735499999</v>
      </c>
      <c r="X119" s="121">
        <v>838095.23809</v>
      </c>
      <c r="Y119" s="121">
        <v>2530687.5</v>
      </c>
      <c r="Z119" s="121">
        <v>4313784.4444399998</v>
      </c>
      <c r="AA119" s="121">
        <v>682000</v>
      </c>
      <c r="AB119" s="121">
        <v>1056889.70588</v>
      </c>
      <c r="AC119" s="121">
        <v>906440</v>
      </c>
      <c r="AD119" s="121">
        <v>2914448.16053</v>
      </c>
      <c r="AE119" s="121">
        <v>1190951.21951</v>
      </c>
      <c r="AF119" s="121">
        <v>956083.33333000005</v>
      </c>
      <c r="AG119" s="121">
        <v>2259362.0689599998</v>
      </c>
    </row>
    <row r="120" spans="2:33" ht="15">
      <c r="B120" s="110"/>
      <c r="C120" s="110"/>
      <c r="D120" s="110">
        <v>2018</v>
      </c>
      <c r="E120" s="110">
        <v>2817289.3772800001</v>
      </c>
      <c r="F120" s="110">
        <v>2490019.2307600002</v>
      </c>
      <c r="G120" s="110">
        <v>822120</v>
      </c>
      <c r="H120" s="110">
        <v>4478139.7590300003</v>
      </c>
      <c r="I120" s="110">
        <v>2259400</v>
      </c>
      <c r="J120" s="110">
        <v>1171097.56097</v>
      </c>
      <c r="K120" s="110">
        <v>2616555.9845500002</v>
      </c>
      <c r="L120" s="110">
        <v>3287209.3023199998</v>
      </c>
      <c r="M120" s="110">
        <v>1204210.5263100001</v>
      </c>
      <c r="N120" s="110">
        <v>1005538.46153</v>
      </c>
      <c r="O120" s="110">
        <v>1641796.6101599999</v>
      </c>
      <c r="P120" s="110">
        <v>2663673.91304</v>
      </c>
      <c r="Q120" s="110">
        <v>2270268</v>
      </c>
      <c r="R120" s="110">
        <v>673200</v>
      </c>
      <c r="S120" s="110">
        <v>860869.56521000003</v>
      </c>
      <c r="T120" s="110">
        <v>4210150.6024000002</v>
      </c>
      <c r="U120" s="110">
        <v>1825131.5789399999</v>
      </c>
      <c r="V120" s="110">
        <v>1006250</v>
      </c>
      <c r="W120" s="110">
        <v>4199337.0577199999</v>
      </c>
      <c r="X120" s="110">
        <v>1001785.71428</v>
      </c>
      <c r="Y120" s="110">
        <v>2778187.5</v>
      </c>
      <c r="Z120" s="110">
        <v>4461648.8888800004</v>
      </c>
      <c r="AA120" s="110">
        <v>799800</v>
      </c>
      <c r="AB120" s="110">
        <v>1157264.70588</v>
      </c>
      <c r="AC120" s="110">
        <v>1096160</v>
      </c>
      <c r="AD120" s="110">
        <v>2870668.8963199998</v>
      </c>
      <c r="AE120" s="110">
        <v>1369902.4390199999</v>
      </c>
      <c r="AF120" s="110">
        <v>1065166.6666600001</v>
      </c>
      <c r="AG120" s="110">
        <v>2253103.4482700001</v>
      </c>
    </row>
    <row r="121" spans="2:33" ht="15">
      <c r="B121" s="110"/>
      <c r="C121" s="110"/>
      <c r="D121" s="110">
        <v>2019</v>
      </c>
      <c r="E121" s="110">
        <v>2813421.2454200001</v>
      </c>
      <c r="F121" s="110">
        <v>2534776.53846</v>
      </c>
      <c r="G121" s="110">
        <v>841092</v>
      </c>
      <c r="H121" s="110">
        <v>4349129.6385500003</v>
      </c>
      <c r="I121" s="110">
        <v>2259400</v>
      </c>
      <c r="J121" s="110">
        <v>1178945.1219500001</v>
      </c>
      <c r="K121" s="110">
        <v>2587055.5984499999</v>
      </c>
      <c r="L121" s="110">
        <v>3326220.9302300001</v>
      </c>
      <c r="M121" s="110">
        <v>1219031.5789399999</v>
      </c>
      <c r="N121" s="110">
        <v>1006123.07692</v>
      </c>
      <c r="O121" s="110">
        <v>1631020.33898</v>
      </c>
      <c r="P121" s="110">
        <v>2666822.4637600002</v>
      </c>
      <c r="Q121" s="110">
        <v>2262506.4</v>
      </c>
      <c r="R121" s="110">
        <v>726135.38460999995</v>
      </c>
      <c r="S121" s="110">
        <v>872985.50723999995</v>
      </c>
      <c r="T121" s="110">
        <v>4285354.8192699999</v>
      </c>
      <c r="U121" s="110">
        <v>1832030.70175</v>
      </c>
      <c r="V121" s="110">
        <v>1010000</v>
      </c>
      <c r="W121" s="110">
        <v>4283584.3575400002</v>
      </c>
      <c r="X121" s="110">
        <v>987380.95238000003</v>
      </c>
      <c r="Y121" s="110">
        <v>2779425</v>
      </c>
      <c r="Z121" s="110">
        <v>4452648.4444399998</v>
      </c>
      <c r="AA121" s="110">
        <v>802900</v>
      </c>
      <c r="AB121" s="110">
        <v>1173206.6176400001</v>
      </c>
      <c r="AC121" s="110">
        <v>1107754</v>
      </c>
      <c r="AD121" s="110">
        <v>2896311.0367800002</v>
      </c>
      <c r="AE121" s="110">
        <v>1362497.56097</v>
      </c>
      <c r="AF121" s="110">
        <v>1055541.6666600001</v>
      </c>
      <c r="AG121" s="110">
        <v>2283144.8275799998</v>
      </c>
    </row>
    <row r="122" spans="2:33" ht="15">
      <c r="B122" s="110"/>
      <c r="C122" s="110"/>
      <c r="D122" s="110">
        <v>2020</v>
      </c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</row>
    <row r="123" spans="2:33" ht="15">
      <c r="B123" s="109" t="s">
        <v>223</v>
      </c>
      <c r="C123" s="109" t="s">
        <v>212</v>
      </c>
      <c r="D123" s="109">
        <v>2006</v>
      </c>
      <c r="E123" s="109"/>
      <c r="F123" s="109">
        <v>289223.07692000002</v>
      </c>
      <c r="G123" s="109">
        <v>48436.090900000003</v>
      </c>
      <c r="H123" s="109"/>
      <c r="I123" s="109"/>
      <c r="J123" s="109"/>
      <c r="K123" s="109"/>
      <c r="L123" s="109"/>
      <c r="M123" s="109"/>
      <c r="N123" s="109"/>
      <c r="O123" s="109">
        <v>174998.30507999999</v>
      </c>
      <c r="P123" s="109"/>
      <c r="Q123" s="109"/>
      <c r="R123" s="109"/>
      <c r="S123" s="109"/>
      <c r="T123" s="109">
        <v>338438.55420999997</v>
      </c>
      <c r="U123" s="109"/>
      <c r="V123" s="109"/>
      <c r="W123" s="109"/>
      <c r="X123" s="109"/>
      <c r="Y123" s="109"/>
      <c r="Z123" s="109">
        <v>524191.11111</v>
      </c>
      <c r="AA123" s="109"/>
      <c r="AB123" s="109"/>
      <c r="AC123" s="109">
        <v>559022.72727000003</v>
      </c>
      <c r="AD123" s="109"/>
      <c r="AE123" s="109"/>
      <c r="AF123" s="109"/>
      <c r="AG123" s="109"/>
    </row>
    <row r="124" spans="2:33" ht="15">
      <c r="B124" s="109"/>
      <c r="C124" s="109"/>
      <c r="D124" s="109">
        <v>2007</v>
      </c>
      <c r="E124" s="109"/>
      <c r="F124" s="109">
        <v>301673.07699999999</v>
      </c>
      <c r="G124" s="109">
        <v>91909.090899999996</v>
      </c>
      <c r="H124" s="109"/>
      <c r="I124" s="109"/>
      <c r="J124" s="109"/>
      <c r="K124" s="109"/>
      <c r="L124" s="109">
        <v>316820.53230999998</v>
      </c>
      <c r="M124" s="109"/>
      <c r="N124" s="109"/>
      <c r="O124" s="109">
        <v>184415.25422999999</v>
      </c>
      <c r="P124" s="109">
        <v>278159.42028000002</v>
      </c>
      <c r="Q124" s="109"/>
      <c r="R124" s="109"/>
      <c r="S124" s="109"/>
      <c r="T124" s="109">
        <v>350641.86745999998</v>
      </c>
      <c r="U124" s="109"/>
      <c r="V124" s="109"/>
      <c r="W124" s="109"/>
      <c r="X124" s="109"/>
      <c r="Y124" s="109"/>
      <c r="Z124" s="109">
        <v>583303.79746000003</v>
      </c>
      <c r="AA124" s="109"/>
      <c r="AB124" s="109"/>
      <c r="AC124" s="109"/>
      <c r="AD124" s="109"/>
      <c r="AE124" s="109">
        <v>58529.26829</v>
      </c>
      <c r="AF124" s="109"/>
      <c r="AG124" s="109"/>
    </row>
    <row r="125" spans="2:33" ht="15">
      <c r="B125" s="109"/>
      <c r="C125" s="109"/>
      <c r="D125" s="109">
        <v>2008</v>
      </c>
      <c r="E125" s="109"/>
      <c r="F125" s="109">
        <v>308376.92300000001</v>
      </c>
      <c r="G125" s="109">
        <v>65531.181810000002</v>
      </c>
      <c r="H125" s="109"/>
      <c r="I125" s="109"/>
      <c r="J125" s="109">
        <v>122156.41</v>
      </c>
      <c r="K125" s="109"/>
      <c r="L125" s="109">
        <v>321997.33840000001</v>
      </c>
      <c r="M125" s="109"/>
      <c r="N125" s="109"/>
      <c r="O125" s="109">
        <v>187554.23699999999</v>
      </c>
      <c r="P125" s="109"/>
      <c r="Q125" s="109"/>
      <c r="R125" s="109"/>
      <c r="S125" s="109"/>
      <c r="T125" s="109">
        <v>326235.24096000002</v>
      </c>
      <c r="U125" s="109">
        <v>212023.78899999999</v>
      </c>
      <c r="V125" s="109">
        <v>84837.209000000003</v>
      </c>
      <c r="W125" s="109"/>
      <c r="X125" s="109">
        <v>89128.570999999996</v>
      </c>
      <c r="Y125" s="109"/>
      <c r="Z125" s="109">
        <v>616708.86074999999</v>
      </c>
      <c r="AA125" s="109"/>
      <c r="AB125" s="109"/>
      <c r="AC125" s="109"/>
      <c r="AD125" s="109">
        <v>329970.90299999999</v>
      </c>
      <c r="AE125" s="109">
        <v>62978.861779999999</v>
      </c>
      <c r="AF125" s="109"/>
      <c r="AG125" s="109">
        <v>241630.55600000001</v>
      </c>
    </row>
    <row r="126" spans="2:33" ht="15">
      <c r="B126" s="109"/>
      <c r="C126" s="109"/>
      <c r="D126" s="109">
        <v>2009</v>
      </c>
      <c r="E126" s="109">
        <v>290842.804</v>
      </c>
      <c r="F126" s="109">
        <v>300715.38500000001</v>
      </c>
      <c r="G126" s="109">
        <v>65531.181810000002</v>
      </c>
      <c r="H126" s="109">
        <v>401541.68673999998</v>
      </c>
      <c r="I126" s="109"/>
      <c r="J126" s="109"/>
      <c r="K126" s="109"/>
      <c r="L126" s="109">
        <v>320585.75581</v>
      </c>
      <c r="M126" s="109"/>
      <c r="N126" s="109">
        <v>161569.93006000001</v>
      </c>
      <c r="O126" s="109">
        <v>179706.78</v>
      </c>
      <c r="P126" s="109">
        <v>265887.68115000002</v>
      </c>
      <c r="Q126" s="109">
        <v>266282.07170999999</v>
      </c>
      <c r="R126" s="109"/>
      <c r="S126" s="109"/>
      <c r="T126" s="109">
        <v>291252.40963000001</v>
      </c>
      <c r="U126" s="109">
        <v>203036.84210000001</v>
      </c>
      <c r="V126" s="109">
        <v>70697.673999999999</v>
      </c>
      <c r="W126" s="109"/>
      <c r="X126" s="109">
        <v>71652.380999999994</v>
      </c>
      <c r="Y126" s="109">
        <v>284248.61099999998</v>
      </c>
      <c r="Z126" s="109">
        <v>533196.20253000001</v>
      </c>
      <c r="AA126" s="109">
        <v>158170.90909</v>
      </c>
      <c r="AB126" s="109"/>
      <c r="AC126" s="109">
        <v>126375</v>
      </c>
      <c r="AD126" s="109">
        <v>286096.65600000002</v>
      </c>
      <c r="AE126" s="109">
        <v>59213.821129999997</v>
      </c>
      <c r="AF126" s="109"/>
      <c r="AG126" s="109">
        <v>206528.81943999999</v>
      </c>
    </row>
    <row r="127" spans="2:33" ht="15">
      <c r="B127" s="109"/>
      <c r="C127" s="109"/>
      <c r="D127" s="109">
        <v>2010</v>
      </c>
      <c r="E127" s="109">
        <v>300596.67895999999</v>
      </c>
      <c r="F127" s="109">
        <v>282910.50582999998</v>
      </c>
      <c r="G127" s="109">
        <v>68380.363630000007</v>
      </c>
      <c r="H127" s="109">
        <v>454398.55420999997</v>
      </c>
      <c r="I127" s="109">
        <v>243704.08163</v>
      </c>
      <c r="J127" s="109">
        <v>116134.61538</v>
      </c>
      <c r="K127" s="109">
        <v>270142.85713999998</v>
      </c>
      <c r="L127" s="109">
        <v>337208.72093000001</v>
      </c>
      <c r="M127" s="109">
        <v>88105.263149999999</v>
      </c>
      <c r="N127" s="109">
        <v>156209.79019999999</v>
      </c>
      <c r="O127" s="109">
        <v>178922.03400000001</v>
      </c>
      <c r="P127" s="109">
        <v>274886.95652000001</v>
      </c>
      <c r="Q127" s="109">
        <v>268081.27500000002</v>
      </c>
      <c r="R127" s="109">
        <v>80102.307690000001</v>
      </c>
      <c r="S127" s="109">
        <v>378140</v>
      </c>
      <c r="T127" s="109">
        <v>282303.31325000001</v>
      </c>
      <c r="U127" s="109">
        <v>207065.35086999999</v>
      </c>
      <c r="V127" s="109">
        <v>73348.837199999994</v>
      </c>
      <c r="W127" s="109">
        <v>555014.31200000003</v>
      </c>
      <c r="X127" s="109">
        <v>69904.761899999998</v>
      </c>
      <c r="Y127" s="109">
        <v>292463.88900000002</v>
      </c>
      <c r="Z127" s="109">
        <v>586444.44443999999</v>
      </c>
      <c r="AA127" s="109">
        <v>181603.63636</v>
      </c>
      <c r="AB127" s="109">
        <v>128880</v>
      </c>
      <c r="AC127" s="109">
        <v>708095.45453999995</v>
      </c>
      <c r="AD127" s="109">
        <v>337283.27759000001</v>
      </c>
      <c r="AE127" s="109">
        <v>59213.821129999997</v>
      </c>
      <c r="AF127" s="109">
        <v>67890.990990000006</v>
      </c>
      <c r="AG127" s="109">
        <v>222038.88888000001</v>
      </c>
    </row>
    <row r="128" spans="2:33" ht="15">
      <c r="B128" s="109"/>
      <c r="C128" s="109"/>
      <c r="D128" s="109">
        <v>2011</v>
      </c>
      <c r="E128" s="109">
        <v>299450.76922999998</v>
      </c>
      <c r="F128" s="109">
        <v>289692.60700000002</v>
      </c>
      <c r="G128" s="109">
        <v>74078.727270000003</v>
      </c>
      <c r="H128" s="109">
        <v>514075.66265000001</v>
      </c>
      <c r="I128" s="109">
        <v>79983.199999999997</v>
      </c>
      <c r="J128" s="109">
        <v>411241.46341000003</v>
      </c>
      <c r="K128" s="109">
        <v>282542.85713999998</v>
      </c>
      <c r="L128" s="109">
        <v>341958.13952999999</v>
      </c>
      <c r="M128" s="109">
        <v>228605.26315000001</v>
      </c>
      <c r="N128" s="109">
        <v>184552.44755000001</v>
      </c>
      <c r="O128" s="109">
        <v>163848.05825</v>
      </c>
      <c r="P128" s="109">
        <v>291249.27536000003</v>
      </c>
      <c r="Q128" s="109">
        <v>60255.6</v>
      </c>
      <c r="R128" s="109">
        <v>97396.825389999998</v>
      </c>
      <c r="S128" s="109">
        <v>389715.71428000001</v>
      </c>
      <c r="T128" s="109">
        <v>288811.74698</v>
      </c>
      <c r="U128" s="109">
        <v>209482.45613999999</v>
      </c>
      <c r="V128" s="109">
        <v>785261.36363000004</v>
      </c>
      <c r="W128" s="109">
        <v>56414.312259999999</v>
      </c>
      <c r="X128" s="109">
        <v>546433.33333000005</v>
      </c>
      <c r="Y128" s="109">
        <v>294928.47222</v>
      </c>
      <c r="Z128" s="109">
        <v>643284.44443999999</v>
      </c>
      <c r="AA128" s="109">
        <v>181603.63636</v>
      </c>
      <c r="AB128" s="109">
        <v>60285.555549999997</v>
      </c>
      <c r="AC128" s="109">
        <v>708095.45453999995</v>
      </c>
      <c r="AD128" s="109">
        <v>346544.4</v>
      </c>
      <c r="AE128" s="109">
        <v>59556.097560000002</v>
      </c>
      <c r="AF128" s="109">
        <v>70166.666660000003</v>
      </c>
      <c r="AG128" s="109">
        <v>226120.48611</v>
      </c>
    </row>
    <row r="129" spans="2:33" ht="15">
      <c r="B129" s="109"/>
      <c r="C129" s="109"/>
      <c r="D129" s="109">
        <v>2012</v>
      </c>
      <c r="E129" s="109">
        <v>307768.84615</v>
      </c>
      <c r="F129" s="109">
        <v>295505.83656999998</v>
      </c>
      <c r="G129" s="109">
        <v>78352.5</v>
      </c>
      <c r="H129" s="109">
        <v>527716.14457</v>
      </c>
      <c r="I129" s="109">
        <v>266160.22726999997</v>
      </c>
      <c r="J129" s="109">
        <v>90361.333329999994</v>
      </c>
      <c r="K129" s="109">
        <v>288742.85713999998</v>
      </c>
      <c r="L129" s="109">
        <v>347499.12790000002</v>
      </c>
      <c r="M129" s="109">
        <v>82058.823520000005</v>
      </c>
      <c r="N129" s="109">
        <v>114260.86956000001</v>
      </c>
      <c r="O129" s="109">
        <v>164522.33009</v>
      </c>
      <c r="P129" s="109">
        <v>296605.07246</v>
      </c>
      <c r="Q129" s="109">
        <v>263114.40677</v>
      </c>
      <c r="R129" s="109">
        <v>73699.065419999999</v>
      </c>
      <c r="S129" s="109">
        <v>83797.101439999999</v>
      </c>
      <c r="T129" s="109">
        <v>290438.85541999998</v>
      </c>
      <c r="U129" s="109">
        <v>207065.35086999999</v>
      </c>
      <c r="V129" s="109">
        <v>74329.670320000005</v>
      </c>
      <c r="W129" s="109">
        <v>514068.83909999998</v>
      </c>
      <c r="X129" s="109">
        <v>65535.71428</v>
      </c>
      <c r="Y129" s="109">
        <v>294106.94443999999</v>
      </c>
      <c r="Z129" s="109">
        <v>699222.22222</v>
      </c>
      <c r="AA129" s="109">
        <v>83700</v>
      </c>
      <c r="AB129" s="109">
        <v>125736.58536</v>
      </c>
      <c r="AC129" s="109">
        <v>92598.409090000001</v>
      </c>
      <c r="AD129" s="109">
        <v>357476.4</v>
      </c>
      <c r="AE129" s="109">
        <v>122431.95266</v>
      </c>
      <c r="AF129" s="109">
        <v>72821.621620000005</v>
      </c>
      <c r="AG129" s="109">
        <v>244828.27585999999</v>
      </c>
    </row>
    <row r="130" spans="2:33" ht="15">
      <c r="B130" s="109"/>
      <c r="C130" s="109"/>
      <c r="D130" s="109">
        <v>2013</v>
      </c>
      <c r="E130" s="109">
        <v>334483.51647999999</v>
      </c>
      <c r="F130" s="109">
        <v>330403.84615</v>
      </c>
      <c r="G130" s="109">
        <v>78352.5</v>
      </c>
      <c r="H130" s="109">
        <v>543061.68674000003</v>
      </c>
      <c r="I130" s="109">
        <v>259896.38888000001</v>
      </c>
      <c r="J130" s="109">
        <v>116197.56097000001</v>
      </c>
      <c r="K130" s="109">
        <v>310000</v>
      </c>
      <c r="L130" s="109">
        <v>351456.97674000001</v>
      </c>
      <c r="M130" s="109">
        <v>112578.94736000001</v>
      </c>
      <c r="N130" s="109">
        <v>134386.36363000001</v>
      </c>
      <c r="O130" s="109">
        <v>174998.30507999999</v>
      </c>
      <c r="P130" s="109">
        <v>297440.57971000002</v>
      </c>
      <c r="Q130" s="109">
        <v>337796.8</v>
      </c>
      <c r="R130" s="109">
        <v>78546.923070000004</v>
      </c>
      <c r="S130" s="109">
        <v>84652.173909999998</v>
      </c>
      <c r="T130" s="109">
        <v>289625.30119999999</v>
      </c>
      <c r="U130" s="109">
        <v>206259.64911999999</v>
      </c>
      <c r="V130" s="109">
        <v>101045.45454000001</v>
      </c>
      <c r="W130" s="109">
        <v>564852.51396000001</v>
      </c>
      <c r="X130" s="109">
        <v>101361.90476</v>
      </c>
      <c r="Y130" s="109">
        <v>294928.47222</v>
      </c>
      <c r="Z130" s="109">
        <v>684786.66665999999</v>
      </c>
      <c r="AA130" s="109">
        <v>85390.909090000001</v>
      </c>
      <c r="AB130" s="109">
        <v>124773.52941</v>
      </c>
      <c r="AC130" s="109">
        <v>93310.704540000006</v>
      </c>
      <c r="AD130" s="109">
        <v>400352.50835999998</v>
      </c>
      <c r="AE130" s="109">
        <v>137634.14634000001</v>
      </c>
      <c r="AF130" s="109">
        <v>116652.08332999999</v>
      </c>
      <c r="AG130" s="109">
        <v>239964.13793</v>
      </c>
    </row>
    <row r="131" spans="2:33" ht="15">
      <c r="B131" s="109"/>
      <c r="C131" s="109"/>
      <c r="D131" s="109">
        <v>2014</v>
      </c>
      <c r="E131" s="109">
        <v>340645.05494</v>
      </c>
      <c r="F131" s="109">
        <v>330403.84615</v>
      </c>
      <c r="G131" s="109">
        <v>78352.5</v>
      </c>
      <c r="H131" s="109">
        <v>550734.45782999997</v>
      </c>
      <c r="I131" s="109">
        <v>287208.98148000002</v>
      </c>
      <c r="J131" s="109">
        <v>116197.56097000001</v>
      </c>
      <c r="K131" s="109">
        <v>319742.85713999998</v>
      </c>
      <c r="L131" s="109">
        <v>365705.23255000002</v>
      </c>
      <c r="M131" s="109">
        <v>112578.94736000001</v>
      </c>
      <c r="N131" s="109">
        <v>134386.36363000001</v>
      </c>
      <c r="O131" s="109">
        <v>174998.30507999999</v>
      </c>
      <c r="P131" s="109">
        <v>297440.57971000002</v>
      </c>
      <c r="Q131" s="109">
        <v>339603.20000000001</v>
      </c>
      <c r="R131" s="109">
        <v>78546.923070000004</v>
      </c>
      <c r="S131" s="109">
        <v>84652.173909999998</v>
      </c>
      <c r="T131" s="109">
        <v>340879.21685999999</v>
      </c>
      <c r="U131" s="109">
        <v>206259.64911999999</v>
      </c>
      <c r="V131" s="109">
        <v>101045.45454000001</v>
      </c>
      <c r="W131" s="109">
        <v>564852.51396000001</v>
      </c>
      <c r="X131" s="109">
        <v>101361.90476</v>
      </c>
      <c r="Y131" s="109">
        <v>294928.47222</v>
      </c>
      <c r="Z131" s="109">
        <v>684786.66665999999</v>
      </c>
      <c r="AA131" s="109">
        <v>85390.909090000001</v>
      </c>
      <c r="AB131" s="109">
        <v>131880.88235</v>
      </c>
      <c r="AC131" s="109">
        <v>93310.704540000006</v>
      </c>
      <c r="AD131" s="109">
        <v>400352.50835999998</v>
      </c>
      <c r="AE131" s="109">
        <v>137634.14634000001</v>
      </c>
      <c r="AF131" s="109">
        <v>116652.08332999999</v>
      </c>
      <c r="AG131" s="109">
        <v>239964.13793</v>
      </c>
    </row>
    <row r="132" spans="2:33" ht="15">
      <c r="B132" s="109"/>
      <c r="C132" s="109"/>
      <c r="D132" s="109">
        <v>2015</v>
      </c>
      <c r="E132" s="109">
        <v>346806.59340000001</v>
      </c>
      <c r="F132" s="109">
        <v>349557.6923</v>
      </c>
      <c r="G132" s="109">
        <v>89749.227270000003</v>
      </c>
      <c r="H132" s="109">
        <v>622346.98794999998</v>
      </c>
      <c r="I132" s="109">
        <v>308973.70370000001</v>
      </c>
      <c r="J132" s="109">
        <v>129290.2439</v>
      </c>
      <c r="K132" s="109">
        <v>328600</v>
      </c>
      <c r="L132" s="109">
        <v>370454.65116000001</v>
      </c>
      <c r="M132" s="109">
        <v>127263.15789</v>
      </c>
      <c r="N132" s="109">
        <v>124048.95104</v>
      </c>
      <c r="O132" s="109">
        <v>182845.76271000001</v>
      </c>
      <c r="P132" s="109">
        <v>319163.76811</v>
      </c>
      <c r="Q132" s="109">
        <v>345022.4</v>
      </c>
      <c r="R132" s="109">
        <v>80880</v>
      </c>
      <c r="S132" s="109">
        <v>94913.043470000004</v>
      </c>
      <c r="T132" s="109">
        <v>448268.37349000003</v>
      </c>
      <c r="U132" s="109">
        <v>216733.77192</v>
      </c>
      <c r="V132" s="109">
        <v>110545.45454000001</v>
      </c>
      <c r="W132" s="109">
        <v>620389.57169000001</v>
      </c>
      <c r="X132" s="109">
        <v>107478.57141999999</v>
      </c>
      <c r="Y132" s="109">
        <v>328611.11111</v>
      </c>
      <c r="Z132" s="109">
        <v>608097.77777000004</v>
      </c>
      <c r="AA132" s="109">
        <v>93845.454540000006</v>
      </c>
      <c r="AB132" s="109">
        <v>136619.11764000001</v>
      </c>
      <c r="AC132" s="109">
        <v>115391.86363000001</v>
      </c>
      <c r="AD132" s="109">
        <v>414977.25751999998</v>
      </c>
      <c r="AE132" s="109">
        <v>150512.19511999999</v>
      </c>
      <c r="AF132" s="109">
        <v>127177.08332999999</v>
      </c>
      <c r="AG132" s="109">
        <v>321033.10343999998</v>
      </c>
    </row>
    <row r="133" spans="2:33" ht="15">
      <c r="B133" s="109"/>
      <c r="C133" s="109"/>
      <c r="D133" s="109">
        <v>2016</v>
      </c>
      <c r="E133" s="109">
        <v>352087.91207999998</v>
      </c>
      <c r="F133" s="109">
        <v>358176.92307000002</v>
      </c>
      <c r="G133" s="109">
        <v>94023</v>
      </c>
      <c r="H133" s="109">
        <v>622346.98794999998</v>
      </c>
      <c r="I133" s="109">
        <v>308973.70370000001</v>
      </c>
      <c r="J133" s="109">
        <v>135018.29268000001</v>
      </c>
      <c r="K133" s="109">
        <v>335685.71428000001</v>
      </c>
      <c r="L133" s="109">
        <v>382328.19767000002</v>
      </c>
      <c r="M133" s="109">
        <v>129710.52631</v>
      </c>
      <c r="N133" s="109">
        <v>124048.95104</v>
      </c>
      <c r="O133" s="109">
        <v>188338.98305000001</v>
      </c>
      <c r="P133" s="109">
        <v>325847.82608000003</v>
      </c>
      <c r="Q133" s="109">
        <v>352248</v>
      </c>
      <c r="R133" s="109">
        <v>84768.46153</v>
      </c>
      <c r="S133" s="109">
        <v>98333.333329999994</v>
      </c>
      <c r="T133" s="109">
        <v>462098.79518000002</v>
      </c>
      <c r="U133" s="109">
        <v>222373.68421000001</v>
      </c>
      <c r="V133" s="109">
        <v>116590.90909</v>
      </c>
      <c r="W133" s="109">
        <v>629194.22718000005</v>
      </c>
      <c r="X133" s="109">
        <v>111847.61904000001</v>
      </c>
      <c r="Y133" s="109">
        <v>336004.86111</v>
      </c>
      <c r="Z133" s="109">
        <v>605391.11111000006</v>
      </c>
      <c r="AA133" s="109">
        <v>93000</v>
      </c>
      <c r="AB133" s="109">
        <v>141357.35294000001</v>
      </c>
      <c r="AC133" s="109">
        <v>122514.81818</v>
      </c>
      <c r="AD133" s="109">
        <v>425945.81939000002</v>
      </c>
      <c r="AE133" s="109">
        <v>155341.46341</v>
      </c>
      <c r="AF133" s="109">
        <v>130685.41666</v>
      </c>
      <c r="AG133" s="109">
        <v>292658.96551000001</v>
      </c>
    </row>
    <row r="134" spans="2:33" ht="15">
      <c r="B134" s="109"/>
      <c r="C134" s="109"/>
      <c r="D134" s="109">
        <v>2017</v>
      </c>
      <c r="E134" s="121">
        <v>352087.91207999998</v>
      </c>
      <c r="F134" s="121">
        <v>358176.92307000002</v>
      </c>
      <c r="G134" s="121">
        <v>94023</v>
      </c>
      <c r="H134" s="121">
        <v>622346.98794999998</v>
      </c>
      <c r="I134" s="121">
        <v>308973.70370000001</v>
      </c>
      <c r="J134" s="121">
        <v>135018.29268000001</v>
      </c>
      <c r="K134" s="121">
        <v>335685.71428000001</v>
      </c>
      <c r="L134" s="121">
        <v>382328.19767000002</v>
      </c>
      <c r="M134" s="121">
        <v>129710.52631</v>
      </c>
      <c r="N134" s="121">
        <v>124048.95104</v>
      </c>
      <c r="O134" s="121">
        <v>196186.44067000001</v>
      </c>
      <c r="P134" s="121">
        <v>325847.82608000003</v>
      </c>
      <c r="Q134" s="121">
        <v>352248</v>
      </c>
      <c r="R134" s="121">
        <v>84768.46153</v>
      </c>
      <c r="S134" s="121">
        <v>98333.333329999994</v>
      </c>
      <c r="T134" s="121">
        <v>462098.79518000002</v>
      </c>
      <c r="U134" s="121">
        <v>222373.68421000001</v>
      </c>
      <c r="V134" s="121">
        <v>116590.90909</v>
      </c>
      <c r="W134" s="121">
        <v>629194.22718000005</v>
      </c>
      <c r="X134" s="121">
        <v>111847.61904000001</v>
      </c>
      <c r="Y134" s="121">
        <v>336004.86111</v>
      </c>
      <c r="Z134" s="121">
        <v>605391.11111000006</v>
      </c>
      <c r="AA134" s="121">
        <v>93000</v>
      </c>
      <c r="AB134" s="121">
        <v>141357.35294000001</v>
      </c>
      <c r="AC134" s="121">
        <v>122514.81818</v>
      </c>
      <c r="AD134" s="121">
        <v>425945.81939000002</v>
      </c>
      <c r="AE134" s="121">
        <v>155341.46341</v>
      </c>
      <c r="AF134" s="121">
        <v>130685.41666</v>
      </c>
      <c r="AG134" s="121">
        <v>292658.96551000001</v>
      </c>
    </row>
    <row r="135" spans="2:33" ht="15">
      <c r="B135" s="109"/>
      <c r="C135" s="109"/>
      <c r="D135" s="109">
        <v>2018</v>
      </c>
      <c r="E135" s="109">
        <v>384656.04395000002</v>
      </c>
      <c r="F135" s="109">
        <v>378288.46152999997</v>
      </c>
      <c r="G135" s="109">
        <v>111118.0909</v>
      </c>
      <c r="H135" s="109">
        <v>615526.74698000005</v>
      </c>
      <c r="I135" s="109">
        <v>303425.83332999999</v>
      </c>
      <c r="J135" s="109">
        <v>158748.78047999999</v>
      </c>
      <c r="K135" s="109">
        <v>361371.42856999999</v>
      </c>
      <c r="L135" s="109">
        <v>406866.86046</v>
      </c>
      <c r="M135" s="109">
        <v>159078.94735999999</v>
      </c>
      <c r="N135" s="109">
        <v>131706.29370000001</v>
      </c>
      <c r="O135" s="109">
        <v>203249.15254000001</v>
      </c>
      <c r="P135" s="109">
        <v>353419.56520999997</v>
      </c>
      <c r="Q135" s="109">
        <v>317023.2</v>
      </c>
      <c r="R135" s="109">
        <v>90990</v>
      </c>
      <c r="S135" s="109">
        <v>115434.78260000001</v>
      </c>
      <c r="T135" s="109">
        <v>532878.01203999994</v>
      </c>
      <c r="U135" s="109">
        <v>234459.21051999999</v>
      </c>
      <c r="V135" s="109">
        <v>139045.45454000001</v>
      </c>
      <c r="W135" s="109">
        <v>654930.91246999998</v>
      </c>
      <c r="X135" s="109">
        <v>133692.85714000001</v>
      </c>
      <c r="Y135" s="109">
        <v>368865.97222</v>
      </c>
      <c r="Z135" s="109">
        <v>626142.22222</v>
      </c>
      <c r="AA135" s="109">
        <v>109063.63636</v>
      </c>
      <c r="AB135" s="109">
        <v>154782.35294000001</v>
      </c>
      <c r="AC135" s="109">
        <v>148157.45454000001</v>
      </c>
      <c r="AD135" s="109">
        <v>419547.49163</v>
      </c>
      <c r="AE135" s="109">
        <v>178682.92681999999</v>
      </c>
      <c r="AF135" s="109">
        <v>145595.83332999999</v>
      </c>
      <c r="AG135" s="109">
        <v>291848.27585999999</v>
      </c>
    </row>
    <row r="136" spans="2:33" ht="15">
      <c r="B136" s="109"/>
      <c r="C136" s="109"/>
      <c r="D136" s="109">
        <v>2019</v>
      </c>
      <c r="E136" s="109">
        <v>384127.91207999998</v>
      </c>
      <c r="F136" s="109">
        <v>385088.07692000002</v>
      </c>
      <c r="G136" s="109">
        <v>113682.35454</v>
      </c>
      <c r="H136" s="109">
        <v>597794.12048000004</v>
      </c>
      <c r="I136" s="109">
        <v>303425.83332999999</v>
      </c>
      <c r="J136" s="109">
        <v>159812.56096999999</v>
      </c>
      <c r="K136" s="109">
        <v>357297.14285</v>
      </c>
      <c r="L136" s="109">
        <v>411695.43604</v>
      </c>
      <c r="M136" s="109">
        <v>161036.84210000001</v>
      </c>
      <c r="N136" s="109">
        <v>131782.86713</v>
      </c>
      <c r="O136" s="109">
        <v>201915.08473999999</v>
      </c>
      <c r="P136" s="109">
        <v>353837.31884000002</v>
      </c>
      <c r="Q136" s="109">
        <v>315939.36</v>
      </c>
      <c r="R136" s="109">
        <v>98144.769230000005</v>
      </c>
      <c r="S136" s="109">
        <v>117059.42028000001</v>
      </c>
      <c r="T136" s="109">
        <v>542396.59638</v>
      </c>
      <c r="U136" s="109">
        <v>235345.48245000001</v>
      </c>
      <c r="V136" s="109">
        <v>139563.63636</v>
      </c>
      <c r="W136" s="109">
        <v>668070.16758999997</v>
      </c>
      <c r="X136" s="109">
        <v>131770.47618999999</v>
      </c>
      <c r="Y136" s="109">
        <v>369030.27776999999</v>
      </c>
      <c r="Z136" s="109">
        <v>624879.11111000006</v>
      </c>
      <c r="AA136" s="109">
        <v>109486.36363000001</v>
      </c>
      <c r="AB136" s="109">
        <v>156914.55882000001</v>
      </c>
      <c r="AC136" s="109">
        <v>149724.50453999999</v>
      </c>
      <c r="AD136" s="109">
        <v>423295.08360999997</v>
      </c>
      <c r="AE136" s="109">
        <v>177717.07316999999</v>
      </c>
      <c r="AF136" s="109">
        <v>144280.20832999999</v>
      </c>
      <c r="AG136" s="109">
        <v>295739.58620000002</v>
      </c>
    </row>
    <row r="137" spans="2:33" ht="15">
      <c r="B137" s="109"/>
      <c r="C137" s="109"/>
      <c r="D137" s="109">
        <v>2020</v>
      </c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</row>
    <row r="138" spans="2:33" ht="15">
      <c r="B138" s="110" t="s">
        <v>224</v>
      </c>
      <c r="C138" s="110" t="s">
        <v>616</v>
      </c>
      <c r="D138" s="110">
        <v>2006</v>
      </c>
      <c r="E138" s="110"/>
      <c r="F138" s="110">
        <v>31.872610000000002</v>
      </c>
      <c r="G138" s="110">
        <v>19.998180000000001</v>
      </c>
      <c r="H138" s="110"/>
      <c r="I138" s="110"/>
      <c r="J138" s="110"/>
      <c r="K138" s="110"/>
      <c r="L138" s="110"/>
      <c r="M138" s="110"/>
      <c r="N138" s="110"/>
      <c r="O138" s="110">
        <v>28.145869999999999</v>
      </c>
      <c r="P138" s="110"/>
      <c r="Q138" s="110"/>
      <c r="R138" s="110"/>
      <c r="S138" s="110"/>
      <c r="T138" s="110">
        <v>37.427460000000004</v>
      </c>
      <c r="U138" s="110"/>
      <c r="V138" s="110"/>
      <c r="W138" s="110"/>
      <c r="X138" s="110"/>
      <c r="Y138" s="110"/>
      <c r="Z138" s="110">
        <v>38.729019999999998</v>
      </c>
      <c r="AA138" s="110"/>
      <c r="AB138" s="110"/>
      <c r="AC138" s="110">
        <v>26.46818</v>
      </c>
      <c r="AD138" s="110"/>
      <c r="AE138" s="110"/>
      <c r="AF138" s="110"/>
      <c r="AG138" s="110"/>
    </row>
    <row r="139" spans="2:33" ht="15">
      <c r="B139" s="110"/>
      <c r="C139" s="110"/>
      <c r="D139" s="110">
        <v>2007</v>
      </c>
      <c r="E139" s="110"/>
      <c r="F139" s="110">
        <v>33.244999999999997</v>
      </c>
      <c r="G139" s="110">
        <v>23.527270000000001</v>
      </c>
      <c r="H139" s="110"/>
      <c r="I139" s="110"/>
      <c r="J139" s="110"/>
      <c r="K139" s="110"/>
      <c r="L139" s="110">
        <v>36.696730000000002</v>
      </c>
      <c r="M139" s="110"/>
      <c r="N139" s="110"/>
      <c r="O139" s="110">
        <v>29.660450000000001</v>
      </c>
      <c r="P139" s="110">
        <v>34.677529999999997</v>
      </c>
      <c r="Q139" s="110"/>
      <c r="R139" s="110"/>
      <c r="S139" s="110"/>
      <c r="T139" s="110">
        <v>38.777009999999997</v>
      </c>
      <c r="U139" s="110"/>
      <c r="V139" s="110"/>
      <c r="W139" s="110"/>
      <c r="X139" s="110"/>
      <c r="Y139" s="110"/>
      <c r="Z139" s="110">
        <v>43.096469999999997</v>
      </c>
      <c r="AA139" s="110"/>
      <c r="AB139" s="110"/>
      <c r="AC139" s="110"/>
      <c r="AD139" s="110"/>
      <c r="AE139" s="110">
        <v>26.136579999999999</v>
      </c>
      <c r="AF139" s="110"/>
      <c r="AG139" s="110"/>
    </row>
    <row r="140" spans="2:33" ht="15">
      <c r="B140" s="110"/>
      <c r="C140" s="110"/>
      <c r="D140" s="110">
        <v>2008</v>
      </c>
      <c r="E140" s="110"/>
      <c r="F140" s="110">
        <v>33.982999999999997</v>
      </c>
      <c r="G140" s="110">
        <v>27.056360000000002</v>
      </c>
      <c r="H140" s="110"/>
      <c r="I140" s="110"/>
      <c r="J140" s="110">
        <v>25.978999999999999</v>
      </c>
      <c r="K140" s="110"/>
      <c r="L140" s="110">
        <v>37.296340000000001</v>
      </c>
      <c r="M140" s="110"/>
      <c r="N140" s="110"/>
      <c r="O140" s="110">
        <v>30.164999999999999</v>
      </c>
      <c r="P140" s="110"/>
      <c r="Q140" s="110"/>
      <c r="R140" s="110"/>
      <c r="S140" s="110"/>
      <c r="T140" s="110">
        <v>36.077919999999999</v>
      </c>
      <c r="U140" s="110">
        <v>29.582000000000001</v>
      </c>
      <c r="V140" s="110">
        <v>25.853000000000002</v>
      </c>
      <c r="W140" s="110"/>
      <c r="X140" s="110">
        <v>28.486999999999998</v>
      </c>
      <c r="Y140" s="110"/>
      <c r="Z140" s="110">
        <v>45.564549999999997</v>
      </c>
      <c r="AA140" s="110"/>
      <c r="AB140" s="110"/>
      <c r="AC140" s="110"/>
      <c r="AD140" s="110">
        <v>36.582999999999998</v>
      </c>
      <c r="AE140" s="110">
        <v>28.123570000000001</v>
      </c>
      <c r="AF140" s="110"/>
      <c r="AG140" s="110">
        <v>29.826000000000001</v>
      </c>
    </row>
    <row r="141" spans="2:33" ht="15">
      <c r="B141" s="110"/>
      <c r="C141" s="110"/>
      <c r="D141" s="110">
        <v>2009</v>
      </c>
      <c r="E141" s="110">
        <v>34.372999999999998</v>
      </c>
      <c r="F141" s="110">
        <v>33.139000000000003</v>
      </c>
      <c r="G141" s="110">
        <v>27.056360000000002</v>
      </c>
      <c r="H141" s="110">
        <v>31.09451</v>
      </c>
      <c r="I141" s="110"/>
      <c r="J141" s="110"/>
      <c r="K141" s="110"/>
      <c r="L141" s="110">
        <v>37.132840000000002</v>
      </c>
      <c r="M141" s="110"/>
      <c r="N141" s="110">
        <v>28.654679999999999</v>
      </c>
      <c r="O141" s="110">
        <v>28.902999999999999</v>
      </c>
      <c r="P141" s="110">
        <v>33.147640000000003</v>
      </c>
      <c r="Q141" s="110">
        <v>32.666130000000003</v>
      </c>
      <c r="R141" s="110"/>
      <c r="S141" s="110"/>
      <c r="T141" s="110">
        <v>32.209209999999999</v>
      </c>
      <c r="U141" s="110">
        <v>28.32789</v>
      </c>
      <c r="V141" s="110">
        <v>21.544</v>
      </c>
      <c r="W141" s="110"/>
      <c r="X141" s="110">
        <v>22.901</v>
      </c>
      <c r="Y141" s="110">
        <v>33.639000000000003</v>
      </c>
      <c r="Z141" s="110">
        <v>39.394350000000003</v>
      </c>
      <c r="AA141" s="110">
        <v>18.954000000000001</v>
      </c>
      <c r="AB141" s="110"/>
      <c r="AC141" s="110">
        <v>32.35</v>
      </c>
      <c r="AD141" s="110">
        <v>31.719000000000001</v>
      </c>
      <c r="AE141" s="110">
        <v>26.442270000000001</v>
      </c>
      <c r="AF141" s="110"/>
      <c r="AG141" s="110">
        <v>25.493259999999999</v>
      </c>
    </row>
    <row r="142" spans="2:33" ht="15">
      <c r="B142" s="110"/>
      <c r="C142" s="110"/>
      <c r="D142" s="110">
        <v>2010</v>
      </c>
      <c r="E142" s="110">
        <v>35.52619</v>
      </c>
      <c r="F142" s="110">
        <v>31.176960000000001</v>
      </c>
      <c r="G142" s="110">
        <v>28.23272</v>
      </c>
      <c r="H142" s="110">
        <v>35.187629999999999</v>
      </c>
      <c r="I142" s="110">
        <v>29.99109</v>
      </c>
      <c r="J142" s="110">
        <v>24.698070000000001</v>
      </c>
      <c r="K142" s="110">
        <v>32.808100000000003</v>
      </c>
      <c r="L142" s="110">
        <v>39.058250000000001</v>
      </c>
      <c r="M142" s="110">
        <v>24.290520000000001</v>
      </c>
      <c r="N142" s="110">
        <v>27.704049999999999</v>
      </c>
      <c r="O142" s="110">
        <v>28.777000000000001</v>
      </c>
      <c r="P142" s="110">
        <v>34.269559999999998</v>
      </c>
      <c r="Q142" s="110">
        <v>32.887</v>
      </c>
      <c r="R142" s="110">
        <v>20.504919999999998</v>
      </c>
      <c r="S142" s="110">
        <v>18.928000000000001</v>
      </c>
      <c r="T142" s="110">
        <v>31.219539999999999</v>
      </c>
      <c r="U142" s="110">
        <v>28.889949999999999</v>
      </c>
      <c r="V142" s="110">
        <v>22.35209</v>
      </c>
      <c r="W142" s="110">
        <v>58.018999999999998</v>
      </c>
      <c r="X142" s="110">
        <v>22.342849999999999</v>
      </c>
      <c r="Y142" s="110">
        <v>34.610999999999997</v>
      </c>
      <c r="Z142" s="110">
        <v>43.328510000000001</v>
      </c>
      <c r="AA142" s="110">
        <v>21.762</v>
      </c>
      <c r="AB142" s="110">
        <v>23.207999999999998</v>
      </c>
      <c r="AC142" s="110">
        <v>33.526359999999997</v>
      </c>
      <c r="AD142" s="110">
        <v>37.393639999999998</v>
      </c>
      <c r="AE142" s="110">
        <v>26.442270000000001</v>
      </c>
      <c r="AF142" s="110">
        <v>19.931889999999999</v>
      </c>
      <c r="AG142" s="110">
        <v>27.407769999999999</v>
      </c>
    </row>
    <row r="143" spans="2:33" ht="15">
      <c r="B143" s="110"/>
      <c r="C143" s="110"/>
      <c r="D143" s="110">
        <v>2011</v>
      </c>
      <c r="E143" s="110">
        <v>35.39076</v>
      </c>
      <c r="F143" s="110">
        <v>31.92435</v>
      </c>
      <c r="G143" s="110">
        <v>30.585450000000002</v>
      </c>
      <c r="H143" s="110">
        <v>39.808889999999998</v>
      </c>
      <c r="I143" s="110">
        <v>33.805120000000002</v>
      </c>
      <c r="J143" s="110">
        <v>25.581579999999999</v>
      </c>
      <c r="K143" s="110">
        <v>34.314050000000002</v>
      </c>
      <c r="L143" s="110">
        <v>39.608370000000001</v>
      </c>
      <c r="M143" s="110">
        <v>26.764559999999999</v>
      </c>
      <c r="N143" s="110">
        <v>25.802790000000002</v>
      </c>
      <c r="O143" s="110">
        <v>26.352519999999998</v>
      </c>
      <c r="P143" s="110">
        <v>36.309420000000003</v>
      </c>
      <c r="Q143" s="110">
        <v>33.0184</v>
      </c>
      <c r="R143" s="110">
        <v>21.361260000000001</v>
      </c>
      <c r="S143" s="110">
        <v>19.50742</v>
      </c>
      <c r="T143" s="110">
        <v>31.939299999999999</v>
      </c>
      <c r="U143" s="110">
        <v>29.22719</v>
      </c>
      <c r="V143" s="110">
        <v>25.002269999999999</v>
      </c>
      <c r="W143" s="110">
        <v>58.443379999999998</v>
      </c>
      <c r="X143" s="110">
        <v>27.090710000000001</v>
      </c>
      <c r="Y143" s="110">
        <v>34.902769999999997</v>
      </c>
      <c r="Z143" s="110">
        <v>47.52805</v>
      </c>
      <c r="AA143" s="110">
        <v>21.762</v>
      </c>
      <c r="AB143" s="110">
        <v>23.06474</v>
      </c>
      <c r="AC143" s="110">
        <v>33.526359999999997</v>
      </c>
      <c r="AD143" s="110">
        <v>38.420400000000001</v>
      </c>
      <c r="AE143" s="110">
        <v>26.595120000000001</v>
      </c>
      <c r="AF143" s="110">
        <v>20.6</v>
      </c>
      <c r="AG143" s="110">
        <v>27.91159</v>
      </c>
    </row>
    <row r="144" spans="2:33" ht="15">
      <c r="B144" s="110"/>
      <c r="C144" s="110"/>
      <c r="D144" s="110">
        <v>2012</v>
      </c>
      <c r="E144" s="110">
        <v>36.373840000000001</v>
      </c>
      <c r="F144" s="110">
        <v>32.564979999999998</v>
      </c>
      <c r="G144" s="110">
        <v>32.35</v>
      </c>
      <c r="H144" s="110">
        <v>40.865180000000002</v>
      </c>
      <c r="I144" s="110">
        <v>32.754620000000003</v>
      </c>
      <c r="J144" s="110">
        <v>19.216930000000001</v>
      </c>
      <c r="K144" s="110">
        <v>35.067019999999999</v>
      </c>
      <c r="L144" s="110">
        <v>40.250169999999997</v>
      </c>
      <c r="M144" s="110">
        <v>22.623519999999999</v>
      </c>
      <c r="N144" s="110">
        <v>20.264340000000001</v>
      </c>
      <c r="O144" s="110">
        <v>26.46097</v>
      </c>
      <c r="P144" s="110">
        <v>36.207419999999999</v>
      </c>
      <c r="Q144" s="110">
        <v>32.277540000000002</v>
      </c>
      <c r="R144" s="110">
        <v>18.865790000000001</v>
      </c>
      <c r="S144" s="110">
        <v>19.202310000000001</v>
      </c>
      <c r="T144" s="110">
        <v>32.119239999999998</v>
      </c>
      <c r="U144" s="110">
        <v>28.889949999999999</v>
      </c>
      <c r="V144" s="110">
        <v>22.650980000000001</v>
      </c>
      <c r="W144" s="110">
        <v>53.739060000000002</v>
      </c>
      <c r="X144" s="110">
        <v>20.94642</v>
      </c>
      <c r="Y144" s="110">
        <v>34.805549999999997</v>
      </c>
      <c r="Z144" s="110">
        <v>51.660919999999997</v>
      </c>
      <c r="AA144" s="110">
        <v>23.166</v>
      </c>
      <c r="AB144" s="110">
        <v>22.641950000000001</v>
      </c>
      <c r="AC144" s="110">
        <v>38.231810000000003</v>
      </c>
      <c r="AD144" s="110">
        <v>39.632399999999997</v>
      </c>
      <c r="AE144" s="110">
        <v>23.249700000000001</v>
      </c>
      <c r="AF144" s="110">
        <v>21.379449999999999</v>
      </c>
      <c r="AG144" s="110">
        <v>30.22082</v>
      </c>
    </row>
    <row r="145" spans="2:33" ht="15">
      <c r="B145" s="110"/>
      <c r="C145" s="110"/>
      <c r="D145" s="110">
        <v>2013</v>
      </c>
      <c r="E145" s="110">
        <v>39.531129999999997</v>
      </c>
      <c r="F145" s="110">
        <v>36.410760000000003</v>
      </c>
      <c r="G145" s="110">
        <v>32.35</v>
      </c>
      <c r="H145" s="110">
        <v>42.053510000000003</v>
      </c>
      <c r="I145" s="110">
        <v>31.98377</v>
      </c>
      <c r="J145" s="110">
        <v>24.711459999999999</v>
      </c>
      <c r="K145" s="110">
        <v>37.64864</v>
      </c>
      <c r="L145" s="110">
        <v>40.708599999999997</v>
      </c>
      <c r="M145" s="110">
        <v>31.037890000000001</v>
      </c>
      <c r="N145" s="110">
        <v>23.833629999999999</v>
      </c>
      <c r="O145" s="110">
        <v>28.145869999999999</v>
      </c>
      <c r="P145" s="110">
        <v>36.309420000000003</v>
      </c>
      <c r="Q145" s="110">
        <v>41.4392</v>
      </c>
      <c r="R145" s="110">
        <v>20.106760000000001</v>
      </c>
      <c r="S145" s="110">
        <v>19.398260000000001</v>
      </c>
      <c r="T145" s="110">
        <v>32.029269999999997</v>
      </c>
      <c r="U145" s="110">
        <v>28.777539999999998</v>
      </c>
      <c r="V145" s="110">
        <v>30.792269999999998</v>
      </c>
      <c r="W145" s="110">
        <v>59.047820000000002</v>
      </c>
      <c r="X145" s="110">
        <v>32.39714</v>
      </c>
      <c r="Y145" s="110">
        <v>34.902769999999997</v>
      </c>
      <c r="Z145" s="110">
        <v>50.594369999999998</v>
      </c>
      <c r="AA145" s="110">
        <v>23.634</v>
      </c>
      <c r="AB145" s="110">
        <v>22.468520000000002</v>
      </c>
      <c r="AC145" s="110">
        <v>38.5259</v>
      </c>
      <c r="AD145" s="110">
        <v>44.385950000000001</v>
      </c>
      <c r="AE145" s="110">
        <v>26.136579999999999</v>
      </c>
      <c r="AF145" s="110">
        <v>34.247500000000002</v>
      </c>
      <c r="AG145" s="110">
        <v>29.62041</v>
      </c>
    </row>
    <row r="146" spans="2:33" ht="15">
      <c r="B146" s="110"/>
      <c r="C146" s="110"/>
      <c r="D146" s="110">
        <v>2014</v>
      </c>
      <c r="E146" s="110">
        <v>40.259340000000002</v>
      </c>
      <c r="F146" s="110">
        <v>36.410760000000003</v>
      </c>
      <c r="G146" s="110">
        <v>32.35</v>
      </c>
      <c r="H146" s="110">
        <v>42.647669999999998</v>
      </c>
      <c r="I146" s="110">
        <v>35.34496</v>
      </c>
      <c r="J146" s="110">
        <v>24.711459999999999</v>
      </c>
      <c r="K146" s="110">
        <v>38.831890000000001</v>
      </c>
      <c r="L146" s="110">
        <v>42.35895</v>
      </c>
      <c r="M146" s="110">
        <v>31.037890000000001</v>
      </c>
      <c r="N146" s="110">
        <v>23.833629999999999</v>
      </c>
      <c r="O146" s="110">
        <v>28.145869999999999</v>
      </c>
      <c r="P146" s="110">
        <v>36.309420000000003</v>
      </c>
      <c r="Q146" s="110">
        <v>41.660800000000002</v>
      </c>
      <c r="R146" s="110">
        <v>20.106760000000001</v>
      </c>
      <c r="S146" s="110">
        <v>19.398260000000001</v>
      </c>
      <c r="T146" s="110">
        <v>37.697369999999999</v>
      </c>
      <c r="U146" s="110">
        <v>28.777539999999998</v>
      </c>
      <c r="V146" s="110">
        <v>30.792269999999998</v>
      </c>
      <c r="W146" s="110">
        <v>59.047820000000002</v>
      </c>
      <c r="X146" s="110">
        <v>32.39714</v>
      </c>
      <c r="Y146" s="110">
        <v>34.902769999999997</v>
      </c>
      <c r="Z146" s="110">
        <v>50.594369999999998</v>
      </c>
      <c r="AA146" s="110">
        <v>23.634</v>
      </c>
      <c r="AB146" s="110">
        <v>23.748380000000001</v>
      </c>
      <c r="AC146" s="110">
        <v>38.5259</v>
      </c>
      <c r="AD146" s="110">
        <v>44.385950000000001</v>
      </c>
      <c r="AE146" s="110">
        <v>26.136579999999999</v>
      </c>
      <c r="AF146" s="110">
        <v>34.247500000000002</v>
      </c>
      <c r="AG146" s="110">
        <v>29.62041</v>
      </c>
    </row>
    <row r="147" spans="2:33" ht="15">
      <c r="B147" s="110"/>
      <c r="C147" s="110"/>
      <c r="D147" s="110">
        <v>2015</v>
      </c>
      <c r="E147" s="110">
        <v>40.987540000000003</v>
      </c>
      <c r="F147" s="110">
        <v>38.521529999999998</v>
      </c>
      <c r="G147" s="110">
        <v>37.05545</v>
      </c>
      <c r="H147" s="110">
        <v>48.193190000000001</v>
      </c>
      <c r="I147" s="110">
        <v>38.023400000000002</v>
      </c>
      <c r="J147" s="110">
        <v>27.495850000000001</v>
      </c>
      <c r="K147" s="110">
        <v>39.907559999999997</v>
      </c>
      <c r="L147" s="110">
        <v>42.909059999999997</v>
      </c>
      <c r="M147" s="110">
        <v>35.086309999999997</v>
      </c>
      <c r="N147" s="110">
        <v>22.00027</v>
      </c>
      <c r="O147" s="110">
        <v>29.40802</v>
      </c>
      <c r="P147" s="110">
        <v>38.96123</v>
      </c>
      <c r="Q147" s="110">
        <v>42.325600000000001</v>
      </c>
      <c r="R147" s="110">
        <v>20.704000000000001</v>
      </c>
      <c r="S147" s="110">
        <v>21.749559999999999</v>
      </c>
      <c r="T147" s="110">
        <v>49.573399999999999</v>
      </c>
      <c r="U147" s="110">
        <v>30.238900000000001</v>
      </c>
      <c r="V147" s="110">
        <v>33.687269999999998</v>
      </c>
      <c r="W147" s="110">
        <v>64.853480000000005</v>
      </c>
      <c r="X147" s="110">
        <v>34.352139999999999</v>
      </c>
      <c r="Y147" s="110">
        <v>38.88888</v>
      </c>
      <c r="Z147" s="110">
        <v>44.928339999999999</v>
      </c>
      <c r="AA147" s="110">
        <v>25.974</v>
      </c>
      <c r="AB147" s="110">
        <v>24.601610000000001</v>
      </c>
      <c r="AC147" s="110">
        <v>47.642719999999997</v>
      </c>
      <c r="AD147" s="110">
        <v>46.007350000000002</v>
      </c>
      <c r="AE147" s="110">
        <v>28.58211</v>
      </c>
      <c r="AF147" s="110">
        <v>37.337499999999999</v>
      </c>
      <c r="AG147" s="110">
        <v>39.627310000000001</v>
      </c>
    </row>
    <row r="148" spans="2:33" ht="15">
      <c r="B148" s="110"/>
      <c r="C148" s="110"/>
      <c r="D148" s="110">
        <v>2016</v>
      </c>
      <c r="E148" s="110">
        <v>41.611719999999998</v>
      </c>
      <c r="F148" s="110">
        <v>39.471380000000003</v>
      </c>
      <c r="G148" s="110">
        <v>38.82</v>
      </c>
      <c r="H148" s="110">
        <v>48.193190000000001</v>
      </c>
      <c r="I148" s="110">
        <v>38.023400000000002</v>
      </c>
      <c r="J148" s="110">
        <v>28.714020000000001</v>
      </c>
      <c r="K148" s="110">
        <v>40.768099999999997</v>
      </c>
      <c r="L148" s="110">
        <v>44.28436</v>
      </c>
      <c r="M148" s="110">
        <v>35.761049999999997</v>
      </c>
      <c r="N148" s="110">
        <v>22.00027</v>
      </c>
      <c r="O148" s="110">
        <v>30.291519999999998</v>
      </c>
      <c r="P148" s="110">
        <v>39.777169999999998</v>
      </c>
      <c r="Q148" s="110">
        <v>43.212000000000003</v>
      </c>
      <c r="R148" s="110">
        <v>21.699380000000001</v>
      </c>
      <c r="S148" s="110">
        <v>22.533329999999999</v>
      </c>
      <c r="T148" s="110">
        <v>51.102890000000002</v>
      </c>
      <c r="U148" s="110">
        <v>31.025780000000001</v>
      </c>
      <c r="V148" s="110">
        <v>35.529539999999997</v>
      </c>
      <c r="W148" s="110">
        <v>65.773889999999994</v>
      </c>
      <c r="X148" s="110">
        <v>35.748570000000001</v>
      </c>
      <c r="Y148" s="110">
        <v>39.76388</v>
      </c>
      <c r="Z148" s="110">
        <v>44.728360000000002</v>
      </c>
      <c r="AA148" s="110">
        <v>25.74</v>
      </c>
      <c r="AB148" s="110">
        <v>25.45485</v>
      </c>
      <c r="AC148" s="110">
        <v>50.583629999999999</v>
      </c>
      <c r="AD148" s="110">
        <v>47.223410000000001</v>
      </c>
      <c r="AE148" s="110">
        <v>29.499179999999999</v>
      </c>
      <c r="AF148" s="110">
        <v>38.3675</v>
      </c>
      <c r="AG148" s="110">
        <v>36.124890000000001</v>
      </c>
    </row>
    <row r="149" spans="2:33" ht="15">
      <c r="B149" s="110"/>
      <c r="C149" s="110"/>
      <c r="D149" s="121">
        <v>2017</v>
      </c>
      <c r="E149" s="121">
        <v>41.611719999999998</v>
      </c>
      <c r="F149" s="121">
        <v>39.471380000000003</v>
      </c>
      <c r="G149" s="121">
        <v>38.82</v>
      </c>
      <c r="H149" s="121">
        <v>48.193190000000001</v>
      </c>
      <c r="I149" s="121">
        <v>38.023400000000002</v>
      </c>
      <c r="J149" s="121">
        <v>28.714020000000001</v>
      </c>
      <c r="K149" s="121">
        <v>40.768099999999997</v>
      </c>
      <c r="L149" s="121">
        <v>44.28436</v>
      </c>
      <c r="M149" s="121">
        <v>35.761049999999997</v>
      </c>
      <c r="N149" s="121">
        <v>22.00027</v>
      </c>
      <c r="O149" s="121">
        <v>31.55367</v>
      </c>
      <c r="P149" s="121">
        <v>39.777169999999998</v>
      </c>
      <c r="Q149" s="121">
        <v>43.212000000000003</v>
      </c>
      <c r="R149" s="121">
        <v>21.699380000000001</v>
      </c>
      <c r="S149" s="121">
        <v>22.533329999999999</v>
      </c>
      <c r="T149" s="121">
        <v>51.102890000000002</v>
      </c>
      <c r="U149" s="121">
        <v>31.025780000000001</v>
      </c>
      <c r="V149" s="121">
        <v>35.529539999999997</v>
      </c>
      <c r="W149" s="121">
        <v>65.773889999999994</v>
      </c>
      <c r="X149" s="121">
        <v>35.748570000000001</v>
      </c>
      <c r="Y149" s="121">
        <v>39.76388</v>
      </c>
      <c r="Z149" s="121">
        <v>44.728360000000002</v>
      </c>
      <c r="AA149" s="121">
        <v>25.74</v>
      </c>
      <c r="AB149" s="121">
        <v>25.45485</v>
      </c>
      <c r="AC149" s="121">
        <v>50.583629999999999</v>
      </c>
      <c r="AD149" s="121">
        <v>47.223410000000001</v>
      </c>
      <c r="AE149" s="121">
        <v>29.499179999999999</v>
      </c>
      <c r="AF149" s="121">
        <v>38.3675</v>
      </c>
      <c r="AG149" s="121">
        <v>36.124890000000001</v>
      </c>
    </row>
    <row r="150" spans="2:33" ht="15">
      <c r="B150" s="110"/>
      <c r="C150" s="110"/>
      <c r="D150" s="110">
        <v>2018</v>
      </c>
      <c r="E150" s="110">
        <v>45.460799999999999</v>
      </c>
      <c r="F150" s="110">
        <v>41.687690000000003</v>
      </c>
      <c r="G150" s="110">
        <v>45.87818</v>
      </c>
      <c r="H150" s="110">
        <v>47.665039999999998</v>
      </c>
      <c r="I150" s="110">
        <v>37.34066</v>
      </c>
      <c r="J150" s="110">
        <v>33.760730000000002</v>
      </c>
      <c r="K150" s="110">
        <v>43.887560000000001</v>
      </c>
      <c r="L150" s="110">
        <v>47.126620000000003</v>
      </c>
      <c r="M150" s="110">
        <v>43.857889999999998</v>
      </c>
      <c r="N150" s="110">
        <v>23.358319999999999</v>
      </c>
      <c r="O150" s="110">
        <v>32.689599999999999</v>
      </c>
      <c r="P150" s="110">
        <v>43.14293</v>
      </c>
      <c r="Q150" s="110">
        <v>38.890799999999999</v>
      </c>
      <c r="R150" s="110">
        <v>23.292000000000002</v>
      </c>
      <c r="S150" s="110">
        <v>26.452169999999999</v>
      </c>
      <c r="T150" s="110">
        <v>58.93027</v>
      </c>
      <c r="U150" s="110">
        <v>32.711970000000001</v>
      </c>
      <c r="V150" s="110">
        <v>42.37227</v>
      </c>
      <c r="W150" s="110">
        <v>68.464320000000001</v>
      </c>
      <c r="X150" s="110">
        <v>42.730710000000002</v>
      </c>
      <c r="Y150" s="110">
        <v>43.652769999999997</v>
      </c>
      <c r="Z150" s="110">
        <v>46.261519999999997</v>
      </c>
      <c r="AA150" s="110">
        <v>30.186</v>
      </c>
      <c r="AB150" s="110">
        <v>27.872350000000001</v>
      </c>
      <c r="AC150" s="110">
        <v>61.170900000000003</v>
      </c>
      <c r="AD150" s="110">
        <v>46.514040000000001</v>
      </c>
      <c r="AE150" s="110">
        <v>33.931699999999999</v>
      </c>
      <c r="AF150" s="110">
        <v>42.744999999999997</v>
      </c>
      <c r="AG150" s="110">
        <v>36.024819999999998</v>
      </c>
    </row>
    <row r="151" spans="2:33" ht="15">
      <c r="B151" s="110"/>
      <c r="C151" s="110"/>
      <c r="D151" s="110">
        <v>2019</v>
      </c>
      <c r="E151" s="110">
        <v>45.398380000000003</v>
      </c>
      <c r="F151" s="110">
        <v>42.437010000000001</v>
      </c>
      <c r="G151" s="110">
        <v>46.936900000000001</v>
      </c>
      <c r="H151" s="110">
        <v>46.291870000000003</v>
      </c>
      <c r="I151" s="110">
        <v>37.34066</v>
      </c>
      <c r="J151" s="110">
        <v>33.986960000000003</v>
      </c>
      <c r="K151" s="110">
        <v>43.392749999999999</v>
      </c>
      <c r="L151" s="110">
        <v>47.68591</v>
      </c>
      <c r="M151" s="110">
        <v>44.397680000000001</v>
      </c>
      <c r="N151" s="110">
        <v>23.3719</v>
      </c>
      <c r="O151" s="110">
        <v>32.475029999999997</v>
      </c>
      <c r="P151" s="110">
        <v>43.193930000000002</v>
      </c>
      <c r="Q151" s="110">
        <v>38.757840000000002</v>
      </c>
      <c r="R151" s="110">
        <v>25.1235</v>
      </c>
      <c r="S151" s="110">
        <v>26.824459999999998</v>
      </c>
      <c r="T151" s="110">
        <v>59.982909999999997</v>
      </c>
      <c r="U151" s="110">
        <v>32.835619999999999</v>
      </c>
      <c r="V151" s="110">
        <v>42.530180000000001</v>
      </c>
      <c r="W151" s="110">
        <v>69.837850000000003</v>
      </c>
      <c r="X151" s="110">
        <v>42.116280000000003</v>
      </c>
      <c r="Y151" s="110">
        <v>43.672220000000003</v>
      </c>
      <c r="Z151" s="110">
        <v>46.168199999999999</v>
      </c>
      <c r="AA151" s="110">
        <v>30.303000000000001</v>
      </c>
      <c r="AB151" s="110">
        <v>28.2563</v>
      </c>
      <c r="AC151" s="110">
        <v>61.817900000000002</v>
      </c>
      <c r="AD151" s="110">
        <v>46.92953</v>
      </c>
      <c r="AE151" s="110">
        <v>33.748289999999997</v>
      </c>
      <c r="AF151" s="110">
        <v>42.358750000000001</v>
      </c>
      <c r="AG151" s="110">
        <v>36.50515</v>
      </c>
    </row>
    <row r="152" spans="2:33" ht="15">
      <c r="B152" s="110"/>
      <c r="C152" s="110"/>
      <c r="D152" s="110">
        <v>2020</v>
      </c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</row>
    <row r="153" spans="2:33" ht="15">
      <c r="B153" s="109" t="s">
        <v>238</v>
      </c>
      <c r="C153" s="109" t="s">
        <v>617</v>
      </c>
      <c r="D153" s="109">
        <v>2006</v>
      </c>
      <c r="E153" s="109"/>
      <c r="F153" s="109">
        <v>10.6242</v>
      </c>
      <c r="G153" s="109">
        <v>6.6660599999999999</v>
      </c>
      <c r="H153" s="109"/>
      <c r="I153" s="109"/>
      <c r="J153" s="109"/>
      <c r="K153" s="109"/>
      <c r="L153" s="109"/>
      <c r="M153" s="109"/>
      <c r="N153" s="109"/>
      <c r="O153" s="109">
        <v>9.3819499999999998</v>
      </c>
      <c r="P153" s="109"/>
      <c r="Q153" s="109"/>
      <c r="R153" s="109"/>
      <c r="S153" s="109"/>
      <c r="T153" s="109">
        <v>12.475820000000001</v>
      </c>
      <c r="U153" s="109"/>
      <c r="V153" s="109"/>
      <c r="W153" s="109"/>
      <c r="X153" s="109"/>
      <c r="Y153" s="109"/>
      <c r="Z153" s="109">
        <v>12.90967</v>
      </c>
      <c r="AA153" s="109"/>
      <c r="AB153" s="109"/>
      <c r="AC153" s="109">
        <v>8.8227200000000003</v>
      </c>
      <c r="AD153" s="109"/>
      <c r="AE153" s="109"/>
      <c r="AF153" s="109"/>
      <c r="AG153" s="109"/>
    </row>
    <row r="154" spans="2:33" ht="15">
      <c r="B154" s="109"/>
      <c r="C154" s="109"/>
      <c r="D154" s="109">
        <v>2007</v>
      </c>
      <c r="E154" s="109"/>
      <c r="F154" s="109">
        <v>11.082000000000001</v>
      </c>
      <c r="G154" s="109">
        <v>7.8424199999999997</v>
      </c>
      <c r="H154" s="109"/>
      <c r="I154" s="109"/>
      <c r="J154" s="109"/>
      <c r="K154" s="109"/>
      <c r="L154" s="109">
        <v>12.232239999999999</v>
      </c>
      <c r="M154" s="109"/>
      <c r="N154" s="109"/>
      <c r="O154" s="109">
        <v>9.8868100000000005</v>
      </c>
      <c r="P154" s="109">
        <v>11.55917</v>
      </c>
      <c r="Q154" s="109"/>
      <c r="R154" s="109"/>
      <c r="S154" s="109"/>
      <c r="T154" s="109">
        <v>12.92567</v>
      </c>
      <c r="U154" s="109"/>
      <c r="V154" s="109"/>
      <c r="W154" s="109"/>
      <c r="X154" s="109"/>
      <c r="Y154" s="109"/>
      <c r="Z154" s="109">
        <v>14.365489999999999</v>
      </c>
      <c r="AA154" s="109"/>
      <c r="AB154" s="109"/>
      <c r="AC154" s="109"/>
      <c r="AD154" s="109"/>
      <c r="AE154" s="109">
        <v>8.7121899999999997</v>
      </c>
      <c r="AF154" s="109"/>
      <c r="AG154" s="109"/>
    </row>
    <row r="155" spans="2:33" ht="15">
      <c r="B155" s="109"/>
      <c r="C155" s="109"/>
      <c r="D155" s="109">
        <v>2008</v>
      </c>
      <c r="E155" s="109"/>
      <c r="F155" s="109">
        <v>11.327999999999999</v>
      </c>
      <c r="G155" s="109">
        <v>9.0187799999999996</v>
      </c>
      <c r="H155" s="109"/>
      <c r="I155" s="109"/>
      <c r="J155" s="109">
        <v>8.66</v>
      </c>
      <c r="K155" s="109"/>
      <c r="L155" s="109">
        <v>12.43211</v>
      </c>
      <c r="M155" s="109"/>
      <c r="N155" s="109"/>
      <c r="O155" s="109">
        <v>10.055</v>
      </c>
      <c r="P155" s="109"/>
      <c r="Q155" s="109"/>
      <c r="R155" s="109"/>
      <c r="S155" s="109"/>
      <c r="T155" s="109">
        <v>12.025969999999999</v>
      </c>
      <c r="U155" s="109">
        <v>9.8610000000000007</v>
      </c>
      <c r="V155" s="109">
        <v>8.6180000000000003</v>
      </c>
      <c r="W155" s="109"/>
      <c r="X155" s="109">
        <v>9.4960000000000004</v>
      </c>
      <c r="Y155" s="109"/>
      <c r="Z155" s="109">
        <v>15.188179999999999</v>
      </c>
      <c r="AA155" s="109"/>
      <c r="AB155" s="109"/>
      <c r="AC155" s="109"/>
      <c r="AD155" s="109">
        <v>12.194000000000001</v>
      </c>
      <c r="AE155" s="109">
        <v>9.3745200000000004</v>
      </c>
      <c r="AF155" s="109"/>
      <c r="AG155" s="109">
        <v>9.9420000000000002</v>
      </c>
    </row>
    <row r="156" spans="2:33" ht="15">
      <c r="B156" s="109"/>
      <c r="C156" s="109"/>
      <c r="D156" s="109">
        <v>2009</v>
      </c>
      <c r="E156" s="109">
        <v>11.458</v>
      </c>
      <c r="F156" s="109">
        <v>11.045999999999999</v>
      </c>
      <c r="G156" s="109">
        <v>9.0187799999999996</v>
      </c>
      <c r="H156" s="109">
        <v>10.36483</v>
      </c>
      <c r="I156" s="109"/>
      <c r="J156" s="109"/>
      <c r="K156" s="109"/>
      <c r="L156" s="109">
        <v>12.377610000000001</v>
      </c>
      <c r="M156" s="109"/>
      <c r="N156" s="109">
        <v>9.5515600000000003</v>
      </c>
      <c r="O156" s="109">
        <v>9.6340000000000003</v>
      </c>
      <c r="P156" s="109">
        <v>11.04921</v>
      </c>
      <c r="Q156" s="109">
        <v>10.88871</v>
      </c>
      <c r="R156" s="109"/>
      <c r="S156" s="109"/>
      <c r="T156" s="109">
        <v>10.7364</v>
      </c>
      <c r="U156" s="109">
        <v>9.4426299999999994</v>
      </c>
      <c r="V156" s="109">
        <v>7.181</v>
      </c>
      <c r="W156" s="109"/>
      <c r="X156" s="109">
        <v>7.6340000000000003</v>
      </c>
      <c r="Y156" s="109">
        <v>11.212999999999999</v>
      </c>
      <c r="Z156" s="109">
        <v>13.131449999999999</v>
      </c>
      <c r="AA156" s="109">
        <v>6.3179999999999996</v>
      </c>
      <c r="AB156" s="109"/>
      <c r="AC156" s="109">
        <v>10.782999999999999</v>
      </c>
      <c r="AD156" s="109">
        <v>10.573</v>
      </c>
      <c r="AE156" s="109">
        <v>8.8140900000000002</v>
      </c>
      <c r="AF156" s="109"/>
      <c r="AG156" s="109">
        <v>8.4977499999999999</v>
      </c>
    </row>
    <row r="157" spans="2:33" ht="15">
      <c r="B157" s="109"/>
      <c r="C157" s="109"/>
      <c r="D157" s="109">
        <v>2010</v>
      </c>
      <c r="E157" s="109">
        <v>11.84206</v>
      </c>
      <c r="F157" s="109">
        <v>10.39232</v>
      </c>
      <c r="G157" s="109">
        <v>9.4108999999999998</v>
      </c>
      <c r="H157" s="109">
        <v>11.72921</v>
      </c>
      <c r="I157" s="109">
        <v>9.9970300000000005</v>
      </c>
      <c r="J157" s="109">
        <v>8.2326899999999998</v>
      </c>
      <c r="K157" s="109">
        <v>10.936030000000001</v>
      </c>
      <c r="L157" s="109">
        <v>13.019410000000001</v>
      </c>
      <c r="M157" s="109">
        <v>8.0968400000000003</v>
      </c>
      <c r="N157" s="109">
        <v>9.2346800000000009</v>
      </c>
      <c r="O157" s="109">
        <v>9.5920000000000005</v>
      </c>
      <c r="P157" s="109">
        <v>11.42318</v>
      </c>
      <c r="Q157" s="109">
        <v>10.96</v>
      </c>
      <c r="R157" s="109">
        <v>6.8349700000000002</v>
      </c>
      <c r="S157" s="109">
        <v>6.3093300000000001</v>
      </c>
      <c r="T157" s="109">
        <v>10.406510000000001</v>
      </c>
      <c r="U157" s="109">
        <v>9.6299799999999998</v>
      </c>
      <c r="V157" s="109">
        <v>7.4506899999999998</v>
      </c>
      <c r="W157" s="109">
        <v>19.34</v>
      </c>
      <c r="X157" s="109">
        <v>7.4476100000000001</v>
      </c>
      <c r="Y157" s="109">
        <v>11.54</v>
      </c>
      <c r="Z157" s="109">
        <v>14.442830000000001</v>
      </c>
      <c r="AA157" s="109">
        <v>7.2539999999999996</v>
      </c>
      <c r="AB157" s="109">
        <v>7.7359999999999998</v>
      </c>
      <c r="AC157" s="109">
        <v>11.17545</v>
      </c>
      <c r="AD157" s="109">
        <v>12.46454</v>
      </c>
      <c r="AE157" s="109">
        <v>8.8140900000000002</v>
      </c>
      <c r="AF157" s="109">
        <v>6.6439599999999999</v>
      </c>
      <c r="AG157" s="109">
        <v>9.1359200000000005</v>
      </c>
    </row>
    <row r="158" spans="2:33" ht="15">
      <c r="B158" s="109"/>
      <c r="C158" s="109"/>
      <c r="D158" s="109">
        <v>2011</v>
      </c>
      <c r="E158" s="109">
        <v>11.79692</v>
      </c>
      <c r="F158" s="109">
        <v>10.641450000000001</v>
      </c>
      <c r="G158" s="109">
        <v>10.19515</v>
      </c>
      <c r="H158" s="109">
        <v>13.269629999999999</v>
      </c>
      <c r="I158" s="109">
        <v>11.268370000000001</v>
      </c>
      <c r="J158" s="109">
        <v>8.5271899999999992</v>
      </c>
      <c r="K158" s="109">
        <v>11.43801</v>
      </c>
      <c r="L158" s="109">
        <v>13.20279</v>
      </c>
      <c r="M158" s="109">
        <v>8.9215199999999992</v>
      </c>
      <c r="N158" s="109">
        <v>8.60093</v>
      </c>
      <c r="O158" s="109">
        <v>8.7841699999999996</v>
      </c>
      <c r="P158" s="109">
        <v>12.10314</v>
      </c>
      <c r="Q158" s="109">
        <v>11.006130000000001</v>
      </c>
      <c r="R158" s="109">
        <v>7.1204200000000002</v>
      </c>
      <c r="S158" s="109">
        <v>6.5024699999999998</v>
      </c>
      <c r="T158" s="109">
        <v>10.646430000000001</v>
      </c>
      <c r="U158" s="109">
        <v>9.7423900000000003</v>
      </c>
      <c r="V158" s="109">
        <v>8.3340899999999998</v>
      </c>
      <c r="W158" s="109">
        <v>19.481120000000001</v>
      </c>
      <c r="X158" s="109">
        <v>9.0302299999999995</v>
      </c>
      <c r="Y158" s="109">
        <v>11.63425</v>
      </c>
      <c r="Z158" s="109">
        <v>15.84268</v>
      </c>
      <c r="AA158" s="109">
        <v>7.2539999999999996</v>
      </c>
      <c r="AB158" s="109">
        <v>7.6882400000000004</v>
      </c>
      <c r="AC158" s="109">
        <v>11.17545</v>
      </c>
      <c r="AD158" s="109">
        <v>12.806800000000001</v>
      </c>
      <c r="AE158" s="109">
        <v>8.8650400000000005</v>
      </c>
      <c r="AF158" s="109">
        <v>6.8666600000000004</v>
      </c>
      <c r="AG158" s="109">
        <v>9.3038600000000002</v>
      </c>
    </row>
    <row r="159" spans="2:33" ht="15">
      <c r="B159" s="109"/>
      <c r="C159" s="109"/>
      <c r="D159" s="109">
        <v>2012</v>
      </c>
      <c r="E159" s="109">
        <v>12.124610000000001</v>
      </c>
      <c r="F159" s="109">
        <v>10.854990000000001</v>
      </c>
      <c r="G159" s="109">
        <v>10.783329999999999</v>
      </c>
      <c r="H159" s="109">
        <v>13.62172</v>
      </c>
      <c r="I159" s="109">
        <v>10.918200000000001</v>
      </c>
      <c r="J159" s="109">
        <v>6.40564</v>
      </c>
      <c r="K159" s="109">
        <v>11.689</v>
      </c>
      <c r="L159" s="109">
        <v>13.41672</v>
      </c>
      <c r="M159" s="109">
        <v>7.5411700000000002</v>
      </c>
      <c r="N159" s="109">
        <v>6.7547800000000002</v>
      </c>
      <c r="O159" s="109">
        <v>8.8203200000000006</v>
      </c>
      <c r="P159" s="109">
        <v>12.069140000000001</v>
      </c>
      <c r="Q159" s="109">
        <v>10.759180000000001</v>
      </c>
      <c r="R159" s="109">
        <v>6.2885900000000001</v>
      </c>
      <c r="S159" s="109">
        <v>6.4007699999999996</v>
      </c>
      <c r="T159" s="109">
        <v>10.70641</v>
      </c>
      <c r="U159" s="109">
        <v>9.6299799999999998</v>
      </c>
      <c r="V159" s="109">
        <v>7.5503200000000001</v>
      </c>
      <c r="W159" s="109">
        <v>17.913019999999999</v>
      </c>
      <c r="X159" s="109">
        <v>6.9821400000000002</v>
      </c>
      <c r="Y159" s="109">
        <v>11.601850000000001</v>
      </c>
      <c r="Z159" s="109">
        <v>17.220300000000002</v>
      </c>
      <c r="AA159" s="109">
        <v>7.7220000000000004</v>
      </c>
      <c r="AB159" s="109">
        <v>7.5473100000000004</v>
      </c>
      <c r="AC159" s="109">
        <v>12.743930000000001</v>
      </c>
      <c r="AD159" s="109">
        <v>13.210800000000001</v>
      </c>
      <c r="AE159" s="109">
        <v>7.7499000000000002</v>
      </c>
      <c r="AF159" s="109">
        <v>7.1264799999999999</v>
      </c>
      <c r="AG159" s="109">
        <v>10.073600000000001</v>
      </c>
    </row>
    <row r="160" spans="2:33" ht="15">
      <c r="B160" s="109"/>
      <c r="C160" s="109"/>
      <c r="D160" s="109">
        <v>2013</v>
      </c>
      <c r="E160" s="109">
        <v>13.17704</v>
      </c>
      <c r="F160" s="109">
        <v>12.13692</v>
      </c>
      <c r="G160" s="109">
        <v>10.783329999999999</v>
      </c>
      <c r="H160" s="109">
        <v>14.01783</v>
      </c>
      <c r="I160" s="109">
        <v>10.661250000000001</v>
      </c>
      <c r="J160" s="109">
        <v>8.2371499999999997</v>
      </c>
      <c r="K160" s="109">
        <v>12.54954</v>
      </c>
      <c r="L160" s="109">
        <v>13.56953</v>
      </c>
      <c r="M160" s="109">
        <v>10.34596</v>
      </c>
      <c r="N160" s="109">
        <v>7.9445399999999999</v>
      </c>
      <c r="O160" s="109">
        <v>9.3819499999999998</v>
      </c>
      <c r="P160" s="109">
        <v>12.10314</v>
      </c>
      <c r="Q160" s="109">
        <v>13.81306</v>
      </c>
      <c r="R160" s="109">
        <v>6.7022500000000003</v>
      </c>
      <c r="S160" s="109">
        <v>6.4660799999999998</v>
      </c>
      <c r="T160" s="109">
        <v>10.67642</v>
      </c>
      <c r="U160" s="109">
        <v>9.5925100000000008</v>
      </c>
      <c r="V160" s="109">
        <v>10.264089999999999</v>
      </c>
      <c r="W160" s="109">
        <v>19.682600000000001</v>
      </c>
      <c r="X160" s="109">
        <v>10.79904</v>
      </c>
      <c r="Y160" s="109">
        <v>11.63425</v>
      </c>
      <c r="Z160" s="109">
        <v>16.864789999999999</v>
      </c>
      <c r="AA160" s="109">
        <v>7.8780000000000001</v>
      </c>
      <c r="AB160" s="109">
        <v>7.4894999999999996</v>
      </c>
      <c r="AC160" s="109">
        <v>12.84196</v>
      </c>
      <c r="AD160" s="109">
        <v>14.795310000000001</v>
      </c>
      <c r="AE160" s="109">
        <v>8.7121899999999997</v>
      </c>
      <c r="AF160" s="109">
        <v>11.41583</v>
      </c>
      <c r="AG160" s="109">
        <v>9.8734699999999993</v>
      </c>
    </row>
    <row r="161" spans="2:33" ht="15">
      <c r="B161" s="109"/>
      <c r="C161" s="109"/>
      <c r="D161" s="109">
        <v>2014</v>
      </c>
      <c r="E161" s="109">
        <v>13.419779999999999</v>
      </c>
      <c r="F161" s="109">
        <v>12.13692</v>
      </c>
      <c r="G161" s="109">
        <v>10.783329999999999</v>
      </c>
      <c r="H161" s="109">
        <v>14.21589</v>
      </c>
      <c r="I161" s="109">
        <v>11.781650000000001</v>
      </c>
      <c r="J161" s="109">
        <v>8.2371499999999997</v>
      </c>
      <c r="K161" s="109">
        <v>12.943960000000001</v>
      </c>
      <c r="L161" s="109">
        <v>14.11965</v>
      </c>
      <c r="M161" s="109">
        <v>10.34596</v>
      </c>
      <c r="N161" s="109">
        <v>7.9445399999999999</v>
      </c>
      <c r="O161" s="109">
        <v>9.3819499999999998</v>
      </c>
      <c r="P161" s="109">
        <v>12.10314</v>
      </c>
      <c r="Q161" s="109">
        <v>13.88693</v>
      </c>
      <c r="R161" s="109">
        <v>6.7022500000000003</v>
      </c>
      <c r="S161" s="109">
        <v>6.4660799999999998</v>
      </c>
      <c r="T161" s="109">
        <v>12.56579</v>
      </c>
      <c r="U161" s="109">
        <v>9.5925100000000008</v>
      </c>
      <c r="V161" s="109">
        <v>10.264089999999999</v>
      </c>
      <c r="W161" s="109">
        <v>19.682600000000001</v>
      </c>
      <c r="X161" s="109">
        <v>10.79904</v>
      </c>
      <c r="Y161" s="109">
        <v>11.63425</v>
      </c>
      <c r="Z161" s="109">
        <v>16.864789999999999</v>
      </c>
      <c r="AA161" s="109">
        <v>7.8780000000000001</v>
      </c>
      <c r="AB161" s="109">
        <v>7.9161200000000003</v>
      </c>
      <c r="AC161" s="109">
        <v>12.84196</v>
      </c>
      <c r="AD161" s="109">
        <v>14.795310000000001</v>
      </c>
      <c r="AE161" s="109">
        <v>8.7121899999999997</v>
      </c>
      <c r="AF161" s="109">
        <v>11.41583</v>
      </c>
      <c r="AG161" s="109">
        <v>9.8734699999999993</v>
      </c>
    </row>
    <row r="162" spans="2:33" ht="15">
      <c r="B162" s="109"/>
      <c r="C162" s="109"/>
      <c r="D162" s="109">
        <v>2015</v>
      </c>
      <c r="E162" s="109">
        <v>13.662509999999999</v>
      </c>
      <c r="F162" s="109">
        <v>12.84051</v>
      </c>
      <c r="G162" s="109">
        <v>12.35181</v>
      </c>
      <c r="H162" s="109">
        <v>16.06439</v>
      </c>
      <c r="I162" s="109">
        <v>12.67446</v>
      </c>
      <c r="J162" s="109">
        <v>9.1652799999999992</v>
      </c>
      <c r="K162" s="109">
        <v>13.302519999999999</v>
      </c>
      <c r="L162" s="109">
        <v>14.30302</v>
      </c>
      <c r="M162" s="109">
        <v>11.69543</v>
      </c>
      <c r="N162" s="109">
        <v>7.3334200000000003</v>
      </c>
      <c r="O162" s="109">
        <v>9.8026700000000009</v>
      </c>
      <c r="P162" s="109">
        <v>12.987069999999999</v>
      </c>
      <c r="Q162" s="109">
        <v>14.10853</v>
      </c>
      <c r="R162" s="109">
        <v>6.9013299999999997</v>
      </c>
      <c r="S162" s="109">
        <v>7.2498500000000003</v>
      </c>
      <c r="T162" s="109">
        <v>16.524460000000001</v>
      </c>
      <c r="U162" s="109">
        <v>10.07963</v>
      </c>
      <c r="V162" s="109">
        <v>11.229089999999999</v>
      </c>
      <c r="W162" s="109">
        <v>21.617819999999998</v>
      </c>
      <c r="X162" s="109">
        <v>11.450710000000001</v>
      </c>
      <c r="Y162" s="109">
        <v>12.962960000000001</v>
      </c>
      <c r="Z162" s="109">
        <v>14.97611</v>
      </c>
      <c r="AA162" s="109">
        <v>8.6579999999999995</v>
      </c>
      <c r="AB162" s="109">
        <v>8.2005300000000005</v>
      </c>
      <c r="AC162" s="109">
        <v>15.8809</v>
      </c>
      <c r="AD162" s="109">
        <v>15.33578</v>
      </c>
      <c r="AE162" s="109">
        <v>9.5273699999999995</v>
      </c>
      <c r="AF162" s="109">
        <v>12.445830000000001</v>
      </c>
      <c r="AG162" s="109">
        <v>13.209099999999999</v>
      </c>
    </row>
    <row r="163" spans="2:33" ht="15">
      <c r="B163" s="109"/>
      <c r="C163" s="109"/>
      <c r="D163" s="109">
        <v>2016</v>
      </c>
      <c r="E163" s="109">
        <v>13.870570000000001</v>
      </c>
      <c r="F163" s="109">
        <v>13.157120000000001</v>
      </c>
      <c r="G163" s="109">
        <v>12.94</v>
      </c>
      <c r="H163" s="109">
        <v>16.06439</v>
      </c>
      <c r="I163" s="109">
        <v>12.67446</v>
      </c>
      <c r="J163" s="109">
        <v>9.5713399999999993</v>
      </c>
      <c r="K163" s="109">
        <v>13.589359999999999</v>
      </c>
      <c r="L163" s="109">
        <v>14.76145</v>
      </c>
      <c r="M163" s="109">
        <v>11.920349999999999</v>
      </c>
      <c r="N163" s="109">
        <v>7.3334200000000003</v>
      </c>
      <c r="O163" s="109">
        <v>10.09717</v>
      </c>
      <c r="P163" s="109">
        <v>13.25905</v>
      </c>
      <c r="Q163" s="109">
        <v>14.404</v>
      </c>
      <c r="R163" s="109">
        <v>7.2331200000000004</v>
      </c>
      <c r="S163" s="109">
        <v>7.5111100000000004</v>
      </c>
      <c r="T163" s="109">
        <v>17.034289999999999</v>
      </c>
      <c r="U163" s="109">
        <v>10.34192</v>
      </c>
      <c r="V163" s="109">
        <v>11.84318</v>
      </c>
      <c r="W163" s="109">
        <v>21.924630000000001</v>
      </c>
      <c r="X163" s="109">
        <v>11.91619</v>
      </c>
      <c r="Y163" s="109">
        <v>13.254619999999999</v>
      </c>
      <c r="Z163" s="109">
        <v>14.90945</v>
      </c>
      <c r="AA163" s="109">
        <v>8.58</v>
      </c>
      <c r="AB163" s="109">
        <v>8.4849499999999995</v>
      </c>
      <c r="AC163" s="109">
        <v>16.86121</v>
      </c>
      <c r="AD163" s="109">
        <v>15.74113</v>
      </c>
      <c r="AE163" s="109">
        <v>9.8330599999999997</v>
      </c>
      <c r="AF163" s="109">
        <v>12.789160000000001</v>
      </c>
      <c r="AG163" s="109">
        <v>12.04163</v>
      </c>
    </row>
    <row r="164" spans="2:33" ht="15">
      <c r="B164" s="109"/>
      <c r="C164" s="109"/>
      <c r="D164" s="121">
        <v>2017</v>
      </c>
      <c r="E164" s="121">
        <v>13.870570000000001</v>
      </c>
      <c r="F164" s="121">
        <v>13.157120000000001</v>
      </c>
      <c r="G164" s="121">
        <v>12.94</v>
      </c>
      <c r="H164" s="121">
        <v>16.06439</v>
      </c>
      <c r="I164" s="121">
        <v>12.67446</v>
      </c>
      <c r="J164" s="121">
        <v>9.5713399999999993</v>
      </c>
      <c r="K164" s="121">
        <v>13.589359999999999</v>
      </c>
      <c r="L164" s="121">
        <v>14.76145</v>
      </c>
      <c r="M164" s="121">
        <v>11.920349999999999</v>
      </c>
      <c r="N164" s="121">
        <v>7.3334200000000003</v>
      </c>
      <c r="O164" s="121">
        <v>10.51789</v>
      </c>
      <c r="P164" s="121">
        <v>13.25905</v>
      </c>
      <c r="Q164" s="121">
        <v>14.404</v>
      </c>
      <c r="R164" s="121">
        <v>7.2331200000000004</v>
      </c>
      <c r="S164" s="121">
        <v>7.5111100000000004</v>
      </c>
      <c r="T164" s="121">
        <v>17.034289999999999</v>
      </c>
      <c r="U164" s="121">
        <v>10.34192</v>
      </c>
      <c r="V164" s="121">
        <v>11.84318</v>
      </c>
      <c r="W164" s="121">
        <v>21.924630000000001</v>
      </c>
      <c r="X164" s="121">
        <v>11.91619</v>
      </c>
      <c r="Y164" s="121">
        <v>13.254619999999999</v>
      </c>
      <c r="Z164" s="121">
        <v>14.90945</v>
      </c>
      <c r="AA164" s="121">
        <v>8.58</v>
      </c>
      <c r="AB164" s="121">
        <v>8.4849499999999995</v>
      </c>
      <c r="AC164" s="121">
        <v>16.86121</v>
      </c>
      <c r="AD164" s="121">
        <v>15.74113</v>
      </c>
      <c r="AE164" s="121">
        <v>9.8330599999999997</v>
      </c>
      <c r="AF164" s="121">
        <v>12.789160000000001</v>
      </c>
      <c r="AG164" s="121">
        <v>12.04163</v>
      </c>
    </row>
    <row r="165" spans="2:33" ht="15">
      <c r="B165" s="109"/>
      <c r="C165" s="109"/>
      <c r="D165" s="109">
        <v>2018</v>
      </c>
      <c r="E165" s="109">
        <v>15.153600000000001</v>
      </c>
      <c r="F165" s="109">
        <v>13.89589</v>
      </c>
      <c r="G165" s="109">
        <v>15.292719999999999</v>
      </c>
      <c r="H165" s="109">
        <v>15.888339999999999</v>
      </c>
      <c r="I165" s="109">
        <v>12.44688</v>
      </c>
      <c r="J165" s="109">
        <v>11.25357</v>
      </c>
      <c r="K165" s="109">
        <v>14.62918</v>
      </c>
      <c r="L165" s="109">
        <v>15.708869999999999</v>
      </c>
      <c r="M165" s="109">
        <v>14.619289999999999</v>
      </c>
      <c r="N165" s="109">
        <v>7.7861000000000002</v>
      </c>
      <c r="O165" s="109">
        <v>10.89653</v>
      </c>
      <c r="P165" s="109">
        <v>14.38097</v>
      </c>
      <c r="Q165" s="109">
        <v>12.9636</v>
      </c>
      <c r="R165" s="109">
        <v>7.7640000000000002</v>
      </c>
      <c r="S165" s="109">
        <v>8.8173899999999996</v>
      </c>
      <c r="T165" s="109">
        <v>19.643419999999999</v>
      </c>
      <c r="U165" s="109">
        <v>10.90399</v>
      </c>
      <c r="V165" s="109">
        <v>14.124090000000001</v>
      </c>
      <c r="W165" s="109">
        <v>22.821439999999999</v>
      </c>
      <c r="X165" s="109">
        <v>14.24357</v>
      </c>
      <c r="Y165" s="109">
        <v>14.55092</v>
      </c>
      <c r="Z165" s="109">
        <v>15.420500000000001</v>
      </c>
      <c r="AA165" s="109">
        <v>10.061999999999999</v>
      </c>
      <c r="AB165" s="109">
        <v>9.2907799999999998</v>
      </c>
      <c r="AC165" s="109">
        <v>20.3903</v>
      </c>
      <c r="AD165" s="109">
        <v>15.50468</v>
      </c>
      <c r="AE165" s="109">
        <v>11.310560000000001</v>
      </c>
      <c r="AF165" s="109">
        <v>14.248329999999999</v>
      </c>
      <c r="AG165" s="109">
        <v>12.00827</v>
      </c>
    </row>
    <row r="166" spans="2:33" ht="15">
      <c r="B166" s="109"/>
      <c r="C166" s="109"/>
      <c r="D166" s="109">
        <v>2019</v>
      </c>
      <c r="E166" s="109">
        <v>15.13279</v>
      </c>
      <c r="F166" s="109">
        <v>14.145670000000001</v>
      </c>
      <c r="G166" s="109">
        <v>15.645630000000001</v>
      </c>
      <c r="H166" s="109">
        <v>15.430619999999999</v>
      </c>
      <c r="I166" s="109">
        <v>12.44688</v>
      </c>
      <c r="J166" s="109">
        <v>11.32898</v>
      </c>
      <c r="K166" s="109">
        <v>14.46425</v>
      </c>
      <c r="L166" s="109">
        <v>15.895300000000001</v>
      </c>
      <c r="M166" s="109">
        <v>14.79922</v>
      </c>
      <c r="N166" s="109">
        <v>7.7906300000000002</v>
      </c>
      <c r="O166" s="109">
        <v>10.825010000000001</v>
      </c>
      <c r="P166" s="109">
        <v>14.397970000000001</v>
      </c>
      <c r="Q166" s="109">
        <v>12.919280000000001</v>
      </c>
      <c r="R166" s="109">
        <v>8.3744999999999994</v>
      </c>
      <c r="S166" s="109">
        <v>8.9414800000000003</v>
      </c>
      <c r="T166" s="109">
        <v>19.994299999999999</v>
      </c>
      <c r="U166" s="109">
        <v>10.9452</v>
      </c>
      <c r="V166" s="109">
        <v>14.17672</v>
      </c>
      <c r="W166" s="109">
        <v>23.27928</v>
      </c>
      <c r="X166" s="109">
        <v>14.03876</v>
      </c>
      <c r="Y166" s="109">
        <v>14.557399999999999</v>
      </c>
      <c r="Z166" s="109">
        <v>15.3894</v>
      </c>
      <c r="AA166" s="109">
        <v>10.101000000000001</v>
      </c>
      <c r="AB166" s="109">
        <v>9.4187600000000007</v>
      </c>
      <c r="AC166" s="109">
        <v>20.60596</v>
      </c>
      <c r="AD166" s="109">
        <v>15.64317</v>
      </c>
      <c r="AE166" s="109">
        <v>11.24943</v>
      </c>
      <c r="AF166" s="109">
        <v>14.119579999999999</v>
      </c>
      <c r="AG166" s="109">
        <v>12.168380000000001</v>
      </c>
    </row>
    <row r="167" spans="2:33" ht="15">
      <c r="B167" s="109"/>
      <c r="C167" s="109"/>
      <c r="D167" s="109">
        <v>2020</v>
      </c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  <c r="AA167" s="109"/>
      <c r="AB167" s="109"/>
      <c r="AC167" s="109"/>
      <c r="AD167" s="109"/>
      <c r="AE167" s="109"/>
      <c r="AF167" s="109"/>
      <c r="AG167" s="109"/>
    </row>
    <row r="168" spans="2:33" ht="15">
      <c r="B168" s="110" t="s">
        <v>239</v>
      </c>
      <c r="C168" s="110" t="s">
        <v>618</v>
      </c>
      <c r="D168" s="110">
        <v>2006</v>
      </c>
      <c r="E168" s="110"/>
      <c r="F168" s="110">
        <v>1.5680700000000001</v>
      </c>
      <c r="G168" s="110">
        <v>1.2286300000000001</v>
      </c>
      <c r="H168" s="110"/>
      <c r="I168" s="110"/>
      <c r="J168" s="110"/>
      <c r="K168" s="110"/>
      <c r="L168" s="110"/>
      <c r="M168" s="110"/>
      <c r="N168" s="110"/>
      <c r="O168" s="110">
        <v>1.4740599999999999</v>
      </c>
      <c r="P168" s="110"/>
      <c r="Q168" s="110"/>
      <c r="R168" s="110"/>
      <c r="S168" s="110"/>
      <c r="T168" s="110">
        <v>1.7918000000000001</v>
      </c>
      <c r="U168" s="110"/>
      <c r="V168" s="110"/>
      <c r="W168" s="110"/>
      <c r="X168" s="110"/>
      <c r="Y168" s="110"/>
      <c r="Z168" s="110">
        <v>1.8548899999999999</v>
      </c>
      <c r="AA168" s="110"/>
      <c r="AB168" s="110"/>
      <c r="AC168" s="110">
        <v>1.6261300000000001</v>
      </c>
      <c r="AD168" s="110"/>
      <c r="AE168" s="110"/>
      <c r="AF168" s="110"/>
      <c r="AG168" s="110"/>
    </row>
    <row r="169" spans="2:33" ht="15">
      <c r="B169" s="110"/>
      <c r="C169" s="110"/>
      <c r="D169" s="110">
        <v>2007</v>
      </c>
      <c r="E169" s="110"/>
      <c r="F169" s="110">
        <v>1.6359999999999999</v>
      </c>
      <c r="G169" s="110">
        <v>1.4454499999999999</v>
      </c>
      <c r="H169" s="110"/>
      <c r="I169" s="110"/>
      <c r="J169" s="110"/>
      <c r="K169" s="110"/>
      <c r="L169" s="110">
        <v>1.7336100000000001</v>
      </c>
      <c r="M169" s="110"/>
      <c r="N169" s="110"/>
      <c r="O169" s="110">
        <v>1.55338</v>
      </c>
      <c r="P169" s="110">
        <v>1.6876800000000001</v>
      </c>
      <c r="Q169" s="110"/>
      <c r="R169" s="110"/>
      <c r="S169" s="110"/>
      <c r="T169" s="110">
        <v>1.8564099999999999</v>
      </c>
      <c r="U169" s="110"/>
      <c r="V169" s="110"/>
      <c r="W169" s="110"/>
      <c r="X169" s="110"/>
      <c r="Y169" s="110"/>
      <c r="Z169" s="110">
        <v>2.0640700000000001</v>
      </c>
      <c r="AA169" s="110"/>
      <c r="AB169" s="110"/>
      <c r="AC169" s="110"/>
      <c r="AD169" s="110"/>
      <c r="AE169" s="110">
        <v>1.4319500000000001</v>
      </c>
      <c r="AF169" s="110"/>
      <c r="AG169" s="110"/>
    </row>
    <row r="170" spans="2:33" ht="15">
      <c r="B170" s="110"/>
      <c r="C170" s="110"/>
      <c r="D170" s="110">
        <v>2008</v>
      </c>
      <c r="E170" s="110"/>
      <c r="F170" s="110">
        <v>1.6719999999999999</v>
      </c>
      <c r="G170" s="110">
        <v>1.6622699999999999</v>
      </c>
      <c r="H170" s="110"/>
      <c r="I170" s="110"/>
      <c r="J170" s="110">
        <v>1.5289999999999999</v>
      </c>
      <c r="K170" s="110"/>
      <c r="L170" s="110">
        <v>1.76193</v>
      </c>
      <c r="M170" s="110"/>
      <c r="N170" s="110"/>
      <c r="O170" s="110">
        <v>1.58</v>
      </c>
      <c r="P170" s="110"/>
      <c r="Q170" s="110"/>
      <c r="R170" s="110"/>
      <c r="S170" s="110"/>
      <c r="T170" s="110">
        <v>1.72719</v>
      </c>
      <c r="U170" s="110">
        <v>1.5</v>
      </c>
      <c r="V170" s="110">
        <v>1.607</v>
      </c>
      <c r="W170" s="110"/>
      <c r="X170" s="110">
        <v>1.7729999999999999</v>
      </c>
      <c r="Y170" s="110"/>
      <c r="Z170" s="110">
        <v>2.1822699999999999</v>
      </c>
      <c r="AA170" s="110"/>
      <c r="AB170" s="110"/>
      <c r="AC170" s="110"/>
      <c r="AD170" s="110">
        <v>1.7509999999999999</v>
      </c>
      <c r="AE170" s="110">
        <v>1.54081</v>
      </c>
      <c r="AF170" s="110"/>
      <c r="AG170" s="110">
        <v>1.4390000000000001</v>
      </c>
    </row>
    <row r="171" spans="2:33" ht="15">
      <c r="B171" s="110"/>
      <c r="C171" s="110"/>
      <c r="D171" s="110">
        <v>2009</v>
      </c>
      <c r="E171" s="110">
        <v>1.67</v>
      </c>
      <c r="F171" s="110">
        <v>1.63</v>
      </c>
      <c r="G171" s="110">
        <v>1.6622699999999999</v>
      </c>
      <c r="H171" s="110">
        <v>1.5349999999999999</v>
      </c>
      <c r="I171" s="110"/>
      <c r="J171" s="110"/>
      <c r="K171" s="110"/>
      <c r="L171" s="110">
        <v>1.75421</v>
      </c>
      <c r="M171" s="110"/>
      <c r="N171" s="110">
        <v>1.5492999999999999</v>
      </c>
      <c r="O171" s="110">
        <v>1.514</v>
      </c>
      <c r="P171" s="110">
        <v>1.6132200000000001</v>
      </c>
      <c r="Q171" s="110">
        <v>1.60382</v>
      </c>
      <c r="R171" s="110"/>
      <c r="S171" s="110"/>
      <c r="T171" s="110">
        <v>1.5419799999999999</v>
      </c>
      <c r="U171" s="110">
        <v>1.4368399999999999</v>
      </c>
      <c r="V171" s="110">
        <v>1.34</v>
      </c>
      <c r="W171" s="110"/>
      <c r="X171" s="110">
        <v>1.425</v>
      </c>
      <c r="Y171" s="110">
        <v>1.6579999999999999</v>
      </c>
      <c r="Z171" s="110">
        <v>1.88676</v>
      </c>
      <c r="AA171" s="110">
        <v>1.14872</v>
      </c>
      <c r="AB171" s="110"/>
      <c r="AC171" s="110">
        <v>1.9870000000000001</v>
      </c>
      <c r="AD171" s="110">
        <v>1.518</v>
      </c>
      <c r="AE171" s="110">
        <v>1.44869</v>
      </c>
      <c r="AF171" s="110"/>
      <c r="AG171" s="110">
        <v>1.22986</v>
      </c>
    </row>
    <row r="172" spans="2:33" ht="15">
      <c r="B172" s="110"/>
      <c r="C172" s="110"/>
      <c r="D172" s="110">
        <v>2010</v>
      </c>
      <c r="E172" s="110">
        <v>1.72627</v>
      </c>
      <c r="F172" s="110">
        <v>1.5338499999999999</v>
      </c>
      <c r="G172" s="110">
        <v>1.73454</v>
      </c>
      <c r="H172" s="110">
        <v>1.73706</v>
      </c>
      <c r="I172" s="110">
        <v>1.45936</v>
      </c>
      <c r="J172" s="110">
        <v>1.45384</v>
      </c>
      <c r="K172" s="110">
        <v>1.6133200000000001</v>
      </c>
      <c r="L172" s="110">
        <v>1.84517</v>
      </c>
      <c r="M172" s="110">
        <v>1.4778899999999999</v>
      </c>
      <c r="N172" s="110">
        <v>1.4979</v>
      </c>
      <c r="O172" s="110">
        <v>1.5069999999999999</v>
      </c>
      <c r="P172" s="110">
        <v>1.6678200000000001</v>
      </c>
      <c r="Q172" s="110">
        <v>1.615</v>
      </c>
      <c r="R172" s="110">
        <v>1.25976</v>
      </c>
      <c r="S172" s="110">
        <v>1.1479999999999999</v>
      </c>
      <c r="T172" s="110">
        <v>1.4945999999999999</v>
      </c>
      <c r="U172" s="110">
        <v>1.4653499999999999</v>
      </c>
      <c r="V172" s="110">
        <v>1.3897600000000001</v>
      </c>
      <c r="W172" s="110">
        <v>2.5939999999999999</v>
      </c>
      <c r="X172" s="110">
        <v>1.3904700000000001</v>
      </c>
      <c r="Y172" s="110">
        <v>1.706</v>
      </c>
      <c r="Z172" s="110">
        <v>2.07518</v>
      </c>
      <c r="AA172" s="110">
        <v>1.3189</v>
      </c>
      <c r="AB172" s="110">
        <v>1.272</v>
      </c>
      <c r="AC172" s="110">
        <v>2.0597699999999999</v>
      </c>
      <c r="AD172" s="110">
        <v>1.7894600000000001</v>
      </c>
      <c r="AE172" s="110">
        <v>1.44869</v>
      </c>
      <c r="AF172" s="110">
        <v>1.2417100000000001</v>
      </c>
      <c r="AG172" s="110">
        <v>1.32222</v>
      </c>
    </row>
    <row r="173" spans="2:33" ht="15">
      <c r="B173" s="110"/>
      <c r="C173" s="110"/>
      <c r="D173" s="110">
        <v>2011</v>
      </c>
      <c r="E173" s="110">
        <v>1.7196899999999999</v>
      </c>
      <c r="F173" s="110">
        <v>1.5706199999999999</v>
      </c>
      <c r="G173" s="110">
        <v>1.8790899999999999</v>
      </c>
      <c r="H173" s="110">
        <v>1.96519</v>
      </c>
      <c r="I173" s="110">
        <v>1.64496</v>
      </c>
      <c r="J173" s="110">
        <v>1.5058499999999999</v>
      </c>
      <c r="K173" s="110">
        <v>1.68737</v>
      </c>
      <c r="L173" s="110">
        <v>1.8711599999999999</v>
      </c>
      <c r="M173" s="110">
        <v>1.62842</v>
      </c>
      <c r="N173" s="110">
        <v>1.3951</v>
      </c>
      <c r="O173" s="110">
        <v>1.3801399999999999</v>
      </c>
      <c r="P173" s="110">
        <v>1.7670999999999999</v>
      </c>
      <c r="Q173" s="110">
        <v>1.6211199999999999</v>
      </c>
      <c r="R173" s="110">
        <v>1.3123800000000001</v>
      </c>
      <c r="S173" s="110">
        <v>1.1831400000000001</v>
      </c>
      <c r="T173" s="110">
        <v>1.5290600000000001</v>
      </c>
      <c r="U173" s="110">
        <v>1.48245</v>
      </c>
      <c r="V173" s="110">
        <v>1.55454</v>
      </c>
      <c r="W173" s="110">
        <v>2.6131899999999999</v>
      </c>
      <c r="X173" s="110">
        <v>1.6859500000000001</v>
      </c>
      <c r="Y173" s="110">
        <v>1.7202</v>
      </c>
      <c r="Z173" s="110">
        <v>2.2763100000000001</v>
      </c>
      <c r="AA173" s="110">
        <v>1.3189</v>
      </c>
      <c r="AB173" s="110">
        <v>1.26414</v>
      </c>
      <c r="AC173" s="110">
        <v>2.0597699999999999</v>
      </c>
      <c r="AD173" s="110">
        <v>1.8386</v>
      </c>
      <c r="AE173" s="110">
        <v>1.4570700000000001</v>
      </c>
      <c r="AF173" s="110">
        <v>1.2833300000000001</v>
      </c>
      <c r="AG173" s="110">
        <v>1.3465199999999999</v>
      </c>
    </row>
    <row r="174" spans="2:33" ht="15">
      <c r="B174" s="110"/>
      <c r="C174" s="110"/>
      <c r="D174" s="110">
        <v>2012</v>
      </c>
      <c r="E174" s="110">
        <v>1.76746</v>
      </c>
      <c r="F174" s="110">
        <v>1.6021399999999999</v>
      </c>
      <c r="G174" s="110">
        <v>1.9875</v>
      </c>
      <c r="H174" s="110">
        <v>2.0173399999999999</v>
      </c>
      <c r="I174" s="110">
        <v>1.5938399999999999</v>
      </c>
      <c r="J174" s="110">
        <v>1.1312</v>
      </c>
      <c r="K174" s="110">
        <v>1.7243999999999999</v>
      </c>
      <c r="L174" s="110">
        <v>1.9014800000000001</v>
      </c>
      <c r="M174" s="110">
        <v>1.3764700000000001</v>
      </c>
      <c r="N174" s="110">
        <v>1.09565</v>
      </c>
      <c r="O174" s="110">
        <v>1.3858200000000001</v>
      </c>
      <c r="P174" s="110">
        <v>1.76213</v>
      </c>
      <c r="Q174" s="110">
        <v>1.58474</v>
      </c>
      <c r="R174" s="110">
        <v>1.15906</v>
      </c>
      <c r="S174" s="110">
        <v>1.1646300000000001</v>
      </c>
      <c r="T174" s="110">
        <v>1.5376799999999999</v>
      </c>
      <c r="U174" s="110">
        <v>1.4653499999999999</v>
      </c>
      <c r="V174" s="110">
        <v>1.40835</v>
      </c>
      <c r="W174" s="110">
        <v>2.4028499999999999</v>
      </c>
      <c r="X174" s="110">
        <v>1.3035699999999999</v>
      </c>
      <c r="Y174" s="110">
        <v>1.7154100000000001</v>
      </c>
      <c r="Z174" s="110">
        <v>2.4742500000000001</v>
      </c>
      <c r="AA174" s="110">
        <v>1.4039999999999999</v>
      </c>
      <c r="AB174" s="110">
        <v>1.2409699999999999</v>
      </c>
      <c r="AC174" s="110">
        <v>2.3488600000000002</v>
      </c>
      <c r="AD174" s="110">
        <v>1.8966000000000001</v>
      </c>
      <c r="AE174" s="110">
        <v>1.2737799999999999</v>
      </c>
      <c r="AF174" s="110">
        <v>1.33189</v>
      </c>
      <c r="AG174" s="110">
        <v>1.4579299999999999</v>
      </c>
    </row>
    <row r="175" spans="2:33" ht="15">
      <c r="B175" s="110"/>
      <c r="C175" s="110"/>
      <c r="D175" s="110">
        <v>2013</v>
      </c>
      <c r="E175" s="110">
        <v>1.9208700000000001</v>
      </c>
      <c r="F175" s="110">
        <v>1.7913399999999999</v>
      </c>
      <c r="G175" s="110">
        <v>1.9875</v>
      </c>
      <c r="H175" s="110">
        <v>2.0760000000000001</v>
      </c>
      <c r="I175" s="110">
        <v>1.55633</v>
      </c>
      <c r="J175" s="110">
        <v>1.4546300000000001</v>
      </c>
      <c r="K175" s="110">
        <v>1.8513500000000001</v>
      </c>
      <c r="L175" s="110">
        <v>1.92313</v>
      </c>
      <c r="M175" s="110">
        <v>1.88842</v>
      </c>
      <c r="N175" s="110">
        <v>1.2886299999999999</v>
      </c>
      <c r="O175" s="110">
        <v>1.4740599999999999</v>
      </c>
      <c r="P175" s="110">
        <v>1.7670999999999999</v>
      </c>
      <c r="Q175" s="110">
        <v>2.0345599999999999</v>
      </c>
      <c r="R175" s="110">
        <v>1.2353000000000001</v>
      </c>
      <c r="S175" s="110">
        <v>1.17652</v>
      </c>
      <c r="T175" s="110">
        <v>1.5333699999999999</v>
      </c>
      <c r="U175" s="110">
        <v>1.45964</v>
      </c>
      <c r="V175" s="110">
        <v>1.9145399999999999</v>
      </c>
      <c r="W175" s="110">
        <v>2.6402199999999998</v>
      </c>
      <c r="X175" s="110">
        <v>2.0161899999999999</v>
      </c>
      <c r="Y175" s="110">
        <v>1.7202</v>
      </c>
      <c r="Z175" s="110">
        <v>2.4231699999999998</v>
      </c>
      <c r="AA175" s="110">
        <v>1.4323600000000001</v>
      </c>
      <c r="AB175" s="110">
        <v>1.2314700000000001</v>
      </c>
      <c r="AC175" s="110">
        <v>2.36693</v>
      </c>
      <c r="AD175" s="110">
        <v>2.1240800000000002</v>
      </c>
      <c r="AE175" s="110">
        <v>1.4319500000000001</v>
      </c>
      <c r="AF175" s="110">
        <v>2.13354</v>
      </c>
      <c r="AG175" s="110">
        <v>1.42896</v>
      </c>
    </row>
    <row r="176" spans="2:33" ht="15">
      <c r="B176" s="110"/>
      <c r="C176" s="110"/>
      <c r="D176" s="110">
        <v>2014</v>
      </c>
      <c r="E176" s="110">
        <v>1.9562600000000001</v>
      </c>
      <c r="F176" s="110">
        <v>1.7913399999999999</v>
      </c>
      <c r="G176" s="110">
        <v>1.9875</v>
      </c>
      <c r="H176" s="110">
        <v>2.1053299999999999</v>
      </c>
      <c r="I176" s="110">
        <v>1.7198800000000001</v>
      </c>
      <c r="J176" s="110">
        <v>1.4546300000000001</v>
      </c>
      <c r="K176" s="110">
        <v>1.9095299999999999</v>
      </c>
      <c r="L176" s="110">
        <v>2.0011000000000001</v>
      </c>
      <c r="M176" s="110">
        <v>1.88842</v>
      </c>
      <c r="N176" s="110">
        <v>1.2886299999999999</v>
      </c>
      <c r="O176" s="110">
        <v>1.4740599999999999</v>
      </c>
      <c r="P176" s="110">
        <v>1.7670999999999999</v>
      </c>
      <c r="Q176" s="110">
        <v>2.0454400000000001</v>
      </c>
      <c r="R176" s="110">
        <v>1.2353000000000001</v>
      </c>
      <c r="S176" s="110">
        <v>1.17652</v>
      </c>
      <c r="T176" s="110">
        <v>1.8047200000000001</v>
      </c>
      <c r="U176" s="110">
        <v>1.45964</v>
      </c>
      <c r="V176" s="110">
        <v>1.9145399999999999</v>
      </c>
      <c r="W176" s="110">
        <v>2.6402199999999998</v>
      </c>
      <c r="X176" s="110">
        <v>2.0161899999999999</v>
      </c>
      <c r="Y176" s="110">
        <v>1.7202</v>
      </c>
      <c r="Z176" s="110">
        <v>2.4231699999999998</v>
      </c>
      <c r="AA176" s="110">
        <v>1.4323600000000001</v>
      </c>
      <c r="AB176" s="110">
        <v>1.3016099999999999</v>
      </c>
      <c r="AC176" s="110">
        <v>2.36693</v>
      </c>
      <c r="AD176" s="110">
        <v>2.1240800000000002</v>
      </c>
      <c r="AE176" s="110">
        <v>1.4319500000000001</v>
      </c>
      <c r="AF176" s="110">
        <v>2.13354</v>
      </c>
      <c r="AG176" s="110">
        <v>1.42896</v>
      </c>
    </row>
    <row r="177" spans="2:33" ht="15">
      <c r="B177" s="110"/>
      <c r="C177" s="110"/>
      <c r="D177" s="110">
        <v>2015</v>
      </c>
      <c r="E177" s="110">
        <v>1.9916400000000001</v>
      </c>
      <c r="F177" s="110">
        <v>1.8951899999999999</v>
      </c>
      <c r="G177" s="110">
        <v>2.2765900000000001</v>
      </c>
      <c r="H177" s="110">
        <v>2.3790900000000001</v>
      </c>
      <c r="I177" s="110">
        <v>1.85022</v>
      </c>
      <c r="J177" s="110">
        <v>1.61853</v>
      </c>
      <c r="K177" s="110">
        <v>1.9624299999999999</v>
      </c>
      <c r="L177" s="110">
        <v>2.0270899999999998</v>
      </c>
      <c r="M177" s="110">
        <v>2.1347299999999998</v>
      </c>
      <c r="N177" s="110">
        <v>1.1895100000000001</v>
      </c>
      <c r="O177" s="110">
        <v>1.54016</v>
      </c>
      <c r="P177" s="110">
        <v>1.89615</v>
      </c>
      <c r="Q177" s="110">
        <v>2.0780799999999999</v>
      </c>
      <c r="R177" s="110">
        <v>1.272</v>
      </c>
      <c r="S177" s="110">
        <v>1.3191299999999999</v>
      </c>
      <c r="T177" s="110">
        <v>2.3732799999999998</v>
      </c>
      <c r="U177" s="110">
        <v>1.5337700000000001</v>
      </c>
      <c r="V177" s="110">
        <v>2.0945399999999998</v>
      </c>
      <c r="W177" s="110">
        <v>2.89981</v>
      </c>
      <c r="X177" s="110">
        <v>2.1378499999999998</v>
      </c>
      <c r="Y177" s="110">
        <v>1.91666</v>
      </c>
      <c r="Z177" s="110">
        <v>2.1518000000000002</v>
      </c>
      <c r="AA177" s="110">
        <v>1.5741799999999999</v>
      </c>
      <c r="AB177" s="110">
        <v>1.3483799999999999</v>
      </c>
      <c r="AC177" s="110">
        <v>2.9270399999999999</v>
      </c>
      <c r="AD177" s="110">
        <v>2.20167</v>
      </c>
      <c r="AE177" s="110">
        <v>1.56593</v>
      </c>
      <c r="AF177" s="110">
        <v>2.3260399999999999</v>
      </c>
      <c r="AG177" s="110">
        <v>1.9117200000000001</v>
      </c>
    </row>
    <row r="178" spans="2:33" ht="15">
      <c r="B178" s="110"/>
      <c r="C178" s="110"/>
      <c r="D178" s="110">
        <v>2016</v>
      </c>
      <c r="E178" s="110">
        <v>2.02197</v>
      </c>
      <c r="F178" s="110">
        <v>1.9419200000000001</v>
      </c>
      <c r="G178" s="110">
        <v>2.3849999999999998</v>
      </c>
      <c r="H178" s="110">
        <v>2.3790900000000001</v>
      </c>
      <c r="I178" s="110">
        <v>1.85022</v>
      </c>
      <c r="J178" s="110">
        <v>1.69024</v>
      </c>
      <c r="K178" s="110">
        <v>2.00474</v>
      </c>
      <c r="L178" s="110">
        <v>2.09206</v>
      </c>
      <c r="M178" s="110">
        <v>2.17578</v>
      </c>
      <c r="N178" s="110">
        <v>1.1895100000000001</v>
      </c>
      <c r="O178" s="110">
        <v>1.5864400000000001</v>
      </c>
      <c r="P178" s="110">
        <v>1.9358599999999999</v>
      </c>
      <c r="Q178" s="110">
        <v>2.1215999999999999</v>
      </c>
      <c r="R178" s="110">
        <v>1.3331500000000001</v>
      </c>
      <c r="S178" s="110">
        <v>1.36666</v>
      </c>
      <c r="T178" s="110">
        <v>2.4464999999999999</v>
      </c>
      <c r="U178" s="110">
        <v>1.57368</v>
      </c>
      <c r="V178" s="110">
        <v>2.2090900000000002</v>
      </c>
      <c r="W178" s="110">
        <v>2.94096</v>
      </c>
      <c r="X178" s="110">
        <v>2.2247599999999998</v>
      </c>
      <c r="Y178" s="110">
        <v>1.9597899999999999</v>
      </c>
      <c r="Z178" s="110">
        <v>2.14222</v>
      </c>
      <c r="AA178" s="110">
        <v>1.56</v>
      </c>
      <c r="AB178" s="110">
        <v>1.39514</v>
      </c>
      <c r="AC178" s="110">
        <v>3.10772</v>
      </c>
      <c r="AD178" s="110">
        <v>2.2598600000000002</v>
      </c>
      <c r="AE178" s="110">
        <v>1.6161700000000001</v>
      </c>
      <c r="AF178" s="110">
        <v>2.3902000000000001</v>
      </c>
      <c r="AG178" s="110">
        <v>1.74275</v>
      </c>
    </row>
    <row r="179" spans="2:33" ht="15">
      <c r="B179" s="110"/>
      <c r="C179" s="110"/>
      <c r="D179" s="121">
        <v>2017</v>
      </c>
      <c r="E179" s="121">
        <v>2.02197</v>
      </c>
      <c r="F179" s="121">
        <v>1.9419200000000001</v>
      </c>
      <c r="G179" s="121">
        <v>2.3849999999999998</v>
      </c>
      <c r="H179" s="121">
        <v>2.3790900000000001</v>
      </c>
      <c r="I179" s="121">
        <v>1.85022</v>
      </c>
      <c r="J179" s="121">
        <v>1.69024</v>
      </c>
      <c r="K179" s="121">
        <v>2.00474</v>
      </c>
      <c r="L179" s="121">
        <v>2.09206</v>
      </c>
      <c r="M179" s="121">
        <v>2.17578</v>
      </c>
      <c r="N179" s="121">
        <v>1.1895100000000001</v>
      </c>
      <c r="O179" s="121">
        <v>1.6525399999999999</v>
      </c>
      <c r="P179" s="121">
        <v>1.9358599999999999</v>
      </c>
      <c r="Q179" s="121">
        <v>2.1215999999999999</v>
      </c>
      <c r="R179" s="121">
        <v>1.3331500000000001</v>
      </c>
      <c r="S179" s="121">
        <v>1.36666</v>
      </c>
      <c r="T179" s="121">
        <v>2.4464999999999999</v>
      </c>
      <c r="U179" s="121">
        <v>1.57368</v>
      </c>
      <c r="V179" s="121">
        <v>2.2090900000000002</v>
      </c>
      <c r="W179" s="121">
        <v>2.94096</v>
      </c>
      <c r="X179" s="121">
        <v>2.2247599999999998</v>
      </c>
      <c r="Y179" s="121">
        <v>1.9597899999999999</v>
      </c>
      <c r="Z179" s="121">
        <v>2.14222</v>
      </c>
      <c r="AA179" s="121">
        <v>1.56</v>
      </c>
      <c r="AB179" s="121">
        <v>1.39514</v>
      </c>
      <c r="AC179" s="121">
        <v>3.10772</v>
      </c>
      <c r="AD179" s="121">
        <v>2.2598600000000002</v>
      </c>
      <c r="AE179" s="121">
        <v>1.6161700000000001</v>
      </c>
      <c r="AF179" s="121">
        <v>2.3902000000000001</v>
      </c>
      <c r="AG179" s="121">
        <v>1.74275</v>
      </c>
    </row>
    <row r="180" spans="2:33" ht="15">
      <c r="B180" s="110"/>
      <c r="C180" s="110"/>
      <c r="D180" s="110">
        <v>2018</v>
      </c>
      <c r="E180" s="110">
        <v>2.2090100000000001</v>
      </c>
      <c r="F180" s="110">
        <v>2.0509599999999999</v>
      </c>
      <c r="G180" s="110">
        <v>2.8186300000000002</v>
      </c>
      <c r="H180" s="110">
        <v>2.3530199999999999</v>
      </c>
      <c r="I180" s="110">
        <v>1.8169999999999999</v>
      </c>
      <c r="J180" s="110">
        <v>1.9873099999999999</v>
      </c>
      <c r="K180" s="110">
        <v>2.1581399999999999</v>
      </c>
      <c r="L180" s="110">
        <v>2.2263299999999999</v>
      </c>
      <c r="M180" s="110">
        <v>2.6684199999999998</v>
      </c>
      <c r="N180" s="110">
        <v>1.2629300000000001</v>
      </c>
      <c r="O180" s="110">
        <v>1.7120299999999999</v>
      </c>
      <c r="P180" s="110">
        <v>2.0996700000000001</v>
      </c>
      <c r="Q180" s="110">
        <v>1.90944</v>
      </c>
      <c r="R180" s="110">
        <v>1.431</v>
      </c>
      <c r="S180" s="110">
        <v>1.6043400000000001</v>
      </c>
      <c r="T180" s="110">
        <v>2.8212299999999999</v>
      </c>
      <c r="U180" s="110">
        <v>1.6592100000000001</v>
      </c>
      <c r="V180" s="110">
        <v>2.6345399999999999</v>
      </c>
      <c r="W180" s="110">
        <v>3.0612599999999999</v>
      </c>
      <c r="X180" s="110">
        <v>2.6592799999999999</v>
      </c>
      <c r="Y180" s="110">
        <v>2.1514500000000001</v>
      </c>
      <c r="Z180" s="110">
        <v>2.2156500000000001</v>
      </c>
      <c r="AA180" s="110">
        <v>1.82945</v>
      </c>
      <c r="AB180" s="110">
        <v>1.5276400000000001</v>
      </c>
      <c r="AC180" s="110">
        <v>3.7581799999999999</v>
      </c>
      <c r="AD180" s="110">
        <v>2.2259099999999998</v>
      </c>
      <c r="AE180" s="110">
        <v>1.8590199999999999</v>
      </c>
      <c r="AF180" s="110">
        <v>2.6629100000000001</v>
      </c>
      <c r="AG180" s="110">
        <v>1.73793</v>
      </c>
    </row>
    <row r="181" spans="2:33" ht="15">
      <c r="B181" s="110"/>
      <c r="C181" s="110"/>
      <c r="D181" s="110">
        <v>2019</v>
      </c>
      <c r="E181" s="110">
        <v>2.2059700000000002</v>
      </c>
      <c r="F181" s="110">
        <v>2.0878199999999998</v>
      </c>
      <c r="G181" s="110">
        <v>2.88368</v>
      </c>
      <c r="H181" s="110">
        <v>2.2852299999999999</v>
      </c>
      <c r="I181" s="110">
        <v>1.8169999999999999</v>
      </c>
      <c r="J181" s="110">
        <v>2.0006300000000001</v>
      </c>
      <c r="K181" s="110">
        <v>2.13381</v>
      </c>
      <c r="L181" s="110">
        <v>2.2527499999999998</v>
      </c>
      <c r="M181" s="110">
        <v>2.70126</v>
      </c>
      <c r="N181" s="110">
        <v>1.2636700000000001</v>
      </c>
      <c r="O181" s="110">
        <v>1.70079</v>
      </c>
      <c r="P181" s="110">
        <v>2.10215</v>
      </c>
      <c r="Q181" s="110">
        <v>1.9029100000000001</v>
      </c>
      <c r="R181" s="110">
        <v>1.54352</v>
      </c>
      <c r="S181" s="110">
        <v>1.6269199999999999</v>
      </c>
      <c r="T181" s="110">
        <v>2.8716200000000001</v>
      </c>
      <c r="U181" s="110">
        <v>1.6654800000000001</v>
      </c>
      <c r="V181" s="110">
        <v>2.6443599999999998</v>
      </c>
      <c r="W181" s="110">
        <v>3.1226799999999999</v>
      </c>
      <c r="X181" s="110">
        <v>2.6210399999999998</v>
      </c>
      <c r="Y181" s="110">
        <v>2.1524100000000002</v>
      </c>
      <c r="Z181" s="110">
        <v>2.2111800000000001</v>
      </c>
      <c r="AA181" s="110">
        <v>1.8365400000000001</v>
      </c>
      <c r="AB181" s="110">
        <v>1.5486899999999999</v>
      </c>
      <c r="AC181" s="110">
        <v>3.79793</v>
      </c>
      <c r="AD181" s="110">
        <v>2.2458</v>
      </c>
      <c r="AE181" s="110">
        <v>1.84897</v>
      </c>
      <c r="AF181" s="110">
        <v>2.6388500000000001</v>
      </c>
      <c r="AG181" s="110">
        <v>1.7611000000000001</v>
      </c>
    </row>
    <row r="182" spans="2:33" ht="12.75" customHeight="1">
      <c r="B182" s="124"/>
      <c r="C182" s="124"/>
      <c r="D182" s="123">
        <v>2020</v>
      </c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</row>
  </sheetData>
  <sheetProtection algorithmName="SHA-512" hashValue="r/RscSBwKp4JVgC5/rZ/Z+P++ZNRFNkFWRkM1/sPw9lD7hvk6aWsc30o/eZVCMKVnTWB2TqkzwsFm3xye6O+RQ==" saltValue="wwtUJEigaqKK2scFuv9DIg==" spinCount="100000" sheet="1" objects="1" scenarios="1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?mso-contentType ?>
<SharedContentType xmlns="Microsoft.SharePoint.Taxonomy.ContentTypeSync" SourceId="b1d52ad1-4fc8-48e5-9ebf-c709b056ed17" ContentTypeId="0x010100CA9806D3932DA942ADAA782981EB548D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RA_Document" ma:contentTypeID="0x010100CA9806D3932DA942ADAA782981EB548D0054075AB09BB5A9469DD6A8975EF57CCE" ma:contentTypeVersion="209" ma:contentTypeDescription="" ma:contentTypeScope="" ma:versionID="14c7279ce8f3232e2ebabec7a3b7bafe">
  <xsd:schema xmlns:xsd="http://www.w3.org/2001/XMLSchema" xmlns:xs="http://www.w3.org/2001/XMLSchema" xmlns:p="http://schemas.microsoft.com/office/2006/metadata/properties" xmlns:ns2="37dc432a-8ebf-4af5-8237-268edd3a8664" targetNamespace="http://schemas.microsoft.com/office/2006/metadata/properties" ma:root="true" ma:fieldsID="3583a5f273a5d4d3ad37c8c0e9945e8c" ns2:_="">
    <xsd:import namespace="37dc432a-8ebf-4af5-8237-268edd3a866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gf147c1d654543abacff4a31dfc45623" minOccurs="0"/>
                <xsd:element ref="ns2:TaxCatchAll" minOccurs="0"/>
                <xsd:element ref="ns2:TaxCatchAllLabel" minOccurs="0"/>
                <xsd:element ref="ns2:g337828d867743cab065af36c4e1a31c" minOccurs="0"/>
                <xsd:element ref="ns2:h70713ed90ce4adeabe454f2aabfa4ef" minOccurs="0"/>
                <xsd:element ref="ns2:Project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c432a-8ebf-4af5-8237-268edd3a86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gf147c1d654543abacff4a31dfc45623" ma:index="8" ma:taxonomy="true" ma:internalName="gf147c1d654543abacff4a31dfc45623" ma:taxonomyFieldName="Origin_x002d_Author" ma:displayName="Origin-Author" ma:readOnly="false" ma:default="201;#ERA|8287c6ea-6f12-4bfd-9fc9-6825fce534f5" ma:fieldId="{0f147c1d-6545-43ab-acff-4a31dfc45623}" ma:sspId="b1d52ad1-4fc8-48e5-9ebf-c709b056ed17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7d96b64f-5db9-4af8-a73c-358f18822bbe}" ma:internalName="TaxCatchAll" ma:showField="CatchAllData" ma:web="1bf38ef5-7160-4917-b751-dd4e66f056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d96b64f-5db9-4af8-a73c-358f18822bbe}" ma:internalName="TaxCatchAllLabel" ma:readOnly="true" ma:showField="CatchAllDataLabel" ma:web="1bf38ef5-7160-4917-b751-dd4e66f056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37828d867743cab065af36c4e1a31c" ma:index="14" ma:taxonomy="true" ma:internalName="g337828d867743cab065af36c4e1a31c" ma:taxonomyFieldName="Process" ma:displayName="Process" ma:indexed="true" ma:readOnly="false" ma:default="" ma:fieldId="{0337828d-8677-43ca-b065-af36c4e1a31c}" ma:sspId="b1d52ad1-4fc8-48e5-9ebf-c709b056ed17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7" ma:taxonomy="true" ma:internalName="h70713ed90ce4adeabe454f2aabfa4ef" ma:taxonomyFieldName="Document_x0020_type" ma:displayName="Document type" ma:readOnly="false" ma:default="" ma:fieldId="{170713ed-90ce-4ade-abe4-54f2aabfa4ef}" ma:sspId="b1d52ad1-4fc8-48e5-9ebf-c709b056ed17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Code" ma:index="19" nillable="true" ma:displayName="Project Code" ma:description="Only if the project code exists" ma:internalName="Project_x0020_Cod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Code xmlns="37dc432a-8ebf-4af5-8237-268edd3a8664" xsi:nil="true"/>
    <g337828d867743cab065af36c4e1a31c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MRM - Monitoring railway system</TermName>
          <TermId xmlns="http://schemas.microsoft.com/office/infopath/2007/PartnerControls">3be56193-48ae-46a3-b493-e712f61c5a10</TermId>
        </TermInfo>
      </Terms>
    </g337828d867743cab065af36c4e1a31c>
    <gf147c1d654543abacff4a31dfc45623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ERA</TermName>
          <TermId xmlns="http://schemas.microsoft.com/office/infopath/2007/PartnerControls">8287c6ea-6f12-4bfd-9fc9-6825fce534f5</TermId>
        </TermInfo>
      </Terms>
    </gf147c1d654543abacff4a31dfc45623>
    <TaxCatchAll xmlns="37dc432a-8ebf-4af5-8237-268edd3a8664">
      <Value>201</Value>
      <Value>2004</Value>
      <Value>383</Value>
    </TaxCatchAll>
    <h70713ed90ce4adeabe454f2aabfa4ef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692695f4-c854-40e4-945b-ea8d7906ec8d</TermId>
        </TermInfo>
      </Terms>
    </h70713ed90ce4adeabe454f2aabfa4ef>
    <_dlc_DocId xmlns="37dc432a-8ebf-4af5-8237-268edd3a8664">ERAEXT-1065392092-23</_dlc_DocId>
    <_dlc_DocIdUrl xmlns="37dc432a-8ebf-4af5-8237-268edd3a8664">
      <Url>https://extranet.era.europa.eu/safety/NSA/_layouts/15/DocIdRedir.aspx?ID=ERAEXT-1065392092-23</Url>
      <Description>ERAEXT-1065392092-23</Description>
    </_dlc_DocIdUrl>
  </documentManagement>
</p:properties>
</file>

<file path=customXml/itemProps1.xml><?xml version="1.0" encoding="utf-8"?>
<ds:datastoreItem xmlns:ds="http://schemas.openxmlformats.org/officeDocument/2006/customXml" ds:itemID="{28176395-B646-4DE8-86A9-AA53508C4B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E5A20D-1EF1-479B-8A71-2A8B1300982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65FC21E-AEA8-4A99-B31B-F600DF425AC6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E1F148F-6B6F-4BB1-95EC-03605A6FA8F7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93C2D39E-F984-438E-8B5D-5915343CF8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dc432a-8ebf-4af5-8237-268edd3a86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B7D5472A-7FA9-41ED-9803-F9621B127FA8}">
  <ds:schemaRefs>
    <ds:schemaRef ds:uri="37dc432a-8ebf-4af5-8237-268edd3a8664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Table 0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Please read</vt:lpstr>
      <vt:lpstr>CSI</vt:lpstr>
      <vt:lpstr>Graphs</vt:lpstr>
      <vt:lpstr>Reference info</vt:lpstr>
      <vt:lpstr>Cost data</vt:lpstr>
      <vt:lpstr>CSI!Print_Area</vt:lpstr>
      <vt:lpstr>CSI!Print_Titles</vt:lpstr>
    </vt:vector>
  </TitlesOfParts>
  <Company>European Railway Agency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ERA</dc:creator>
  <dc:description>Version 2010-09-08.</dc:description>
  <cp:lastModifiedBy>Linda Gailīte</cp:lastModifiedBy>
  <cp:lastPrinted>2021-05-03T10:11:22Z</cp:lastPrinted>
  <dcterms:created xsi:type="dcterms:W3CDTF">2005-12-06T16:26:40Z</dcterms:created>
  <dcterms:modified xsi:type="dcterms:W3CDTF">2021-09-30T08:13:21Z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2b697698c5b48f3a6ba074d712c5d22">
    <vt:lpwstr>Management Meeting|cae9c8c3-25e5-4a5d-a79e-0d4b202fb7e0</vt:lpwstr>
  </property>
  <property fmtid="{D5CDD505-2E9C-101B-9397-08002B2CF9AE}" pid="3" name="_dlc_DocId">
    <vt:lpwstr>ERAINT-1249874960-15537</vt:lpwstr>
  </property>
  <property fmtid="{D5CDD505-2E9C-101B-9397-08002B2CF9AE}" pid="4" name="_dlc_DocIdItemGuid">
    <vt:lpwstr>5b8f68b9-594c-4ce0-a139-ec3ec00d0fc2</vt:lpwstr>
  </property>
  <property fmtid="{D5CDD505-2E9C-101B-9397-08002B2CF9AE}" pid="5" name="_dlc_DocIdUrl">
    <vt:lpwstr>https://intranet.era.europa.eu/AAM/_layouts/15/DocIdRedir.aspx?ID=ERAINT-1249874960-15537, ERAINT-1249874960-15537</vt:lpwstr>
  </property>
  <property fmtid="{D5CDD505-2E9C-101B-9397-08002B2CF9AE}" pid="6" name="Archive Area">
    <vt:lpwstr>721;#Management Meeting|cae9c8c3-25e5-4a5d-a79e-0d4b202fb7e0</vt:lpwstr>
  </property>
  <property fmtid="{D5CDD505-2E9C-101B-9397-08002B2CF9AE}" pid="7" name="Document type">
    <vt:lpwstr>383;#Document|692695f4-c854-40e4-945b-ea8d7906ec8d</vt:lpwstr>
  </property>
  <property fmtid="{D5CDD505-2E9C-101B-9397-08002B2CF9AE}" pid="8" name="Origin-Author">
    <vt:lpwstr>201;#ERA|8287c6ea-6f12-4bfd-9fc9-6825fce534f5</vt:lpwstr>
  </property>
  <property fmtid="{D5CDD505-2E9C-101B-9397-08002B2CF9AE}" pid="9" name="Process">
    <vt:lpwstr>2004;#MRM - Monitoring railway system|3be56193-48ae-46a3-b493-e712f61c5a10</vt:lpwstr>
  </property>
  <property fmtid="{D5CDD505-2E9C-101B-9397-08002B2CF9AE}" pid="10" name="AAM-Topic">
    <vt:lpwstr>2064;#Data management|24ca550a-3d3e-4f26-b3d1-0cf12f9b7494</vt:lpwstr>
  </property>
  <property fmtid="{D5CDD505-2E9C-101B-9397-08002B2CF9AE}" pid="11" name="ContentTypeId">
    <vt:lpwstr>0x010100CA9806D3932DA942ADAA782981EB548D0054075AB09BB5A9469DD6A8975EF57CCE</vt:lpwstr>
  </property>
</Properties>
</file>